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spStatusEstacoes" sheetId="1" r:id="rId4"/>
    <sheet state="hidden" name="Planilha1" sheetId="2" r:id="rId5"/>
    <sheet state="hidden" name="Pendencias Feitas Backup" sheetId="3" r:id="rId6"/>
    <sheet state="hidden" name="FichaCampoV2-POF" sheetId="4" r:id="rId7"/>
    <sheet state="visible" name="FichaCampo" sheetId="5" r:id="rId8"/>
    <sheet state="visible" name="Mala de ferramentas" sheetId="6" r:id="rId9"/>
    <sheet state="hidden" name="FichaCampoV2-LSP" sheetId="7" r:id="rId10"/>
    <sheet state="hidden" name="FichaCampoV2-EMD" sheetId="8" r:id="rId11"/>
    <sheet state="hidden" name="FichaCampoV2-CCL" sheetId="9" r:id="rId12"/>
    <sheet state="hidden" name="FichaCampoEMD" sheetId="10" r:id="rId13"/>
    <sheet state="hidden" name="FichaCampoCCL" sheetId="11" r:id="rId14"/>
    <sheet state="hidden" name="FichaCampoLSP" sheetId="12" r:id="rId15"/>
    <sheet state="hidden" name="FichaCampoRO" sheetId="13" r:id="rId16"/>
    <sheet state="hidden" name="FichaCampoFPM" sheetId="14" r:id="rId17"/>
    <sheet state="hidden" name="FichaCampoPOF" sheetId="15" r:id="rId18"/>
    <sheet state="hidden" name="FichaCampoEJC" sheetId="16" r:id="rId19"/>
    <sheet state="hidden" name="Filtros" sheetId="17" r:id="rId20"/>
    <sheet state="hidden" name="Lista base clientes" sheetId="18" r:id="rId21"/>
    <sheet state="hidden" name="FichaCampoTESTE (2)" sheetId="19" r:id="rId22"/>
    <sheet state="hidden" name="FichaCampoTESTE" sheetId="20" r:id="rId23"/>
    <sheet state="hidden" name="Cadastro Estacoes" sheetId="21" r:id="rId24"/>
  </sheets>
  <definedNames>
    <definedName name="ESTACOES">_xlfn.anchorarray('Cadastro Estacoes'!$AZ$1)</definedName>
    <definedName name="ItemCadastrado">CadastroItens[ITEM]</definedName>
    <definedName name="PROJETO">_xlfn.anchorarray('Cadastro Estacoes'!$BA$1)</definedName>
    <definedName name="TAB_FALHA">Tabela_FALHA[FALHA]</definedName>
    <definedName name="TAB_ITEM">Tabela_ITEM[ITEM]</definedName>
    <definedName name="TAB_MOTIVO">Tabela_MOTIVO[MOTIVO]</definedName>
    <definedName localSheetId="5" name="ItemCadastrado">CadastroItens[ITEM]</definedName>
    <definedName localSheetId="5" name="TAB_FALHA">Tabela_FALHA[FALHA]</definedName>
    <definedName localSheetId="5" name="TAB_ITEM">Tabela_ITEM[ITEM]</definedName>
    <definedName localSheetId="5" name="TAB_MOTIVO">Tabela_MOTIVO[MOTIVO]</definedName>
    <definedName localSheetId="6" name="ItemCadastrado">CadastroItens[ITEM]</definedName>
    <definedName localSheetId="6" name="TAB_FALHA">Tabela_FALHA[FALHA]</definedName>
    <definedName localSheetId="6" name="TAB_ITEM">Tabela_ITEM[ITEM]</definedName>
    <definedName localSheetId="6" name="TAB_MOTIVO">Tabela_MOTIVO[MOTIVO]</definedName>
    <definedName localSheetId="8" name="ItemCadastrado">CadastroItens[ITEM]</definedName>
    <definedName localSheetId="8" name="TAB_FALHA">Tabela_FALHA[FALHA]</definedName>
    <definedName localSheetId="8" name="TAB_ITEM">Tabela_ITEM[ITEM]</definedName>
    <definedName localSheetId="8" name="TAB_MOTIVO">Tabela_MOTIVO[MOTIVO]</definedName>
    <definedName localSheetId="9" name="ItemCadastrado">CadastroItens[ITEM]</definedName>
    <definedName localSheetId="9" name="TAB_FALHA">Tabela_FALHA[FALHA]</definedName>
    <definedName localSheetId="9" name="TAB_ITEM">Tabela_ITEM[ITEM]</definedName>
    <definedName localSheetId="9" name="TAB_MOTIVO">Tabela_MOTIVO[MOTIVO]</definedName>
    <definedName localSheetId="10" name="ItemCadastrado">CadastroItens[ITEM]</definedName>
    <definedName localSheetId="10" name="TAB_FALHA">Tabela_FALHA[FALHA]</definedName>
    <definedName localSheetId="10" name="TAB_ITEM">Tabela_ITEM[ITEM]</definedName>
    <definedName localSheetId="10" name="TAB_MOTIVO">Tabela_MOTIVO[MOTIVO]</definedName>
    <definedName localSheetId="11" name="TAB_FALHA">Tabela_FALHA[FALHA]</definedName>
    <definedName localSheetId="11" name="TAB_ITEM">Tabela_ITEM[ITEM]</definedName>
    <definedName localSheetId="11" name="TAB_MOTIVO">Tabela_MOTIVO[MOTIVO]</definedName>
    <definedName localSheetId="12" name="TAB_FALHA">Tabela_FALHA[FALHA]</definedName>
    <definedName localSheetId="12" name="TAB_ITEM">Tabela_ITEM[ITEM]</definedName>
    <definedName localSheetId="12" name="TAB_MOTIVO">Tabela_MOTIVO[MOTIVO]</definedName>
    <definedName localSheetId="13" name="TAB_FALHA">Tabela_FALHA[FALHA]</definedName>
    <definedName localSheetId="13" name="TAB_ITEM">Tabela_ITEM[ITEM]</definedName>
    <definedName localSheetId="13" name="TAB_MOTIVO">Tabela_MOTIVO[MOTIVO]</definedName>
    <definedName localSheetId="14" name="TAB_FALHA">Tabela_FALHA[FALHA]</definedName>
    <definedName localSheetId="14" name="TAB_ITEM">Tabela_ITEM[ITEM]</definedName>
    <definedName localSheetId="14" name="TAB_MOTIVO">Tabela_MOTIVO[MOTIVO]</definedName>
    <definedName localSheetId="15" name="TAB_FALHA">Tabela_FALHA[FALHA]</definedName>
    <definedName localSheetId="15" name="TAB_ITEM">Tabela_ITEM[ITEM]</definedName>
    <definedName localSheetId="15" name="TAB_MOTIVO">Tabela_MOTIVO[MOTIVO]</definedName>
    <definedName localSheetId="16" name="TAB_FALHA">Tabela_FALHA[FALHA]</definedName>
    <definedName localSheetId="16" name="TAB_ITEM">Tabela_ITEM[ITEM]</definedName>
    <definedName localSheetId="16" name="TAB_MOTIVO">Tabela_MOTIVO[MOTIVO]</definedName>
    <definedName localSheetId="17" name="TAB_FALHA">Tabela_FALHA[FALHA]</definedName>
    <definedName localSheetId="17" name="TAB_ITEM">Tabela_ITEM[ITEM]</definedName>
    <definedName localSheetId="17" name="TAB_MOTIVO">Tabela_MOTIVO[MOTIVO]</definedName>
    <definedName localSheetId="21" name="TAB_FALHA">Tabela_FALHA[FALHA]</definedName>
    <definedName localSheetId="21" name="TAB_ITEM">Tabela_ITEM[ITEM]</definedName>
    <definedName localSheetId="21" name="TAB_MOTIVO">Tabela_MOTIVO[MOTIVO]</definedName>
    <definedName localSheetId="22" name="TAB_FALHA">Tabela_FALHA[FALHA]</definedName>
    <definedName localSheetId="22" name="TAB_ITEM">Tabela_ITEM[ITEM]</definedName>
    <definedName localSheetId="22" name="TAB_MOTIVO">Tabela_MOTIVO[MOTIVO]</definedName>
    <definedName name="resp">RespStatusEstacoes!$A$1:$A$21</definedName>
  </definedNames>
  <calcPr/>
  <extLst>
    <ext uri="GoogleSheetsCustomDataVersion2">
      <go:sheetsCustomData xmlns:go="http://customooxmlschemas.google.com/" r:id="rId25" roundtripDataChecksum="RI1OKJCwZcofbEadyKmiQtZNjBTETnGyQwgn5ilsSP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
ID#AAAB1_X6gJo
Unknown Author    (2026-03-17 18:28:28)
Eliezer Matias Lima dos Santos Dias:</t>
      </text>
    </comment>
  </commentList>
  <extLst>
    <ext uri="GoogleSheetsCustomDataVersion2">
      <go:sheetsCustomData xmlns:go="http://customooxmlschemas.google.com/" r:id="rId1" roundtripDataSignature="AMtx7mhskqODgoRU2JovJNnvhpC90UCd2w=="/>
    </ext>
  </extLst>
</comments>
</file>

<file path=xl/sharedStrings.xml><?xml version="1.0" encoding="utf-8"?>
<sst xmlns="http://schemas.openxmlformats.org/spreadsheetml/2006/main" count="15247" uniqueCount="4563">
  <si>
    <t>LFF</t>
  </si>
  <si>
    <t>Luiz Fernando Campos Furlan</t>
  </si>
  <si>
    <t>fernando@hidromares.com.br</t>
  </si>
  <si>
    <t>CO</t>
  </si>
  <si>
    <t>RS</t>
  </si>
  <si>
    <t>Rodrigo Saggiomo</t>
  </si>
  <si>
    <t>rodrigo@hidromares.com.br</t>
  </si>
  <si>
    <t>Qualidade</t>
  </si>
  <si>
    <t>ADC</t>
  </si>
  <si>
    <t>Alexandre De Caroli</t>
  </si>
  <si>
    <t>alexandre@hidromares.com.br</t>
  </si>
  <si>
    <t>DT</t>
  </si>
  <si>
    <t>GCA</t>
  </si>
  <si>
    <t>Gabriel Paschoal</t>
  </si>
  <si>
    <t>gabriel@hidromares.com.br</t>
  </si>
  <si>
    <t>DC</t>
  </si>
  <si>
    <t>FMS</t>
  </si>
  <si>
    <t>Francisco Moreira Silvério</t>
  </si>
  <si>
    <t>francisco@hidromares.com.br</t>
  </si>
  <si>
    <t>LSP</t>
  </si>
  <si>
    <t>Lucas Pagano</t>
  </si>
  <si>
    <t>lucas@hidromares.com.br</t>
  </si>
  <si>
    <t>O</t>
  </si>
  <si>
    <t>FPM</t>
  </si>
  <si>
    <t>Felipe Porfírio Marques</t>
  </si>
  <si>
    <t>felipe.marques@hidromares.com.br</t>
  </si>
  <si>
    <t>EMD</t>
  </si>
  <si>
    <t>Eliezer Matias Lima dos Santos Dias</t>
  </si>
  <si>
    <t>eliezer@hidromares.com.br</t>
  </si>
  <si>
    <t>T</t>
  </si>
  <si>
    <t>EJC</t>
  </si>
  <si>
    <t>Edmar de Jesus Cardoso</t>
  </si>
  <si>
    <t>edmar@hidromares.com.br</t>
  </si>
  <si>
    <t>DSS</t>
  </si>
  <si>
    <t>Diego de Sena Santos</t>
  </si>
  <si>
    <t>diego@hidromares.com.br</t>
  </si>
  <si>
    <t>A</t>
  </si>
  <si>
    <t>RO</t>
  </si>
  <si>
    <t>Renato Oliveira</t>
  </si>
  <si>
    <t>renato@hidromares.com.br</t>
  </si>
  <si>
    <t>VCP</t>
  </si>
  <si>
    <t>Vanessa</t>
  </si>
  <si>
    <t>vanessa@hidromares.com.br</t>
  </si>
  <si>
    <t>HAB</t>
  </si>
  <si>
    <t>Hygor Andrade de Barros Figueiredo</t>
  </si>
  <si>
    <t>hygor@hidromares.com.br</t>
  </si>
  <si>
    <t>VMS</t>
  </si>
  <si>
    <t>Vlademir Marcelo da Silva Salgado</t>
  </si>
  <si>
    <t>marcelo@hidromares.com.br</t>
  </si>
  <si>
    <t>RMC</t>
  </si>
  <si>
    <t>Rafaela Martins Corrêa</t>
  </si>
  <si>
    <t>rafaela@hidromares.com.br</t>
  </si>
  <si>
    <t>POF</t>
  </si>
  <si>
    <t>Pedro Octavio Foloni Sousa</t>
  </si>
  <si>
    <t>pedro.octavio@hidromares.com.br</t>
  </si>
  <si>
    <t>TMG</t>
  </si>
  <si>
    <t>Thiago Martimiano Gomes</t>
  </si>
  <si>
    <t>thiago@hidromares.com.br</t>
  </si>
  <si>
    <t>CCL</t>
  </si>
  <si>
    <t>Ciro Caetano Liutti</t>
  </si>
  <si>
    <t>ciro.liutti@hidromares.com.br</t>
  </si>
  <si>
    <t>LGO</t>
  </si>
  <si>
    <t>Lauriney Gomes de Oliveira</t>
  </si>
  <si>
    <t>lauriney@hidromares.com.br</t>
  </si>
  <si>
    <t>LHC</t>
  </si>
  <si>
    <t>Luiz Henrique dos Santos Cruz</t>
  </si>
  <si>
    <t>luiz.cruz@hidromares.com.br</t>
  </si>
  <si>
    <t>Feito</t>
  </si>
  <si>
    <t>Alta</t>
  </si>
  <si>
    <t>A fazer</t>
  </si>
  <si>
    <t>Média</t>
  </si>
  <si>
    <t>Fazendo</t>
  </si>
  <si>
    <t>Baixa</t>
  </si>
  <si>
    <t>P0008</t>
  </si>
  <si>
    <t>HMCSNB22</t>
  </si>
  <si>
    <t xml:space="preserve">Levar e instalar RNS para nivelamento </t>
  </si>
  <si>
    <t>RN</t>
  </si>
  <si>
    <t>ESS</t>
  </si>
  <si>
    <t>C</t>
  </si>
  <si>
    <t>P0021</t>
  </si>
  <si>
    <t>HMPDMDOLFIM08</t>
  </si>
  <si>
    <t>Realizar um dia de lançamento de derivadores</t>
  </si>
  <si>
    <t>11/10/2019</t>
  </si>
  <si>
    <t>Separar um dia do campo apenas para isso</t>
  </si>
  <si>
    <t>2 derivadores; 2 GPS reservas</t>
  </si>
  <si>
    <t>30/04/2019</t>
  </si>
  <si>
    <t>P0024</t>
  </si>
  <si>
    <t>HMPSEPIER</t>
  </si>
  <si>
    <t>Colocar tampa no furo do alçapão do tubulão</t>
  </si>
  <si>
    <t>20/03/2020</t>
  </si>
  <si>
    <t>esta pendeencia está atrelada à P0671</t>
  </si>
  <si>
    <t>17/01/2020</t>
  </si>
  <si>
    <t>P0025</t>
  </si>
  <si>
    <t>HMTJMONTANHA</t>
  </si>
  <si>
    <t>31/03/2020</t>
  </si>
  <si>
    <t>P0029</t>
  </si>
  <si>
    <t>HMTJTORRE1</t>
  </si>
  <si>
    <t>Instalar abracadeira de inox para prender tubo do young na madeira</t>
  </si>
  <si>
    <t>24/05/2020</t>
  </si>
  <si>
    <t>Abraçadeira de inox 64-83 é pequena</t>
  </si>
  <si>
    <t>13/05/2019</t>
  </si>
  <si>
    <t>P0055</t>
  </si>
  <si>
    <t>HMQIGUARAS</t>
  </si>
  <si>
    <t>Trocar a régua de maré</t>
  </si>
  <si>
    <t>29/10/2019</t>
  </si>
  <si>
    <t>Estão faltando 4 lances de régua</t>
  </si>
  <si>
    <t>30/07/2019</t>
  </si>
  <si>
    <t>P0059</t>
  </si>
  <si>
    <t>Fazer lançamentos de CastAway próximo ao sensor CT, 4 antes e 4 após a limpeza no sensor, com intervalos de 5 minutos entre os lançamentos</t>
  </si>
  <si>
    <t>Permanente</t>
  </si>
  <si>
    <t>CastAway</t>
  </si>
  <si>
    <t>P0108</t>
  </si>
  <si>
    <t>HMPPMIRA</t>
  </si>
  <si>
    <t>fazer suporte para caixa de bateria</t>
  </si>
  <si>
    <t>20/10/2019</t>
  </si>
  <si>
    <t>está sobreposta sobre as baterias dos eqp. praticagem</t>
  </si>
  <si>
    <t>parafusos/buchas/arroelas/porcas</t>
  </si>
  <si>
    <t>JBM</t>
  </si>
  <si>
    <t>16/09/2019</t>
  </si>
  <si>
    <t>P0109</t>
  </si>
  <si>
    <t>HMCAPIER</t>
  </si>
  <si>
    <t>Fazer uma regua de mare para substituir a danificada</t>
  </si>
  <si>
    <t>P0112</t>
  </si>
  <si>
    <t>HMPDMDOLFIM15</t>
  </si>
  <si>
    <t>Levar Cracha Vale</t>
  </si>
  <si>
    <t>Crachá</t>
  </si>
  <si>
    <t>29/11/2019</t>
  </si>
  <si>
    <t>P0113</t>
  </si>
  <si>
    <t>Adaptar APR para manobra a ser realizada.</t>
  </si>
  <si>
    <t>APR preenchida</t>
  </si>
  <si>
    <t>24/01/2020</t>
  </si>
  <si>
    <t>P0114</t>
  </si>
  <si>
    <t>01/03/2020</t>
  </si>
  <si>
    <t>P0115</t>
  </si>
  <si>
    <t>23/03/2020</t>
  </si>
  <si>
    <t>P0116</t>
  </si>
  <si>
    <t>HMPDMPIER01</t>
  </si>
  <si>
    <t>P0117</t>
  </si>
  <si>
    <t>HMPDMPIER03</t>
  </si>
  <si>
    <t>14/04/2020</t>
  </si>
  <si>
    <t>P0118</t>
  </si>
  <si>
    <t>P0119</t>
  </si>
  <si>
    <t>19/05/2020</t>
  </si>
  <si>
    <t>P0120</t>
  </si>
  <si>
    <t>Levar nova régua para substituir a danificada</t>
  </si>
  <si>
    <t>Lembrar da força da maré</t>
  </si>
  <si>
    <t>regua de maré</t>
  </si>
  <si>
    <t>MAS</t>
  </si>
  <si>
    <t>P0122</t>
  </si>
  <si>
    <t>Alterar catracas que estão fixando o equipamento na pilastra (pegador de uma quebrou)</t>
  </si>
  <si>
    <t>substituir as DUAS</t>
  </si>
  <si>
    <t>DUAS catracas</t>
  </si>
  <si>
    <t>P0123</t>
  </si>
  <si>
    <t>p/ acessar caixa de equipamento levar chave do cadeado</t>
  </si>
  <si>
    <t>caixa do equipamento foi movida para fora da 'casinha' e caixa da bateria está na casaria de fibra da patricagem</t>
  </si>
  <si>
    <t>chave que está no almo</t>
  </si>
  <si>
    <t>24/06/2020</t>
  </si>
  <si>
    <t>P0146</t>
  </si>
  <si>
    <t>HMLIB02</t>
  </si>
  <si>
    <t>Lançar derivadores</t>
  </si>
  <si>
    <t>25/10/2019</t>
  </si>
  <si>
    <t>derivador, gps reserva, ficha de derivadores</t>
  </si>
  <si>
    <t>DMP</t>
  </si>
  <si>
    <t>25/09/2019</t>
  </si>
  <si>
    <t>13/07/2020</t>
  </si>
  <si>
    <t>P0169</t>
  </si>
  <si>
    <t>SEM ESTACAO</t>
  </si>
  <si>
    <t>Alinhar estrutura SSO</t>
  </si>
  <si>
    <t>01/10/2019</t>
  </si>
  <si>
    <t>Reunião com Saraiva</t>
  </si>
  <si>
    <t>26/09/2019</t>
  </si>
  <si>
    <t>14/07/2020</t>
  </si>
  <si>
    <t>P0187</t>
  </si>
  <si>
    <t>Integrar sensor InnertialLabs</t>
  </si>
  <si>
    <t>05/10/2019</t>
  </si>
  <si>
    <t>Aguardando o fabricante enviar o programa para Modificar dados binários</t>
  </si>
  <si>
    <t>30/09/2019</t>
  </si>
  <si>
    <t>P0262</t>
  </si>
  <si>
    <t>Cadastrar toda equipe campo nos programas de milhagem</t>
  </si>
  <si>
    <t>03/10/2019</t>
  </si>
  <si>
    <t>P0327</t>
  </si>
  <si>
    <t>HMPCMOLHE</t>
  </si>
  <si>
    <t>Pedir a abertura do cadeado da porta de acesso ao molhe</t>
  </si>
  <si>
    <t>Falar com o Sérgio pra pegar a chave na Suzano Celulose com o operador de painel</t>
  </si>
  <si>
    <t>14/10/2019</t>
  </si>
  <si>
    <t>P0355</t>
  </si>
  <si>
    <t>Fazer procedimento de como fazer cabo GILL</t>
  </si>
  <si>
    <t>31/10/2019</t>
  </si>
  <si>
    <t>Procedimento padrão (Verificar com Diego)</t>
  </si>
  <si>
    <t>15/10/2019</t>
  </si>
  <si>
    <t>29/07/2020</t>
  </si>
  <si>
    <t>P0368</t>
  </si>
  <si>
    <t>HMBTCPBA</t>
  </si>
  <si>
    <t>Integrar Gill GMX no CR 300</t>
  </si>
  <si>
    <t>Aguardar chegada do sensor</t>
  </si>
  <si>
    <t>1 anemomentro, 1 CR 300</t>
  </si>
  <si>
    <t>07/08/2020</t>
  </si>
  <si>
    <t>P0416</t>
  </si>
  <si>
    <t>HMSPTEBAR</t>
  </si>
  <si>
    <t>Arrancar prensacabo do eletroduto para passar cabo da estação</t>
  </si>
  <si>
    <t>31/01/2020</t>
  </si>
  <si>
    <t>Prensacabo esta muito preso la, rosca ja esta se desfazendo</t>
  </si>
  <si>
    <t>Esmiril</t>
  </si>
  <si>
    <t>28/10/2019</t>
  </si>
  <si>
    <t>P0440</t>
  </si>
  <si>
    <t>Lançar derivador na região de medição do SL</t>
  </si>
  <si>
    <t>Vanessa mandou no grupo local ideal para lancamento</t>
  </si>
  <si>
    <t>derivador e gps</t>
  </si>
  <si>
    <t>02/11/2019</t>
  </si>
  <si>
    <t>17/08/2020</t>
  </si>
  <si>
    <t>P0471</t>
  </si>
  <si>
    <t>HMPCBOIA</t>
  </si>
  <si>
    <t>Levar cadeado CR50 quando for retirar o DCPS da água</t>
  </si>
  <si>
    <t>Levar alicate corta cadeado</t>
  </si>
  <si>
    <t>Alicate corta cadeado</t>
  </si>
  <si>
    <t>12/11/2019</t>
  </si>
  <si>
    <t>P0510</t>
  </si>
  <si>
    <t>Revisar discos e partilhas da saveiro cabine simples</t>
  </si>
  <si>
    <t>25/11/2019</t>
  </si>
  <si>
    <t>avaliar necessidade de trocar</t>
  </si>
  <si>
    <t>21/11/2019</t>
  </si>
  <si>
    <t>21/08/2020</t>
  </si>
  <si>
    <t>P0513</t>
  </si>
  <si>
    <t>Avaliar sensores fabricados no Brasil - Nível (radar) -&gt; Mafetech</t>
  </si>
  <si>
    <t>10/01/2020</t>
  </si>
  <si>
    <t>Puxar o tema e passar para Desenvolvimento. Gustavo Henrique &lt;vendas4@mafetech.com.br&gt;; 19/12: enviado email solicitando infos</t>
  </si>
  <si>
    <t>26/11/2019</t>
  </si>
  <si>
    <t>P0524</t>
  </si>
  <si>
    <t>HMTJUNITAPAJOS</t>
  </si>
  <si>
    <t>Substituir e fixar melhor cabo SL</t>
  </si>
  <si>
    <t>Cabo com mau contato - necessário substituir e fixar melhor</t>
  </si>
  <si>
    <t>Cabo</t>
  </si>
  <si>
    <t>Caixa de bateria com prensa-cabo para cima</t>
  </si>
  <si>
    <t>Levar cabo de painel para poder virar a caixa</t>
  </si>
  <si>
    <t>P0542</t>
  </si>
  <si>
    <t>Verificar modem 548</t>
  </si>
  <si>
    <t>29/02/2020</t>
  </si>
  <si>
    <t>Modem caiu e não voltou mais</t>
  </si>
  <si>
    <t>Modem e chip</t>
  </si>
  <si>
    <t>04/12/2019</t>
  </si>
  <si>
    <t>01/09/2020</t>
  </si>
  <si>
    <t>P0547</t>
  </si>
  <si>
    <t>Ativar pacote SonWave no XR 1500 E 5450</t>
  </si>
  <si>
    <t>Seguir instruções do e-mail após retorno do ADCP</t>
  </si>
  <si>
    <t>P0566</t>
  </si>
  <si>
    <t>Configurar Rastreadores</t>
  </si>
  <si>
    <t>31/12/2019</t>
  </si>
  <si>
    <t>09/12/2019</t>
  </si>
  <si>
    <t>P0568</t>
  </si>
  <si>
    <t>Marcar novos RNs e pintá-los</t>
  </si>
  <si>
    <t>dos antigos foram localizados somente dois - precisa marcar novos RNs</t>
  </si>
  <si>
    <t>marcas de RN + chumbador + pinta para pintura</t>
  </si>
  <si>
    <t>13/12/2019</t>
  </si>
  <si>
    <t>11/09/2020</t>
  </si>
  <si>
    <t>P0594</t>
  </si>
  <si>
    <t>HMLIPIER</t>
  </si>
  <si>
    <t>Instalar Régua e Fazer Nivelamento</t>
  </si>
  <si>
    <t>20/02/2020</t>
  </si>
  <si>
    <t>Atrelada a pendência P0673, deixar separado no almoxarifado e idenficado.</t>
  </si>
  <si>
    <t>Régua e demais materias para instalção da Régua; nível, mira</t>
  </si>
  <si>
    <t>18/12/2019</t>
  </si>
  <si>
    <t>24/09/2020</t>
  </si>
  <si>
    <t>P0609</t>
  </si>
  <si>
    <t>Estudar controle de itens -&gt; Instalados, Em campo, Em estoque</t>
  </si>
  <si>
    <t>02/01/2020</t>
  </si>
  <si>
    <t>Discutir próxima reunião VCP/RMC</t>
  </si>
  <si>
    <t>26/12/2019</t>
  </si>
  <si>
    <t>06/10/2020</t>
  </si>
  <si>
    <t>P0629</t>
  </si>
  <si>
    <t>Substituição do cabo ADCP ou Fazer Mufla no local</t>
  </si>
  <si>
    <t>30/03/2020</t>
  </si>
  <si>
    <t>Cabo ADCP está quase se rompendo na junção com a mufla, foi realizado um remendo paliativo com Fita isolante liquida e Sylver Tape.</t>
  </si>
  <si>
    <t>26/02/2020</t>
  </si>
  <si>
    <t>P0665</t>
  </si>
  <si>
    <t>HMTEPIER</t>
  </si>
  <si>
    <t>Separar 7 réguas de maré para fixar na estrutura (LEVAR EMENDA)</t>
  </si>
  <si>
    <t>P0666</t>
  </si>
  <si>
    <t>Separar RNS e chumbadores para nivelamento</t>
  </si>
  <si>
    <t>Verificar quantidade com FMS ou LFF.</t>
  </si>
  <si>
    <t>P0671</t>
  </si>
  <si>
    <t>Criar tampa para o furo do alçapão do tubulão</t>
  </si>
  <si>
    <t>14/02/2020</t>
  </si>
  <si>
    <t>Medida da tampa 26x26 cm. Deve ser colada com tubolite no local.</t>
  </si>
  <si>
    <t>P0672</t>
  </si>
  <si>
    <t>Fazer ou comprar abracadeira para prender tubo do young na madeira</t>
  </si>
  <si>
    <t>Atrelada a pendência P0029, deixar separado no almoxarifado e idenficado.</t>
  </si>
  <si>
    <t>13/01/2020</t>
  </si>
  <si>
    <t>P0676</t>
  </si>
  <si>
    <t>Fazer reguá de maré</t>
  </si>
  <si>
    <t>Atrelada a pendência P0055, deixar separado no almoxarifado e idenficado.</t>
  </si>
  <si>
    <t>P0678</t>
  </si>
  <si>
    <t>Fazer reguá de maré (pendencia igual a 109)</t>
  </si>
  <si>
    <t>Atrelada a pendência P0120, deixar separado no almoxarifado e idenficado.</t>
  </si>
  <si>
    <t>13/10/2020</t>
  </si>
  <si>
    <t>P0691</t>
  </si>
  <si>
    <t>HMCSNPIER</t>
  </si>
  <si>
    <t>Trocar abraçadeiras enferrujadas do tubo do maregrafo</t>
  </si>
  <si>
    <t>13/02/2020</t>
  </si>
  <si>
    <t>abraçadeiras com bastante ferrugem</t>
  </si>
  <si>
    <t>abraçadeira</t>
  </si>
  <si>
    <t>P0697</t>
  </si>
  <si>
    <t>HMQISOURE</t>
  </si>
  <si>
    <t>Pintura do guarda corpo da estação</t>
  </si>
  <si>
    <t>Lixar e pintar de preto o guarda corpo da estação</t>
  </si>
  <si>
    <t>Lixa, escova de aço, pincel e tinta preta</t>
  </si>
  <si>
    <t>P0698</t>
  </si>
  <si>
    <t>Melhorar fixação da antena aranha</t>
  </si>
  <si>
    <t>20/01/2020</t>
  </si>
  <si>
    <t>Antena fixada com abraçadeira tipo U e tairape. Verificar por fotos o material a ser utilizado.</t>
  </si>
  <si>
    <t>27/10/2020</t>
  </si>
  <si>
    <t>P0700</t>
  </si>
  <si>
    <t>Reforma da varanda da boia.</t>
  </si>
  <si>
    <t>Precisa de um dia inteiro para essa tarefa, sugiro que seja realizada por Abimael</t>
  </si>
  <si>
    <t>Escova de aço, lixa, pincel e tinta</t>
  </si>
  <si>
    <t>29/10/2020</t>
  </si>
  <si>
    <t>P0701</t>
  </si>
  <si>
    <t>Reformar escada utilizada para acessar a boia</t>
  </si>
  <si>
    <t>Sugiro que seja realizada por Abimael</t>
  </si>
  <si>
    <t>P0702</t>
  </si>
  <si>
    <t>Substituir adesivo da caixa ambiental</t>
  </si>
  <si>
    <t>20/04/2020</t>
  </si>
  <si>
    <t>O adesivo atual foi reutilizado da caixa antiga</t>
  </si>
  <si>
    <t>Adesivo</t>
  </si>
  <si>
    <t>P0708</t>
  </si>
  <si>
    <t>Definir local instalação torre sensor vento</t>
  </si>
  <si>
    <t>30/10/2020</t>
  </si>
  <si>
    <t>P0744</t>
  </si>
  <si>
    <t>Substituir caixa de telemetria de plástico por alguma opção mais segura (pra por o cadeado)</t>
  </si>
  <si>
    <t>22/03/2020</t>
  </si>
  <si>
    <t>Necessário desenvolver maneira/caixa para maior proteção ao CR (local existe transito intenso de alunos)</t>
  </si>
  <si>
    <t>P0745</t>
  </si>
  <si>
    <t>Substituir pacote de sílica</t>
  </si>
  <si>
    <t>P0748</t>
  </si>
  <si>
    <t>Comprar passagem da lancha para agilizar manobra - evitar balsa</t>
  </si>
  <si>
    <t>A lancha rapida acelera a viagem, dando mais tempo para a manobra</t>
  </si>
  <si>
    <t>P0753</t>
  </si>
  <si>
    <t>HMALUMARE</t>
  </si>
  <si>
    <t>Levar celular com chip TIM</t>
  </si>
  <si>
    <t>permanente</t>
  </si>
  <si>
    <t>Outras operadoras não pegam</t>
  </si>
  <si>
    <t>Celular + chip tim</t>
  </si>
  <si>
    <t>18/11/2020</t>
  </si>
  <si>
    <t>P0755</t>
  </si>
  <si>
    <t>Confirmar que estamos liberados e com ART correta antes do campo</t>
  </si>
  <si>
    <t>Confirmar com Saraiva (HM), Heriwelton e Franklin (ALUMAR)</t>
  </si>
  <si>
    <t>ART + confirmação</t>
  </si>
  <si>
    <t>19/11/2020</t>
  </si>
  <si>
    <t>P0756</t>
  </si>
  <si>
    <t>HMALUVENTO</t>
  </si>
  <si>
    <t>30/11/2020</t>
  </si>
  <si>
    <t>P0757</t>
  </si>
  <si>
    <t>Levar o giroflex para o acesso com veiculo HM ser liberado.</t>
  </si>
  <si>
    <t>Levar giroflex toda vez que for acessar Pier CSN</t>
  </si>
  <si>
    <t>Giroflex</t>
  </si>
  <si>
    <t>27/01/2020</t>
  </si>
  <si>
    <t>01/12/2020</t>
  </si>
  <si>
    <t>P0772</t>
  </si>
  <si>
    <t>HMRGPRATICAGEM</t>
  </si>
  <si>
    <t>Trocar conector do XR</t>
  </si>
  <si>
    <t>29/05/2020</t>
  </si>
  <si>
    <t>10/12/2020</t>
  </si>
  <si>
    <t>P0774</t>
  </si>
  <si>
    <t>HMQIABADE</t>
  </si>
  <si>
    <t>Trocar bateria da estação e realizar inspeção no sistema</t>
  </si>
  <si>
    <t>03/04/2020</t>
  </si>
  <si>
    <t>30/01/2020</t>
  </si>
  <si>
    <t>11/12/2020</t>
  </si>
  <si>
    <t>P0782</t>
  </si>
  <si>
    <t>Inspecionar (e trocar se necessário) marégrafo boia e contrapeso</t>
  </si>
  <si>
    <t>Dados ficaram constantes dia 30/01</t>
  </si>
  <si>
    <t>sistema completo do marégrafo boia e contrapeso</t>
  </si>
  <si>
    <t>14/12/2020</t>
  </si>
  <si>
    <t>P0789</t>
  </si>
  <si>
    <t>Avaliar necessidade de trocar SL</t>
  </si>
  <si>
    <t>enviando Lixo</t>
  </si>
  <si>
    <t>SL</t>
  </si>
  <si>
    <t>04/02/2020</t>
  </si>
  <si>
    <t>P0790</t>
  </si>
  <si>
    <t>Colar modens na caixa com velcro</t>
  </si>
  <si>
    <t>Modens sem velcro</t>
  </si>
  <si>
    <t>Velcro</t>
  </si>
  <si>
    <t>P0791</t>
  </si>
  <si>
    <t>Envio da documentação/ pedido de liberação da equipe</t>
  </si>
  <si>
    <t>Documentação equipe</t>
  </si>
  <si>
    <t>P0792</t>
  </si>
  <si>
    <t>avaliar necessidade da troca das antenas (PQ)</t>
  </si>
  <si>
    <t>As atuais estavam submersas em mistura insalubre</t>
  </si>
  <si>
    <t>2 antenas</t>
  </si>
  <si>
    <t>08/12/2020</t>
  </si>
  <si>
    <t>P0793</t>
  </si>
  <si>
    <t>Avaliar com terminal possibilidade de higienização no local da estação</t>
  </si>
  <si>
    <t>abaixo da caixa da estação, existe mistura de resto de soja e escretas de urubu (3 cm de mistura insalubre)</t>
  </si>
  <si>
    <t>16/12/2020</t>
  </si>
  <si>
    <t>P0794</t>
  </si>
  <si>
    <t>Limpeza na caixa de telemetria</t>
  </si>
  <si>
    <t>Presença de teia de aranha</t>
  </si>
  <si>
    <t>P0795</t>
  </si>
  <si>
    <t>comprar abraçadeira do tamanho certo para prender tubo do young</t>
  </si>
  <si>
    <t>pendencias anteriores nao davam tamanho da abraçadeira</t>
  </si>
  <si>
    <t>Abraçadeira metal</t>
  </si>
  <si>
    <t>P0796</t>
  </si>
  <si>
    <t>Levar cabo de painel solar para possibilitar a virada da caixa de bateria</t>
  </si>
  <si>
    <t>Cabo Painel 2m</t>
  </si>
  <si>
    <t>P0797</t>
  </si>
  <si>
    <t>avaliar possibilidade de realizar integração anual</t>
  </si>
  <si>
    <t>Duração de 3 dias</t>
  </si>
  <si>
    <t>P0804</t>
  </si>
  <si>
    <t>Verificar se há acumulo de água dentro do mangrulho</t>
  </si>
  <si>
    <t>31/07/2020</t>
  </si>
  <si>
    <t>Levar passa fio para desentupir</t>
  </si>
  <si>
    <t>Passa fio</t>
  </si>
  <si>
    <t>07/02/2020</t>
  </si>
  <si>
    <t>P0806</t>
  </si>
  <si>
    <t>HMPCPIER</t>
  </si>
  <si>
    <t>Instalar 2 trava eixos nas dobradiças da caixa ambiental</t>
  </si>
  <si>
    <t>30/04/2020</t>
  </si>
  <si>
    <t>Trava eixos de 6mm</t>
  </si>
  <si>
    <t>2 peças de 6mm</t>
  </si>
  <si>
    <t>P0816</t>
  </si>
  <si>
    <t>Levar chave de boca 9 e 10</t>
  </si>
  <si>
    <t>Pegar no almoxarifado.</t>
  </si>
  <si>
    <t>Chave de boca 9 e 10</t>
  </si>
  <si>
    <t>10/02/2020</t>
  </si>
  <si>
    <t>28/12/2020</t>
  </si>
  <si>
    <t>P0817</t>
  </si>
  <si>
    <t>Levar controle do roteador</t>
  </si>
  <si>
    <t>Controle do rotedor</t>
  </si>
  <si>
    <t>P0820</t>
  </si>
  <si>
    <t>Averiguar remotamente estado marégrafo radar</t>
  </si>
  <si>
    <t>11/02/2020</t>
  </si>
  <si>
    <t>Dados inconsistentes, pode ter inclinado novamente. Solicitar ao francisco contato local</t>
  </si>
  <si>
    <t>29/12/2020</t>
  </si>
  <si>
    <t>P0822</t>
  </si>
  <si>
    <t>Trocar HM801 ou seu chip. sinal intermitente</t>
  </si>
  <si>
    <t>1 modem e chips reservas</t>
  </si>
  <si>
    <t>P0824</t>
  </si>
  <si>
    <t>Trocar tubo do marégrafo urgente</t>
  </si>
  <si>
    <t>16/04/2020</t>
  </si>
  <si>
    <t>Tubo do maregrafo totalmente com corrosão</t>
  </si>
  <si>
    <t>tubo de 1polegada</t>
  </si>
  <si>
    <t>12/02/2020</t>
  </si>
  <si>
    <t>P0825</t>
  </si>
  <si>
    <t>Comprar tubo do maregrafo para subisituição</t>
  </si>
  <si>
    <t>Tubo de 1 ou 2 polegada, confirmar com o Fernando</t>
  </si>
  <si>
    <t>15/01/2021</t>
  </si>
  <si>
    <t>P0826</t>
  </si>
  <si>
    <t>Retirar poste e base</t>
  </si>
  <si>
    <t>retirada devido a corosão</t>
  </si>
  <si>
    <t>esmilhadeira</t>
  </si>
  <si>
    <t>P0827</t>
  </si>
  <si>
    <t>Fazer suporte caixa ALPHA para fixação na torre da VEC</t>
  </si>
  <si>
    <t>Caixa será realocado na torre do young</t>
  </si>
  <si>
    <t>suporte de caixa</t>
  </si>
  <si>
    <t>27/01/2021</t>
  </si>
  <si>
    <t>P0828</t>
  </si>
  <si>
    <t>Fazer suporte para painel solar de 30W</t>
  </si>
  <si>
    <t>Fazer suporte para fixação na torre do young</t>
  </si>
  <si>
    <t>suporte de painel</t>
  </si>
  <si>
    <t>04/02/2021</t>
  </si>
  <si>
    <t>P0829</t>
  </si>
  <si>
    <t>HMTEBOIA18WIND</t>
  </si>
  <si>
    <t>Melhorar subida na boia</t>
  </si>
  <si>
    <t>pensar em fazer uma escada, atualmente só conseguimos subir na maré cheia</t>
  </si>
  <si>
    <t>escada</t>
  </si>
  <si>
    <t>P0835</t>
  </si>
  <si>
    <t>HMSPALEMOA</t>
  </si>
  <si>
    <t>Levar adesivo e colar na caixa da estação</t>
  </si>
  <si>
    <t>17/03/2020</t>
  </si>
  <si>
    <t>Verificar se está pronto (atrelada a pendência P0834)</t>
  </si>
  <si>
    <t>adeviso HMSPALEMOA</t>
  </si>
  <si>
    <t>15/02/2021</t>
  </si>
  <si>
    <t>P0836</t>
  </si>
  <si>
    <t>Substituir parafusos de fixação do SL.(Parafuso compridos de latão)</t>
  </si>
  <si>
    <t>Parafusos corroídos.</t>
  </si>
  <si>
    <t>Parafusos de latão</t>
  </si>
  <si>
    <t>03/03/2021</t>
  </si>
  <si>
    <t>P0837</t>
  </si>
  <si>
    <t>Analisar melhor forma de instalar régua maregráfica</t>
  </si>
  <si>
    <t>Realisar analise em campo, fazer registros fotográficos e tirar medidas.</t>
  </si>
  <si>
    <t>P0844</t>
  </si>
  <si>
    <t>HMCOSAOVICENTE</t>
  </si>
  <si>
    <t>Limpeza da regua de mare</t>
  </si>
  <si>
    <t>Regua com incrustação,a mesma pode ser danificada na hora da raspagem</t>
  </si>
  <si>
    <t>vasoura e raspa</t>
  </si>
  <si>
    <t>18/02/2020</t>
  </si>
  <si>
    <t>P0845</t>
  </si>
  <si>
    <t>Trocar Silica</t>
  </si>
  <si>
    <t>Trocar silica na proxima manutenção</t>
  </si>
  <si>
    <t>silica</t>
  </si>
  <si>
    <t>09/03/2021</t>
  </si>
  <si>
    <t>P0851</t>
  </si>
  <si>
    <t>HMCOBERTIOGA</t>
  </si>
  <si>
    <t>Colocar colante na caixa ambienta</t>
  </si>
  <si>
    <t>Colante ja foi solicitado a Paola</t>
  </si>
  <si>
    <t>11/03/2021</t>
  </si>
  <si>
    <t>P0863</t>
  </si>
  <si>
    <t>Sanar problema de fundeio</t>
  </si>
  <si>
    <t>Mergulhador Rafael Viana irá enviar plano de melhoria do fundeio</t>
  </si>
  <si>
    <t>P0865</t>
  </si>
  <si>
    <t>Verificar se há necessidade de retirada do equipamento por conta da reforma das estacas</t>
  </si>
  <si>
    <t>28/02/2020</t>
  </si>
  <si>
    <t>Havera engorda nas estacas, necessario contato com o terminal</t>
  </si>
  <si>
    <t>P0868</t>
  </si>
  <si>
    <t>HMCOSANWIND</t>
  </si>
  <si>
    <t>Anemometro (wind) não realiza medição quando se aperoxima de Zero. Encontra-se fora do ar.</t>
  </si>
  <si>
    <t>10/03/2020</t>
  </si>
  <si>
    <t>Entrar em contato com terminal e ver a possibilidade de realizar inspeção no equipamento.</t>
  </si>
  <si>
    <t>P0869</t>
  </si>
  <si>
    <t>Maregrafo radar fora de funcionamento</t>
  </si>
  <si>
    <t>Solicitar ao Abmael realizar vistoria no marégrafo</t>
  </si>
  <si>
    <t>P0870</t>
  </si>
  <si>
    <t>HMBTBOIA</t>
  </si>
  <si>
    <t>Cuidar, ao abrir o mangrulho, para a patola não soltar.</t>
  </si>
  <si>
    <t>Cuidar com o 'jogo' que a peça tem</t>
  </si>
  <si>
    <t>calço de borracha</t>
  </si>
  <si>
    <t>P0873</t>
  </si>
  <si>
    <t>Levar mini boia/flutuante para prender a chave da estação</t>
  </si>
  <si>
    <t>Improvisar material flutuante</t>
  </si>
  <si>
    <t>Material flutuante</t>
  </si>
  <si>
    <t>P0886</t>
  </si>
  <si>
    <t>HMCAWIND</t>
  </si>
  <si>
    <t>Levar e colar adeviso na caixa anti-explosão</t>
  </si>
  <si>
    <t>01/04/2020</t>
  </si>
  <si>
    <t>Caixa anti-explosão</t>
  </si>
  <si>
    <t>adeviso +</t>
  </si>
  <si>
    <t>P0887</t>
  </si>
  <si>
    <t>Mandar pra fazer o adeviso no tamanho XX cm por XX cm</t>
  </si>
  <si>
    <t>Conferir tamanho da caixa anti-explosão E se vamos fazer mesmo (estação de difícil acesso)</t>
  </si>
  <si>
    <t>P0896</t>
  </si>
  <si>
    <t>Sanar deficiencia de transmissão, operadora claro interrompendo transmissão constantemente.</t>
  </si>
  <si>
    <t>12/04/2020</t>
  </si>
  <si>
    <t>Conectar no modem 506 (Claro) antena comum e conectar no 502 (Vivo) antena aranha.</t>
  </si>
  <si>
    <t>12/03/2020</t>
  </si>
  <si>
    <t>P0897</t>
  </si>
  <si>
    <t>Conectar no modem 539 (Claro) antena comum e conectar no 333 (Vivo) antena aranha.</t>
  </si>
  <si>
    <t>P0898</t>
  </si>
  <si>
    <t>Realizar manutenção no marégrafo de pressão</t>
  </si>
  <si>
    <t>Maregrafo com discrepancia de dados.</t>
  </si>
  <si>
    <t>P0899</t>
  </si>
  <si>
    <t>Substituição de pacote de silica ( Se faz indispensável )</t>
  </si>
  <si>
    <t>Levar ao menos 2 pacotes de sílica</t>
  </si>
  <si>
    <t>Sílica</t>
  </si>
  <si>
    <t>P0900</t>
  </si>
  <si>
    <t>Realizar manutenção no marégrafo de bóia e contra peso</t>
  </si>
  <si>
    <t>P0901</t>
  </si>
  <si>
    <t>P0920</t>
  </si>
  <si>
    <t>Subir caixa de comando</t>
  </si>
  <si>
    <t>01/05/2020</t>
  </si>
  <si>
    <t>Caixa muito baixa, acumulando minerio dentro</t>
  </si>
  <si>
    <t>barra chata</t>
  </si>
  <si>
    <t>P0921</t>
  </si>
  <si>
    <t>Avaliar cintas catracas que prende estrutura do ADCP</t>
  </si>
  <si>
    <t>Cintas na última manobra com alguns ponto de corrosão, avaliar necessidade de troca</t>
  </si>
  <si>
    <t>Cinta catraca</t>
  </si>
  <si>
    <t>P0922</t>
  </si>
  <si>
    <t>Calibrar bussola</t>
  </si>
  <si>
    <t>Não feita na ultima manobra devido ao pouco tempo de mergulho</t>
  </si>
  <si>
    <t>cabo de manobra</t>
  </si>
  <si>
    <t>P0939</t>
  </si>
  <si>
    <t>caixa desenvolvida + parafusos</t>
  </si>
  <si>
    <t>P0940</t>
  </si>
  <si>
    <t>Instalar suporte para caixa de bateria</t>
  </si>
  <si>
    <t>estrutura desenvolvida + parafusos</t>
  </si>
  <si>
    <t>P0942</t>
  </si>
  <si>
    <t>Trocar modem e chip 518, evitar colocar Vodafone</t>
  </si>
  <si>
    <t>23/05/2020</t>
  </si>
  <si>
    <t>Ultimas vezes que colocamos Vodafone o modem parou de funcionar</t>
  </si>
  <si>
    <t>chip e modem</t>
  </si>
  <si>
    <t>P0954</t>
  </si>
  <si>
    <t>Trocar sílica</t>
  </si>
  <si>
    <t>estavámos em falta no estoque na última ida</t>
  </si>
  <si>
    <t>P0956</t>
  </si>
  <si>
    <t>Reconfigurar a estação de vento (dados errados)</t>
  </si>
  <si>
    <t>01/06/2020</t>
  </si>
  <si>
    <t>Verificar qual alteração será necessaria e mudar a rotina do CR</t>
  </si>
  <si>
    <t>cabo de comunicação do CR</t>
  </si>
  <si>
    <t>06/04/2020</t>
  </si>
  <si>
    <t>P0957</t>
  </si>
  <si>
    <t>Levar e colar adesivo na caixa da estação</t>
  </si>
  <si>
    <t>Adesivo no almoxarifado</t>
  </si>
  <si>
    <t>Adesivo CSNPIER</t>
  </si>
  <si>
    <t>07/04/2020</t>
  </si>
  <si>
    <t>P0959</t>
  </si>
  <si>
    <t>Adesivo TJTERFON</t>
  </si>
  <si>
    <t>P0962</t>
  </si>
  <si>
    <t>Substituir modem/chip HM372</t>
  </si>
  <si>
    <t>21/05/2020</t>
  </si>
  <si>
    <t>O modem foi verificado em 21/01/2020 pela equipe de campo e voltou ao funcionamento normal. Porém voltou a ficar offline desde o dia 03/04/2020 e, mesmo após resets, não retornou.</t>
  </si>
  <si>
    <t>Modem</t>
  </si>
  <si>
    <t>Adriana</t>
  </si>
  <si>
    <t>08/04/2020</t>
  </si>
  <si>
    <t>P0964</t>
  </si>
  <si>
    <t>HMSPPALMAS</t>
  </si>
  <si>
    <t>Pedir um adesivo para a caixa da bateria</t>
  </si>
  <si>
    <t>adeviso da estação</t>
  </si>
  <si>
    <t>requerir na planilha</t>
  </si>
  <si>
    <t>P0965</t>
  </si>
  <si>
    <t>Colocar o adeviso na caixa da bateria</t>
  </si>
  <si>
    <t>07/05/2020</t>
  </si>
  <si>
    <t>P0975</t>
  </si>
  <si>
    <t>Levar cadeado Aqua Line para porta do mangrulho</t>
  </si>
  <si>
    <t>O cadeado que está lá não é Aqua Line</t>
  </si>
  <si>
    <t>1 Cadeado Aqua Line</t>
  </si>
  <si>
    <t>P0976</t>
  </si>
  <si>
    <t>Substituir sílica da caixa ambiental</t>
  </si>
  <si>
    <t>P0977</t>
  </si>
  <si>
    <t>P0978</t>
  </si>
  <si>
    <t>P0984</t>
  </si>
  <si>
    <t>HMCOSANPIER</t>
  </si>
  <si>
    <t>Intalar prensa cabo da caixa anti-explosão ALHA (GRANDE)</t>
  </si>
  <si>
    <t>28/08/2020</t>
  </si>
  <si>
    <t>Pensa cabo caiu na agua na manutenção</t>
  </si>
  <si>
    <t>Prensa-Cabo Caixa Anti Explosão grande</t>
  </si>
  <si>
    <t>23/04/2020</t>
  </si>
  <si>
    <t>P0989</t>
  </si>
  <si>
    <t>Verificar possivel instalação de nova régua de maré</t>
  </si>
  <si>
    <t>Régua atual está danificada</t>
  </si>
  <si>
    <t>régua de maré</t>
  </si>
  <si>
    <t>P0994</t>
  </si>
  <si>
    <t>Instalar painel solar</t>
  </si>
  <si>
    <t>Criar estrutura para a instalação de mais 01 painel solar</t>
  </si>
  <si>
    <t>Painel solar e estrutura</t>
  </si>
  <si>
    <t>24/04/2020</t>
  </si>
  <si>
    <t>P0995</t>
  </si>
  <si>
    <t>P1014</t>
  </si>
  <si>
    <t>Tentar localizar segunda poita da boia</t>
  </si>
  <si>
    <t>15/06/2020</t>
  </si>
  <si>
    <t>Apenas a poita SUL foi localizada, poita possivelmente assoriada</t>
  </si>
  <si>
    <t>11/05/2020</t>
  </si>
  <si>
    <t>P1015</t>
  </si>
  <si>
    <t>Troca caixa completa da boia</t>
  </si>
  <si>
    <t>caixa atual esta quebrada, impossibilitando colocar cadeado</t>
  </si>
  <si>
    <t>caixa 30x30</t>
  </si>
  <si>
    <t>P1016</t>
  </si>
  <si>
    <t>Verificar se o cabo de comunicação estar enrolado na corrente do fundeio</t>
  </si>
  <si>
    <t>fizemos uma nova amarração na ultima manobra, verificar como estar agora</t>
  </si>
  <si>
    <t>P1022</t>
  </si>
  <si>
    <t>HMTIGPIER</t>
  </si>
  <si>
    <t>Avaliar dados da estação até momento da retirada dos equipamentos</t>
  </si>
  <si>
    <t>30/06/2020</t>
  </si>
  <si>
    <t>P1023</t>
  </si>
  <si>
    <t>HMTIGFAROL</t>
  </si>
  <si>
    <t>P1029</t>
  </si>
  <si>
    <t>Levar silicone/silvertape extra para melhorar vedação da caixa</t>
  </si>
  <si>
    <t>Caixa com sinais de água dentro.</t>
  </si>
  <si>
    <t>Silicone/silvertape</t>
  </si>
  <si>
    <t>18/05/2020</t>
  </si>
  <si>
    <t>P1031</t>
  </si>
  <si>
    <t>HMUBUMETEO</t>
  </si>
  <si>
    <t>Instalar modens e antenas</t>
  </si>
  <si>
    <t>P1033</t>
  </si>
  <si>
    <t>HMUBUMAREN</t>
  </si>
  <si>
    <t>Realizar limpeza das caixas de passagem</t>
  </si>
  <si>
    <t>As caixas foram bypassadas</t>
  </si>
  <si>
    <t>P1034</t>
  </si>
  <si>
    <t>Substituir o modem não HM</t>
  </si>
  <si>
    <t>Levar antena</t>
  </si>
  <si>
    <t>P1035</t>
  </si>
  <si>
    <t>Realizar limpeza na régua maregráfica</t>
  </si>
  <si>
    <t>Foi substituída</t>
  </si>
  <si>
    <t>P1036</t>
  </si>
  <si>
    <t>HMUBUBOIA04</t>
  </si>
  <si>
    <t>Levar 1 parafuso da lingueta da boia</t>
  </si>
  <si>
    <t>Falta um parafuso com porca da lingueta da parte inferior o mangrulho</t>
  </si>
  <si>
    <t>P1037</t>
  </si>
  <si>
    <t>Desentupir o ralo</t>
  </si>
  <si>
    <t>Tentar distorcer a mangueira</t>
  </si>
  <si>
    <t>P1038</t>
  </si>
  <si>
    <t>Levar toda parte elétrica e fiação da caixa ambiental</t>
  </si>
  <si>
    <t>P1046</t>
  </si>
  <si>
    <t>Tirar foto dos chips dos modems</t>
  </si>
  <si>
    <t>31/08/2020</t>
  </si>
  <si>
    <t>22/05/2020</t>
  </si>
  <si>
    <t>P1051</t>
  </si>
  <si>
    <t>Comunicação com o SEABIRD precisa retirar do Smartguard e fazer conexão direta</t>
  </si>
  <si>
    <t>Ligado no Smartguard ele não reconhece</t>
  </si>
  <si>
    <t>28/05/2020</t>
  </si>
  <si>
    <t>P1052</t>
  </si>
  <si>
    <t>Sempre baixar dados do SEABIRD pelo cartão de memoria do SmartGuard</t>
  </si>
  <si>
    <t>Armazenamento no SMARTGUARD</t>
  </si>
  <si>
    <t>Cartão de Memoria</t>
  </si>
  <si>
    <t>P1056</t>
  </si>
  <si>
    <t>pedir pra fazer o adeviso da estação HMTEPIER</t>
  </si>
  <si>
    <t>29/08/2020</t>
  </si>
  <si>
    <t>pedir na planilha disponibizada</t>
  </si>
  <si>
    <t>adesivo</t>
  </si>
  <si>
    <t>P1064</t>
  </si>
  <si>
    <t>Verificar e/ou substituir modem HM530 (chip(Claro))</t>
  </si>
  <si>
    <t>13/06/2020</t>
  </si>
  <si>
    <t>Após estação ter sido restabelecida, modem não retornou. Foi solicitado reset do chip, porém também não retornou.</t>
  </si>
  <si>
    <t>P1065</t>
  </si>
  <si>
    <t>Verificar e/ou substituir modem HM507 (chip(Vivo))</t>
  </si>
  <si>
    <t>23/08/2020</t>
  </si>
  <si>
    <t>Após última queda do modem no dia 31/05/2020 foi solicitado reset do chip, porém não retornou.</t>
  </si>
  <si>
    <t>P1067</t>
  </si>
  <si>
    <t>Ajustar rotina de CR para transmissão de dados para HM</t>
  </si>
  <si>
    <t>08/08/2020</t>
  </si>
  <si>
    <t>25/06/2020</t>
  </si>
  <si>
    <t>P1068</t>
  </si>
  <si>
    <t>P1069</t>
  </si>
  <si>
    <t>Comprar fundeio da boia</t>
  </si>
  <si>
    <t>20/07/2020</t>
  </si>
  <si>
    <t>P1071</t>
  </si>
  <si>
    <t>Realizar a calibração dos sensores</t>
  </si>
  <si>
    <t>P1072</t>
  </si>
  <si>
    <t>Fazer integração a distancia de novos colaboradores</t>
  </si>
  <si>
    <t>P1074</t>
  </si>
  <si>
    <t>Fabricar terminal de cabo de borracha</t>
  </si>
  <si>
    <t>P1076</t>
  </si>
  <si>
    <t>Levar escada para limpeza dos sensores da estação Meteorológica</t>
  </si>
  <si>
    <t>Sensores muito sujos devido a operação de navio próximo da estação</t>
  </si>
  <si>
    <t>04/06/2020</t>
  </si>
  <si>
    <t>P1077</t>
  </si>
  <si>
    <t>Fazer uma caixa para separar SL da caixa do Smartguard</t>
  </si>
  <si>
    <t>Caixa vai ficar com dois modems, bateria e entrada do cabo do SL. Saída de um cabo de energia para caixa do Smartguard</t>
  </si>
  <si>
    <t>caixa de comando</t>
  </si>
  <si>
    <t>P1080</t>
  </si>
  <si>
    <t>HMSPCAPITANIA</t>
  </si>
  <si>
    <t>Verificar problema de energia na estação</t>
  </si>
  <si>
    <t>08/06/2020</t>
  </si>
  <si>
    <t>TROCADO BATERIA, AVALIAR COMO VAI FICAR</t>
  </si>
  <si>
    <t>bateria, painel solar e controlador solar</t>
  </si>
  <si>
    <t>P1081</t>
  </si>
  <si>
    <t>Fazer estrutura e painel solar completo para possivel troca na estação</t>
  </si>
  <si>
    <t>estrutura, painel e cabo de painel</t>
  </si>
  <si>
    <t>P1082</t>
  </si>
  <si>
    <t>Substituição do cadeado</t>
  </si>
  <si>
    <t>10/07/2020</t>
  </si>
  <si>
    <t>Levar cadeado</t>
  </si>
  <si>
    <t>P1084</t>
  </si>
  <si>
    <t>Realizar calibração da bussola do ADCP</t>
  </si>
  <si>
    <t>10/08/2020</t>
  </si>
  <si>
    <t>P1085</t>
  </si>
  <si>
    <t>P1086</t>
  </si>
  <si>
    <t>Realizar manutenção preventiva na próxima visita.</t>
  </si>
  <si>
    <t>Na ultima visita 03/06/2020, não foi realizado mergulho.</t>
  </si>
  <si>
    <t>09/06/2020</t>
  </si>
  <si>
    <t>P1091</t>
  </si>
  <si>
    <t>HMPPBOIA01</t>
  </si>
  <si>
    <t>Reinstalar boia na posição</t>
  </si>
  <si>
    <t>~ ainda em verificação da causa ~</t>
  </si>
  <si>
    <t>ainda em análise</t>
  </si>
  <si>
    <t>10/06/2020</t>
  </si>
  <si>
    <t>P1104</t>
  </si>
  <si>
    <t>HMTCPEREGRINO</t>
  </si>
  <si>
    <t>Realizar reforma/pintura no Ondógrafo Datawell</t>
  </si>
  <si>
    <t>20/08/2020</t>
  </si>
  <si>
    <t>Reforma no casco do Datawell</t>
  </si>
  <si>
    <t>19/06/2020</t>
  </si>
  <si>
    <t>P1106</t>
  </si>
  <si>
    <t>Trocar cabo Y por Maior</t>
  </si>
  <si>
    <t>01/01/2021</t>
  </si>
  <si>
    <t>Cabo y pequeno na caixa, cai modem</t>
  </si>
  <si>
    <t>22/06/2020</t>
  </si>
  <si>
    <t>P1107</t>
  </si>
  <si>
    <t>Instalar supore e nivel de bolha</t>
  </si>
  <si>
    <t>devido necessidade de andaime nao sera reposto</t>
  </si>
  <si>
    <t>Suporte nivel bolha; Nivel Bolha</t>
  </si>
  <si>
    <t>P1108</t>
  </si>
  <si>
    <t>Trocar parafursos da torre</t>
  </si>
  <si>
    <t>Alta oxidação</t>
  </si>
  <si>
    <t>18 parafusos 5/16 x 1 inox</t>
  </si>
  <si>
    <t>P1110</t>
  </si>
  <si>
    <t>HMALUBOIA02</t>
  </si>
  <si>
    <t>Avaliar dados do DCPS e comparar com lançamentos dos Derivadores</t>
  </si>
  <si>
    <t>Verificar e aferir qualidade dos dados DCPS</t>
  </si>
  <si>
    <t>Dados GPS</t>
  </si>
  <si>
    <t>P1111</t>
  </si>
  <si>
    <t>HMALUBOIA04</t>
  </si>
  <si>
    <t>Avaliar dados do DCPS para definir mudanças necessárias em campo.</t>
  </si>
  <si>
    <t>P1112</t>
  </si>
  <si>
    <t>testar e entender falha do Mira durante campo.</t>
  </si>
  <si>
    <t>Verificar e aferir qualidade dos dados MIRA</t>
  </si>
  <si>
    <t>P1113</t>
  </si>
  <si>
    <t>Retirar o parafuso quebrado da caixa anti-explosão</t>
  </si>
  <si>
    <t>Pensar em uma maneira de como criar uma ´fenda´ no pedaço mínimo do parafuso que está quebrado (lembra que o terminal é exigente quanto a ferramentas ´quentes´)</t>
  </si>
  <si>
    <t>Arco de serra</t>
  </si>
  <si>
    <t>P1118</t>
  </si>
  <si>
    <t>Arrumar documentação gerada durante o campo, em pasta</t>
  </si>
  <si>
    <t>ART, APR, modulos integração; crachás</t>
  </si>
  <si>
    <t>23/06/2020</t>
  </si>
  <si>
    <t>P1119</t>
  </si>
  <si>
    <t>Substituir modem HM347(TIM)</t>
  </si>
  <si>
    <t>Modem está offline desde 19/06/2020 e não retornou após resets da LinkSolutions. Não há nenhum impedimento na linha.</t>
  </si>
  <si>
    <t>P1120</t>
  </si>
  <si>
    <t>Editar configuração Gill / rotina CR para salvar Status do sensor e Wind Status</t>
  </si>
  <si>
    <t>30/09/2020</t>
  </si>
  <si>
    <t>P1121</t>
  </si>
  <si>
    <t>HMSPBARNABE</t>
  </si>
  <si>
    <t>30/07/2020</t>
  </si>
  <si>
    <t>P1122</t>
  </si>
  <si>
    <t>HMUBUMARES</t>
  </si>
  <si>
    <t>Avaliar nova posição dos marégrafos junto ao Gâmaro</t>
  </si>
  <si>
    <t>Gâmaro que mudar os maregrafos de posicao. Confirmar que ele vai fazer a alteração, e ver se a posição é adequada</t>
  </si>
  <si>
    <t>P1127</t>
  </si>
  <si>
    <t>HMTEBOIA17</t>
  </si>
  <si>
    <t>Lançar derivador após instalação do ADCP</t>
  </si>
  <si>
    <t>03/07/2020</t>
  </si>
  <si>
    <t>26/06/2020</t>
  </si>
  <si>
    <t>P1133</t>
  </si>
  <si>
    <t>Conferir manilha que prende a boia</t>
  </si>
  <si>
    <t>09/07/2020</t>
  </si>
  <si>
    <t>P1134</t>
  </si>
  <si>
    <t>Levar anemômetro portátil e fazer medições de vento simultâneas ao Young durante 30 minutos (a cada 5 min)</t>
  </si>
  <si>
    <t>Anotar medições do anemômetro portátil (intensidade e direção) para comparação com os dados do Young</t>
  </si>
  <si>
    <t>Anemômetro portátil</t>
  </si>
  <si>
    <t>29/06/2020</t>
  </si>
  <si>
    <t>P1135</t>
  </si>
  <si>
    <t>Pegar as fotos do último campo e criar ficha de configuração DCPS no SmartGuard</t>
  </si>
  <si>
    <t>Montar ficha de configuração (fotos da configuração estão na pasta do último campo [20/09])</t>
  </si>
  <si>
    <t>DCPS</t>
  </si>
  <si>
    <t>P1137</t>
  </si>
  <si>
    <t>Realizar novo lançamento de derivador longe do estofo</t>
  </si>
  <si>
    <t>Realizar o lançamento de derivador o mais longe possível do horário de estofo de maré</t>
  </si>
  <si>
    <t>Derivador</t>
  </si>
  <si>
    <t>01/07/2020</t>
  </si>
  <si>
    <t>P1138</t>
  </si>
  <si>
    <t>P1151</t>
  </si>
  <si>
    <t>Aproximar o cabo do XR para o poste da baliza</t>
  </si>
  <si>
    <t>Tirar a ponta seca de dentro da caixa e passar por dentro da escada da boia</t>
  </si>
  <si>
    <t>P1153</t>
  </si>
  <si>
    <t>Colar adesivio da caixa ambiental</t>
  </si>
  <si>
    <t>P1154</t>
  </si>
  <si>
    <t>Instalar anodos no gimbal</t>
  </si>
  <si>
    <t>P1155</t>
  </si>
  <si>
    <t>Arrumar fiação dentro da caixa de telemetria</t>
  </si>
  <si>
    <t>Levar cabos R (CR) mais compridos</t>
  </si>
  <si>
    <t>2 Cabos Y(CR)</t>
  </si>
  <si>
    <t>P1156</t>
  </si>
  <si>
    <t>Colar adesivo na caixa ambiental</t>
  </si>
  <si>
    <t>Caixa 30x30</t>
  </si>
  <si>
    <t>P1158</t>
  </si>
  <si>
    <t>Confeccionar 2 cabos Y de CR 1.5x o tamanho padrão</t>
  </si>
  <si>
    <t>Tem que ser maior do que o tamnaho padrão</t>
  </si>
  <si>
    <t>P1161</t>
  </si>
  <si>
    <t>Inspecionar Modem 502 e cabo Y - enviando muitos caracters inválidos</t>
  </si>
  <si>
    <t>01/08/2020</t>
  </si>
  <si>
    <t>Modem e Cabo Y</t>
  </si>
  <si>
    <t>06/07/2020</t>
  </si>
  <si>
    <t>P1162</t>
  </si>
  <si>
    <t>Substituir caixa EX da telemetria</t>
  </si>
  <si>
    <t>15/07/2020</t>
  </si>
  <si>
    <t>Caixa EX atual está com vedação com silvertape (não permitido no terminal)</t>
  </si>
  <si>
    <t>Caixa EX + ferramentas gerais para realizar a troca</t>
  </si>
  <si>
    <t>08/07/2020</t>
  </si>
  <si>
    <t>P1163</t>
  </si>
  <si>
    <t>Solicitar compra da caixa EX para substituição</t>
  </si>
  <si>
    <t>Caixa EX atual está fora do padrão (silvertape por fora) e necessitamos trocar ASAP</t>
  </si>
  <si>
    <t>Caixa EX padrão</t>
  </si>
  <si>
    <t>P1164</t>
  </si>
  <si>
    <t>Realizar as adaptações necessárias na caixa EX</t>
  </si>
  <si>
    <t>(atrelada a P1163) Fazer os furos para prensa-cabos e demais adaptações necessárias</t>
  </si>
  <si>
    <t>Caixa EX + furadeira + ferramentas gerais</t>
  </si>
  <si>
    <t>P1166</t>
  </si>
  <si>
    <t>Verificar em qual porta os modens estão operando</t>
  </si>
  <si>
    <t>09/08/2020</t>
  </si>
  <si>
    <t>Utilizar aplicativo USR-GM3, instalar no NT</t>
  </si>
  <si>
    <t>P1167</t>
  </si>
  <si>
    <t>P1169</t>
  </si>
  <si>
    <t>12/08/2020</t>
  </si>
  <si>
    <t>P1171</t>
  </si>
  <si>
    <t>14/08/2020</t>
  </si>
  <si>
    <t>P1172</t>
  </si>
  <si>
    <t>15/08/2020</t>
  </si>
  <si>
    <t>P1173</t>
  </si>
  <si>
    <t>16/08/2020</t>
  </si>
  <si>
    <t>P1175</t>
  </si>
  <si>
    <t>Utilizar aplicativo USR-GM3,</t>
  </si>
  <si>
    <t>P1176</t>
  </si>
  <si>
    <t>P1177</t>
  </si>
  <si>
    <t>P1183</t>
  </si>
  <si>
    <t>P1189</t>
  </si>
  <si>
    <t>P1193</t>
  </si>
  <si>
    <t>Utilizar aplicativo USR-GM3</t>
  </si>
  <si>
    <t>cabo serial + extensão usb</t>
  </si>
  <si>
    <t>P1200</t>
  </si>
  <si>
    <t>Verificar em qual porta os modens estão operando (HM865)</t>
  </si>
  <si>
    <t>P1201</t>
  </si>
  <si>
    <t>Verificar em qual porta os modens estão operando (HM833)</t>
  </si>
  <si>
    <t>P1202</t>
  </si>
  <si>
    <t>Verificar em qual porta os modens estão operando (HM513)</t>
  </si>
  <si>
    <t>P1203</t>
  </si>
  <si>
    <t>Verificar em qual porta os modens estão operando (HM518 e HM528)</t>
  </si>
  <si>
    <t>P1204</t>
  </si>
  <si>
    <t>Reinstalar sensores retirados</t>
  </si>
  <si>
    <t>Anemômetro, barômero, termohigrômetro, pluviômetro e piranômetro</t>
  </si>
  <si>
    <t>P1205</t>
  </si>
  <si>
    <t>Verificar se foi realizado tratamento mecânico e pintura na base da torre</t>
  </si>
  <si>
    <t>Contactar Cmte Gâmaro</t>
  </si>
  <si>
    <t>P1206</t>
  </si>
  <si>
    <t>Reinstalar sensor retirados</t>
  </si>
  <si>
    <t>Marégrafo de pressão e CR 800</t>
  </si>
  <si>
    <t>P1207</t>
  </si>
  <si>
    <t>Marégrafo de pressão, OTT e CR800</t>
  </si>
  <si>
    <t>P1208</t>
  </si>
  <si>
    <t>Investigar problema no envio de dados</t>
  </si>
  <si>
    <t>P1209</t>
  </si>
  <si>
    <t>Testar equipamentos antes de reinstalar</t>
  </si>
  <si>
    <t>P1210</t>
  </si>
  <si>
    <t>P1211</t>
  </si>
  <si>
    <t>P1212</t>
  </si>
  <si>
    <t>P1213</t>
  </si>
  <si>
    <t>P1214</t>
  </si>
  <si>
    <t>P1215</t>
  </si>
  <si>
    <t>P1216</t>
  </si>
  <si>
    <t>P1217</t>
  </si>
  <si>
    <t>P1222</t>
  </si>
  <si>
    <t>[PC-94] Substituir modem HM538 (fora desde 10/01/2021)</t>
  </si>
  <si>
    <t>Este modem está com Chip ARQIA. Talvez mudar para CLARO.</t>
  </si>
  <si>
    <t>SIM Card CLARO (1) e ARQIA (1)</t>
  </si>
  <si>
    <t>P1223</t>
  </si>
  <si>
    <t>P1224</t>
  </si>
  <si>
    <t>P1225</t>
  </si>
  <si>
    <t>P1227</t>
  </si>
  <si>
    <t>Verificar fundeio preventivamente (Manilhas, cabo de borracha etc...)</t>
  </si>
  <si>
    <t>Evitar o desgate</t>
  </si>
  <si>
    <t>P1230</t>
  </si>
  <si>
    <t>Montar a caixa com Smartguard e integração com sensores</t>
  </si>
  <si>
    <t>07/12/2020</t>
  </si>
  <si>
    <t>P1231</t>
  </si>
  <si>
    <t>Alterar configuração do DCPS</t>
  </si>
  <si>
    <t>30/08/2020</t>
  </si>
  <si>
    <t>Adicionar segunda coluna com células nos primeiros metros da coluna d'água</t>
  </si>
  <si>
    <t>cabo impressora / controle remoto</t>
  </si>
  <si>
    <t>P1237</t>
  </si>
  <si>
    <t>HMBGGNLPIER</t>
  </si>
  <si>
    <t>Instalar eletro dutos sobre o píer</t>
  </si>
  <si>
    <t>Os eletro dutos encontra-se na embarcação Ello Forte</t>
  </si>
  <si>
    <t>P1239</t>
  </si>
  <si>
    <t>HMBGGNLADCP</t>
  </si>
  <si>
    <t>Instalar poita com poste</t>
  </si>
  <si>
    <t>A poita ja se encontra no Gremio</t>
  </si>
  <si>
    <t>P1240</t>
  </si>
  <si>
    <t>Instalar cabo de 100 metros para XR</t>
  </si>
  <si>
    <t>Cabo já confeccionado e testado</t>
  </si>
  <si>
    <t>P1241</t>
  </si>
  <si>
    <t>Instalar XR 1500</t>
  </si>
  <si>
    <t>Configurar XR</t>
  </si>
  <si>
    <t>P1242</t>
  </si>
  <si>
    <t>Instalar placa de aviso</t>
  </si>
  <si>
    <t>P1245</t>
  </si>
  <si>
    <t>Pegar coordenadas da estação</t>
  </si>
  <si>
    <t>22/07/2020</t>
  </si>
  <si>
    <t>P1246</t>
  </si>
  <si>
    <t>P1247</t>
  </si>
  <si>
    <t>P1252</t>
  </si>
  <si>
    <t>Aumentar o CellSize para 4.0m</t>
  </si>
  <si>
    <t>04/09/2020</t>
  </si>
  <si>
    <t>CS 4</t>
  </si>
  <si>
    <t>28/07/2020</t>
  </si>
  <si>
    <t>P1253</t>
  </si>
  <si>
    <t>Diminuir o número de células para 6</t>
  </si>
  <si>
    <t>NC 6</t>
  </si>
  <si>
    <t>P1258</t>
  </si>
  <si>
    <t>HMSUPIER</t>
  </si>
  <si>
    <t>Lixar e pintar as estruturas com corrosão (torre e suportes)</t>
  </si>
  <si>
    <t>Corrosão/ferrugem em processo</t>
  </si>
  <si>
    <t>Lixa manual + espátula + tinta primer</t>
  </si>
  <si>
    <t>P1259</t>
  </si>
  <si>
    <t>Averiguar e fixar melhor o cabo do XR</t>
  </si>
  <si>
    <t>Cabo do XR está 'sambando' (provável que tenha soltado da mini poita)</t>
  </si>
  <si>
    <t>Abraçadeira + chumbadores inox + cabo para amarração na minipoita</t>
  </si>
  <si>
    <t>P1261</t>
  </si>
  <si>
    <t>HMGEBOIA07</t>
  </si>
  <si>
    <t>Substiruir pacote de sílica</t>
  </si>
  <si>
    <t>Levar pacote de sílica</t>
  </si>
  <si>
    <t>Pacote de sílica</t>
  </si>
  <si>
    <t>P1264</t>
  </si>
  <si>
    <t>Avaliar as manilhas do fundeio</t>
  </si>
  <si>
    <t>P1266</t>
  </si>
  <si>
    <t>Verificar e/ou substituir modem HM339 (chip(Arqia)</t>
  </si>
  <si>
    <t>16/09/2020</t>
  </si>
  <si>
    <t>Modem está offline desde 28/07/2020 e não retornou após últimos resets. TNS informou que não há falhas nem impedimento na linha.</t>
  </si>
  <si>
    <t>04/08/2020</t>
  </si>
  <si>
    <t>P1267</t>
  </si>
  <si>
    <t>Fazer download dos dados do ADCP (.ARG)</t>
  </si>
  <si>
    <t>15/09/2020</t>
  </si>
  <si>
    <t>Vamos enviar os dados brutos (.ARG) para SonTek. XR não está medindo célula dinâmica em diversos momentos.</t>
  </si>
  <si>
    <t>05/08/2020</t>
  </si>
  <si>
    <t>P1268</t>
  </si>
  <si>
    <t>HMCSNWIND</t>
  </si>
  <si>
    <t>Levar e colar o adesivo novo</t>
  </si>
  <si>
    <t>Adesivo pronto e armazenado</t>
  </si>
  <si>
    <t>adesivo estação</t>
  </si>
  <si>
    <t>P1271</t>
  </si>
  <si>
    <t>HMSPTEBARB04</t>
  </si>
  <si>
    <t>Instalar vergalhao para prender cabo no leito marinho</t>
  </si>
  <si>
    <t>comprar, cortar e torcer o vergalhão,</t>
  </si>
  <si>
    <t>Vergalhão 1/4</t>
  </si>
  <si>
    <t>P1272</t>
  </si>
  <si>
    <t>Fazer falcaça no mangote na parte seca, atualmente preso com tairape</t>
  </si>
  <si>
    <t>Atualemente preso com 2 tairapes</t>
  </si>
  <si>
    <t>filaça</t>
  </si>
  <si>
    <t>P1273</t>
  </si>
  <si>
    <t>HMBGPPADCP</t>
  </si>
  <si>
    <t>Ajustar Roll do XR.</t>
  </si>
  <si>
    <t>10/09/2020</t>
  </si>
  <si>
    <t>Feito em 20/10/2020 mas ficou no limite, verificar antes da próxima manobra</t>
  </si>
  <si>
    <t>P1274</t>
  </si>
  <si>
    <t>Realizar lançamentos de derivadores</t>
  </si>
  <si>
    <t>Lançamentos de derivadores para comparativo</t>
  </si>
  <si>
    <t>P1275</t>
  </si>
  <si>
    <t>Entregar um pack de bateria Sontek ao William (ex-River Sub)</t>
  </si>
  <si>
    <t>William levará a Mitang (fornecedor de packs de bateria).para confecção</t>
  </si>
  <si>
    <t>Pack de bateria Sontek</t>
  </si>
  <si>
    <t>11/08/2020</t>
  </si>
  <si>
    <t>P1276</t>
  </si>
  <si>
    <t>HMCETMIB</t>
  </si>
  <si>
    <t>Substituir uma antena grande</t>
  </si>
  <si>
    <t>01/10/2020</t>
  </si>
  <si>
    <t>antena grande</t>
  </si>
  <si>
    <t>P1277</t>
  </si>
  <si>
    <t>Pintar estruturas para melhorar o visual e evitar avanço da ferrugem</t>
  </si>
  <si>
    <t>Pintar torre e dobradiças</t>
  </si>
  <si>
    <t>prime + tinta spray</t>
  </si>
  <si>
    <t>P1279</t>
  </si>
  <si>
    <t>HMCELESTE</t>
  </si>
  <si>
    <t>Quando rebocar a boia para área abrigada, retirar o dynema antigo e limpar a boia.</t>
  </si>
  <si>
    <t>Cabo dynema antiga está entralhado junto ao cabo de borracha e incrustação está alta</t>
  </si>
  <si>
    <t>P1280</t>
  </si>
  <si>
    <t>Realizar teste para tentar identificar o problema com o Gill (alterar rotina e protocolo) - Alinhar estratégia com Fernando</t>
  </si>
  <si>
    <t>20/09/2020</t>
  </si>
  <si>
    <t>Gill está enviando erros durante aproximadamente 3h, a cada 4 dias (em média)</t>
  </si>
  <si>
    <t>P1281</t>
  </si>
  <si>
    <t>Verificar e/ou substituir o modem HM302 (chip(Vivo))</t>
  </si>
  <si>
    <t>29/09/2020</t>
  </si>
  <si>
    <t>Modem está offline desde 17/08/2020. TNS informou que não há falhas nem impedimentos na linha.</t>
  </si>
  <si>
    <t>P1282</t>
  </si>
  <si>
    <t>Fazer download do .ARG</t>
  </si>
  <si>
    <t>Precisamos enviar o .ARG para SonTek para investigar problema nos dados - Resposta, foi feito apenas do novo sensor instalado, o antigo não teve comunicação</t>
  </si>
  <si>
    <t>P1283</t>
  </si>
  <si>
    <t>Fazer caixa de comando TELEMETRIA e BATERIA</t>
  </si>
  <si>
    <t>Caixa atual caiu na água</t>
  </si>
  <si>
    <t>P1284</t>
  </si>
  <si>
    <t>Instalar caixas novas TELEMETRIA e BATERIA</t>
  </si>
  <si>
    <t>P1285</t>
  </si>
  <si>
    <t>Solicitar para a Praticagem, reparo na canaleta da boia</t>
  </si>
  <si>
    <t>21/09/2020</t>
  </si>
  <si>
    <t>Canaleta quebrou, cabo de comunicação passando por fora</t>
  </si>
  <si>
    <t>P1286</t>
  </si>
  <si>
    <t>Solicitar para a Praticagem, reparo no guarda-corpo da boia</t>
  </si>
  <si>
    <t>Dificuldade para manter apoiado na boia</t>
  </si>
  <si>
    <t>P1287</t>
  </si>
  <si>
    <t>Pedir e instalar ADESIVOS na caixa</t>
  </si>
  <si>
    <t>Solicita na planilha para compras e depois instalar</t>
  </si>
  <si>
    <t>ADESIVO</t>
  </si>
  <si>
    <t>P1288</t>
  </si>
  <si>
    <t>HMSPPRATICAGEM</t>
  </si>
  <si>
    <t>Trocar Silíca</t>
  </si>
  <si>
    <t>Preventivamente</t>
  </si>
  <si>
    <t>Silíca</t>
  </si>
  <si>
    <t>P1289</t>
  </si>
  <si>
    <t>P1290</t>
  </si>
  <si>
    <t>Trocar estrutura do suporte do SL</t>
  </si>
  <si>
    <t>Estaca atual deteriorada, troca estrutura de estaca</t>
  </si>
  <si>
    <t>cinta</t>
  </si>
  <si>
    <t>P1291</t>
  </si>
  <si>
    <t>P1292</t>
  </si>
  <si>
    <t>HMCOTIPLAM</t>
  </si>
  <si>
    <t>Verificar se abraçadeiras do tubo do marégrafo continua enferrujando</t>
  </si>
  <si>
    <t>última manutenção abraçadeiras foi lixada e pintada</t>
  </si>
  <si>
    <t>abraçadeira 2polegada</t>
  </si>
  <si>
    <t>P1293</t>
  </si>
  <si>
    <t>P1294</t>
  </si>
  <si>
    <t>Subir equipamento para manutenção completa</t>
  </si>
  <si>
    <t>última manutenção não foi possível subir ADCP</t>
  </si>
  <si>
    <t>Cabo de manobra</t>
  </si>
  <si>
    <t>P1295</t>
  </si>
  <si>
    <t>P1296</t>
  </si>
  <si>
    <t>Trocar Young por GILL</t>
  </si>
  <si>
    <t>Young ha mto tempo sem calibração</t>
  </si>
  <si>
    <t>GILL, tubo suporte, Parafusos, Cabo</t>
  </si>
  <si>
    <t>P1297</t>
  </si>
  <si>
    <t>Fazer rotina para substituir o anemometro</t>
  </si>
  <si>
    <t>Trocar rotina do CR</t>
  </si>
  <si>
    <t>P1298</t>
  </si>
  <si>
    <t>Limpar o equipamento para restabelecer a estação</t>
  </si>
  <si>
    <t>Fazer manutençao, a qualidade dos dados esta mto baixa</t>
  </si>
  <si>
    <t>P1299</t>
  </si>
  <si>
    <t>Retirar RM YOUNG da estação do TECON. Deixar somente o anemômetro do TECAR.</t>
  </si>
  <si>
    <t>Devemos levar ferramentas e material para retirar o sensor de cima da torre.</t>
  </si>
  <si>
    <t>P1300</t>
  </si>
  <si>
    <t>Substituir bateria por uma de 28Ah</t>
  </si>
  <si>
    <t>27/08/2020</t>
  </si>
  <si>
    <t>Bateria 18Ah</t>
  </si>
  <si>
    <t>25/08/2020</t>
  </si>
  <si>
    <t>P1303</t>
  </si>
  <si>
    <t>Trocar saída da alimentações dos sensores no controlador solar</t>
  </si>
  <si>
    <t>Na saída correta, o controlador evita que a bateria continue enviando energia caso ocorra algum problema e ela não descarregue. Os sensores vão parar, mas como é difícil a manobra de retirada de bateria, foi escolhida essa opção.</t>
  </si>
  <si>
    <t>P1305</t>
  </si>
  <si>
    <t>Investigar a não transmissão do Motus e DCPS</t>
  </si>
  <si>
    <t>Os dois pararam de enviar dados, Gill e Mira continuam, provavelmente uma ou as duas portas Aicap queimou</t>
  </si>
  <si>
    <t>P1306</t>
  </si>
  <si>
    <t>Verificar e/ou substituir modem HM333 (chip(Vivo))</t>
  </si>
  <si>
    <t>14/10/2020</t>
  </si>
  <si>
    <t>O modem vem apresentando quedas recorrentes e muitos gaps na transmissão.</t>
  </si>
  <si>
    <t>P1308</t>
  </si>
  <si>
    <t>Avaliar se os dados do CTD continuam bons</t>
  </si>
  <si>
    <t>sensor passou por manutenção recentemente</t>
  </si>
  <si>
    <t>P1309</t>
  </si>
  <si>
    <t>Sempre verificar se a pastilha anti-incrustante do CTD estar em contato com a célula de medição</t>
  </si>
  <si>
    <t>última manutenção a pastilha estava em contato deixando os dados ruidoso</t>
  </si>
  <si>
    <t>P1310</t>
  </si>
  <si>
    <t>HMPSEBEV</t>
  </si>
  <si>
    <t>Manutenção completa no ADCP (XR)</t>
  </si>
  <si>
    <t>Não foi possível subir ADCP na última manobra</t>
  </si>
  <si>
    <t>P1311</t>
  </si>
  <si>
    <t>HMPSEBIF</t>
  </si>
  <si>
    <t>P1312</t>
  </si>
  <si>
    <t>Testar equipamentos retirados da estação</t>
  </si>
  <si>
    <t>equipamentos com mal contato na estação</t>
  </si>
  <si>
    <t>P1315</t>
  </si>
  <si>
    <t>Reconectar roteador e configurar</t>
  </si>
  <si>
    <t>11/11/2020</t>
  </si>
  <si>
    <t>feito</t>
  </si>
  <si>
    <t>Estação esta sem comunicação WiFi.</t>
  </si>
  <si>
    <t>P1316</t>
  </si>
  <si>
    <t>Mudar direção do SL</t>
  </si>
  <si>
    <t>medição do equipamento sendo afetado pelo navio atracado</t>
  </si>
  <si>
    <t>P1317</t>
  </si>
  <si>
    <t>Definir local pra fixar CTDs e como será fixada a emenda do cabo</t>
  </si>
  <si>
    <t>Verificar a emenda feita (se existe necessidade de reforço) e planejar como fixar o cabo na pilastra, além de definir os possíveis locais dos CTDs</t>
  </si>
  <si>
    <t>07/10/2020</t>
  </si>
  <si>
    <t>P1318</t>
  </si>
  <si>
    <t>Substituir tampa da caixa de comando</t>
  </si>
  <si>
    <t>02/11/2020</t>
  </si>
  <si>
    <t>Levar tampa 30x30 e O rings</t>
  </si>
  <si>
    <t>tampa 30x30 e o rings</t>
  </si>
  <si>
    <t>02/09/2020</t>
  </si>
  <si>
    <t>P1319</t>
  </si>
  <si>
    <t>Fixar fundo laranja da caixa de comando.</t>
  </si>
  <si>
    <t>Levar parafusos de fundo laranja</t>
  </si>
  <si>
    <t>parafusos</t>
  </si>
  <si>
    <t>P1320</t>
  </si>
  <si>
    <t>Verificar se existe a necessidade de substituir a caixa de metal que abriga o comando do SL</t>
  </si>
  <si>
    <t>Se for o caso, levar caixa 30x30</t>
  </si>
  <si>
    <t>P1321</t>
  </si>
  <si>
    <t>Reinstalação do Ondógrafo Datawell</t>
  </si>
  <si>
    <t>09/09/2020</t>
  </si>
  <si>
    <t>Verificar condições do equipamento, fundeio e materiais.</t>
  </si>
  <si>
    <t>Datawell, fundeio e ferramentas.</t>
  </si>
  <si>
    <t>P1322</t>
  </si>
  <si>
    <t>Instalar cabo dynema novo</t>
  </si>
  <si>
    <t>Cabo dynema está rompido (foi emendado atrás de nós)</t>
  </si>
  <si>
    <t>Cabo Dynema (20m) + manilhas</t>
  </si>
  <si>
    <t>P1323</t>
  </si>
  <si>
    <t>Substituição da linha de fundeio</t>
  </si>
  <si>
    <t>Mergulhadores indicaram que linha de fundeio está comprometida</t>
  </si>
  <si>
    <t>Linha de fundeio inteira</t>
  </si>
  <si>
    <t>P1324</t>
  </si>
  <si>
    <t>Criar 'aleta' para diminuir interferência do 'braço' do DCPS</t>
  </si>
  <si>
    <t>(ver e-mail sobre detalhamento do problema)</t>
  </si>
  <si>
    <t>(material a ser sugerido)</t>
  </si>
  <si>
    <t>P1325</t>
  </si>
  <si>
    <t>Instalar 'aleta' desenvolvida</t>
  </si>
  <si>
    <t>(material criado)</t>
  </si>
  <si>
    <t>P1326</t>
  </si>
  <si>
    <t>HMBTB03TRBA</t>
  </si>
  <si>
    <t>Para acessar a baliza, ir com embarcação alta (e na maré alta também)</t>
  </si>
  <si>
    <t>(antes da manobra alinhar com fornecedor)</t>
  </si>
  <si>
    <t>P1327</t>
  </si>
  <si>
    <t>Conferir a fixação do cabo do XR (parte submersa e emersa)</t>
  </si>
  <si>
    <t>Conferir tairapes e cabos/cordas que prendem o cabo do XR</t>
  </si>
  <si>
    <t>Tairape grande + cabo 15metros</t>
  </si>
  <si>
    <t>P1328</t>
  </si>
  <si>
    <t>P1329</t>
  </si>
  <si>
    <t>Desenvolver maneira segura para acessar a baliza</t>
  </si>
  <si>
    <t>Sugestão: escada de engate/quebra-peito</t>
  </si>
  <si>
    <t>(escada que será desenvolvida)</t>
  </si>
  <si>
    <t>P1330</t>
  </si>
  <si>
    <t>HMBTTRBA</t>
  </si>
  <si>
    <t>Instalar a régua de maré</t>
  </si>
  <si>
    <t>Altura entre o topo até a água é 7 metros (pra mais)</t>
  </si>
  <si>
    <t>7 lances de régua nilimétrica + cantoneira</t>
  </si>
  <si>
    <t>P1331</t>
  </si>
  <si>
    <t>Equipamentos reservados. MARÉGRAFO: Vega Puls C23 - S/N: 49093728;
ANEMÔMETRO: GMX200 - S/N: 19410048</t>
  </si>
  <si>
    <t>Aguardando liberação da Bahia Marina Pilots</t>
  </si>
  <si>
    <t>Vega C23; GMX-200</t>
  </si>
  <si>
    <t>P1332</t>
  </si>
  <si>
    <t>HMBTTEMADRE</t>
  </si>
  <si>
    <t>Equipamentos reservados. MARÉGRAFO: Vega Puls C23 - S/N: 49093729
ANEMÔMETRO: GMX200 - S/N: 20230007</t>
  </si>
  <si>
    <t>Aguardando liberação do TEMADRE</t>
  </si>
  <si>
    <t>P1333</t>
  </si>
  <si>
    <t>Substituir o SL500 da estação da Capitania (Atualmente da HIdroMares, emprestado: E5206) por um de Propriedade da SPPilots. Consultar Estela!</t>
  </si>
  <si>
    <t>Pegar um dos SL500 da Praticagem que está no nosso almoxarifado. Testar com antecedência: eles voltaram de Reparo na SonTek</t>
  </si>
  <si>
    <t>SL500</t>
  </si>
  <si>
    <t>P1334</t>
  </si>
  <si>
    <t>Substituir o SL500 da estação da Capitania (Atualmente da HIdroMares, emprestado: E5360) por um de Propriedade da SPPilots. Consultar Estela!</t>
  </si>
  <si>
    <t>P1335</t>
  </si>
  <si>
    <t>Realizar busca por problema da estação e gerar relatório</t>
  </si>
  <si>
    <t>18/09/2020</t>
  </si>
  <si>
    <t>Estação parou de comunicar devido baixa na energia</t>
  </si>
  <si>
    <t>P1336</t>
  </si>
  <si>
    <t>Refazer mangrulho</t>
  </si>
  <si>
    <t>Avaliar melhor alternativa para otimizar trabalho na boia</t>
  </si>
  <si>
    <t>mangrulho novo</t>
  </si>
  <si>
    <t>P1337</t>
  </si>
  <si>
    <t>Limpar flutuador antes de colocar mangrulho</t>
  </si>
  <si>
    <t>28/09/2020</t>
  </si>
  <si>
    <t>Apresenta limo</t>
  </si>
  <si>
    <t>Bucha 3m</t>
  </si>
  <si>
    <t>P1338</t>
  </si>
  <si>
    <t>Conferir se ralo está entupido</t>
  </si>
  <si>
    <t>Passar passa fio no canal para tirar possiveis obstruções</t>
  </si>
  <si>
    <t>passa fio</t>
  </si>
  <si>
    <t>P1341</t>
  </si>
  <si>
    <t>Tirar coordenada da estção</t>
  </si>
  <si>
    <t>31/10/2020</t>
  </si>
  <si>
    <t>Atulmente apenas com posição aproximada via imagem satelite</t>
  </si>
  <si>
    <t>GPS</t>
  </si>
  <si>
    <t>17/09/2020</t>
  </si>
  <si>
    <t>P1343</t>
  </si>
  <si>
    <t>Lançar diversas vezes o derivador depois da reinstalação. Levar 2 derivadores para lançamentos simultâneos.</t>
  </si>
  <si>
    <t>Levar mais que um derivador</t>
  </si>
  <si>
    <t>2x derivadores / 2x GPS</t>
  </si>
  <si>
    <t>P1344</t>
  </si>
  <si>
    <t>Criar rotina para SDI 12 pro GILL</t>
  </si>
  <si>
    <t>(conferir com Rafa/Vanessa)</t>
  </si>
  <si>
    <t>P1345</t>
  </si>
  <si>
    <t>Mudar configuração do GILL de serial pra SDI12</t>
  </si>
  <si>
    <t>também substituir a rotina</t>
  </si>
  <si>
    <t>cabo de configuração</t>
  </si>
  <si>
    <t>P1346</t>
  </si>
  <si>
    <t>HMPDMCTDPIER4</t>
  </si>
  <si>
    <t>Adicionar datalogger</t>
  </si>
  <si>
    <t>Definir datalogger</t>
  </si>
  <si>
    <t>Datalogger</t>
  </si>
  <si>
    <t>P1347</t>
  </si>
  <si>
    <t>P1348</t>
  </si>
  <si>
    <t>Criar rotina para o datalogger que será instalado</t>
  </si>
  <si>
    <t>P1349</t>
  </si>
  <si>
    <t>P1350</t>
  </si>
  <si>
    <t>Lançar CastAway</t>
  </si>
  <si>
    <t>Para comparação e validação dos CTDs instalados</t>
  </si>
  <si>
    <t>CastAway + cabo</t>
  </si>
  <si>
    <t>P1351</t>
  </si>
  <si>
    <t>P1352</t>
  </si>
  <si>
    <t>P1353</t>
  </si>
  <si>
    <t>Trocar painel solar ou instalar "tampa"</t>
  </si>
  <si>
    <t>verificado em campo que o painel solar está sem a tampa</t>
  </si>
  <si>
    <t>painel solar</t>
  </si>
  <si>
    <t>P1354</t>
  </si>
  <si>
    <t>Subistituir ou colar adesivo do quadro de comando</t>
  </si>
  <si>
    <t>Adesivo soltando</t>
  </si>
  <si>
    <t>P1355</t>
  </si>
  <si>
    <t>Manutenção completa no ADCP</t>
  </si>
  <si>
    <t>Não foi realizada na última manobra</t>
  </si>
  <si>
    <t>cabo de manobra XR</t>
  </si>
  <si>
    <t>P1356</t>
  </si>
  <si>
    <t>Verificar e reinstalar marégrafo</t>
  </si>
  <si>
    <t>Marégrafo retirado na última manutenção devido a obras no local</t>
  </si>
  <si>
    <t>Marégrafo Nile</t>
  </si>
  <si>
    <t>P1357</t>
  </si>
  <si>
    <t>Substituição das baterias, realizar inspeção, extração de dados e limpeza</t>
  </si>
  <si>
    <t>20/01/2021</t>
  </si>
  <si>
    <t>Preparar novo fundeio para o caso de perder o fundeio em que está o equipamento.</t>
  </si>
  <si>
    <t>Nova linha de fundeio completa, boia de superficie com 10m de cabo emanilha de 1 polegada</t>
  </si>
  <si>
    <t>22/09/2020</t>
  </si>
  <si>
    <t>P1360</t>
  </si>
  <si>
    <t>Ajustar WD do SL</t>
  </si>
  <si>
    <t>20/11/0200</t>
  </si>
  <si>
    <t>WD está errado desde out/19</t>
  </si>
  <si>
    <t>P1361</t>
  </si>
  <si>
    <t>Lançar derivador</t>
  </si>
  <si>
    <t>maré parada na última manutenção</t>
  </si>
  <si>
    <t>23/09/2020</t>
  </si>
  <si>
    <t>P1362</t>
  </si>
  <si>
    <t>reinstalação da estação meteorológica</t>
  </si>
  <si>
    <t>estação sendo cofigurada na HM</t>
  </si>
  <si>
    <t>P1364</t>
  </si>
  <si>
    <t>Verificar modem HM620</t>
  </si>
  <si>
    <t>19/10/2020</t>
  </si>
  <si>
    <t>O modem está pingando no Gateway normalmente, porém não está enviando dados desde 20/08/2020 (dia da última manutenção).</t>
  </si>
  <si>
    <t>P1365</t>
  </si>
  <si>
    <t>Verificar e/ou substituir modem HM512</t>
  </si>
  <si>
    <t>23/11/2020</t>
  </si>
  <si>
    <t>Modem não retornou após últimos resets. Está offline desde 14/09/2020.</t>
  </si>
  <si>
    <t>P1366</t>
  </si>
  <si>
    <t>24/12/2020</t>
  </si>
  <si>
    <t>P1367</t>
  </si>
  <si>
    <t>Analisar dados da estação meteorológica</t>
  </si>
  <si>
    <t>mudança de configuração recentemente</t>
  </si>
  <si>
    <t>P1368</t>
  </si>
  <si>
    <t>Retirar estrutura CT da base da RIVER e trazer para HM</t>
  </si>
  <si>
    <t>River questionou sobre o espaço no galpão</t>
  </si>
  <si>
    <t>P1369</t>
  </si>
  <si>
    <t>Estação fora do ar</t>
  </si>
  <si>
    <t>10/10/2020</t>
  </si>
  <si>
    <t>P1370</t>
  </si>
  <si>
    <t>Reinstalação de Ondógrafo após desgarre.</t>
  </si>
  <si>
    <t>Ondógrafo desgarrou do fundeio e foi resgatado pela equipe RS Macaé.</t>
  </si>
  <si>
    <t>Prepara todo o fundeio.</t>
  </si>
  <si>
    <t>26/09/2020</t>
  </si>
  <si>
    <t>P1371</t>
  </si>
  <si>
    <t>Manutenção completa no ADCP com mergulho e limpeza</t>
  </si>
  <si>
    <t>Muito tempo sem subir o ADCP</t>
  </si>
  <si>
    <t>P1372</t>
  </si>
  <si>
    <t>Trocar cabo de comunicação do SL</t>
  </si>
  <si>
    <t>Cabo solto na pilastra (preventiva)</t>
  </si>
  <si>
    <t>Cabo SL 40m</t>
  </si>
  <si>
    <t>P1373</t>
  </si>
  <si>
    <t>Trocar young por um GILL GMX-200</t>
  </si>
  <si>
    <t>Young atual está com a calibração vencida</t>
  </si>
  <si>
    <t xml:space="preserve">                                                       </t>
  </si>
  <si>
    <t>P1374</t>
  </si>
  <si>
    <t>Trocar CR200 por um superior para instalação do GILL GMX-200</t>
  </si>
  <si>
    <t>Última manutenção não conseguimos instalar o GILL no CR200</t>
  </si>
  <si>
    <t>CR300 ou superior</t>
  </si>
  <si>
    <t>P1375</t>
  </si>
  <si>
    <t>Preventiva (cabo solto na pilastra)</t>
  </si>
  <si>
    <t>P1376</t>
  </si>
  <si>
    <t>Limpeza periódica no painel solar</t>
  </si>
  <si>
    <t>Evitar que a bateria descarregue</t>
  </si>
  <si>
    <t>pano</t>
  </si>
  <si>
    <t>P1377</t>
  </si>
  <si>
    <t>Preventiva</t>
  </si>
  <si>
    <t>Silica</t>
  </si>
  <si>
    <t>P1378</t>
  </si>
  <si>
    <t>Verificar se os parafusos do suporte precisa ser trocado</t>
  </si>
  <si>
    <t>Parafusos</t>
  </si>
  <si>
    <t>P1379</t>
  </si>
  <si>
    <t>Lançar derivador (5x fora do estofo)</t>
  </si>
  <si>
    <t>Lançar 5x derivador</t>
  </si>
  <si>
    <t>derivador + GPS</t>
  </si>
  <si>
    <t>P1380</t>
  </si>
  <si>
    <t>Melhorar ajuste da abraçadeira superior (correr mais o mangote)</t>
  </si>
  <si>
    <t>Levar kit ferramenta</t>
  </si>
  <si>
    <t>Kit ferramenta</t>
  </si>
  <si>
    <t>P1381</t>
  </si>
  <si>
    <t>p/ verificar variáveis ambientais</t>
  </si>
  <si>
    <t>CastAway + cabo/corda</t>
  </si>
  <si>
    <t>P1382</t>
  </si>
  <si>
    <t>Reconfigurar módulo do controle remoto</t>
  </si>
  <si>
    <t>30/03/2021</t>
  </si>
  <si>
    <t>levar controle remoto + acessar a boia</t>
  </si>
  <si>
    <t>controle remoto</t>
  </si>
  <si>
    <t>P1383</t>
  </si>
  <si>
    <t>Revisar fixação do cabo do SL</t>
  </si>
  <si>
    <t>conferir catracas</t>
  </si>
  <si>
    <t>catracas extras</t>
  </si>
  <si>
    <t>P1384</t>
  </si>
  <si>
    <t>Conferir tamanho da porca do esticador</t>
  </si>
  <si>
    <t>Paquímetro pra conferir tamanho - 50mm</t>
  </si>
  <si>
    <t>Paquímetro</t>
  </si>
  <si>
    <t>P1385</t>
  </si>
  <si>
    <t>HMPDMCTDPIER1</t>
  </si>
  <si>
    <t>Lançar CastAway (no pier 01 - novo local)</t>
  </si>
  <si>
    <t>pra comparação com CTD</t>
  </si>
  <si>
    <t>P1387</t>
  </si>
  <si>
    <t>Integrar CTD's no datalogger CR800</t>
  </si>
  <si>
    <t>CTD + CR800</t>
  </si>
  <si>
    <t>P1388</t>
  </si>
  <si>
    <t>Chumbar ponto de apoio para fixação do cabo do CTD</t>
  </si>
  <si>
    <t>chumbador + abraçadeira inox + olhal inox</t>
  </si>
  <si>
    <t>chumbador + olhal inox + abraçadeira inox</t>
  </si>
  <si>
    <t>P1389</t>
  </si>
  <si>
    <t>Fixar caixa ambiental no guarda-corpo do pier 1</t>
  </si>
  <si>
    <t>levar maneira de fixar a caixa (está com tairape G)</t>
  </si>
  <si>
    <t>levar maneira desenvolvida</t>
  </si>
  <si>
    <t>P1390</t>
  </si>
  <si>
    <t>Instalar CTD's e abraçadeiras nas pilastras do pier 1</t>
  </si>
  <si>
    <t>abraçadeiras (estao no Marinheiro) + catracas e manilha (LEVAR)</t>
  </si>
  <si>
    <t>abraçadeiras + catracas G + manilha inox</t>
  </si>
  <si>
    <t>P1392</t>
  </si>
  <si>
    <t>Reinstalar SL</t>
  </si>
  <si>
    <t>20/10/2020</t>
  </si>
  <si>
    <t>Reinstalar SL retirado após rompimento do cabo de comunicação</t>
  </si>
  <si>
    <t>SL500 E5360 + cabo novo 60-70m</t>
  </si>
  <si>
    <t>09/10/2020</t>
  </si>
  <si>
    <t>P1393</t>
  </si>
  <si>
    <t>Fazer cabo de comunicação de SL (60-70m)</t>
  </si>
  <si>
    <t>Fazer cabo novo de comunicação com SL (antigo rompeu)</t>
  </si>
  <si>
    <t>cabo + mufla + conector SL + macho/femea</t>
  </si>
  <si>
    <t>P1394</t>
  </si>
  <si>
    <t>Verfificar e/ou substituir modem HM506</t>
  </si>
  <si>
    <t>13/12/2020</t>
  </si>
  <si>
    <t>Não retornou após últimos resets. Está offline desde 24/09/2020.</t>
  </si>
  <si>
    <t>P1395</t>
  </si>
  <si>
    <t>Alinhar conserto das réguas marégráficas com a Samarco</t>
  </si>
  <si>
    <t>27/11/2020</t>
  </si>
  <si>
    <t>P1396</t>
  </si>
  <si>
    <t>Instalar marégrafo radar</t>
  </si>
  <si>
    <t>Samarco irá instalar eletroduto e passar o cabo</t>
  </si>
  <si>
    <t>P1397</t>
  </si>
  <si>
    <t>Verificar dados de umidade relativa do ar</t>
  </si>
  <si>
    <t>Os dados de umidade relativa do ar aparentam estar superestimados</t>
  </si>
  <si>
    <t>P1398</t>
  </si>
  <si>
    <t>Furar base do pluviômetro para passar seu cabo</t>
  </si>
  <si>
    <t>Levar brocas de aço rápido de vários tamanhos</t>
  </si>
  <si>
    <t>P1399</t>
  </si>
  <si>
    <t>Investigar o não envio de dados do marégrafo de pressão</t>
  </si>
  <si>
    <t>Provavelmente Y com defeito</t>
  </si>
  <si>
    <t>P1400</t>
  </si>
  <si>
    <t>Investigar o não envio de dados do XR</t>
  </si>
  <si>
    <t>Resposta: Sensor com problema</t>
  </si>
  <si>
    <t>P1401</t>
  </si>
  <si>
    <t>Trocar Gill e ou alterar a configuração</t>
  </si>
  <si>
    <t>P1402</t>
  </si>
  <si>
    <t>Verificar e/ou substituir modem HM334</t>
  </si>
  <si>
    <t>Modem não retornou após últimos resets. Está offline desde 04/10/2020.</t>
  </si>
  <si>
    <t>P1403</t>
  </si>
  <si>
    <t>Avaliar integridade da Fibra de vidro abaixo do cabo.</t>
  </si>
  <si>
    <t>31/12/2020</t>
  </si>
  <si>
    <t>P1404</t>
  </si>
  <si>
    <t>Avaliar necessidade de acrescentar mais cinta catraca</t>
  </si>
  <si>
    <t>P1405</t>
  </si>
  <si>
    <t>Avaliar necessidade de adicionar chumbador no cabo para estaiar.</t>
  </si>
  <si>
    <t>Da forma em que esta fixado não há necessidade</t>
  </si>
  <si>
    <t>P1406</t>
  </si>
  <si>
    <t>P1407</t>
  </si>
  <si>
    <t>Avaliar necessidade de trocar CR300</t>
  </si>
  <si>
    <t>Falha no procedimento de download, nao ha necessidade</t>
  </si>
  <si>
    <t>P1409</t>
  </si>
  <si>
    <t>lançar CastAway (alinhar estratégia de lançamento com Rafa/Vanessa)</t>
  </si>
  <si>
    <t>estação deve estar operando no momento do lance</t>
  </si>
  <si>
    <t>P1410</t>
  </si>
  <si>
    <t>Instalar nova caixa de comando</t>
  </si>
  <si>
    <t>P1411</t>
  </si>
  <si>
    <t>Substituir smartguard</t>
  </si>
  <si>
    <t>P1412</t>
  </si>
  <si>
    <t>Substituir sensor Mira</t>
  </si>
  <si>
    <t>P1413</t>
  </si>
  <si>
    <t>15/10/2020</t>
  </si>
  <si>
    <t>P1414</t>
  </si>
  <si>
    <t>Substituir Smartguard</t>
  </si>
  <si>
    <t>P1415</t>
  </si>
  <si>
    <t>Reinstalar boia 01 no local de fundeio original</t>
  </si>
  <si>
    <t>25/10/2020</t>
  </si>
  <si>
    <t>P1416</t>
  </si>
  <si>
    <t>Alterar configuração/rotina do Gill/CR300 para salvar dados de vento relativo (incluindo direçao relativa e gust relativo) e WindStatus</t>
  </si>
  <si>
    <t>10/11/2020</t>
  </si>
  <si>
    <t>Conferir quais mudanças são necessárias com Rafaela, Vanessa e Fernando ( I would suggest using the Safe mode procedure detailed in section 6.7 of the manual (page 109 onwards) to view and check the output of the MaxiMet in Gill ASCII mode. If you could log some data from the unit in this mode and send it to me please, I would be interested to see what the status code is reporting. ) (o manual tá aqui: R:\People\OFICINA\Manuais\Gill)</t>
  </si>
  <si>
    <t>Rotina + cabo de configuração</t>
  </si>
  <si>
    <t>23/10/2020</t>
  </si>
  <si>
    <t>P1417</t>
  </si>
  <si>
    <t>Substituir sensor Gill GMX-200</t>
  </si>
  <si>
    <t>Gill atual apresentando problemas</t>
  </si>
  <si>
    <t>Gill GMX-200 (ou Young se não tiver Gill)</t>
  </si>
  <si>
    <t>P1418</t>
  </si>
  <si>
    <t>limpar sensor de pressão SL</t>
  </si>
  <si>
    <t>agulha</t>
  </si>
  <si>
    <t>P1419</t>
  </si>
  <si>
    <t>Limpeza realizada - parafuso substituido</t>
  </si>
  <si>
    <t>P1420</t>
  </si>
  <si>
    <t>limpeza realizada</t>
  </si>
  <si>
    <t>P1421</t>
  </si>
  <si>
    <t>P1422</t>
  </si>
  <si>
    <t>Investigação queda energia</t>
  </si>
  <si>
    <t>Foi adicionado +1 painel, trocado o controlador solar e revista a configuraçao do biral</t>
  </si>
  <si>
    <t>P1423</t>
  </si>
  <si>
    <t>Leitura de régua</t>
  </si>
  <si>
    <t>A leitura esta impossivel (craca), deve ser realizada troca de régua.</t>
  </si>
  <si>
    <t>P1424</t>
  </si>
  <si>
    <t>P1425</t>
  </si>
  <si>
    <t>Identificar envio de NaN</t>
  </si>
  <si>
    <t>P1426</t>
  </si>
  <si>
    <t>Lançar derivadores em diferentes profundidades (2, 3, 4 e 5 m)</t>
  </si>
  <si>
    <t>Para conferência das correntes da coluna d´água (principalmente 2m, 3m, 4m e 5m e distinguir nas fichas)</t>
  </si>
  <si>
    <t>Derivador (um ou mais)</t>
  </si>
  <si>
    <t>P1427</t>
  </si>
  <si>
    <t>Levar lubrificante para abrir tubolão</t>
  </si>
  <si>
    <t>14/01/2021</t>
  </si>
  <si>
    <t>P1428</t>
  </si>
  <si>
    <t>Trocar abraçadeira do marégrafo</t>
  </si>
  <si>
    <t>P1429</t>
  </si>
  <si>
    <t>Colocar o-ring na caixa de bateria</t>
  </si>
  <si>
    <t>P1430</t>
  </si>
  <si>
    <t>Analisar dados de pressão e temperatura</t>
  </si>
  <si>
    <t>Sensor de pressão e termômetro foram pintados com tinta antiicrustante</t>
  </si>
  <si>
    <t>P1431</t>
  </si>
  <si>
    <t>Substituir sílica</t>
  </si>
  <si>
    <t>30/12/2020</t>
  </si>
  <si>
    <t>P1432</t>
  </si>
  <si>
    <t>Verificar se mudança de heading de ~90° afetou os dados</t>
  </si>
  <si>
    <t>P1434</t>
  </si>
  <si>
    <t>Substituir Sílica</t>
  </si>
  <si>
    <t>P1435</t>
  </si>
  <si>
    <t>Ajustar o Pitch</t>
  </si>
  <si>
    <t>No último campo estava 6.9</t>
  </si>
  <si>
    <t>P1438</t>
  </si>
  <si>
    <t>Substituir XR 750 por XR 1500</t>
  </si>
  <si>
    <t>20/11/2020</t>
  </si>
  <si>
    <t>Retirar XR 1500 no almoxarifado e testar antes de seguir para campo. o XR 750 será instalado no TEBIOA17</t>
  </si>
  <si>
    <t>XR 1500</t>
  </si>
  <si>
    <t>P1439</t>
  </si>
  <si>
    <t>Substituir XR 1500 por XR 750</t>
  </si>
  <si>
    <t>O XR 750 a ser instalado no TEBOIA17 será o retirado do HMBGPPADCP.</t>
  </si>
  <si>
    <t>XR750</t>
  </si>
  <si>
    <t>P1440</t>
  </si>
  <si>
    <t>Desmembrar caixa de comando.</t>
  </si>
  <si>
    <t>confeccionar e instalar mais uma caixa de comando completa para ADCP. Avaliar fotos do projeto para a confecção e instalação da caixa.</t>
  </si>
  <si>
    <t>Caixa de comando 30x30, Bateria 28 amp., dois modens, controlador solar, painel solar.</t>
  </si>
  <si>
    <t>P1441</t>
  </si>
  <si>
    <t>Levar 1 adesivo de modem para o HM835</t>
  </si>
  <si>
    <t>04/12/2020</t>
  </si>
  <si>
    <t>Ele está sem marcação</t>
  </si>
  <si>
    <t>P1442</t>
  </si>
  <si>
    <t>Tirar foto da condição da escada</t>
  </si>
  <si>
    <t>Enviar no pós campo para pedir o reparo da escada</t>
  </si>
  <si>
    <t>P1443</t>
  </si>
  <si>
    <t>HMEIPARANAGUA</t>
  </si>
  <si>
    <t>Retirada da carapaça</t>
  </si>
  <si>
    <t>Utilizar a Homer Pro para encontrar a carapaça</t>
  </si>
  <si>
    <t>Cabo aranha, corda e homer pro</t>
  </si>
  <si>
    <t>P1444</t>
  </si>
  <si>
    <t>Lançamento de castway antes da retirada da carapaça</t>
  </si>
  <si>
    <t>Fazer o lançamento antes da retirada da carapaça</t>
  </si>
  <si>
    <t>Castway</t>
  </si>
  <si>
    <t>P1445</t>
  </si>
  <si>
    <t>Realizar limpeza da boia/DCPS</t>
  </si>
  <si>
    <t>01/11/2020</t>
  </si>
  <si>
    <t>Realizar limpeza, no minimo, dos transdutores</t>
  </si>
  <si>
    <t>Espatula de inox</t>
  </si>
  <si>
    <t>P1446</t>
  </si>
  <si>
    <t>Testar hipoglos nos beams e avaliar dados</t>
  </si>
  <si>
    <t>Passar nos transdutores e avaliar antes/depois</t>
  </si>
  <si>
    <t>Hipoglos</t>
  </si>
  <si>
    <t>P1447</t>
  </si>
  <si>
    <t>Mergulho para subir SL, limpar sensor e fazer testes (parametro WD parece nao ter sido salvo)</t>
  </si>
  <si>
    <t>Baixar dados .ARG (e enviar pra sede), conferir WD</t>
  </si>
  <si>
    <t>equipe de mergulho + SL reserva</t>
  </si>
  <si>
    <t>P1448</t>
  </si>
  <si>
    <t>Confeccionar cabo de XR (100m) com CONVERSOR RS232/RS464</t>
  </si>
  <si>
    <t>Conversar com Alexandre e avaliar questao do NOISE (conversor - ver com Felipe da Techtronic)</t>
  </si>
  <si>
    <t>Cabo 100m + conversor RS232/RS464</t>
  </si>
  <si>
    <t>P1449</t>
  </si>
  <si>
    <t>Testar XR com cabo de manobra e depois instalar cabo novo com esquema do conversor</t>
  </si>
  <si>
    <t>levar cabo novo especial XR</t>
  </si>
  <si>
    <t>Cabo novo (especial c/ conversor)</t>
  </si>
  <si>
    <t>P1450</t>
  </si>
  <si>
    <t>Trocar cabo de comunicação do XR</t>
  </si>
  <si>
    <t>interferencia recorrente</t>
  </si>
  <si>
    <t>cabo XXm pra XR</t>
  </si>
  <si>
    <t>P1452</t>
  </si>
  <si>
    <t>Fazer limpeza no SL</t>
  </si>
  <si>
    <t>dados com ruidos</t>
  </si>
  <si>
    <t>P1453</t>
  </si>
  <si>
    <t>P1454</t>
  </si>
  <si>
    <t>Averiguar questão das quedas de energia (inspecionar todos os componentes da caixa)</t>
  </si>
  <si>
    <t>Voltou a descarregar apõs manutencao</t>
  </si>
  <si>
    <t>P1455</t>
  </si>
  <si>
    <t>Averiguar fiacao devido envio de NAN em certos periodos</t>
  </si>
  <si>
    <t>Aumentou frequencia depois de maio. Acredita-se ser mau contato</t>
  </si>
  <si>
    <t>Inspecionar cabo</t>
  </si>
  <si>
    <t>P1456</t>
  </si>
  <si>
    <t>Levar SL reserva para possível substituição (caso WD não tenha sido salvo)</t>
  </si>
  <si>
    <t>Caso não seja possível alterar o WD do SL atual, trocar o SL (já configurado corretamente)</t>
  </si>
  <si>
    <t>P1457</t>
  </si>
  <si>
    <t>Instalar segundo painel solar</t>
  </si>
  <si>
    <t>Medida preventiva - Não se sabe o que está causando o problema de queda de enegia</t>
  </si>
  <si>
    <t>Paniel Solar, fiação e controlador</t>
  </si>
  <si>
    <t>P1458</t>
  </si>
  <si>
    <t>Retirar o sensor Hobo</t>
  </si>
  <si>
    <t>Retirar sensor após retirada da carapaça HMEIPARANAGUA</t>
  </si>
  <si>
    <t>Alicate de corte</t>
  </si>
  <si>
    <t>P1459</t>
  </si>
  <si>
    <t>Flutuabilidade da boia comprometida, a depender da renovação do contrato</t>
  </si>
  <si>
    <t>03/11/2020</t>
  </si>
  <si>
    <t>P1460</t>
  </si>
  <si>
    <t>Testar e verificar o motivo do GILL não reconhecer sinal GPS</t>
  </si>
  <si>
    <t>06/11/2020</t>
  </si>
  <si>
    <t>GILL RETIRADO DA ESTAÇÃO HMCSNWIND</t>
  </si>
  <si>
    <t>P1461</t>
  </si>
  <si>
    <t>04/03/2021</t>
  </si>
  <si>
    <t>P1464</t>
  </si>
  <si>
    <t>HMPSEVENTOBIF</t>
  </si>
  <si>
    <t>Verificar possível mudança de local da estação</t>
  </si>
  <si>
    <t>Local improprio para manutenções</t>
  </si>
  <si>
    <t>P1466</t>
  </si>
  <si>
    <t>Levar antena espinho de peixe para verificação de sinal</t>
  </si>
  <si>
    <t>sinal ocilando com antenas normal</t>
  </si>
  <si>
    <t>P1467</t>
  </si>
  <si>
    <t>HMQIMOSQUEIRO</t>
  </si>
  <si>
    <t>Mudança de local da estação</t>
  </si>
  <si>
    <t>TRAPICHE EM MANUTENÇÃO</t>
  </si>
  <si>
    <t>P1468</t>
  </si>
  <si>
    <t>Verificar e /ou substituir modem HM818</t>
  </si>
  <si>
    <t>17/11/2020</t>
  </si>
  <si>
    <t>Não retornou após últimos resets. Está offline desde 16/10/2020.</t>
  </si>
  <si>
    <t>P1469</t>
  </si>
  <si>
    <t>alteração do modem + antena: HM548</t>
  </si>
  <si>
    <t>05/11/2020</t>
  </si>
  <si>
    <t>P1470</t>
  </si>
  <si>
    <t>Extrair dados e formatar ADCP na próxima visita</t>
  </si>
  <si>
    <t>20/12/2020</t>
  </si>
  <si>
    <t>09/11/2020</t>
  </si>
  <si>
    <t>P1474</t>
  </si>
  <si>
    <t>Preparar cabo de CTD reserva e deixar no marinheiro</t>
  </si>
  <si>
    <t>10/01/2021</t>
  </si>
  <si>
    <t>cabo pronto, precisa enviar</t>
  </si>
  <si>
    <t>conector molhado, Cabo 30m</t>
  </si>
  <si>
    <t>13/11/2020</t>
  </si>
  <si>
    <t>P1475</t>
  </si>
  <si>
    <t>Realizar troca do cabo SL</t>
  </si>
  <si>
    <t>Aguardando permissão para instalação</t>
  </si>
  <si>
    <t>P1476</t>
  </si>
  <si>
    <t>Acompanhar manutenção da estaca</t>
  </si>
  <si>
    <t>Manutenção finalizada, aguardando reinstalação</t>
  </si>
  <si>
    <t>P1477</t>
  </si>
  <si>
    <t>Retirar cabo coaxial das antenas antigas e fechar com tampão steck</t>
  </si>
  <si>
    <t>Estação atualmente com 4 antenas, utilizando apeas 2</t>
  </si>
  <si>
    <t>Tampão steck 7 e 9 e roscas</t>
  </si>
  <si>
    <t>P1479</t>
  </si>
  <si>
    <t>HMTEBOIA18</t>
  </si>
  <si>
    <t>Substituir modem HM347</t>
  </si>
  <si>
    <t>Modem fora desde 31/10, chip já foi verificado</t>
  </si>
  <si>
    <t>16/11/2020</t>
  </si>
  <si>
    <t>P1480</t>
  </si>
  <si>
    <t>Colar adesivo da estação</t>
  </si>
  <si>
    <t>P1481</t>
  </si>
  <si>
    <t>Verificar e/ou substituir modem HM516</t>
  </si>
  <si>
    <t>Não retornou após reset. Está offline desde 04/11/2020. TNS informou que não há impedimentos na linha.</t>
  </si>
  <si>
    <t>P1482</t>
  </si>
  <si>
    <t>HMSUBRVENTO</t>
  </si>
  <si>
    <t>29/01/2021</t>
  </si>
  <si>
    <t>30 x 30 cm</t>
  </si>
  <si>
    <t>P1483</t>
  </si>
  <si>
    <t>Fazer adesivo da estação</t>
  </si>
  <si>
    <t>P1484</t>
  </si>
  <si>
    <t>HMSUBRDOLFIM</t>
  </si>
  <si>
    <t>P1485</t>
  </si>
  <si>
    <t>P1486</t>
  </si>
  <si>
    <t>Instalar réguas maregráficas</t>
  </si>
  <si>
    <t>Há 6 réguas no galpão da Exaustec (Ernesto)/ Uma foi instalada no local na baixa mar, melhorar sua fixação na parte inferior</t>
  </si>
  <si>
    <t>P1488</t>
  </si>
  <si>
    <t>Pintar números de identificação dos RNs</t>
  </si>
  <si>
    <t>Levar tinta</t>
  </si>
  <si>
    <t>P1489</t>
  </si>
  <si>
    <t>Trocar cadeado</t>
  </si>
  <si>
    <t>25/12/2020</t>
  </si>
  <si>
    <t>Cadeado destravando sozinho</t>
  </si>
  <si>
    <t>cadeado</t>
  </si>
  <si>
    <t>P1490</t>
  </si>
  <si>
    <t>fazer furo 13.5 para novo painel solar ja adicionado</t>
  </si>
  <si>
    <t>atualmente os dois paineis entram pelo mesmo pg</t>
  </si>
  <si>
    <t>pg 13,5; furadeira; broca aço rap.</t>
  </si>
  <si>
    <t>P1491</t>
  </si>
  <si>
    <t>Separar caixa do cabo do ADCP e caixa do Datalogger</t>
  </si>
  <si>
    <t>Tentativa de diminuir interferência com o NOISE</t>
  </si>
  <si>
    <t>Quadro de comando EX-</t>
  </si>
  <si>
    <t>P1492</t>
  </si>
  <si>
    <t>Instalar RNS</t>
  </si>
  <si>
    <t>05/02/2021</t>
  </si>
  <si>
    <t>Comprar/Fazer vergalhão para prender cabo no leito</t>
  </si>
  <si>
    <t>07/01/2021</t>
  </si>
  <si>
    <t>fazer 10 vergalhão com 1,5 cada (separado no almoxarifafo)</t>
  </si>
  <si>
    <t>vergão de ferro</t>
  </si>
  <si>
    <t>26/11/2020</t>
  </si>
  <si>
    <t>o</t>
  </si>
  <si>
    <t>P1493</t>
  </si>
  <si>
    <t>Fazer suporte para instalação da régua de maré</t>
  </si>
  <si>
    <t>HMOFICINA</t>
  </si>
  <si>
    <t>Fazer cabo RS232 GILL</t>
  </si>
  <si>
    <t>Estoque no almoxarifado</t>
  </si>
  <si>
    <t>P1494</t>
  </si>
  <si>
    <t>HMSPALEMOABR</t>
  </si>
  <si>
    <t>Organizar fiação dentro da caixa ambiental</t>
  </si>
  <si>
    <t>De emergência foram instalados 2 modens 1 caboY</t>
  </si>
  <si>
    <t>Fluatuador (boia) furada, precisa de manutenção ou troca</t>
  </si>
  <si>
    <t>12/02/2021</t>
  </si>
  <si>
    <t>Boia adernada</t>
  </si>
  <si>
    <t>fluatuador tideland</t>
  </si>
  <si>
    <t>Verificar / limpar o marégrafo de pressão</t>
  </si>
  <si>
    <t>Dados estão ruins</t>
  </si>
  <si>
    <t>P1495</t>
  </si>
  <si>
    <t>Manutenção completa ADCP/CTD/</t>
  </si>
  <si>
    <t>de froma preventiva, muito tempo sem executar</t>
  </si>
  <si>
    <t>P1496</t>
  </si>
  <si>
    <t>Verificar funcionamento dos modens</t>
  </si>
  <si>
    <t>No dia da manutenção somente os modens com Vodafone subiram</t>
  </si>
  <si>
    <t>Fazer Adesivo caixa ALEMOA (BR)</t>
  </si>
  <si>
    <t>Estação instalada</t>
  </si>
  <si>
    <t>Trocar cadeado da estação</t>
  </si>
  <si>
    <t>Útimo campo equipe precisou quebrar pq não tinha chave</t>
  </si>
  <si>
    <t>P1497</t>
  </si>
  <si>
    <t>Reestabelecer medição de vento</t>
  </si>
  <si>
    <t>Trocar o Water Depth WD para 12m na configuração do Motus</t>
  </si>
  <si>
    <t>26/02/2021</t>
  </si>
  <si>
    <t>WD 12</t>
  </si>
  <si>
    <t>P1498</t>
  </si>
  <si>
    <t>HMPSEJAGUANUM</t>
  </si>
  <si>
    <t>Desenvolver adesivo de perigo, afastar curiosos</t>
  </si>
  <si>
    <t>Grande fluxo de pessoas no píer (foi para outra pendencia)</t>
  </si>
  <si>
    <t>P1499</t>
  </si>
  <si>
    <t>Investigar problema de não envio dos dados do ADCP</t>
  </si>
  <si>
    <t>Provável problema no cabo de dados</t>
  </si>
  <si>
    <t>P1500</t>
  </si>
  <si>
    <t>Levar anemômetro portátil p/ conferir direção do vento</t>
  </si>
  <si>
    <t>Young provavelmente com heading deslocado em 28 graus</t>
  </si>
  <si>
    <t>P1501</t>
  </si>
  <si>
    <t>Prender cabo do SL com cinta catraca na estaca do pier</t>
  </si>
  <si>
    <t>Atualmente cabo esta preso com tairape</t>
  </si>
  <si>
    <t>P1502</t>
  </si>
  <si>
    <t>Recolocar roda do carrinho que soltou</t>
  </si>
  <si>
    <t>Parafuso e porca 1[4; rodinha</t>
  </si>
  <si>
    <t>P1503</t>
  </si>
  <si>
    <t>Retirar cabo comunicação debaixo da corrente</t>
  </si>
  <si>
    <t>Corrente poita em cima do cabo de comunicação</t>
  </si>
  <si>
    <t>Balão; tambor de ar</t>
  </si>
  <si>
    <t>P1504</t>
  </si>
  <si>
    <t>Substituir antenas</t>
  </si>
  <si>
    <t>Atuais estão enferrujadas</t>
  </si>
  <si>
    <t>Antenas</t>
  </si>
  <si>
    <t>P1505</t>
  </si>
  <si>
    <t>Levar borracha para vedar prensa-cabo</t>
  </si>
  <si>
    <t>Pedaço de borracha/silicone para fazer a vedação do prensa-cabo não utlizado</t>
  </si>
  <si>
    <t>pedaço cabo borracha</t>
  </si>
  <si>
    <t>P1506</t>
  </si>
  <si>
    <t>Instalar antenas grandes</t>
  </si>
  <si>
    <t>(estação está com as antenas pequenas)</t>
  </si>
  <si>
    <t>2x antena grande</t>
  </si>
  <si>
    <t>P1507</t>
  </si>
  <si>
    <t>Instalar pacote de sílica</t>
  </si>
  <si>
    <t>(estação sem nenhum pacote)</t>
  </si>
  <si>
    <t>1x pacote sílica</t>
  </si>
  <si>
    <t>P1509</t>
  </si>
  <si>
    <t>Solicitar adeviso da estação HMPSEVENTOBIF (*)</t>
  </si>
  <si>
    <t>15/12/2020</t>
  </si>
  <si>
    <t>1x adeviso 30cm 30cm</t>
  </si>
  <si>
    <t>P1510</t>
  </si>
  <si>
    <t>Levar borracha de vedação da tampa da caixa de controle</t>
  </si>
  <si>
    <t>Tampa da caixa está sem a borracha de vedação</t>
  </si>
  <si>
    <t>1x borracha de vedação para caixa 30x30cm</t>
  </si>
  <si>
    <t>P1511</t>
  </si>
  <si>
    <t>1x pacote de sílica</t>
  </si>
  <si>
    <t>P1513</t>
  </si>
  <si>
    <t>Substituir fio de energia</t>
  </si>
  <si>
    <t>fio está enzinabrado</t>
  </si>
  <si>
    <t>fio cinza de energia</t>
  </si>
  <si>
    <t>P1514</t>
  </si>
  <si>
    <t>Substituir silver-tape de vedação do mangrulho</t>
  </si>
  <si>
    <t>aferir necessidade de vedar também com silicone</t>
  </si>
  <si>
    <t>silvertape + silicone</t>
  </si>
  <si>
    <t>P1515</t>
  </si>
  <si>
    <t>Substituir gancho do da cinta catraca por manilha curva de 3/8``</t>
  </si>
  <si>
    <t>6 cintas e 6 catracas</t>
  </si>
  <si>
    <t>09/12/2020</t>
  </si>
  <si>
    <t>P1516</t>
  </si>
  <si>
    <t>confecionar adesivo padrão para caixa 30x30</t>
  </si>
  <si>
    <t>HMPSEMARÉ - 30x30</t>
  </si>
  <si>
    <t>P1517</t>
  </si>
  <si>
    <t>confecção placa de aviso - pier pulbico</t>
  </si>
  <si>
    <t>desenho desenvolvido pela paolla, tamho arte papel A3 paisagem</t>
  </si>
  <si>
    <t>adesivo; placa plastico</t>
  </si>
  <si>
    <t>P1518</t>
  </si>
  <si>
    <t>Substituir abraçadeiras do tubo do maregrafo</t>
  </si>
  <si>
    <t>31/01/2021</t>
  </si>
  <si>
    <t>Colocar abraçadeiras padrao HM</t>
  </si>
  <si>
    <t>Abraçadeiras de 2 polegadas</t>
  </si>
  <si>
    <t>P1520</t>
  </si>
  <si>
    <t>HMTIGPIERVENTO</t>
  </si>
  <si>
    <t>Fazer suporte de painel solar</t>
  </si>
  <si>
    <t>Fazer Suporte do Painel solar e fiação</t>
  </si>
  <si>
    <t>P1521</t>
  </si>
  <si>
    <t>Montar caixa Cemar</t>
  </si>
  <si>
    <t>Fazer caixa parao projeto do Marco, sem sigla ainda</t>
  </si>
  <si>
    <t>Caxa Cemar, Bateria de 28 A, controlador solar, 2 antenas, 2 adaptador coaxial, cabo Y de CR, CR300.</t>
  </si>
  <si>
    <t>P1522</t>
  </si>
  <si>
    <t>Faze suporte da caixa Cemar para pendencia P1521</t>
  </si>
  <si>
    <t>Sem sigla</t>
  </si>
  <si>
    <t>Cantoneira, barra chata, parafusos, porcas, arruelas.</t>
  </si>
  <si>
    <t>P1523</t>
  </si>
  <si>
    <t>HMTIGBOIA18</t>
  </si>
  <si>
    <t>Terminar caixa de metal do HMTIGBOIA18</t>
  </si>
  <si>
    <t>Definir layout e prender equipamentos.</t>
  </si>
  <si>
    <t>P1524</t>
  </si>
  <si>
    <t>Montar Steck para HMTIGBOIA18</t>
  </si>
  <si>
    <t>17/12/2020</t>
  </si>
  <si>
    <t>Montar caixa steck</t>
  </si>
  <si>
    <t>Caixa Steck, prensa cabo, controlador solar, rastreador, deirvador vago.</t>
  </si>
  <si>
    <t>P1525</t>
  </si>
  <si>
    <t>Melhorar arrumação da caixa de comando (principalmente a fiação e bateria) para facilitar a troca de baterias por terceiros</t>
  </si>
  <si>
    <t>Organizar fiação e fixação da bateria</t>
  </si>
  <si>
    <t>P1526</t>
  </si>
  <si>
    <t>Arrumar dobradiça (do lado direito) de inox para porta do mangrulho</t>
  </si>
  <si>
    <t>Dobradiça foi avariada no roubo dos paineis solares/bateria</t>
  </si>
  <si>
    <t>(desenvolver peça)</t>
  </si>
  <si>
    <t>P1527</t>
  </si>
  <si>
    <t>Desenvolver peça para arrumar dobradiça (lado direito) da porta do mangrulho da boia</t>
  </si>
  <si>
    <t>(ver fotos)</t>
  </si>
  <si>
    <t>P1528</t>
  </si>
  <si>
    <t>Vedar prensa-cabos com pedaços de fiação</t>
  </si>
  <si>
    <t>Substituir/melhorar vedação dos prensa-cabos que estão sem utilidade após o roubo dos paineis solares</t>
  </si>
  <si>
    <t>pedaços de cabo vedados com isolante líquida</t>
  </si>
  <si>
    <t>P1531</t>
  </si>
  <si>
    <t>Aferir a direção do vento por pelo menos 30 minutos</t>
  </si>
  <si>
    <t>Mais informações com a Vanessa</t>
  </si>
  <si>
    <t>P1532</t>
  </si>
  <si>
    <t>Levar anemômetro portátil melhor que o Vaavud</t>
  </si>
  <si>
    <t>P1533</t>
  </si>
  <si>
    <t>P1534</t>
  </si>
  <si>
    <t>P1535</t>
  </si>
  <si>
    <t>Substituir modem 618 /chip</t>
  </si>
  <si>
    <t>P1536</t>
  </si>
  <si>
    <t>Substituir modem 609 /chip</t>
  </si>
  <si>
    <t>P1537</t>
  </si>
  <si>
    <t>P1538</t>
  </si>
  <si>
    <t>Arrumar rastreador (offiline desde a última manobra)</t>
  </si>
  <si>
    <t>levar outro rastreador reserva</t>
  </si>
  <si>
    <t>rastreador reserva</t>
  </si>
  <si>
    <t>P1539</t>
  </si>
  <si>
    <t>Fazer suporte para sensor AirMar</t>
  </si>
  <si>
    <t>Suporte de alumínio para o AirMar que será preso na escadaria da boia. (ideia: fazer um quadrado de cantoneira [estilo a peça HMPPBOIA01] e ter um braço de ~1m)</t>
  </si>
  <si>
    <t>cantoneira de alumínio e parafusos de inox</t>
  </si>
  <si>
    <t>P1540</t>
  </si>
  <si>
    <t>Fazer fiação dos 3 painéis solares (aguardar retorno deles com proteção de inox)</t>
  </si>
  <si>
    <t>cada fiação ter 6 metros e estarem bem fixadas (evitar romper)</t>
  </si>
  <si>
    <t>3x paineis solares (elias) + 18m fiação de painel</t>
  </si>
  <si>
    <t>P1541</t>
  </si>
  <si>
    <t>Fazer X de cantoneira/barra chata inox (aguardar peça que está sendo feita)</t>
  </si>
  <si>
    <t>Para fixação por achatamento da caixa da bateria</t>
  </si>
  <si>
    <t>barra chata e cantoneira de inox / caixa da bateria que está sendo feita no Elias</t>
  </si>
  <si>
    <t>P1542</t>
  </si>
  <si>
    <t>Fazer caixa Steck (em processo de compra) com controlador solar e rastreador e fixar na caixa da bateria</t>
  </si>
  <si>
    <t>Caixa Steck com tampa transparente para fiação de entrada/saída das vias de energia da bateria e dos painéis solares</t>
  </si>
  <si>
    <t>1x caixa steck (em processo de compra) + 5x prensa-cabos pg13.5 + controlador solar + rastreador (JÁ RETIRADO)</t>
  </si>
  <si>
    <t>P1543</t>
  </si>
  <si>
    <t>Retirar Gill GMX-200 e CR-300, testar rotina e colocar no quadro de comando</t>
  </si>
  <si>
    <t>P1544</t>
  </si>
  <si>
    <t>Configurar sensor HOBO que está no quadro de comando</t>
  </si>
  <si>
    <t>P1545</t>
  </si>
  <si>
    <t>Finalizar arrumação/montagem da caixa de inox</t>
  </si>
  <si>
    <t>faltam os cabos coaxiais e antenas</t>
  </si>
  <si>
    <t>2x cabo coxial + 2x antenas</t>
  </si>
  <si>
    <t>P1546</t>
  </si>
  <si>
    <t>Baixar os dados e formatar memoria do cartão SD</t>
  </si>
  <si>
    <t>05/04/2020</t>
  </si>
  <si>
    <t>Não foi feito na última manutenção</t>
  </si>
  <si>
    <t>leitor de cartão de memoria</t>
  </si>
  <si>
    <t>P1547</t>
  </si>
  <si>
    <t>Limpeza detalhada no cabo do ADCP</t>
  </si>
  <si>
    <t>ESPATULA</t>
  </si>
  <si>
    <t>P1548</t>
  </si>
  <si>
    <t>Desenvolver ferramenta para espantar aves da boia</t>
  </si>
  <si>
    <t>última manutenção foi instalado tairape no guarda corpo, avaliar se diminuiu sujeira</t>
  </si>
  <si>
    <t>P1549</t>
  </si>
  <si>
    <t>Muitas aves na boia, paineis com bastante sujeira</t>
  </si>
  <si>
    <t>P1550</t>
  </si>
  <si>
    <t>HMBTB05TEMADRE</t>
  </si>
  <si>
    <t>P1553</t>
  </si>
  <si>
    <t>Levar modems e chips para instalar</t>
  </si>
  <si>
    <t>Foi retirado da estação e devolvido para o Almoxarifado</t>
  </si>
  <si>
    <t>P1554</t>
  </si>
  <si>
    <t>Trocar silica</t>
  </si>
  <si>
    <t>P1555</t>
  </si>
  <si>
    <t>Comprar tubo do marégrafo para instalação</t>
  </si>
  <si>
    <t>Tubo de 2 polegada - 1m</t>
  </si>
  <si>
    <t>Tubo de 2 polegada</t>
  </si>
  <si>
    <t>P1556</t>
  </si>
  <si>
    <t>Fazer suporte do SL estilo CATTALINI</t>
  </si>
  <si>
    <t>18/12/2020</t>
  </si>
  <si>
    <t>Pedir para o Zé Paulo fazer, já está em andamento</t>
  </si>
  <si>
    <t>P1557</t>
  </si>
  <si>
    <t>Fazer nova estrutura para o SL</t>
  </si>
  <si>
    <t>06/01/2021</t>
  </si>
  <si>
    <t>Fazer estrutura estilo Catalini</t>
  </si>
  <si>
    <t>P1558</t>
  </si>
  <si>
    <t>Instalar nova estrutura para o SL</t>
  </si>
  <si>
    <t>Estrutura atual condenada, pitch mudando gradativamente</t>
  </si>
  <si>
    <t>P1560</t>
  </si>
  <si>
    <t>Levar nova linha de fundeio, completa, quando realizar manutenção</t>
  </si>
  <si>
    <t>10/06/2021</t>
  </si>
  <si>
    <t>21/12/2020</t>
  </si>
  <si>
    <t>P1561</t>
  </si>
  <si>
    <t>colocar oring na caixa</t>
  </si>
  <si>
    <t>25/02/2021</t>
  </si>
  <si>
    <t>Caixa caindo</t>
  </si>
  <si>
    <t>oring de caixa</t>
  </si>
  <si>
    <t>P1562</t>
  </si>
  <si>
    <t>Arrumar cabo no pier</t>
  </si>
  <si>
    <t>Cabo desorgaizado no pier</t>
  </si>
  <si>
    <t>P1563</t>
  </si>
  <si>
    <t>Levar rosca de prensa cabo para rosquear tampão pg9</t>
  </si>
  <si>
    <t>estacao esta com 2 antenas a mais</t>
  </si>
  <si>
    <t>Rosca pg9</t>
  </si>
  <si>
    <t>P1564</t>
  </si>
  <si>
    <t>Avaliar necessidade de prender mais catracas durante cabo e estrutura.</t>
  </si>
  <si>
    <t>Mergulhador novato, nao da pra confiar</t>
  </si>
  <si>
    <t>Catraca g</t>
  </si>
  <si>
    <t>P1565</t>
  </si>
  <si>
    <t>HMSSTEBARMARE</t>
  </si>
  <si>
    <t>Avaliar necessidade de reposicionamento do painel solar (para Norte)</t>
  </si>
  <si>
    <t>10/02/2021</t>
  </si>
  <si>
    <t>P1566</t>
  </si>
  <si>
    <t>HMSSTEBARADCP</t>
  </si>
  <si>
    <t>trocar a configuração do XR (Blanking distance, cellsize e número de células)</t>
  </si>
  <si>
    <t>P1568</t>
  </si>
  <si>
    <t>Substituir parafusos e arruelas de latão do SL</t>
  </si>
  <si>
    <t>30/01/2021</t>
  </si>
  <si>
    <t>23/12/2020</t>
  </si>
  <si>
    <t>P1569</t>
  </si>
  <si>
    <t>Cofeccionar cabo de SL</t>
  </si>
  <si>
    <t>25/01/2021</t>
  </si>
  <si>
    <t>Confeccionar cabo de SL verificar a medida.</t>
  </si>
  <si>
    <t>P1570</t>
  </si>
  <si>
    <t>Substituir cabo de SL</t>
  </si>
  <si>
    <t>P1571</t>
  </si>
  <si>
    <t>Confeccionar caixa de comando para estação de vento</t>
  </si>
  <si>
    <t>Caixa de comando 30x30x20. Verificar controlador solar.</t>
  </si>
  <si>
    <t>P1572</t>
  </si>
  <si>
    <t>Substituir caixa de comando da estação de vento</t>
  </si>
  <si>
    <t>P1573</t>
  </si>
  <si>
    <t>Substituir abraçadeiras "U" dos paineis solares.</t>
  </si>
  <si>
    <t>levar 6 abraçadeiras pequenas</t>
  </si>
  <si>
    <t>P1574</t>
  </si>
  <si>
    <t>Fazer nova furação para abraçadeiras que fixam o cabo do SL na lateral do pier</t>
  </si>
  <si>
    <t>levar chumbadores e abraçadeiras.</t>
  </si>
  <si>
    <t>P1575</t>
  </si>
  <si>
    <t>Confecionar caixa de comando 30x30x15</t>
  </si>
  <si>
    <t>P1576</t>
  </si>
  <si>
    <t>P1577</t>
  </si>
  <si>
    <t>Colocar mangote perto da mulfla do cabo do ADCP</t>
  </si>
  <si>
    <t>22/01/2021</t>
  </si>
  <si>
    <t>cabo laranja exposto na corrente da boia</t>
  </si>
  <si>
    <t>MANGOTE</t>
  </si>
  <si>
    <t>P1578</t>
  </si>
  <si>
    <t>P1579</t>
  </si>
  <si>
    <t>Trocar corrente da boia</t>
  </si>
  <si>
    <t>Correntes da boia bastante desgastada</t>
  </si>
  <si>
    <t>P1580</t>
  </si>
  <si>
    <t>Verificar junção das correntes da boia</t>
  </si>
  <si>
    <t>Corrente estourou e junção realizada com manilha</t>
  </si>
  <si>
    <t>P1581</t>
  </si>
  <si>
    <t>Manutenção completa ADCP</t>
  </si>
  <si>
    <t>P1582</t>
  </si>
  <si>
    <t>Lançamento de derivadores</t>
  </si>
  <si>
    <t>P1583</t>
  </si>
  <si>
    <t>Passar tinta anti incrustante nos transdutores do XR</t>
  </si>
  <si>
    <t>P1584</t>
  </si>
  <si>
    <t>su</t>
  </si>
  <si>
    <t>P1585</t>
  </si>
  <si>
    <t>Substituir cadeado</t>
  </si>
  <si>
    <t>P1586</t>
  </si>
  <si>
    <t>Configurar novo Roteador WiFi</t>
  </si>
  <si>
    <t>15/02/2020</t>
  </si>
  <si>
    <t>Configurar Roteador para boia</t>
  </si>
  <si>
    <t>Roteador, modulo</t>
  </si>
  <si>
    <t>P1587</t>
  </si>
  <si>
    <t>substituir roteador WiFi da boia</t>
  </si>
  <si>
    <t>Atual nao esta criando rede</t>
  </si>
  <si>
    <t>P1588</t>
  </si>
  <si>
    <t>Testar cabo novo e entender porque não funcionou.</t>
  </si>
  <si>
    <t>Nao comunicou com Gill durante manobra</t>
  </si>
  <si>
    <t>Cabo Gill</t>
  </si>
  <si>
    <t>P1589</t>
  </si>
  <si>
    <t>Adicionar cadeado a estação</t>
  </si>
  <si>
    <t>anterior necessitou ser arrombado</t>
  </si>
  <si>
    <t>Cadeado</t>
  </si>
  <si>
    <t>P1590</t>
  </si>
  <si>
    <t>Confeccionar placa anti vandalismo</t>
  </si>
  <si>
    <t>Arte feita (Está em marketing/ Papelaria/ Adesivos estações/12-20) confeccionar 2, uma para estacao e outra sobressalente.</t>
  </si>
  <si>
    <t>P1591</t>
  </si>
  <si>
    <t>Analisar necessidade de levar lanterna de antena grande</t>
  </si>
  <si>
    <t>31/03/2021</t>
  </si>
  <si>
    <t>Atualmente a antena é pequena</t>
  </si>
  <si>
    <t>08/01/2021</t>
  </si>
  <si>
    <t>P1595</t>
  </si>
  <si>
    <t>Verificar condições do tubo do marégrafo de pressão</t>
  </si>
  <si>
    <t>última manutenção o tubo estava bem sujo</t>
  </si>
  <si>
    <t>11/01/2021</t>
  </si>
  <si>
    <t>P1596</t>
  </si>
  <si>
    <t>Retirada das antenas que não estão sendo usadas</t>
  </si>
  <si>
    <t>Existe duas antena que não estão sendo usadas (corroidas)</t>
  </si>
  <si>
    <t>P1597</t>
  </si>
  <si>
    <t>Fazer desenho tecnico do local da estação e enviar para o cliente</t>
  </si>
  <si>
    <t>local foi definido na última visita</t>
  </si>
  <si>
    <t>P1598</t>
  </si>
  <si>
    <t>Fazer dois adesivos para estação</t>
  </si>
  <si>
    <t>Caixa 30X30X20</t>
  </si>
  <si>
    <t>12/01/2021</t>
  </si>
  <si>
    <t>P1599</t>
  </si>
  <si>
    <t>Fazer nova caixa</t>
  </si>
  <si>
    <t>Subistituir caixa</t>
  </si>
  <si>
    <t>P1600</t>
  </si>
  <si>
    <t>Substituir XR 1500 por 750</t>
  </si>
  <si>
    <t>Retirar XR 1500 no almoxarifado</t>
  </si>
  <si>
    <t>P1601</t>
  </si>
  <si>
    <t>P1602</t>
  </si>
  <si>
    <t>Substituir XR 750 por 1500</t>
  </si>
  <si>
    <t>XR 750 será retirado de HMTEBOIA17</t>
  </si>
  <si>
    <t>P1603</t>
  </si>
  <si>
    <t>XR 1500 será retirado de HMBGPPADCP</t>
  </si>
  <si>
    <t>P1604</t>
  </si>
  <si>
    <t>Substituir cabo XR por cabo XR com conversor RS232/RS464</t>
  </si>
  <si>
    <t>Cabo em teste na oficina</t>
  </si>
  <si>
    <t>P1605</t>
  </si>
  <si>
    <t>Separar caixas de comando</t>
  </si>
  <si>
    <t>P1606</t>
  </si>
  <si>
    <t>Confeccionar caixa de comando EX.</t>
  </si>
  <si>
    <t>Caixa EX, 2 modens, 1 bateria de 28, 1 cr 300, 1 controlador solar, 2 cabos coaxial.</t>
  </si>
  <si>
    <t>P1607</t>
  </si>
  <si>
    <t>Desmembrar caixa de comando</t>
  </si>
  <si>
    <t>15/04/2021</t>
  </si>
  <si>
    <t>Reduzir oscilação do sinal dos modens</t>
  </si>
  <si>
    <t>P1608</t>
  </si>
  <si>
    <t>Instalar 1 prensa cabo PG9 na caixa de comando</t>
  </si>
  <si>
    <t>P1609</t>
  </si>
  <si>
    <t>Solicitar reparo da escada de acesso</t>
  </si>
  <si>
    <t>12/04/2021</t>
  </si>
  <si>
    <t>As escadas estão tortas</t>
  </si>
  <si>
    <t>P1612</t>
  </si>
  <si>
    <t>P1613</t>
  </si>
  <si>
    <t>P1614</t>
  </si>
  <si>
    <t>Arrumar estrutura do DCPS</t>
  </si>
  <si>
    <t>19/01/2020</t>
  </si>
  <si>
    <t>P1616</t>
  </si>
  <si>
    <t>Passar novo cabo pelo eletroduto</t>
  </si>
  <si>
    <t>25/04/2021</t>
  </si>
  <si>
    <t>21/01/2020</t>
  </si>
  <si>
    <t>P1617</t>
  </si>
  <si>
    <t>HMBGPPPIER</t>
  </si>
  <si>
    <t>Confecionar quadro de comando ALPHA para instalação na estação</t>
  </si>
  <si>
    <t>Caixa para CR300 (já na estação) dois modems, controlador solar, bateria e cabo y cr</t>
  </si>
  <si>
    <t>P1618</t>
  </si>
  <si>
    <t>Levar e colar adesivo do quadro de comando</t>
  </si>
  <si>
    <t>Adesivo pedido para compras - Foi colado um adesivo normal, não de caixa alpha</t>
  </si>
  <si>
    <t>P1619</t>
  </si>
  <si>
    <t>Fazer cabo laranja 38m ponta SL</t>
  </si>
  <si>
    <t>26/01/2021</t>
  </si>
  <si>
    <t>Cabo de 38m cortado no almoxarifado, testar e fazer as pontas - passar mangote</t>
  </si>
  <si>
    <t>P1620</t>
  </si>
  <si>
    <t>Fazer cabo original sontek 33m ponta SL</t>
  </si>
  <si>
    <t>Cabo de 33m cortado no almoxarifado, testar, fazer pontas e passar mangote</t>
  </si>
  <si>
    <t>P1621</t>
  </si>
  <si>
    <t>Cadeado estourado</t>
  </si>
  <si>
    <t>P1622</t>
  </si>
  <si>
    <t>Avaliar a necessidade de nova substituição do cabo do XR</t>
  </si>
  <si>
    <t>22/02/0221</t>
  </si>
  <si>
    <t>P1623</t>
  </si>
  <si>
    <t>P1624</t>
  </si>
  <si>
    <t>Substituição do pacote de sílica</t>
  </si>
  <si>
    <t>22/04/2021</t>
  </si>
  <si>
    <t>P1626</t>
  </si>
  <si>
    <t>Substituição do cabo do XR</t>
  </si>
  <si>
    <t>22/03/2021</t>
  </si>
  <si>
    <t>Verificar medida do cabo do XR da estação. Resina 3M do VMS utilizada (CV 5003)</t>
  </si>
  <si>
    <t>Resina 3M VMS</t>
  </si>
  <si>
    <t>P1627</t>
  </si>
  <si>
    <t>Avaliar necessidade de substituição do XR por conta dos prisioneiros de fixação que estão soltando</t>
  </si>
  <si>
    <t>P1628</t>
  </si>
  <si>
    <t>Realizar calibração da bussola</t>
  </si>
  <si>
    <t>P1629</t>
  </si>
  <si>
    <t>Fazer caixa para suporte do marégrafo de boia e contra-peso</t>
  </si>
  <si>
    <t>Pedir auxilio do Erike para realizar atividade</t>
  </si>
  <si>
    <t>28/01/2021</t>
  </si>
  <si>
    <t>P1630</t>
  </si>
  <si>
    <t>P1631</t>
  </si>
  <si>
    <t>Fazer suporte e instalar novo painel de 50w</t>
  </si>
  <si>
    <t>08/04/2021</t>
  </si>
  <si>
    <t>mesmo após troca da bateria, power continua caindo na estação</t>
  </si>
  <si>
    <t>suporte para torre VEC</t>
  </si>
  <si>
    <t>P1632</t>
  </si>
  <si>
    <t>Solicitar para o Zé Paulo fazer abraçadeira com 225mm</t>
  </si>
  <si>
    <t>5 abraçadeira tipo U</t>
  </si>
  <si>
    <t>Inox</t>
  </si>
  <si>
    <t>P1633</t>
  </si>
  <si>
    <t>Fazer e instalar cabo novo de SL 40m</t>
  </si>
  <si>
    <t>01/02/2021</t>
  </si>
  <si>
    <t>Campo emergencial</t>
  </si>
  <si>
    <t>P1634</t>
  </si>
  <si>
    <t>Fazer e instalar cabo novo de XR 50m</t>
  </si>
  <si>
    <t>Equipamento parou de mandar dado devido o cabo</t>
  </si>
  <si>
    <t>P1635</t>
  </si>
  <si>
    <t>Alterar configuração GILL (Trocar CSPEED por AVGCSPEED; e CDIR por AVGCDIR)</t>
  </si>
  <si>
    <t>01/04/2021</t>
  </si>
  <si>
    <t>Problema AL-91</t>
  </si>
  <si>
    <t>P1636</t>
  </si>
  <si>
    <t>Confeccionar suporte com painel solar.</t>
  </si>
  <si>
    <t>02/02/2021</t>
  </si>
  <si>
    <t>P1639</t>
  </si>
  <si>
    <t>02/03/2021</t>
  </si>
  <si>
    <t>03/02/2021</t>
  </si>
  <si>
    <t>P1640</t>
  </si>
  <si>
    <t>Trocar Sílica</t>
  </si>
  <si>
    <t>P1641</t>
  </si>
  <si>
    <t>Trocar Bateria</t>
  </si>
  <si>
    <t>Por não ter painel solar, é bom q a troca seja realizada</t>
  </si>
  <si>
    <t>P1642</t>
  </si>
  <si>
    <t>P1643</t>
  </si>
  <si>
    <t>Troca periódica</t>
  </si>
  <si>
    <t>P1645</t>
  </si>
  <si>
    <t>Levar adesivo</t>
  </si>
  <si>
    <t>P1646</t>
  </si>
  <si>
    <t>P1647</t>
  </si>
  <si>
    <t>Levar os 2 adesivos</t>
  </si>
  <si>
    <t>P1649</t>
  </si>
  <si>
    <t>P1653</t>
  </si>
  <si>
    <t>P1654</t>
  </si>
  <si>
    <t>P1655</t>
  </si>
  <si>
    <t>Conferir marégrafo radar</t>
  </si>
  <si>
    <t>10/03/2021</t>
  </si>
  <si>
    <t>Atualmente sensor eviando NaN</t>
  </si>
  <si>
    <t>08/02/2021</t>
  </si>
  <si>
    <t>P1656</t>
  </si>
  <si>
    <t>Conferir modelo da fiação de cada equipamento</t>
  </si>
  <si>
    <t>Adicionar informação no Inventário</t>
  </si>
  <si>
    <t>P1657</t>
  </si>
  <si>
    <t>Confeccionar abraçadeira marégrafo - tubo 2.1/2 (zé apulo)</t>
  </si>
  <si>
    <t>Tubo de 2.1/2 externo; marégrafo OTT</t>
  </si>
  <si>
    <t>P1658</t>
  </si>
  <si>
    <t>lançamento de derivador</t>
  </si>
  <si>
    <t>estação teve mudança de heading- esta em xyz</t>
  </si>
  <si>
    <t>derivador</t>
  </si>
  <si>
    <t>P1659</t>
  </si>
  <si>
    <t>Trocar Cy para XYZ e realizar lançamentos de derivador fora do estofo</t>
  </si>
  <si>
    <t>30/04/2021</t>
  </si>
  <si>
    <t>heading com interferência magnética</t>
  </si>
  <si>
    <t>11/02/2021</t>
  </si>
  <si>
    <t>P1661</t>
  </si>
  <si>
    <t>Confeccionar Caixa de comando</t>
  </si>
  <si>
    <t>Anti Explosao</t>
  </si>
  <si>
    <t>P1662</t>
  </si>
  <si>
    <t>P1663</t>
  </si>
  <si>
    <t>Baixar .ARG para envio SonTek</t>
  </si>
  <si>
    <t>Vamos enviar os dados para SonTek solicitando auxílio no diagnóstico do Problema (BTS-85)</t>
  </si>
  <si>
    <t>P1664</t>
  </si>
  <si>
    <t>Confeccionar régua de maré para estação</t>
  </si>
  <si>
    <t>é a HMPSEJAGUANUM</t>
  </si>
  <si>
    <t>18/02/2021</t>
  </si>
  <si>
    <t>P1665</t>
  </si>
  <si>
    <t>Levar cadeado para estação</t>
  </si>
  <si>
    <t>19/02/2021</t>
  </si>
  <si>
    <t>P1667</t>
  </si>
  <si>
    <t>Confeccionar cabo de comunicação</t>
  </si>
  <si>
    <t>24/02/2021</t>
  </si>
  <si>
    <t>70 metros de cabo</t>
  </si>
  <si>
    <t>23/02/2021</t>
  </si>
  <si>
    <t>P1668</t>
  </si>
  <si>
    <t>Preparar abraçadeiras de reforço para fixação da torre:
2 barras roscadas 50cm 3/8” 
6 Arruelas lisas 
6 Arruelas de pressão 
6 Porcas 
3 Barras chata de alumínio 20cm</t>
  </si>
  <si>
    <t>24/04/2021</t>
  </si>
  <si>
    <t>R:\Projects\Cattalini - SISMO - Paranagua\Serviços\Fotos\202102 fotos NAO autorizadas pelo terminal (WhatsApp Image 2021-02-22 at 16.54.06.jpeg )</t>
  </si>
  <si>
    <t>P1669</t>
  </si>
  <si>
    <t>Inspecionar marégrafo de boia e contrapeso</t>
  </si>
  <si>
    <t>24/03/2021</t>
  </si>
  <si>
    <t>Ele tem travado e as mediçoes ficam afetadas</t>
  </si>
  <si>
    <t>P1670</t>
  </si>
  <si>
    <t>P1672</t>
  </si>
  <si>
    <t>Retirar as estruturas antigas do pier</t>
  </si>
  <si>
    <t>02/04/2021</t>
  </si>
  <si>
    <t>(P1696) Existem duas estruturas no pier que precisam ser removidas por situação de risco ao operador de amarração</t>
  </si>
  <si>
    <t>Esmerilhadeira</t>
  </si>
  <si>
    <t>P1674</t>
  </si>
  <si>
    <t>Levar martelete e refazer os pontos de ancoragem do cabo</t>
  </si>
  <si>
    <t>Evitar o rompimento do cabo do equipamento pela abertura da escotilha de acesso</t>
  </si>
  <si>
    <t>Martelete e Chumbadores</t>
  </si>
  <si>
    <t>P1675</t>
  </si>
  <si>
    <t>Levar abraçadeira de metal para fixação da torre do Young</t>
  </si>
  <si>
    <t>Levar abraçadeira de metal maiores que a 64-83 14 mm;</t>
  </si>
  <si>
    <t>Abraçadeira metálica</t>
  </si>
  <si>
    <t>P1676</t>
  </si>
  <si>
    <t>Avaliar a necessidade de troca do sistema de coordenada ENU&gt;XYZ</t>
  </si>
  <si>
    <t>Interferencias magnéticas podem dificultar a leitura de dados nessa configuração</t>
  </si>
  <si>
    <t>P1677</t>
  </si>
  <si>
    <t>Fazer cabo de XR - 50 metros</t>
  </si>
  <si>
    <t>P1678</t>
  </si>
  <si>
    <t>Confeccionar régua de maré</t>
  </si>
  <si>
    <t>05/05/2021</t>
  </si>
  <si>
    <t>Com cantoneira (vai ser feita em campo), resto do material separado no almoxarifado.</t>
  </si>
  <si>
    <t>P1679</t>
  </si>
  <si>
    <t>P1680</t>
  </si>
  <si>
    <t>P1681</t>
  </si>
  <si>
    <t>Instalar RNs</t>
  </si>
  <si>
    <t>P1682</t>
  </si>
  <si>
    <t>Substituir gancho das cintas catraca por manilhas.</t>
  </si>
  <si>
    <t>manilha 3/8" catraca 7m x 50mm</t>
  </si>
  <si>
    <t>P1683</t>
  </si>
  <si>
    <t>Colocar cabo de aço estrutura do dcps</t>
  </si>
  <si>
    <t>Cabo de aço com alça e manilha</t>
  </si>
  <si>
    <t>P1685</t>
  </si>
  <si>
    <t>Pedir para passar cabo guia para marégrafo pressão dentro do eletroduto</t>
  </si>
  <si>
    <t>P1686</t>
  </si>
  <si>
    <t>Cofecção de cabo de 100 metros para XR com mangote</t>
  </si>
  <si>
    <t>08/03/2021</t>
  </si>
  <si>
    <t>Operação emergencial</t>
  </si>
  <si>
    <t>P1687</t>
  </si>
  <si>
    <t>Substituição do XR750 E5441 por XR750 E4138</t>
  </si>
  <si>
    <t>P1688</t>
  </si>
  <si>
    <t>Substituir o cabo caso avaliem que apenas a substituição do XR não resulte na melhoria dos dados.</t>
  </si>
  <si>
    <t>P1689</t>
  </si>
  <si>
    <t>Cabo 25m para SL</t>
  </si>
  <si>
    <t>P1690</t>
  </si>
  <si>
    <t>Realizar 5 lançamentos de derivador longe do estofo durante maré de SIZÍGIA (LUA CHEIA OU NOVA)</t>
  </si>
  <si>
    <t>Ex: 12/03/21 entre 11:00 e 12:00. Precisamos de lançamentos em período de grandes amplitudes de maré, com correntes mais intensas.</t>
  </si>
  <si>
    <t>Derivadodres</t>
  </si>
  <si>
    <t>P1691</t>
  </si>
  <si>
    <t>Instalar 2 parafusos de fixação do XR no gimbal</t>
  </si>
  <si>
    <t>XR está fixo com apenas 2 parafusos</t>
  </si>
  <si>
    <t>P1692</t>
  </si>
  <si>
    <t>Investigar origem do problema de noise elevado, nas estações</t>
  </si>
  <si>
    <t>17/03/2021</t>
  </si>
  <si>
    <t>15/03/2021</t>
  </si>
  <si>
    <t>P1693</t>
  </si>
  <si>
    <t>Confecção de um novo painel solar</t>
  </si>
  <si>
    <t>FEITO MAS CANCELADO.</t>
  </si>
  <si>
    <t>Só fio.</t>
  </si>
  <si>
    <t>P1694</t>
  </si>
  <si>
    <t>Reativar XR</t>
  </si>
  <si>
    <t>14/03/2021</t>
  </si>
  <si>
    <t>XR parou de enviar dados</t>
  </si>
  <si>
    <t>12/03/2021</t>
  </si>
  <si>
    <t>P1702</t>
  </si>
  <si>
    <t>P1714</t>
  </si>
  <si>
    <t>XR está com apenas 2 parafusos</t>
  </si>
  <si>
    <t>parafuso de latão XR</t>
  </si>
  <si>
    <t>P1715</t>
  </si>
  <si>
    <t>Fixar adesivo padrão na caixa de comando</t>
  </si>
  <si>
    <t>Caixa de comando 30x30</t>
  </si>
  <si>
    <t>P1716</t>
  </si>
  <si>
    <t>P1717</t>
  </si>
  <si>
    <t>HMSSBOIA04VENTO</t>
  </si>
  <si>
    <t>Substituir anemômetro GMX-541 por GMX-200</t>
  </si>
  <si>
    <t>Necessário alterar configuração do Datalogger (CR300) para este novo sensor e informar TI antecipadamente</t>
  </si>
  <si>
    <t>GMX-200, Cabo GILL</t>
  </si>
  <si>
    <t>P1718</t>
  </si>
  <si>
    <t>Adesivar estação</t>
  </si>
  <si>
    <t>Solicitar confecção à Paolla</t>
  </si>
  <si>
    <t>P1719</t>
  </si>
  <si>
    <t>Lançamento de derivador (dedicar 1 dia pra lançamentos, avaliar melhores horários com equipe de análise de dados)</t>
  </si>
  <si>
    <t>P1720</t>
  </si>
  <si>
    <t>Melhorar esquema de lastreamento do fio terra</t>
  </si>
  <si>
    <t xml:space="preserve">Adequado que o lastreamento não passe perto de outros cabos eletronicos </t>
  </si>
  <si>
    <t xml:space="preserve"> Tairape,furadeira e parafuso</t>
  </si>
  <si>
    <t>P1721</t>
  </si>
  <si>
    <t>Buscar solução para o problema de ruido/power</t>
  </si>
  <si>
    <t>O estabilizador de tensão não funcionou em campo</t>
  </si>
  <si>
    <t>P1725</t>
  </si>
  <si>
    <t>Verificar junto ao TI o envio duplicado de dados</t>
  </si>
  <si>
    <t>O XR está enviando os dados em duplicata (consultar Fernando)</t>
  </si>
  <si>
    <t>P1727</t>
  </si>
  <si>
    <t>Instalação da régua maregráfica em Jaguanum para Homologação da Estação Maregráfica</t>
  </si>
  <si>
    <t>Necessário que a régua esteja pronta (P1664)</t>
  </si>
  <si>
    <t>P1728</t>
  </si>
  <si>
    <t>Nivelamento da régua e RN's</t>
  </si>
  <si>
    <t>Necessário Locação de Nível</t>
  </si>
  <si>
    <t>P1729</t>
  </si>
  <si>
    <t>Confeccionar adesivo para caixa ambiental</t>
  </si>
  <si>
    <t>Ocorreu pintura da baliza e a estrutura tem alta concentração de aves</t>
  </si>
  <si>
    <t>Adesivo (30X30?)</t>
  </si>
  <si>
    <t>P1730</t>
  </si>
  <si>
    <t>Avaliar a necessidade de troca do Gill GMX200 por outro do msm modelo</t>
  </si>
  <si>
    <t>Devido a anomalia observada nos dados de rajada de vento</t>
  </si>
  <si>
    <t>Gill GMX200</t>
  </si>
  <si>
    <t>P1731</t>
  </si>
  <si>
    <t>Confeccionar adeviso para a caixa ambiental</t>
  </si>
  <si>
    <t>Caixa sem adesivo (Tamanho?)</t>
  </si>
  <si>
    <t>P1732</t>
  </si>
  <si>
    <t>Alterar CB=2, CE=20 e BD=20 do SL</t>
  </si>
  <si>
    <t>P1733</t>
  </si>
  <si>
    <t>P1734</t>
  </si>
  <si>
    <t>HMTIGBOIA01</t>
  </si>
  <si>
    <t>Fazer caixa ambiental steck</t>
  </si>
  <si>
    <t>Modelo da caixa de HMTIGBOIA18  (está na sala de operação)</t>
  </si>
  <si>
    <t xml:space="preserve">Caixa ambiental steck, prensa cabos, </t>
  </si>
  <si>
    <t>P1735</t>
  </si>
  <si>
    <t>Fazer caixa ambiental Cemar</t>
  </si>
  <si>
    <t>Caixa cemar 30x20x13cm com 7 prensa cabos 13.5 rosca longa</t>
  </si>
  <si>
    <t>Caixa ambiental, prensa cabos</t>
  </si>
  <si>
    <t>P1737</t>
  </si>
  <si>
    <t>Substituir o Gill GMX200</t>
  </si>
  <si>
    <t>P1738</t>
  </si>
  <si>
    <t>Mover o painel solar para mais próximo da caixa</t>
  </si>
  <si>
    <t>Deslocar o painel para mais perto da caixa, pois o fio está muito esticado</t>
  </si>
  <si>
    <t>Abraçadeiras U54</t>
  </si>
  <si>
    <t>P1739</t>
  </si>
  <si>
    <t>Averiguar o funcionamento do CR800</t>
  </si>
  <si>
    <t>CR estava mandando dados estranhos e demourou muito para baixar os dados</t>
  </si>
  <si>
    <t>CR800</t>
  </si>
  <si>
    <t>P1740</t>
  </si>
  <si>
    <t>Retirar a antena espinha de peixe</t>
  </si>
  <si>
    <t>Não está sendo utilizada e conectores estão danificados</t>
  </si>
  <si>
    <t>P1741</t>
  </si>
  <si>
    <t>Reorganizar os fios da estação</t>
  </si>
  <si>
    <t>Fios estão desorganizados, fio do painel solar está inviabilizando a organização completa</t>
  </si>
  <si>
    <t>P1742</t>
  </si>
  <si>
    <t>Trocar as abraçadeiras/suporte do painel solar</t>
  </si>
  <si>
    <t>Abraçadeira que fixa o painel ao guarda-corpo está bastante corroída</t>
  </si>
  <si>
    <t>P1743</t>
  </si>
  <si>
    <t>Trocar as abraçadeiras do suporte do sensor de pressão do Gill</t>
  </si>
  <si>
    <t>Abraçadeiras estão bastante corroídas</t>
  </si>
  <si>
    <t>P1744</t>
  </si>
  <si>
    <t>Lançar derivar</t>
  </si>
  <si>
    <t>A região apresenta uma dinâmica confusa</t>
  </si>
  <si>
    <t>P1746</t>
  </si>
  <si>
    <t>Substituir a caixa da estação</t>
  </si>
  <si>
    <t>A caixa está bastante avariada, com todas as orelhas de cadeado quebradas. Caixa fica em local de fácil acesso.</t>
  </si>
  <si>
    <t>P1747</t>
  </si>
  <si>
    <t>Substituir o suporte do marégrafo OTT</t>
  </si>
  <si>
    <t>Suporte do marégrafo está travado, com um parafuso corroído. Fim: Suporte não foi substituído, mas foi consertado.</t>
  </si>
  <si>
    <t>P1748</t>
  </si>
  <si>
    <t>Conferir direcionamento da antena espinha de peixe</t>
  </si>
  <si>
    <t>A antena poderia ser instalado em um lugar melhor da torre da estação.</t>
  </si>
  <si>
    <t>Abraçadeira U54</t>
  </si>
  <si>
    <t>P1749</t>
  </si>
  <si>
    <t>Mandar marégrafo de boia e contrapeso para manutenção</t>
  </si>
  <si>
    <t>Roldana do equipamento está travando. Possível dano nos rolamentos</t>
  </si>
  <si>
    <t>P1750</t>
  </si>
  <si>
    <t>Reinstalar marégrafo de boia e contrapeso</t>
  </si>
  <si>
    <t>P1752</t>
  </si>
  <si>
    <t>Melhoria em suporte de GPS em derivador HM</t>
  </si>
  <si>
    <t>Perda de GPS em operação de manutenção nessa estação</t>
  </si>
  <si>
    <t>Tubo água fria PVC 2.1/2" x 1,5 m (marrom).
5 caps com rosca + 5 caps sem rosca.</t>
  </si>
  <si>
    <t>P1753</t>
  </si>
  <si>
    <t>HMSPBTP</t>
  </si>
  <si>
    <t>Fazer velas de derivador HM</t>
  </si>
  <si>
    <t>Última perda de vela nessa estação.</t>
  </si>
  <si>
    <t>- Chapa PP natural 5mm x 1000mm x 1000mm
- Cantoneira alumínio 3/16" x 1.1/2" x 2 m
- Parafuso inox 304 1/4" x 1" (6 un)
- Porca travante inox 304 1/4" (6 un)</t>
  </si>
  <si>
    <t>P1754</t>
  </si>
  <si>
    <t>HMCEVENTO</t>
  </si>
  <si>
    <t>Atualizar firmware do Gill</t>
  </si>
  <si>
    <t>Verificar se existe a necessidade (Erros com o Firmware .20)</t>
  </si>
  <si>
    <t>P1755</t>
  </si>
  <si>
    <t>Trocar o adesivo da caixa da estação</t>
  </si>
  <si>
    <t>Caixa ainda está com adesivo HMQIABADE</t>
  </si>
  <si>
    <t>Adesivo HMQIMOSQUEIRO</t>
  </si>
  <si>
    <t>P1756</t>
  </si>
  <si>
    <t>Ajustar estrutura de fixação do SL</t>
  </si>
  <si>
    <t>Retirar a estrutura do SL e realizar ajustes em oficina. Levar a parte do suporte de fixação que foi confeccionado na oficina Zé Paulo para que justo com o retante da estrutura que se encontra no local se confeccione estrutura Catalini.</t>
  </si>
  <si>
    <t>P1757</t>
  </si>
  <si>
    <t>Substituir SL</t>
  </si>
  <si>
    <t>SL que se encontra na estação está reiniciando a bussola</t>
  </si>
  <si>
    <t>P1758</t>
  </si>
  <si>
    <t>Realizar lançamento de derivador após substituição do SL</t>
  </si>
  <si>
    <t>P1759</t>
  </si>
  <si>
    <t>Trocar rotina CR</t>
  </si>
  <si>
    <t>R:\People\OFICINA\Rotinas DataLogger\Padroes\CR300 - GMX200 - RS232</t>
  </si>
  <si>
    <t>P1761</t>
  </si>
  <si>
    <t>Reinstalação da estação</t>
  </si>
  <si>
    <t>Estação foi desinstalada emergencialmente, devido a serviço de estaqueamento do píer em Barnabé</t>
  </si>
  <si>
    <t>- Quadro de comando EX
- Suporte de fundo do ADCP SL500
- SL500, sn: E4283</t>
  </si>
  <si>
    <t>P1762</t>
  </si>
  <si>
    <t>derivadores</t>
  </si>
  <si>
    <t>P1763</t>
  </si>
  <si>
    <t>Substituir a bateria</t>
  </si>
  <si>
    <t>28 Ah</t>
  </si>
  <si>
    <t>P1764</t>
  </si>
  <si>
    <t>Realizar manutenção na dobradiça da torre</t>
  </si>
  <si>
    <t>Dobradiça totalmente corroída por corrosão. Retirar a dobradiça e pintar a estrutura de branco. Caso haja necessidade de baixar o Gill, usar tairapes como dobradiça. Verificar que a medida da BASE é diferente da padrão (altura maior)</t>
  </si>
  <si>
    <t>Talhadeira, lixa, spray branco</t>
  </si>
  <si>
    <t>P1765</t>
  </si>
  <si>
    <t>Drenar a água acumulada dentro do mangrulho</t>
  </si>
  <si>
    <t>Fazer mais furações com uma furadeira para drenar a água. Retirar um pedaço de alguma coisa (pedaço de pano escuro, silica?) que estava possivelmente entupindo o ralo.</t>
  </si>
  <si>
    <t>Martelete, pinça longa ou pegador de churrasco.</t>
  </si>
  <si>
    <t>P1766</t>
  </si>
  <si>
    <t>Atualizar rotina CR e atualizar firmware gill (tirar foto versão antes e depois de atualizar)</t>
  </si>
  <si>
    <t>P1767</t>
  </si>
  <si>
    <t xml:space="preserve">Realizar aferição da direção de vento com anemometro portátil (a cada 1 min, durante 40 min). Registrar posição do sensor portátil com GPS e "mirar" o sensor para um ponto de refência conhecido. </t>
  </si>
  <si>
    <t>Alinhar estratégia de aferição com Vanessa.</t>
  </si>
  <si>
    <t>anemômetro portátil</t>
  </si>
  <si>
    <t>P1768</t>
  </si>
  <si>
    <t>Trocar as porcas do tubo suporte do marégrafo radar</t>
  </si>
  <si>
    <t>Porcas estão em estado ruim devido à corrosão por ferrugem</t>
  </si>
  <si>
    <t>Porcas</t>
  </si>
  <si>
    <t>P1769</t>
  </si>
  <si>
    <t>Instalar 2 anodos no gimbal</t>
  </si>
  <si>
    <t>Gimbal sem anodo</t>
  </si>
  <si>
    <t>2 anodos</t>
  </si>
  <si>
    <t>P1770</t>
  </si>
  <si>
    <t>Intalar chumbo meia lua de contra peso no fundo do gimbal</t>
  </si>
  <si>
    <t>Gimbal sem chumbo de contra peso</t>
  </si>
  <si>
    <t>chumbo meia lua</t>
  </si>
  <si>
    <t>P1771</t>
  </si>
  <si>
    <t>Baixar os dados do XR</t>
  </si>
  <si>
    <t>Na última manutenção não foi baixado</t>
  </si>
  <si>
    <t>P1772</t>
  </si>
  <si>
    <t>Atualizar configuração Gill, valor errado de LONG TERM (colocar arquivo MAXIMET_GMX541_RS232_v1 --&gt; R:\People\OFICINA\Rotinas DataLogger\Padroes\CR800 GMX541-RS232 e Radar-Pressao)</t>
  </si>
  <si>
    <t>P1773</t>
  </si>
  <si>
    <t>Enviar arquivo baixado do CR assim que finalizar o download para verificação de gaps e possivel ajuste na rotina</t>
  </si>
  <si>
    <t>Verificar detalhes com Vanessa ou Fernando</t>
  </si>
  <si>
    <t>P1776</t>
  </si>
  <si>
    <t>Realizar aterramento da boia</t>
  </si>
  <si>
    <t>Necessário aterramento para redução do noise e proteção do equipamento</t>
  </si>
  <si>
    <t>Cabo de 4mm</t>
  </si>
  <si>
    <t>P1777</t>
  </si>
  <si>
    <t>Avaliar a necessidade de troca do XR1500 E5450</t>
  </si>
  <si>
    <t>A interferência persistiu após o aterramento</t>
  </si>
  <si>
    <t>XR1500</t>
  </si>
  <si>
    <t>P1779</t>
  </si>
  <si>
    <t>Realizar manutenção preventiva</t>
  </si>
  <si>
    <t>Mergulhadores e pastilhas para CT</t>
  </si>
  <si>
    <t>P1780</t>
  </si>
  <si>
    <t>CTD de superfície interrompeu transmissão. Avaliar necessidade de substituição do cabo.</t>
  </si>
  <si>
    <t>Equipamento com água dentro</t>
  </si>
  <si>
    <t>P1781</t>
  </si>
  <si>
    <t>Realizar preventiva com resgate e limpeza do SL</t>
  </si>
  <si>
    <t>Mergulhadores</t>
  </si>
  <si>
    <t>P1782</t>
  </si>
  <si>
    <t>Realizar preventiva com resgate, limpeza e calibração da bussola do SL</t>
  </si>
  <si>
    <t>P1783</t>
  </si>
  <si>
    <t>P1784</t>
  </si>
  <si>
    <t>Atualizar o Firmware do Gill GMX200 (VERIFICAR ESSA NECESSIDADE)</t>
  </si>
  <si>
    <t>Investigar o problema observado no campo</t>
  </si>
  <si>
    <t>P1785</t>
  </si>
  <si>
    <t>Verificar a causa de envio de "lixo" pelos modems</t>
  </si>
  <si>
    <t>Pode ser: Gill, cabo, CR300 ou cabo Y</t>
  </si>
  <si>
    <t>P1786</t>
  </si>
  <si>
    <t>Relizar resgate e limpeza do sensor</t>
  </si>
  <si>
    <t>Sinal com interferência</t>
  </si>
  <si>
    <t>P1788</t>
  </si>
  <si>
    <t>Providenciar uma escada maior em com ganchos mais resistentes para acessar as balizas</t>
  </si>
  <si>
    <t>Escada atual muito curta para BOIA17. Ganchos abriram ao subir na baliza, causando uma situação perigosa.</t>
  </si>
  <si>
    <t>Escada maior, com ganchos mais resistentes</t>
  </si>
  <si>
    <t>P1789</t>
  </si>
  <si>
    <t>Trocar os 2 modens e o cabo Y do XR</t>
  </si>
  <si>
    <t>Tentar solucionar o problema de envio duplicado de dados</t>
  </si>
  <si>
    <t>2 modens e 1 cabo Y</t>
  </si>
  <si>
    <t>P1790</t>
  </si>
  <si>
    <t>Substituir Gill ou Resolver problema de dados constantes de rajada do Gill</t>
  </si>
  <si>
    <t>Problema provavelmente relacionado com a versão do firmware e/ou configuração do equipamento</t>
  </si>
  <si>
    <t>GMX-200</t>
  </si>
  <si>
    <t>P1791</t>
  </si>
  <si>
    <t>Baixar os dados e formatar memória do XR</t>
  </si>
  <si>
    <t>Dados não foram baixados devido a impossibilidade de acessar a baliza, por causa da escada curta e do mau tempo.</t>
  </si>
  <si>
    <t>P1792</t>
  </si>
  <si>
    <t>Conectar o Gill via sdi-12 e verificar se rajada continua constante (realizar o teste na HM caso o sensor seja retirado)</t>
  </si>
  <si>
    <t>18/062021</t>
  </si>
  <si>
    <t>P1793</t>
  </si>
  <si>
    <t>P1794</t>
  </si>
  <si>
    <t>Instalar boia e reativar a estação</t>
  </si>
  <si>
    <t>P1803</t>
  </si>
  <si>
    <t>Substituir 1 porca da porta por borboleta de 3/8;</t>
  </si>
  <si>
    <t>Caiu no mar a borboleta anterior</t>
  </si>
  <si>
    <t>1 borboleta de 3/8</t>
  </si>
  <si>
    <t>P1804</t>
  </si>
  <si>
    <t>Levar borboletas extras de 3/8</t>
  </si>
  <si>
    <t>As borboletas não estão presas, podem cair no mar</t>
  </si>
  <si>
    <t>Borboletas 3/8</t>
  </si>
  <si>
    <t>P1805</t>
  </si>
  <si>
    <t>Verificar a tranca da porta do mangrulho</t>
  </si>
  <si>
    <t>A chave não gira o suficiente, como se os "dentes" da tranca não batessem com os furos</t>
  </si>
  <si>
    <t>P1893</t>
  </si>
  <si>
    <t xml:space="preserve">Fazer lista de contatos importantes (gestores, telefones, endereços úteis, restaurantes, hotéis, fornecedores, etc) </t>
  </si>
  <si>
    <t>P1894</t>
  </si>
  <si>
    <t>Fazer passo a passo de manutenção da estação (logística, acesso, estrutura, manutenção, equipamentos, etc) - PROPOR MELHORIAS NOS PROCEDIMENTOS</t>
  </si>
  <si>
    <t>P1895</t>
  </si>
  <si>
    <t>P1896</t>
  </si>
  <si>
    <t>P1897</t>
  </si>
  <si>
    <t>P1898</t>
  </si>
  <si>
    <t>P1899</t>
  </si>
  <si>
    <t>P1900</t>
  </si>
  <si>
    <t>P1901</t>
  </si>
  <si>
    <t>P1902</t>
  </si>
  <si>
    <t>P1903</t>
  </si>
  <si>
    <t>P1904</t>
  </si>
  <si>
    <t>P1905</t>
  </si>
  <si>
    <t>HMPDMTIDE01</t>
  </si>
  <si>
    <t>P1906</t>
  </si>
  <si>
    <t>P1907</t>
  </si>
  <si>
    <t>HMPDMTIDE04</t>
  </si>
  <si>
    <t>P1908</t>
  </si>
  <si>
    <t>P1943</t>
  </si>
  <si>
    <t>P1944</t>
  </si>
  <si>
    <t>P1945</t>
  </si>
  <si>
    <t>P1946</t>
  </si>
  <si>
    <t>P1947</t>
  </si>
  <si>
    <t>P1948</t>
  </si>
  <si>
    <t>P1949</t>
  </si>
  <si>
    <t>P1950</t>
  </si>
  <si>
    <t>P1961</t>
  </si>
  <si>
    <t>P1962</t>
  </si>
  <si>
    <t>P1963</t>
  </si>
  <si>
    <t>P1964</t>
  </si>
  <si>
    <t>P1965</t>
  </si>
  <si>
    <t>P1966</t>
  </si>
  <si>
    <t>P1967</t>
  </si>
  <si>
    <t>P1968</t>
  </si>
  <si>
    <t>P1979</t>
  </si>
  <si>
    <t>P1980</t>
  </si>
  <si>
    <t>P1981</t>
  </si>
  <si>
    <t>P1982</t>
  </si>
  <si>
    <t>P1983</t>
  </si>
  <si>
    <t>P1984</t>
  </si>
  <si>
    <t>P1985</t>
  </si>
  <si>
    <t>P1986</t>
  </si>
  <si>
    <t>P1987</t>
  </si>
  <si>
    <t xml:space="preserve">Montar caixa para marégrafo OTT </t>
  </si>
  <si>
    <t>A caixa vai ser fixada em um módulo de torre padrão</t>
  </si>
  <si>
    <t>Caixa, Bateria, 2 x Moldem, Painel solar 30w, Controlador, CR200x, Cabo Y de CR</t>
  </si>
  <si>
    <t>P1988</t>
  </si>
  <si>
    <t>Atualizar rotina CR e confg GILL (R:\People\OFICINA\Rotinas DataLogger\HMLIPIER - CR800\novo)</t>
  </si>
  <si>
    <t>Tirar dúvidas com a Vanessa</t>
  </si>
  <si>
    <t>P1989</t>
  </si>
  <si>
    <t>Lançar Derivador</t>
  </si>
  <si>
    <t>Os lançamentos antigos deram ruins</t>
  </si>
  <si>
    <t>P1991</t>
  </si>
  <si>
    <t>Anotar qual é a versão do firmware do gill (tirar foto)</t>
  </si>
  <si>
    <t>P1993</t>
  </si>
  <si>
    <t>Lançamento de derivador (10x na enchente; 10x na vazante)</t>
  </si>
  <si>
    <t>enchente e vazante, se possivel</t>
  </si>
  <si>
    <t>P1995</t>
  </si>
  <si>
    <t>analisar se é possivel apertar mais a abraçadeira do SL</t>
  </si>
  <si>
    <t>Pedir ao mergulhador</t>
  </si>
  <si>
    <t>Chave 19</t>
  </si>
  <si>
    <t>P1996</t>
  </si>
  <si>
    <t>Confeccionar suporte para painel solar de 30w para fixar em torre</t>
  </si>
  <si>
    <t>REFAZER A PENDENCIA, FOI LEVADA PARA OUTRO CAMPO</t>
  </si>
  <si>
    <t>Painel Solar 30w, cantoneira e parafusos</t>
  </si>
  <si>
    <t>P1997</t>
  </si>
  <si>
    <t>Preparar caixa ambiental que será substituída (link das fotos no Comentários)</t>
  </si>
  <si>
    <t xml:space="preserve">R:\Projects\Quiriri - SISMO - Para\Serviços\Fotos\202103\HMQISOURE\20210324 </t>
  </si>
  <si>
    <t>P1998</t>
  </si>
  <si>
    <t>Confecionar régua de maré para estação</t>
  </si>
  <si>
    <t>UAS</t>
  </si>
  <si>
    <t>P1999</t>
  </si>
  <si>
    <t>Testar modelos novos de antena para modems, que chegaram na HM</t>
  </si>
  <si>
    <t>Dados no .docx</t>
  </si>
  <si>
    <t>P2000</t>
  </si>
  <si>
    <t>Testar Maregrafo E5500 XR</t>
  </si>
  <si>
    <t>Equipamento que voltou de manutenção</t>
  </si>
  <si>
    <t>P2001</t>
  </si>
  <si>
    <t>HMINPEANTARTICA</t>
  </si>
  <si>
    <t>Estrutura para CT</t>
  </si>
  <si>
    <t>P2002</t>
  </si>
  <si>
    <t>Fixar ADCP no gimball</t>
  </si>
  <si>
    <t>Evidencias da ultima manobra apontam que ADCP esta solto do gimbal</t>
  </si>
  <si>
    <t>1/4"X3/4" SEXTAVADO LATAO (x4)</t>
  </si>
  <si>
    <t>P2003</t>
  </si>
  <si>
    <t>Afastar influência magnética das antenas no Motus</t>
  </si>
  <si>
    <t>Dados de direção de ondas sendo afetados.</t>
  </si>
  <si>
    <t>P2004</t>
  </si>
  <si>
    <t>Montagem de caixa para período de teste na praticagem</t>
  </si>
  <si>
    <t>Caixa ficará na horizontal</t>
  </si>
  <si>
    <t xml:space="preserve"> Quadro de comando 45X30X20;  DATALOGGER SMARTGUARD 5120
EXTENSAO ELETRICA
Carregador de bateria JAC
2 modens
Cabo y
Bateria 12v</t>
  </si>
  <si>
    <t>P2005</t>
  </si>
  <si>
    <t>Trocar o cadeado</t>
  </si>
  <si>
    <t>O cadeado que está lá não possui chave</t>
  </si>
  <si>
    <t>CADEAO NOVO</t>
  </si>
  <si>
    <t>P2007</t>
  </si>
  <si>
    <t>Trocar o cabo do ADCP</t>
  </si>
  <si>
    <t>Cabo estava danificado e foi feita manutenção, mas não ficou 100%</t>
  </si>
  <si>
    <t>P2008</t>
  </si>
  <si>
    <t>Fazer novo cabo para o ADCP (SL)</t>
  </si>
  <si>
    <t>Comprimento: 25 metros (estava 45 m na palnilha, mas estava errado)</t>
  </si>
  <si>
    <t>CABO PARA ADCP-VC-2019.08</t>
  </si>
  <si>
    <t>DSS/LHC</t>
  </si>
  <si>
    <t>P2009</t>
  </si>
  <si>
    <t>Instalação de RNs</t>
  </si>
  <si>
    <t>P2010</t>
  </si>
  <si>
    <t>Nivelamento da estação amregrafica</t>
  </si>
  <si>
    <t>P2011</t>
  </si>
  <si>
    <t>Realizar preventiva</t>
  </si>
  <si>
    <t>Levar toda a linha de fundeio e poita</t>
  </si>
  <si>
    <t>Linha de fundeio completa e poita de 500 kilos</t>
  </si>
  <si>
    <t>P2012</t>
  </si>
  <si>
    <t>Realizar leitura da régua de maré</t>
  </si>
  <si>
    <t>Tentar realizar na enchente e na vazante</t>
  </si>
  <si>
    <t>P2013</t>
  </si>
  <si>
    <t>Conectar o Gill direto ao PC (usando RS232 safe mode), deixar medindo por 40 min e salvar log dos dados. Não reiniciar o Gill antes disso.</t>
  </si>
  <si>
    <t>Gill com erro na bússola e GPS - enviaremos para Gill investigar</t>
  </si>
  <si>
    <t>P2014</t>
  </si>
  <si>
    <t>Instalar GMX200 na torre ao lado do Young (em um braço lateral) e deixar os 2 sensores coletando dados simultâneos por 1 dia. NÃO MEXER NO YOUNG durante instalação do GILL, a orientação do YOUNG NÃO PODE MUDAR!</t>
  </si>
  <si>
    <t>Aferição final dos dados de direção de vento</t>
  </si>
  <si>
    <t>GILL GMX200 e seu cabo, CR300(?), braço lateral e demais materias necessários para instalação do GILL na torre</t>
  </si>
  <si>
    <t>P2015</t>
  </si>
  <si>
    <t>Entregar CTD SeaBird avariado para Marcelo Toffoli (Messen Ocean)</t>
  </si>
  <si>
    <t>Retirado do Dolphim 08 Vale PDM</t>
  </si>
  <si>
    <t>CTD SeaBird S/N 37-11163</t>
  </si>
  <si>
    <t>P2016</t>
  </si>
  <si>
    <t> troca do ADCP XR-750 (E5441) pelo XR-1500 da SPPilots que está dentro de nosso Almoxarifado (XR-1500 s/n: E4332 ou E4646).</t>
  </si>
  <si>
    <t>P2017</t>
  </si>
  <si>
    <t>Substituir o GILL GMX-200 por uma unidade que não está apresentando problemas de GPS</t>
  </si>
  <si>
    <t>GMX-200 sem histórico de problemas</t>
  </si>
  <si>
    <t>P2018</t>
  </si>
  <si>
    <t>Verificar/prender mais tairapes que fixam as antenas</t>
  </si>
  <si>
    <t>P2019</t>
  </si>
  <si>
    <t>Realizar furos na base da bacia dentro do mangrulho (para o acúmulo de água)</t>
  </si>
  <si>
    <t>Levar broca comprida, é distante a base da bacia</t>
  </si>
  <si>
    <t>Broca comprida</t>
  </si>
  <si>
    <t>P2020</t>
  </si>
  <si>
    <t xml:space="preserve"> Identificar/ retirar excesso de cabo de dentro do mangrulho</t>
  </si>
  <si>
    <t>P2021</t>
  </si>
  <si>
    <t>Pedir para o Zé Paulo ou Elias do inox para fazer 4 pés de tubo de 1" para carapaça</t>
  </si>
  <si>
    <t>P2022</t>
  </si>
  <si>
    <t>Adesivo HMSSTEBARMARE</t>
  </si>
  <si>
    <t>P2023</t>
  </si>
  <si>
    <t>Avaliar decaimento do power da bateria</t>
  </si>
  <si>
    <t>bateria descarregando gradativamente</t>
  </si>
  <si>
    <t>bateria ou controlador solar/painel solar</t>
  </si>
  <si>
    <t>P2024</t>
  </si>
  <si>
    <t>DERIVADOR</t>
  </si>
  <si>
    <t>P2027</t>
  </si>
  <si>
    <t>Realizar downgrade no Gill que retornou de HMSSBOIA04VENTO (GMX200 s/n 19330029)</t>
  </si>
  <si>
    <t>gill (19330029); Versão software .17</t>
  </si>
  <si>
    <t>P2028</t>
  </si>
  <si>
    <t>Confeccionar suporto para painel solar</t>
  </si>
  <si>
    <t xml:space="preserve"> 2 paineis e 2 suportes</t>
  </si>
  <si>
    <t>P2029</t>
  </si>
  <si>
    <t>P2030</t>
  </si>
  <si>
    <t>Substituir antena atuaL pelo modelo: ANTENA ESPINHA DE PEIXE</t>
  </si>
  <si>
    <t>1 ANTENA ESPINHA DE PEIXE</t>
  </si>
  <si>
    <t>P2031</t>
  </si>
  <si>
    <t>Trocar a rotina do CR300 e/ou trocar o cabo Y</t>
  </si>
  <si>
    <t>GAP's nas transmissão dos dados</t>
  </si>
  <si>
    <t xml:space="preserve">Cabo Y </t>
  </si>
  <si>
    <t>P2032</t>
  </si>
  <si>
    <t>Retirar Anemometro Wind Sensor 5108 - SN:WM171119 (Young) da estação para calibração.</t>
  </si>
  <si>
    <t>Qualidade dos dados de direção de vento comprometida.</t>
  </si>
  <si>
    <t>Chave 13, Chave 8</t>
  </si>
  <si>
    <t>P2036</t>
  </si>
  <si>
    <t>Aterrar CR da estação</t>
  </si>
  <si>
    <t>cabo 6 mm</t>
  </si>
  <si>
    <t>P2037</t>
  </si>
  <si>
    <t>P2038</t>
  </si>
  <si>
    <t>Venda AÇU - Fazer  2 cabos de XR para venda</t>
  </si>
  <si>
    <t>60 m Free End</t>
  </si>
  <si>
    <t>P2039</t>
  </si>
  <si>
    <t>Instalação CT StarOddi</t>
  </si>
  <si>
    <t>Preparar a estrutura de fundeio</t>
  </si>
  <si>
    <t>poita, cabo de aço e CT</t>
  </si>
  <si>
    <t>P2041</t>
  </si>
  <si>
    <t>Instalar Marégrafo radar</t>
  </si>
  <si>
    <t>Marégrafo mobilizado da HM</t>
  </si>
  <si>
    <t>Maregrafo RLS OTT</t>
  </si>
  <si>
    <t>F</t>
  </si>
  <si>
    <t>Passar antenas por fora do mangrulho (correção de interferencia na bussola do motus)</t>
  </si>
  <si>
    <t>P2043</t>
  </si>
  <si>
    <t>Realizar downgrade do firmware do Gill para a versão .17, para resolver o problema de rajada constante ou substituir Gill</t>
  </si>
  <si>
    <t>Atualizar versão do Firmware</t>
  </si>
  <si>
    <t>Cabo comunicação gill, jumper / GILL GMX200</t>
  </si>
  <si>
    <t>P2044</t>
  </si>
  <si>
    <t>Realizar Upgrade no Gill que retornou de HMSSBOIA04VENTO (GMX200 S/N 19330029) V.20</t>
  </si>
  <si>
    <t>Realizar upgrade do Firmware da versão 17 para .20</t>
  </si>
  <si>
    <t>P2047</t>
  </si>
  <si>
    <t>Venda AÇU - Fazer 4 paineis solares de XR com suporte</t>
  </si>
  <si>
    <t>28/05/2021</t>
  </si>
  <si>
    <t>Paineis de 60W, 2 com suporte para parede e 2 com suporte para tubo.</t>
  </si>
  <si>
    <t>4 paineis de 60W, cantoneira, barra chata</t>
  </si>
  <si>
    <t>DSS/ UAS/CBM/TMG</t>
  </si>
  <si>
    <t>P2046</t>
  </si>
  <si>
    <t>Regua com 3 lances e cantoneira de aluminio de 3 metros</t>
  </si>
  <si>
    <t>Limpeza do DCPS</t>
  </si>
  <si>
    <t>equipamento pode estar bem sujo</t>
  </si>
  <si>
    <t>P2048</t>
  </si>
  <si>
    <t>Substituir Cartão SD do smartguard</t>
  </si>
  <si>
    <t>precisamos baixar os dados</t>
  </si>
  <si>
    <t>P2049</t>
  </si>
  <si>
    <t>Aferir os dados</t>
  </si>
  <si>
    <t>P2051</t>
  </si>
  <si>
    <t>Realizar o download dos dados</t>
  </si>
  <si>
    <t>Precisamos urgente dos dados</t>
  </si>
  <si>
    <t>P2052</t>
  </si>
  <si>
    <t>Confeccionar trava para caixa ambiental</t>
  </si>
  <si>
    <t>Olhais de cadeado quebrados. Cliente exigiu travamento da caixa</t>
  </si>
  <si>
    <t>Ferrolho para Porta Cadeado Inox</t>
  </si>
  <si>
    <t>P2056</t>
  </si>
  <si>
    <t>Enviar desenho técnico para o engenheiro Douglas, para dar início às obras de adequação</t>
  </si>
  <si>
    <t>Alinhar com Douglas e Márcio Cruk</t>
  </si>
  <si>
    <t>Desenho técnico</t>
  </si>
  <si>
    <t>M</t>
  </si>
  <si>
    <t>P2058</t>
  </si>
  <si>
    <t>Aumentar a furação do suporte de OTT que foi feito pelo Elias</t>
  </si>
  <si>
    <t>O parafuso que fixa o marégrafo no suporte não entra no buraco</t>
  </si>
  <si>
    <t>Suporte Marégrafo-radar OTT</t>
  </si>
  <si>
    <t>P2059</t>
  </si>
  <si>
    <t>Confeccionar cabo de SL</t>
  </si>
  <si>
    <t>Cadê o tamanho do cabo?</t>
  </si>
  <si>
    <t>P2060</t>
  </si>
  <si>
    <t>Ajustar a trava para a caixa ambiental (P2052)</t>
  </si>
  <si>
    <t>Acrilico e a Trava</t>
  </si>
  <si>
    <t>P2061</t>
  </si>
  <si>
    <t>Colar novos adesivos nos quadros de comando da estação</t>
  </si>
  <si>
    <t>Levar dois adesivos para caixa EX.</t>
  </si>
  <si>
    <t>Adesivos</t>
  </si>
  <si>
    <t>P2062</t>
  </si>
  <si>
    <t>Realizar substituição do XR</t>
  </si>
  <si>
    <t>XR da estação está com interferência nos dados</t>
  </si>
  <si>
    <t>XR 750</t>
  </si>
  <si>
    <t>P2063</t>
  </si>
  <si>
    <t>Substituir CR800 por CR300</t>
  </si>
  <si>
    <t>CR800 está gerando gaps que não foram resolvidos por troca da rotina</t>
  </si>
  <si>
    <t>CR300</t>
  </si>
  <si>
    <t>P2064</t>
  </si>
  <si>
    <t>Trocar todo o sistema de transmissão (Modens e cabo Y)</t>
  </si>
  <si>
    <t>Estão vindo gaps e lixo</t>
  </si>
  <si>
    <t>Modens e cabo Y</t>
  </si>
  <si>
    <t>P2065</t>
  </si>
  <si>
    <t>Retirar CTD Sea Bird e cabo de energia da estação e levar para a sede da HM</t>
  </si>
  <si>
    <t>O contrato do CTD foi finalizado</t>
  </si>
  <si>
    <t>P2066</t>
  </si>
  <si>
    <t>Levar sensor Campbell CS451 (S/N.:SN29010575) para TecTronic</t>
  </si>
  <si>
    <t>sensor em curto, levar para avaliação</t>
  </si>
  <si>
    <t>Campbell CS451 (S/N.:SN29010575)</t>
  </si>
  <si>
    <t>P2067</t>
  </si>
  <si>
    <t>Fazer download dos dados e formatar memória (ADCP está com memória cheia)</t>
  </si>
  <si>
    <t>Caso tenhamos gaps de transmissão, perderemos os dados</t>
  </si>
  <si>
    <t>P2068</t>
  </si>
  <si>
    <t>Anotar/tirar foto da versão atual do firmware do gill</t>
  </si>
  <si>
    <t>P2069</t>
  </si>
  <si>
    <t>Trocar configuração Gill e rotina CR --&gt; arquivos em R:\People\OFICINA\Rotinas DataLogger\Padroes\CR800 GMX200-RS232 e Nile-SDI12</t>
  </si>
  <si>
    <t>mudanças para padronização, ajustes de detalhes</t>
  </si>
  <si>
    <t>P2070</t>
  </si>
  <si>
    <t>Substituir sensor CTD SBE-37 SMP 37-11162 (fundo) por CTD SBE-37 SMP 37-11158</t>
  </si>
  <si>
    <t xml:space="preserve">Sensor atual com dados constantes </t>
  </si>
  <si>
    <t>CTD SBE-37 SMP 37-11158; Cabo de comunicação 30m</t>
  </si>
  <si>
    <t>P2072</t>
  </si>
  <si>
    <t>Trocar configuração Gill --&gt; arquivo em R:\People\OFICINA\Rotinas DataLogger\Padroes\GMX200-RS232 (Pier) sem CR</t>
  </si>
  <si>
    <t>mudanças para padronização, ajustes de detalhes. Alinhar com Vanessa/Balog para ajustes no script</t>
  </si>
  <si>
    <t>P2073</t>
  </si>
  <si>
    <t>P2075</t>
  </si>
  <si>
    <t xml:space="preserve">Retirada do sensor OTTSE200 4501251 para limpeza </t>
  </si>
  <si>
    <t>Sensor está travando, possivelmente problema na polia</t>
  </si>
  <si>
    <t>P2076</t>
  </si>
  <si>
    <t>Solicitar à Samarco, envio de Marégrafo Radar com nota fiscal, para manutenção especializada</t>
  </si>
  <si>
    <t>Marégrafo apresentando inconsistencias de medição. Marégrafo veio para HM e foi constatada a impossibilidade por reparo (Techtronic e Hexis)</t>
  </si>
  <si>
    <t>MAREGRAFO RLS OTT S/N 353703 </t>
  </si>
  <si>
    <t>P2077</t>
  </si>
  <si>
    <t>Solicitar à Samarco envio de Marégrafo de pressão com nota fiscal, para manutenção especializada</t>
  </si>
  <si>
    <t>MAREGRAFO DE PRESSAO DRUCK PDCR 1830-8388 S/N 122 </t>
  </si>
  <si>
    <t>P2078</t>
  </si>
  <si>
    <t>Aterrar a boia</t>
  </si>
  <si>
    <t>cabo flexivel de aterramento</t>
  </si>
  <si>
    <t>P2079</t>
  </si>
  <si>
    <t>Enviar SL paraa TechTronic</t>
  </si>
  <si>
    <t>Marégrafo apresentou problemas de comunicação e mediçao</t>
  </si>
  <si>
    <t>ADCP SL-500 S/N E5094</t>
  </si>
  <si>
    <t>P2080</t>
  </si>
  <si>
    <t>Alterar rotina SmartGuard, devido a retirada do CTD da estação</t>
  </si>
  <si>
    <t>Alinhar com equipe de TI e qualidade de dados, criação de nova rotina</t>
  </si>
  <si>
    <t>P2082</t>
  </si>
  <si>
    <t>Trocar rotina CR, deixando a que está em: R:\People\OFICINA\Rotinas DataLogger\Padroes\CR &amp; Young</t>
  </si>
  <si>
    <t>P2083</t>
  </si>
  <si>
    <t>P2084</t>
  </si>
  <si>
    <t>Levar Oring de vedação da caixa ambiental</t>
  </si>
  <si>
    <t>caixa esta com apenas um Oring</t>
  </si>
  <si>
    <t>Oring de caixa ambiental</t>
  </si>
  <si>
    <t>P2085</t>
  </si>
  <si>
    <t>Substituir O-ring de vedação da caixa ambiental</t>
  </si>
  <si>
    <t>O-ring está ressecado e rompido em diversas partes, podendo comprometer a vedação da caixa.</t>
  </si>
  <si>
    <t>O-ring de caixa ambiental</t>
  </si>
  <si>
    <t>P2086</t>
  </si>
  <si>
    <t>Verificar e destravar o eixo do Gimbal que faz o balanceamento da inclinação do ADCP</t>
  </si>
  <si>
    <t>O eixo estava um pouco emperrado, comprometendo a inclinação do aparelho.</t>
  </si>
  <si>
    <t>P2087</t>
  </si>
  <si>
    <t>Confecionar nova régua de maré para estação</t>
  </si>
  <si>
    <t>Régua atual avariada</t>
  </si>
  <si>
    <t>P2088</t>
  </si>
  <si>
    <t>Instalar régua de maré</t>
  </si>
  <si>
    <t>Necessário uma embarcação (pode ser bem pequena) para fixar a régua na pilastra do píer</t>
  </si>
  <si>
    <t>Régua de maré e caibro de madeira (ambos já estão no depósito do Braulio)
Parafusos de inox para fixar a régua na madeira</t>
  </si>
  <si>
    <t>P2089</t>
  </si>
  <si>
    <t>Instalar RNs e fazer nivelamento da régua</t>
  </si>
  <si>
    <t>RNs, chumbador e nível alugado</t>
  </si>
  <si>
    <t>P2090</t>
  </si>
  <si>
    <t>Substituir modem HM826</t>
  </si>
  <si>
    <t>Modem não estabeleceu conexão apos reiniciado</t>
  </si>
  <si>
    <t>Modem USR-GPRS232-730 e SimCard</t>
  </si>
  <si>
    <t>P2091</t>
  </si>
  <si>
    <t>Substituir modem HM807</t>
  </si>
  <si>
    <t>P2092</t>
  </si>
  <si>
    <t>Levar bateria nova para Paulo e Willian</t>
  </si>
  <si>
    <t>Bateria com capacidade comprometida, não atinge seu potencial máximo</t>
  </si>
  <si>
    <t>Bateria estacionaria selada 12v 18ah</t>
  </si>
  <si>
    <t>P2094</t>
  </si>
  <si>
    <t>Colocar um parafuso na caixa ambiental EX</t>
  </si>
  <si>
    <t>Um dos parafusos da caixa caiu na água</t>
  </si>
  <si>
    <t>Parafuso (testar o tamanho e rosca em caixa EX na sede)</t>
  </si>
  <si>
    <t>P2095</t>
  </si>
  <si>
    <t>Colar O-ring da caixa EX</t>
  </si>
  <si>
    <t xml:space="preserve">Borracha que veda a caixa descolou de sua canaleta. </t>
  </si>
  <si>
    <t>Cola de contato ou superbonder</t>
  </si>
  <si>
    <t>P2096</t>
  </si>
  <si>
    <t>Substituir antenas atuais pela "Espinha de peixe"</t>
  </si>
  <si>
    <t>Problemas recorrentes com transmissão de dados</t>
  </si>
  <si>
    <t>ANTENA QUADRIBAND CF-4000 - ESPINHA DE PEIXE</t>
  </si>
  <si>
    <t>P2097</t>
  </si>
  <si>
    <t>Montar teste de NOISE para o XR-1500 E5450 que retornou da Techtronic</t>
  </si>
  <si>
    <t>Montar uma estação teste conforme e-mail: [Pós-Campo] Projeto BTS - CV0113. Enviar informações de Modens por email para avaliação da Vanessa</t>
  </si>
  <si>
    <t>DSS/RO</t>
  </si>
  <si>
    <t>P2098</t>
  </si>
  <si>
    <t>Realizar novo nivelamento para instalação de nova régua na estação</t>
  </si>
  <si>
    <t>Após solcitação do cliente, reinstalar régua de maré e nivelamento da estação</t>
  </si>
  <si>
    <t>Nivel eltronico Leica</t>
  </si>
  <si>
    <t>P2099</t>
  </si>
  <si>
    <t>Aperfeiçoar fixação do cabo na estaca</t>
  </si>
  <si>
    <t>Estrutura para substituir as cintas catracas</t>
  </si>
  <si>
    <t>P2100</t>
  </si>
  <si>
    <t>Trocar antenas da estação, atualmente enferrujadas</t>
  </si>
  <si>
    <t>2 Antena</t>
  </si>
  <si>
    <t>P2102</t>
  </si>
  <si>
    <t>Passar mangote no cabo de SeaBird (37m)</t>
  </si>
  <si>
    <t>Cabo foi retirado da estação, está em perfeito estado, falta passar mangote, ja foi testado</t>
  </si>
  <si>
    <t>Mangote (37m), Filaça</t>
  </si>
  <si>
    <t>P2103</t>
  </si>
  <si>
    <t>Confeccionar novo painel pra estação</t>
  </si>
  <si>
    <t>Bateria da estação não ultrapassa os 12v</t>
  </si>
  <si>
    <t>PAINEL SOLAR 55W YINGLI</t>
  </si>
  <si>
    <t>P2104</t>
  </si>
  <si>
    <t>Régua (3 seções)</t>
  </si>
  <si>
    <t>P2105</t>
  </si>
  <si>
    <t>Realizar downgrade no gill da estação</t>
  </si>
  <si>
    <t>Gill enviando dados de rajada, constantes, caso o procedimento não resolva, substituir Gill</t>
  </si>
  <si>
    <t>P2106</t>
  </si>
  <si>
    <t>HMGEBOIA08</t>
  </si>
  <si>
    <t>Confecção de caixa ambiental</t>
  </si>
  <si>
    <t>Caixa 30x30x15 c/ 2 antenas G, 2 modens e bateria de 28Ah. Para o suporte, olhar fotos da estação HMGEBOIA07</t>
  </si>
  <si>
    <t>P2107</t>
  </si>
  <si>
    <t>Confecção de suporte para painel solar</t>
  </si>
  <si>
    <t>Painel solar Sinosola 30W, olhar fotos da estação HMGEBOIA07</t>
  </si>
  <si>
    <t>Painel Sinosola 30W</t>
  </si>
  <si>
    <t>P2108</t>
  </si>
  <si>
    <t>Instalar prensa cabo para a passagem dos fios dos modens</t>
  </si>
  <si>
    <t>Vedação provisoria no mangrulho feita com silver tape</t>
  </si>
  <si>
    <t>PRENSA CABO PVC 1.1/4" ROSCA LONGA</t>
  </si>
  <si>
    <t>P2110</t>
  </si>
  <si>
    <t>P2111</t>
  </si>
  <si>
    <t>Realizar lançamentos de CastAway</t>
  </si>
  <si>
    <t>Realizar 3 lançamentos (tréplica) a cada 10 minutos (3 vezes)</t>
  </si>
  <si>
    <t>CTD CastAway</t>
  </si>
  <si>
    <t>P2112</t>
  </si>
  <si>
    <t>Restabelecer DCPS</t>
  </si>
  <si>
    <t>P2113</t>
  </si>
  <si>
    <t>Restabelecer Rastreador</t>
  </si>
  <si>
    <t>P2114</t>
  </si>
  <si>
    <t>Melhorar fixação de cabos/entrada do cabo do DCPS para a boia</t>
  </si>
  <si>
    <t>P2115</t>
  </si>
  <si>
    <t>Substituir prensa-cabo doDCPS por um G26 de rosca longa</t>
  </si>
  <si>
    <t>O que se encotra lá, tem a rosca curta</t>
  </si>
  <si>
    <t>P2120</t>
  </si>
  <si>
    <t>Retirar a estrutura Aimar</t>
  </si>
  <si>
    <t>P2123</t>
  </si>
  <si>
    <t>P2124</t>
  </si>
  <si>
    <t xml:space="preserve">Reconfigurar o BD de 20 para 15 </t>
  </si>
  <si>
    <t>Com a mudança de BD para 20 afetou a ultima célula</t>
  </si>
  <si>
    <t>Notebook, RS232, SonUtills</t>
  </si>
  <si>
    <t>P2125</t>
  </si>
  <si>
    <t>Fixar o cabo do ADCP no píer com abraçadeiras</t>
  </si>
  <si>
    <t>O cabo está sem nenhum ponto de fixação, entre a nossa torre e a água</t>
  </si>
  <si>
    <t>Abraçadeiras simples (para cano pvc) e parafusos com bucha (ou chumbador)</t>
  </si>
  <si>
    <t>P2126</t>
  </si>
  <si>
    <t>Instalação de estação com XR</t>
  </si>
  <si>
    <t>P2129</t>
  </si>
  <si>
    <t>Verificar (anotar/tirar foto) a versão atual do firmware do Gill</t>
  </si>
  <si>
    <t>P2130</t>
  </si>
  <si>
    <t>HMGEVENTO</t>
  </si>
  <si>
    <t>Alterar rotina CR para padronização do Young (R:\People\OFICINA\Rotinas DataLogger\Padroes\CR &amp; Young)</t>
  </si>
  <si>
    <t>P2131</t>
  </si>
  <si>
    <t>Confeccionar painel solar com suporte</t>
  </si>
  <si>
    <t>Painel Komaes 30W com suporte para baliza com barras verticais</t>
  </si>
  <si>
    <t>Painel Komaes 30W, barra chata e cantoneira de aluminio</t>
  </si>
  <si>
    <t>P2133</t>
  </si>
  <si>
    <t>Substituição do XR da estação</t>
  </si>
  <si>
    <t>ADCP ARGONAUT XR-750</t>
  </si>
  <si>
    <t>P2137</t>
  </si>
  <si>
    <t>Instalar antena espinha de peixe</t>
  </si>
  <si>
    <t>Modens não estão conseguindo ficar online com a antena comum</t>
  </si>
  <si>
    <t>Antena espinha de peixe</t>
  </si>
  <si>
    <t>P2138</t>
  </si>
  <si>
    <t>Realizar procedimento de referenciamento do Norte do YOUNG</t>
  </si>
  <si>
    <t>Trena, Marcador, caixa de apoio para torre</t>
  </si>
  <si>
    <t>P2139</t>
  </si>
  <si>
    <t>Substituir ponteira da torre</t>
  </si>
  <si>
    <t>Ponteira bem oxidada</t>
  </si>
  <si>
    <t>1 ponteira nova</t>
  </si>
  <si>
    <t>P2140</t>
  </si>
  <si>
    <t>Substituir as antenas por novas do mesmo modelo</t>
  </si>
  <si>
    <t>Antenas bem oxidadas</t>
  </si>
  <si>
    <t>2 antenas padrão</t>
  </si>
  <si>
    <t>P2141</t>
  </si>
  <si>
    <t>Instalar fitas ante-derrapantes no corremão da boia</t>
  </si>
  <si>
    <t>Demanda gerada em caráter de urgência, pela SSO da Celse</t>
  </si>
  <si>
    <t>Fitas anti-derrapantes</t>
  </si>
  <si>
    <t>P2142</t>
  </si>
  <si>
    <t>Reestabelecer / Tocar o chip do rastreador</t>
  </si>
  <si>
    <t>Ao rebocar a boia, o sinal do rastreador caiu e não voltou mesmo após reiniciar</t>
  </si>
  <si>
    <t>Chip TIM (no lugar do Claro) que está lá</t>
  </si>
  <si>
    <t>P2143</t>
  </si>
  <si>
    <t>Reestabelecer medição de corrente</t>
  </si>
  <si>
    <t>Interrupção nas medições do XR / Levar XR e Cabo.</t>
  </si>
  <si>
    <t>Cabo e XR</t>
  </si>
  <si>
    <t>P2144</t>
  </si>
  <si>
    <t>Marégrafo enviando dados inconsistentes/possível substituição do equipamento</t>
  </si>
  <si>
    <t>Levar marégrafo e cabo de marégrafo para possível substituição.</t>
  </si>
  <si>
    <t>Marégrafo e cabo</t>
  </si>
  <si>
    <t>P2145</t>
  </si>
  <si>
    <t>Verificar a necessidade de troca da caixa</t>
  </si>
  <si>
    <t>As duas "orelhas" de cadeado estão quebradas</t>
  </si>
  <si>
    <t>P2146</t>
  </si>
  <si>
    <t>P2147</t>
  </si>
  <si>
    <t>P2148</t>
  </si>
  <si>
    <t>P2152</t>
  </si>
  <si>
    <t>Al[em do painel, separar bateria e controlador solar</t>
  </si>
  <si>
    <t>Painel Komaes 30 W, controlador e bateria</t>
  </si>
  <si>
    <t>P2153</t>
  </si>
  <si>
    <t>Instalar caixinha anti-ruído no cabo do young</t>
  </si>
  <si>
    <t>P2154</t>
  </si>
  <si>
    <t>Contactar Gabriela sobre crédito de uma diaria em pousada Sol Executive em São Sebastião</t>
  </si>
  <si>
    <t>P2155</t>
  </si>
  <si>
    <t>Confeccionar cabo de XR de 100 metros com mangote</t>
  </si>
  <si>
    <t>O cabo que ficou instalado na estação está curto.</t>
  </si>
  <si>
    <t>P2156</t>
  </si>
  <si>
    <t>Substituir cabo do XR</t>
  </si>
  <si>
    <t>P2157</t>
  </si>
  <si>
    <t>Substituir XR</t>
  </si>
  <si>
    <t>o XR E4646 que está instalado na estação é emprestado da SPPILOTS.</t>
  </si>
  <si>
    <t>P2158</t>
  </si>
  <si>
    <t>Substituir antenas por "Espinha de peixe"</t>
  </si>
  <si>
    <t>Problema forte de transmissão, modens fora do ar constantemente</t>
  </si>
  <si>
    <t>CABO CELULAR RGC58 - 10M (ANTENA ESPINHA DE PEIXE)
ANTENA QUADRIBAND CF-4000 - ESPINHA DE PEIXE</t>
  </si>
  <si>
    <t>P2159</t>
  </si>
  <si>
    <t>Substituir modem HM832</t>
  </si>
  <si>
    <t>Problema forte de transmissão, modem fora do ar permanentemente</t>
  </si>
  <si>
    <t>MODEM USR-GPRS232-730</t>
  </si>
  <si>
    <t>P2160</t>
  </si>
  <si>
    <t>Confeccionar caixa de comando completa</t>
  </si>
  <si>
    <t>Provaval substituição após abalroamento</t>
  </si>
  <si>
    <t>P2161</t>
  </si>
  <si>
    <t>Alterar "Black Distance" (BD) para 10</t>
  </si>
  <si>
    <t>PC, CABO RS232</t>
  </si>
  <si>
    <t>P2162</t>
  </si>
  <si>
    <t>Alterar "Black Distance" (BD) para 20</t>
  </si>
  <si>
    <t>P2163</t>
  </si>
  <si>
    <t>Modificar disposição dos itens do interior da caixa ambiental</t>
  </si>
  <si>
    <t>A caixa será confeccionada com duas baterias de 18 para alimentação em separado do XR e dos modens.</t>
  </si>
  <si>
    <t>Duas baterias de 18, dois controladores, duas conexões para antenas.</t>
  </si>
  <si>
    <t>P2164</t>
  </si>
  <si>
    <t>Instalar painel de 10W para alimentação da bateria do ADCP</t>
  </si>
  <si>
    <t>O painel de 10w será dedicado à alimentação da bateria do XR.</t>
  </si>
  <si>
    <t>um painel de 10 W.</t>
  </si>
  <si>
    <t>P2165</t>
  </si>
  <si>
    <t>Substituir CR 300 e rotina.</t>
  </si>
  <si>
    <t>O CR 300 será substituido junto com o marégrafo pois, o marégrafo que se encontra na estação está enviando dados inconsistentes.</t>
  </si>
  <si>
    <t>P2166</t>
  </si>
  <si>
    <t>Instalar régua de maré na estação</t>
  </si>
  <si>
    <t>Régua ja está pronta e se econtra na HM</t>
  </si>
  <si>
    <t>martelete, bucha, parafusos</t>
  </si>
  <si>
    <t>P2168</t>
  </si>
  <si>
    <t>Criar estrutura / separar o material para painel solar em Mosqueiro</t>
  </si>
  <si>
    <t>Painel será fixado em cima do telhado, como continuação do telhado Foto &gt;&gt;   R:\Projects\Quiriri - SISMO - Para\Serviços\Fotos\202105\HMQIMOSQUEIRO\20210527</t>
  </si>
  <si>
    <t>P2169</t>
  </si>
  <si>
    <t xml:space="preserve"> Ajustar a inclinação do marégrafo</t>
  </si>
  <si>
    <t>P2170</t>
  </si>
  <si>
    <t xml:space="preserve"> Realizar leituras de régua</t>
  </si>
  <si>
    <t>P2171</t>
  </si>
  <si>
    <t>Realizar preventiva com regate e limpeza do ADCP</t>
  </si>
  <si>
    <t>P2173</t>
  </si>
  <si>
    <t>P2176</t>
  </si>
  <si>
    <t>Investigar problema de transmissão de dados (levar modens, chips, antena para substituir) - Problema GE-66</t>
  </si>
  <si>
    <t>Estação com recorrentes falhas de transmissão (menores de 1h), ambos os modens caindo</t>
  </si>
  <si>
    <t>Modens, Chips, Antena</t>
  </si>
  <si>
    <t>P2177</t>
  </si>
  <si>
    <t>Substituir Modem/Chip (HM039 com muitas falhas de transmissão)</t>
  </si>
  <si>
    <t>Estação com recorrentes pequenas falhas de transmissão (menores de 1h)</t>
  </si>
  <si>
    <t>Modens, Chips</t>
  </si>
  <si>
    <t>P2178</t>
  </si>
  <si>
    <t>Substituir cadeado da estação</t>
  </si>
  <si>
    <t>Tivemos que romper o cadeado da estação na última manutenção</t>
  </si>
  <si>
    <t>P2179</t>
  </si>
  <si>
    <t>Configurar BD=10, CB=2 e CE=20</t>
  </si>
  <si>
    <t>P2185</t>
  </si>
  <si>
    <t>Diminuição da disponibilidade de dados devido a queda de sinal dos modems</t>
  </si>
  <si>
    <t>Antena Quadriband Espinha de peixe</t>
  </si>
  <si>
    <t>P2186</t>
  </si>
  <si>
    <t xml:space="preserve">Lançar derivador durante enchente (5 lançamentos) e durante vazante (5 lançamentos) </t>
  </si>
  <si>
    <t>P2188</t>
  </si>
  <si>
    <t>P2189</t>
  </si>
  <si>
    <t>Baixar dados do Hobo</t>
  </si>
  <si>
    <t>ACOPLADOR COUPLER (HOBO) AZUL</t>
  </si>
  <si>
    <t>P2190</t>
  </si>
  <si>
    <t>Substituição/instalação de régua maregráfica</t>
  </si>
  <si>
    <t>Verificar as fotos e avaliar o melhor local para instalação</t>
  </si>
  <si>
    <t>Régua Maregráfica</t>
  </si>
  <si>
    <t>P2191</t>
  </si>
  <si>
    <t>Realizar nivelamento geodesico</t>
  </si>
  <si>
    <t>Levar nível e RNs</t>
  </si>
  <si>
    <t>RNs e chumbadores</t>
  </si>
  <si>
    <t>P2193</t>
  </si>
  <si>
    <t>Instalar novo parafuso de fixação do CTD</t>
  </si>
  <si>
    <t>Durante manutenção equipe evidenciou um parafuso partido</t>
  </si>
  <si>
    <t>P2194</t>
  </si>
  <si>
    <t>Instalar oring na dobradiça da porta da caixa de comando</t>
  </si>
  <si>
    <t>A porta da caixa de comando fica solta, quando aberta</t>
  </si>
  <si>
    <t>P2195</t>
  </si>
  <si>
    <t>Levar para campo nova estrutura de suporte de SL</t>
  </si>
  <si>
    <t>A haste metalica na qual é feita o lastreamento da mufla esta quebrada</t>
  </si>
  <si>
    <t>P2196</t>
  </si>
  <si>
    <t>HMTJHIDROVIAS</t>
  </si>
  <si>
    <t>Montar caixa ambiental para nova estação em Barcarena (HMHBSA?)</t>
  </si>
  <si>
    <t>Caixa ambiental da nova estação</t>
  </si>
  <si>
    <t>Caixa 30x30, bateria 28A, CR200x, 2 modens, controlador solar, 2 antenas.</t>
  </si>
  <si>
    <t>P2197</t>
  </si>
  <si>
    <t>Fazer estrutura p/ o Gill GMX541, sensor pluviométrico.</t>
  </si>
  <si>
    <t>Estrutura ficará fixada na torre, logo acima do painel solar.</t>
  </si>
  <si>
    <t>Cantoneiras, abraçadeira U-54.</t>
  </si>
  <si>
    <t>P2198</t>
  </si>
  <si>
    <t>Fazer painel solar de 30W para a estação</t>
  </si>
  <si>
    <t>Painel solar padrão, com cantoneiras e barras chata.</t>
  </si>
  <si>
    <t>Painel solar 30W, cantoneiras e barras chata de alumínio</t>
  </si>
  <si>
    <t>P2199</t>
  </si>
  <si>
    <t>substituir cabo ou sensor SL</t>
  </si>
  <si>
    <t>Alerta de Power Down na estação, substituir chicote tambem</t>
  </si>
  <si>
    <t>cabo SL, chicote</t>
  </si>
  <si>
    <t>P2200</t>
  </si>
  <si>
    <t>Substituição do cabo de comunicação</t>
  </si>
  <si>
    <t>Estação parou de transmitir dados</t>
  </si>
  <si>
    <t>cabo CTD</t>
  </si>
  <si>
    <t>P2201</t>
  </si>
  <si>
    <t xml:space="preserve">Substituir painel solar de 30w da estação por um de 50w </t>
  </si>
  <si>
    <t>Bateria nova não sobe mais que 12.3v</t>
  </si>
  <si>
    <t>painel solar 50w</t>
  </si>
  <si>
    <t>P2202</t>
  </si>
  <si>
    <t xml:space="preserve">Lançar derivador na sizigia </t>
  </si>
  <si>
    <t>lançar 2hrs antes/dps do estofo na sizigia</t>
  </si>
  <si>
    <t>P2212</t>
  </si>
  <si>
    <t>Instalar marégrafo de pressão</t>
  </si>
  <si>
    <t>Marégrafo de boia e contrapeso da estação está travando.</t>
  </si>
  <si>
    <t>Pressure transducer (sensor de pressão)</t>
  </si>
  <si>
    <t>P2214</t>
  </si>
  <si>
    <t>Realizar leituras de régua</t>
  </si>
  <si>
    <t>Na instalação da nova régua não houve tempo para realizar leituras</t>
  </si>
  <si>
    <t>P2220</t>
  </si>
  <si>
    <t>HMCAVCTDR2</t>
  </si>
  <si>
    <t>Solicitar autorização para instalação de um chumbador na ponte</t>
  </si>
  <si>
    <t>Contato na VLI: Tec. Oswaldo +55 31 99923-9785</t>
  </si>
  <si>
    <t>P2221</t>
  </si>
  <si>
    <t>HMCAVCOLETA</t>
  </si>
  <si>
    <t>Avaliar embarcação para acesso ao R1</t>
  </si>
  <si>
    <t>Embarcação leve</t>
  </si>
  <si>
    <t>P2225</t>
  </si>
  <si>
    <t>Substituição da corrente da boia e reintalação da estação.</t>
  </si>
  <si>
    <t>P2226</t>
  </si>
  <si>
    <t>Instalar espinhas de peixe na estação</t>
  </si>
  <si>
    <t>Estação está com problemas na transmissão. Muitos gaps pequenos.</t>
  </si>
  <si>
    <t>2 antenas espinhas de peixe</t>
  </si>
  <si>
    <t>P2227</t>
  </si>
  <si>
    <t>Trocar o adesivo</t>
  </si>
  <si>
    <t>O adesivo atual está saindo</t>
  </si>
  <si>
    <t>P2229</t>
  </si>
  <si>
    <t>Ajustar as saídas elétricas no controlador solar</t>
  </si>
  <si>
    <t>Conectar a alimentação dos sensores e modens na saida de alimentação</t>
  </si>
  <si>
    <t>P2230</t>
  </si>
  <si>
    <t>Avaliar a troca do suporte do SL</t>
  </si>
  <si>
    <t>O suporte de um dos parafusos do Pitch estava torto</t>
  </si>
  <si>
    <t>Suporte</t>
  </si>
  <si>
    <t>P2236</t>
  </si>
  <si>
    <t>Painel solar 30W Komaes reserva, com suporte e fiação</t>
  </si>
  <si>
    <t>Para qualquer estação em pier</t>
  </si>
  <si>
    <t>P2237</t>
  </si>
  <si>
    <t>Configurar e Instalar rastreador na boia (tirar foto do chip)</t>
  </si>
  <si>
    <t xml:space="preserve">Estação sem rastrador desde o último albaroamento </t>
  </si>
  <si>
    <t>Rastreador; Chip</t>
  </si>
  <si>
    <t>P2238</t>
  </si>
  <si>
    <t>Instalar antena espinha de peixe (ambos os modens estão com falhas recorrentes na transmissão)</t>
  </si>
  <si>
    <t>17/09/201</t>
  </si>
  <si>
    <t>P2239</t>
  </si>
  <si>
    <t>Ajustar relógio do GILL (problema TJ-226)</t>
  </si>
  <si>
    <t>P2240</t>
  </si>
  <si>
    <t>P2246</t>
  </si>
  <si>
    <t>Substituir XR1500 s/n E4130 por XR 1500 s/n E5383</t>
  </si>
  <si>
    <t>XR E5383 pertence ao cliente e retornou do reparo</t>
  </si>
  <si>
    <t>XR1500 s/n E5383</t>
  </si>
  <si>
    <t>P2247</t>
  </si>
  <si>
    <t>Instalar abraçadeiras de reforço na torre</t>
  </si>
  <si>
    <t>Conjunto de barras chatas e roscadas, já prontas.</t>
  </si>
  <si>
    <t>P2248</t>
  </si>
  <si>
    <t>Ajustar inclinação da poita</t>
  </si>
  <si>
    <t>Realizar mergulho para ajuste da inclinação da poita</t>
  </si>
  <si>
    <t>P2250</t>
  </si>
  <si>
    <t>Resgate do ondógrafo por ocasião do término do contrato</t>
  </si>
  <si>
    <t>P2251</t>
  </si>
  <si>
    <t>Extração dos dados do cartão de memória</t>
  </si>
  <si>
    <t>P2252</t>
  </si>
  <si>
    <t>Reforma do ondógrafo</t>
  </si>
  <si>
    <t>P2257</t>
  </si>
  <si>
    <t>Alterar rotina do CR para corrigir problema STIG-40. Colocar a rotina "v3" da pasta R:\People\OFICINA\Rotinas DataLogger\Padroes\CR300 GMX200-RS232 (Pier)</t>
  </si>
  <si>
    <t>rotina CR</t>
  </si>
  <si>
    <t>P2258</t>
  </si>
  <si>
    <t>Confeccionar e substituir carapaça (avariada) por poita com gimball</t>
  </si>
  <si>
    <t>Confeccionar gimball com tubo / Confeccionar poita (SUAPE)</t>
  </si>
  <si>
    <t>P2262</t>
  </si>
  <si>
    <t>Mudar a posição do Airmar</t>
  </si>
  <si>
    <t>Instalar o airmar mais afastado da boia, utilizando o atual suporte do Gill</t>
  </si>
  <si>
    <t>Suporte atual do Gill, que já está instalado na boia</t>
  </si>
  <si>
    <t>P2263</t>
  </si>
  <si>
    <t>Mudar a posição do Gill</t>
  </si>
  <si>
    <t>Instalar o Gill acima da marca de topo, utilizando estrutura de cantoneira e barras chatas já confeccionada pela oficina.</t>
  </si>
  <si>
    <t>Estrutura de cantoneira e barras chatas</t>
  </si>
  <si>
    <t>P2264</t>
  </si>
  <si>
    <t>Substituir adesivo do quadro de comando que está escrito BARNARBE. Minimamente reitrar o errado.</t>
  </si>
  <si>
    <t>P2265</t>
  </si>
  <si>
    <t>Realizar calibração de bússola com cabo de manobra para verificação do funcionamento da bússola do ADCP</t>
  </si>
  <si>
    <t>Resposta: A calibração foi realizada com cabo de 93m</t>
  </si>
  <si>
    <t>Cabo de manobra SL500</t>
  </si>
  <si>
    <t>06/0</t>
  </si>
  <si>
    <t>P2266</t>
  </si>
  <si>
    <t>Confeccionar nova caixa de comando com todos os componentes internos</t>
  </si>
  <si>
    <t>Baliza sofreu abalroamento danificando todos os componentes da caixa de comando</t>
  </si>
  <si>
    <t>Componentes internos da caixa e metais de fixação.</t>
  </si>
  <si>
    <t>P2267</t>
  </si>
  <si>
    <t>Confeccionar suporte para painel solar.</t>
  </si>
  <si>
    <t>O painel foi danificado durante abalroamento.</t>
  </si>
  <si>
    <t>Painel solar de 30</t>
  </si>
  <si>
    <t>P2268</t>
  </si>
  <si>
    <t>Reinstalação de estação após abalroamento com embarcação</t>
  </si>
  <si>
    <t>P2272</t>
  </si>
  <si>
    <t>Realizar reinstalação da estação</t>
  </si>
  <si>
    <t>Foi necessária a desinstalação da estação para manutenção</t>
  </si>
  <si>
    <t>Caixa de telemetria completa, 3 x painel solar, cabo de comunação, XR, Guimbal</t>
  </si>
  <si>
    <t>P2273</t>
  </si>
  <si>
    <t>Realizar substituição do mangrulho da boia</t>
  </si>
  <si>
    <t>O mangrulho está muito danificado</t>
  </si>
  <si>
    <t>Mangrulho</t>
  </si>
  <si>
    <t>P2276</t>
  </si>
  <si>
    <t>Substituir o modem HM705 e o chip da Vivo (FINAL: 100277)</t>
  </si>
  <si>
    <t>Chip excedeu o consumo muito rapidamente.</t>
  </si>
  <si>
    <t>P2278</t>
  </si>
  <si>
    <t>Instalar borracha de vedação (oring) do prensa cabo</t>
  </si>
  <si>
    <t>A borracha da estação esta rompida, comprometendo a função de vedação</t>
  </si>
  <si>
    <t>O ring de vedação da ponta seca</t>
  </si>
  <si>
    <t>P2280</t>
  </si>
  <si>
    <t>HMCESNA</t>
  </si>
  <si>
    <t>Preparar fundeio para a boia de sinalização náutica</t>
  </si>
  <si>
    <t>P2281</t>
  </si>
  <si>
    <t>Instalar rastreador</t>
  </si>
  <si>
    <t>P2282</t>
  </si>
  <si>
    <t>Fundear boia de sinalização náutica</t>
  </si>
  <si>
    <t>P2284</t>
  </si>
  <si>
    <t>Substituição das placas de suporte do sensor</t>
  </si>
  <si>
    <t>Nova estrutura, mais resistente a abrasão causada pela maré</t>
  </si>
  <si>
    <t>Suporte CTD</t>
  </si>
  <si>
    <t>P2285</t>
  </si>
  <si>
    <t>Confecção de novo suporte de CTD</t>
  </si>
  <si>
    <t>P2286</t>
  </si>
  <si>
    <t>P2287</t>
  </si>
  <si>
    <t>Alterar em User Maintenace XYZ para 0;0;1.5</t>
  </si>
  <si>
    <t>User maintenance - Motus - Buoy Settings,atualmente Z =1</t>
  </si>
  <si>
    <t>P2288</t>
  </si>
  <si>
    <t>P2289</t>
  </si>
  <si>
    <t>Substituir o modem HM028 e o chip da TIM (FINAL: 50771)</t>
  </si>
  <si>
    <t>P2290</t>
  </si>
  <si>
    <t>Substituir o modem 071</t>
  </si>
  <si>
    <t>P2291</t>
  </si>
  <si>
    <t>Alterar rotina do CR --&gt; Colocar a rotina "v6" da pasta R:\People\OFICINA\Rotinas DataLogger\Padroes\CR300 GMX200-RS232 (Boia)</t>
  </si>
  <si>
    <t>CR pode não estar salvando dados em alguns momentos (conforme testes realizados com a rotina na HM)</t>
  </si>
  <si>
    <t>P2297</t>
  </si>
  <si>
    <t>Substituir o modem HM952 e o chip da TIM (FINAL: 112556)</t>
  </si>
  <si>
    <t>P2298</t>
  </si>
  <si>
    <t>Substituir o modem HM022 e o chip da VIVO (FINAL: 812532)</t>
  </si>
  <si>
    <t>Chip excedeu o conusmo muito rapidamente.</t>
  </si>
  <si>
    <t>P2300</t>
  </si>
  <si>
    <t>Confecção de cabo de SL de 25 mt</t>
  </si>
  <si>
    <t>"Unexpected Break"</t>
  </si>
  <si>
    <t>25mt de cabo de SL, Conector de SL e Ponta seca</t>
  </si>
  <si>
    <t>VJS</t>
  </si>
  <si>
    <t>P2302</t>
  </si>
  <si>
    <t>Instalar espinha de peixe</t>
  </si>
  <si>
    <t>Estação está apresentando muitas falhas de transmissão</t>
  </si>
  <si>
    <t>P2303</t>
  </si>
  <si>
    <t xml:space="preserve">Aumentar tubo de gill </t>
  </si>
  <si>
    <t>extender tubo do gill em 0,7m</t>
  </si>
  <si>
    <t>tubo gill + luva</t>
  </si>
  <si>
    <t>P2304</t>
  </si>
  <si>
    <t>Substituir borracha do mangrulho</t>
  </si>
  <si>
    <t>Comprar borracha esponjosa para vedar mangrulho</t>
  </si>
  <si>
    <t>Borracha + cola sapateiro</t>
  </si>
  <si>
    <t>P2305</t>
  </si>
  <si>
    <t>Fazer cabo macho macho para modem satelite Cr1000</t>
  </si>
  <si>
    <t>5 -&gt;5  / 2-&gt;3</t>
  </si>
  <si>
    <t>DB9 macho/ cabo manga/ capa DB9</t>
  </si>
  <si>
    <t>P2309</t>
  </si>
  <si>
    <t>Substituir o cabo do DCPS</t>
  </si>
  <si>
    <t>P2310</t>
  </si>
  <si>
    <t>Verificar se há umidade dentro da caixa ambiental do CR</t>
  </si>
  <si>
    <t>P2311</t>
  </si>
  <si>
    <t>Lançar derivadores com 5m e 10m de vela</t>
  </si>
  <si>
    <t>P2313</t>
  </si>
  <si>
    <t>Confeccionar nova estrutura de suporte do SL</t>
  </si>
  <si>
    <t>confeccionar com zé paulo</t>
  </si>
  <si>
    <t>P2314</t>
  </si>
  <si>
    <t>Substituir estrutura suporte do SL</t>
  </si>
  <si>
    <t>P2315</t>
  </si>
  <si>
    <t>Confeccionar novo cabo de SL</t>
  </si>
  <si>
    <t>cabo 30m</t>
  </si>
  <si>
    <t>P2317</t>
  </si>
  <si>
    <t>Confecionar a caixa da nova estação meteorológica HMPSEPIER</t>
  </si>
  <si>
    <t>1 Bateria 28AH; 1 CR300; 1 Controlador; 2 modens. Pensa-cabos: 2 para antena (coaxial); 1 para cabo do painel solar; 1 para cabo do Gill; 1 para cabo do Biral.</t>
  </si>
  <si>
    <t>P2318</t>
  </si>
  <si>
    <t>Confeccionar estrutura para painel solar 50W (fixação no guarda-corpos)</t>
  </si>
  <si>
    <t>P2319</t>
  </si>
  <si>
    <t>Confeccionar placa para fixação do ctd sea bird</t>
  </si>
  <si>
    <t>P2320</t>
  </si>
  <si>
    <t>Confeccionar cabo para sea bird</t>
  </si>
  <si>
    <t>P2321</t>
  </si>
  <si>
    <t>Passar cabo da sonda Exo por mangote de 3/4</t>
  </si>
  <si>
    <t>P2322</t>
  </si>
  <si>
    <t>Substituir placa de fixação do sea bird</t>
  </si>
  <si>
    <t>P2323</t>
  </si>
  <si>
    <t>Substituir CTD sea bord</t>
  </si>
  <si>
    <t>P2324</t>
  </si>
  <si>
    <t>Substituir cabo da sonda Exo</t>
  </si>
  <si>
    <t>P2326</t>
  </si>
  <si>
    <t>Fazer aferição local do sensor de precipitação (levar borrifador de água ou item semelhante para testes), realizar limpeza e inspeção no sensor e em seu conector</t>
  </si>
  <si>
    <t>Problema QI-356 (sensor não registra chuva há mais de 70 dias)</t>
  </si>
  <si>
    <t>Borrifador de água; GMX541 (se houver para substituição)</t>
  </si>
  <si>
    <t>P2327</t>
  </si>
  <si>
    <t>Substituir modem HM022 ou seu chip (taxas baixas de transmissão)</t>
  </si>
  <si>
    <t>Problema STIG-46</t>
  </si>
  <si>
    <t>Chip e Modem</t>
  </si>
  <si>
    <t>P2328</t>
  </si>
  <si>
    <t>Levar e substituir cabo Y da estação</t>
  </si>
  <si>
    <t>estação nao comunicando</t>
  </si>
  <si>
    <t>cabo Y</t>
  </si>
  <si>
    <t>P2333</t>
  </si>
  <si>
    <t>ARATU - Retirar fundeio do ADCP (Lat: 12°46'32.3"S Long: 038°30'09.2"W)</t>
  </si>
  <si>
    <t>Corda 40m</t>
  </si>
  <si>
    <t>COLETA ARATU</t>
  </si>
  <si>
    <t>P2334</t>
  </si>
  <si>
    <t>ARATU - Coletar 6 pontos de sedimento para análise CONAMA 545/12</t>
  </si>
  <si>
    <t>Draga Van Veen, Frascaria do laboratório</t>
  </si>
  <si>
    <t>P2338</t>
  </si>
  <si>
    <t>Substituir Cr800 por Cr300</t>
  </si>
  <si>
    <t>Cr800 esta sendo subutilizado</t>
  </si>
  <si>
    <t>DATALOGGER CR300</t>
  </si>
  <si>
    <t>P2343</t>
  </si>
  <si>
    <t>Enviar dados do smartguard assim que fizerem o download em campo. Não sair da estação antes que os dados sejam verificados pela equipe.</t>
  </si>
  <si>
    <t>O ultimo arquivo baixado do smartguard estava com várias falhas/dados faltando. Acreditamos ter sido erro ao fazer o download. Precisamos garantir que isto não ocorrerá novamente.</t>
  </si>
  <si>
    <t>P2350</t>
  </si>
  <si>
    <t>Reinstalar son EXO e retirar Seabird do fundo para enviar para calibração</t>
  </si>
  <si>
    <t>A sonda EXO se encontra na sede HM, verificar se foi realizado algum reparo e testa-la</t>
  </si>
  <si>
    <t>Sonda EXO s/n20M100090</t>
  </si>
  <si>
    <t>P2353</t>
  </si>
  <si>
    <t>Avaliar possível substituição do ADCP, cabo de comunicação, chicote ou cabo 'Y'</t>
  </si>
  <si>
    <t>Manutenção atrelada ao problema VPDM-567</t>
  </si>
  <si>
    <t>Levar itens citados</t>
  </si>
  <si>
    <t>P2355</t>
  </si>
  <si>
    <t>Afastar o Airmar do mangrulho</t>
  </si>
  <si>
    <t>Afastar mais 1 metro do que está agora</t>
  </si>
  <si>
    <t>Cantoneira de alumínio de 1,8m</t>
  </si>
  <si>
    <t>P2356</t>
  </si>
  <si>
    <t>Alterar a configuração STD DEV SPEED OUTPUT para Output</t>
  </si>
  <si>
    <t>P2357</t>
  </si>
  <si>
    <t>P2359</t>
  </si>
  <si>
    <t>Sanar problema de transmissão com modem HM977</t>
  </si>
  <si>
    <t>Modem esta pingando mas não envia dados. O problema pode estar relacionado ao cabo y tambem</t>
  </si>
  <si>
    <t>Cabo y
MODEM USR-GPRS232-730</t>
  </si>
  <si>
    <t>P2360</t>
  </si>
  <si>
    <t>Ajustar horário do Gill GMX541</t>
  </si>
  <si>
    <t>Horário do GMX está errado, o que faz os dados de precipitação zerarem no horário errado.</t>
  </si>
  <si>
    <t>P2361</t>
  </si>
  <si>
    <t>Realizar mergulho para limpeza do DCPS (Problema STIG-70)</t>
  </si>
  <si>
    <t>Dados de correntes estão ruidosos e com intensidades atenuadas nas primeiras células. Alto desvio padrão e decaimento com sinal fraco (weak signal strength)</t>
  </si>
  <si>
    <t>SISMO®TIG</t>
  </si>
  <si>
    <t>P2362</t>
  </si>
  <si>
    <t>Substituir o Cabo Y e Chicote</t>
  </si>
  <si>
    <t xml:space="preserve">Ambos os modems estão parando de transmitir simultâneamente </t>
  </si>
  <si>
    <t>P2367</t>
  </si>
  <si>
    <t>Confeccionar suporte para painel KOMAES 30W</t>
  </si>
  <si>
    <t>Painel reserva para possível substituição na estação</t>
  </si>
  <si>
    <t>Painel, Barra chata, Cantoneira e parafusos</t>
  </si>
  <si>
    <t>P2368</t>
  </si>
  <si>
    <t>Confeccionar Caixa Ambiental CEMAR (30x30x20)</t>
  </si>
  <si>
    <t>Caixa para ADCP, 2 Modems, 1 Bateria 18AH, Controlador, 2 x Antenas</t>
  </si>
  <si>
    <t>P2378</t>
  </si>
  <si>
    <t xml:space="preserve">Substituir cabo do sl e alterar modo de fixação do mesmo </t>
  </si>
  <si>
    <t>Estação sem comunicação com muitos cabos avariados</t>
  </si>
  <si>
    <t>P2379</t>
  </si>
  <si>
    <t>Avaliar qualidade do cabo que retornou de campo do CTD Seabird</t>
  </si>
  <si>
    <t>teste de condutividade e comunicação com equipamento</t>
  </si>
  <si>
    <t xml:space="preserve">multimetro, chicote bateria </t>
  </si>
  <si>
    <t>P2380</t>
  </si>
  <si>
    <t>Caso necessário, confecionar cabo de CTD seabird novo com os novos conectores</t>
  </si>
  <si>
    <t>Fazer novo cabo, de 25 a 30m</t>
  </si>
  <si>
    <t>P2381</t>
  </si>
  <si>
    <t xml:space="preserve">Trocar caixa da estação </t>
  </si>
  <si>
    <t>Atualmente caixa sem dobradiça e ergonomicamente inviavel</t>
  </si>
  <si>
    <t>P2394</t>
  </si>
  <si>
    <t>Confeccionar suporte para DCPS em poste</t>
  </si>
  <si>
    <t>Vamos modificar a estrutura de suporte do XR para DCPS em poste (Alinhar com Fernando)</t>
  </si>
  <si>
    <t>P2395</t>
  </si>
  <si>
    <t>Confeccionar cabo para DCPS</t>
  </si>
  <si>
    <t>Cabo pareado, mangote e conector DCPS</t>
  </si>
  <si>
    <t>Ficha de Campo (V2)</t>
  </si>
  <si>
    <t>Estação:</t>
  </si>
  <si>
    <t>Cód Viagem</t>
  </si>
  <si>
    <t xml:space="preserve">Equipe HM: </t>
  </si>
  <si>
    <t>Data:</t>
  </si>
  <si>
    <t>ID</t>
  </si>
  <si>
    <t xml:space="preserve">Pendências Previstas  </t>
  </si>
  <si>
    <t>Prioridade</t>
  </si>
  <si>
    <t>Problemas em aberto na Estação</t>
  </si>
  <si>
    <t>KEY</t>
  </si>
  <si>
    <t>DATA INÍCIO</t>
  </si>
  <si>
    <t>PRIORIDADE</t>
  </si>
  <si>
    <t>PROBLEMA</t>
  </si>
  <si>
    <t>RESUMO DO PROBLEMA</t>
  </si>
  <si>
    <t>Tipo de Manobra (assinale apenas 1)</t>
  </si>
  <si>
    <t xml:space="preserve">Emergencial (    )  </t>
  </si>
  <si>
    <t>Preventiva (      )</t>
  </si>
  <si>
    <t>Instalação (      )</t>
  </si>
  <si>
    <t>Desinstalação (      )</t>
  </si>
  <si>
    <t>Aferição (     )</t>
  </si>
  <si>
    <t>Vistoria (     )</t>
  </si>
  <si>
    <t>Visita técnica (      )</t>
  </si>
  <si>
    <t xml:space="preserve">Nivelamento Régua(   ) </t>
  </si>
  <si>
    <t xml:space="preserve">    Outro:</t>
  </si>
  <si>
    <t>Motivo e Objetivos da Manobra</t>
  </si>
  <si>
    <t>Estou indo para realizar manutenção preventiva.. ..</t>
  </si>
  <si>
    <t>Avisos Importantes</t>
  </si>
  <si>
    <t>EPI OBRIGATÓRIO</t>
  </si>
  <si>
    <t>Horário de Início da Manobra</t>
  </si>
  <si>
    <t>Horário Término da Manobra</t>
  </si>
  <si>
    <t xml:space="preserve"> </t>
  </si>
  <si>
    <t>Condições ambientais no ínicio da manobra</t>
  </si>
  <si>
    <t>Sem Chuva (   )</t>
  </si>
  <si>
    <t>Chuva Fraca (  )</t>
  </si>
  <si>
    <t>Chuva Forte (  )</t>
  </si>
  <si>
    <t>Ventos Fracos (  )</t>
  </si>
  <si>
    <t>Vento Moderado (    )</t>
  </si>
  <si>
    <t>Ventos Fortes (  )</t>
  </si>
  <si>
    <t xml:space="preserve">Mar Calmo (  ) </t>
  </si>
  <si>
    <t>Ondas Moderadas (  )</t>
  </si>
  <si>
    <t>Ondas Altas (  )</t>
  </si>
  <si>
    <t xml:space="preserve">Correntes Fracas (  ) </t>
  </si>
  <si>
    <t xml:space="preserve">Correntes Moderadas (  ) </t>
  </si>
  <si>
    <t xml:space="preserve">Correntes Fortes (  ) </t>
  </si>
  <si>
    <t>Informações sobre embarcação, tripulação e mergulho</t>
  </si>
  <si>
    <t>Embarcação 1:</t>
  </si>
  <si>
    <t>Embarcação 2:</t>
  </si>
  <si>
    <t>Mestre Emb. 1:</t>
  </si>
  <si>
    <t>Mestre Emb. 2:</t>
  </si>
  <si>
    <t>Marinheiros Emb.1:</t>
  </si>
  <si>
    <t>Marinheiros Emb.2:</t>
  </si>
  <si>
    <t xml:space="preserve">Empresa Embarcação: </t>
  </si>
  <si>
    <t>Mergulhadores:</t>
  </si>
  <si>
    <t xml:space="preserve">Empresa Mergulho: </t>
  </si>
  <si>
    <t>Terceiros (nomes e empresa):</t>
  </si>
  <si>
    <t>CheckList Procedimentos e Ficha de Campo</t>
  </si>
  <si>
    <r>
      <rPr>
        <rFont val="Calibri"/>
        <b/>
        <color rgb="FF000000"/>
        <sz val="12.0"/>
      </rPr>
      <t>Checklist de Fotografias Obrigatórias</t>
    </r>
    <r>
      <rPr>
        <rFont val="Arial"/>
        <b val="0"/>
        <color rgb="FF000000"/>
        <sz val="10.0"/>
      </rPr>
      <t xml:space="preserve"> </t>
    </r>
  </si>
  <si>
    <t>Embarcação</t>
  </si>
  <si>
    <t>Material Embarcado</t>
  </si>
  <si>
    <t>Chegando / Saindo da Estação</t>
  </si>
  <si>
    <t>Caixa dentro / fora</t>
  </si>
  <si>
    <t>Mergulhador</t>
  </si>
  <si>
    <t>ADCP antes / após limpeza</t>
  </si>
  <si>
    <t>Conector ADCP</t>
  </si>
  <si>
    <t>Estruturas e suportes</t>
  </si>
  <si>
    <t>Marégrafo</t>
  </si>
  <si>
    <t>Boia</t>
  </si>
  <si>
    <t>Est. Meteorológica</t>
  </si>
  <si>
    <t>Painel Solar</t>
  </si>
  <si>
    <t>Fotos para Marketing</t>
  </si>
  <si>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</si>
  <si>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 NÃO (x )                                  DEIXAR EM BRANCO O QUE NÃO INSPECIONADO!</t>
  </si>
  <si>
    <t>ADCP</t>
  </si>
  <si>
    <t>OK (   ) Observação (  ) Foi Subst (  )</t>
  </si>
  <si>
    <t>Anodos ADCP</t>
  </si>
  <si>
    <t>Suporte ADCP</t>
  </si>
  <si>
    <t>OK (  ) Observação (  ) Foi Subst (  )</t>
  </si>
  <si>
    <t>Transdutores ADCP</t>
  </si>
  <si>
    <t>Conector Cabo</t>
  </si>
  <si>
    <t>Cabo ADCP</t>
  </si>
  <si>
    <t>Incrustação</t>
  </si>
  <si>
    <t>Muita (  )  Média (  )  Pouca (  )</t>
  </si>
  <si>
    <t>Marégrafo [Estação contém Marégrafo: SIM (  ) NÃO ( x )]                DEIXAR EM BRANCO O QUE NÃO INSPECIONADO!</t>
  </si>
  <si>
    <t>Suporte Marégrafo</t>
  </si>
  <si>
    <t>Régua de Maré:</t>
  </si>
  <si>
    <t>Anemômetro [Estação contém anemômetro: SIM (  )NÃO ( x )]        DEIXAR EM BRANCO O QUE NÃO INSPECIONADO!</t>
  </si>
  <si>
    <t>Sensor de Vento</t>
  </si>
  <si>
    <t>Suporte do sensor</t>
  </si>
  <si>
    <t>Ondógrafo [Estação contém ondógrafo: SIM (  ) NÃO ( x )]                DEIXAR EM BRANCO O QUE NÃO INSPECIONADO!</t>
  </si>
  <si>
    <t>Ondógrafo</t>
  </si>
  <si>
    <t>Demais estruturas             DEIXAR EM BRANCO O QUE NÃO INSPECIONADO! &amp; RISCAR O QUE NÃO SE APLICA!</t>
  </si>
  <si>
    <t>Caixa Telemetria</t>
  </si>
  <si>
    <t xml:space="preserve">Suporte da Caixa </t>
  </si>
  <si>
    <t>Controlador Solar</t>
  </si>
  <si>
    <t>Modem 1</t>
  </si>
  <si>
    <t>Suporte Painel Solar</t>
  </si>
  <si>
    <t>Modem 2</t>
  </si>
  <si>
    <t>Cabo Y</t>
  </si>
  <si>
    <t>Torre</t>
  </si>
  <si>
    <t>-----------------------------------------------</t>
  </si>
  <si>
    <t>Fiação</t>
  </si>
  <si>
    <t>Lanterna</t>
  </si>
  <si>
    <t>Bateria</t>
  </si>
  <si>
    <t>Corrente Boia</t>
  </si>
  <si>
    <t>Cabo Boia</t>
  </si>
  <si>
    <t>OBS: gerar LOG de toda configuração do ADCP para posteriores vistorias</t>
  </si>
  <si>
    <t>Preencher com SIM ou NÃO. Riscar se não se aplica</t>
  </si>
  <si>
    <t>Download dados</t>
  </si>
  <si>
    <t>Observações: Pós campo</t>
  </si>
  <si>
    <t>Calibração Bússola ADCP</t>
  </si>
  <si>
    <t>Format memória</t>
  </si>
  <si>
    <t>Download LOG</t>
  </si>
  <si>
    <t>H:</t>
  </si>
  <si>
    <t>Não foi feita ( )</t>
  </si>
  <si>
    <t>Mudança Config. *</t>
  </si>
  <si>
    <t>Ajuste de horário</t>
  </si>
  <si>
    <t>V:</t>
  </si>
  <si>
    <t>Limpeza Painel Solar</t>
  </si>
  <si>
    <t>Mudança Rotina Datalog</t>
  </si>
  <si>
    <t>Amb:</t>
  </si>
  <si>
    <t>N/A ( x )</t>
  </si>
  <si>
    <t>Offset SensorPressão</t>
  </si>
  <si>
    <t>Resgate do ADCP</t>
  </si>
  <si>
    <t>Feita por: Equipe HM(  ) Mergulhadores(  )</t>
  </si>
  <si>
    <t>Substituição Sílica</t>
  </si>
  <si>
    <t>Limpeza do ADCP</t>
  </si>
  <si>
    <t xml:space="preserve">Nivelamento régua de maré: </t>
  </si>
  <si>
    <t>Problema</t>
  </si>
  <si>
    <t>Selecione os campos abaixo e descreva como resolveu o problema</t>
  </si>
  <si>
    <t>Falha</t>
  </si>
  <si>
    <t>Item que falhou</t>
  </si>
  <si>
    <t>Como resolveu o problema? (descreva)</t>
  </si>
  <si>
    <t>Problemas e anomalias encontrados / Observações / Diagnósticos dos problemas</t>
  </si>
  <si>
    <t>Itens utilizados, instalados e substituídos. Incluir Quantidade, S/N dos equipamentos, Número do Modem, ICCID, modelo e potência do painel, bateria, etc. No campo de Observações detalhar se foi instalado, substituído, retirado, descartado, etc.</t>
  </si>
  <si>
    <t>ITEM</t>
  </si>
  <si>
    <t>QTD</t>
  </si>
  <si>
    <t>S/N</t>
  </si>
  <si>
    <t>OBSERVAÇÕES</t>
  </si>
  <si>
    <t>CHECKLIST DO PÓS-CAMPO (PREENCHER NA HIDROMARES)</t>
  </si>
  <si>
    <t>Atualizar aba de Pendências</t>
  </si>
  <si>
    <t xml:space="preserve">Colocar fotos no servidor </t>
  </si>
  <si>
    <t>Adicionar pendências na tabela</t>
  </si>
  <si>
    <t xml:space="preserve">Entrega da ficha de campo </t>
  </si>
  <si>
    <t>Colocar dados no servidor</t>
  </si>
  <si>
    <t>Desmobilização do material</t>
  </si>
  <si>
    <t>Descrever os procedimentos realizados cronologicamente</t>
  </si>
  <si>
    <t>Pendências e/ou Problemas da estação foram resolvidos ?      SIM (   )    NÃO (   )</t>
  </si>
  <si>
    <t>Pendências Deixadas e SUGESTÃO DE MELHORIA</t>
  </si>
  <si>
    <t>Assinatura:</t>
  </si>
  <si>
    <t>CheckList Materiais</t>
  </si>
  <si>
    <t>Impresso em:</t>
  </si>
  <si>
    <t>Equipe HM:</t>
  </si>
  <si>
    <t>Material para NF de Transporte</t>
  </si>
  <si>
    <t>Material Extra</t>
  </si>
  <si>
    <t>Notebook S/N:</t>
  </si>
  <si>
    <t>ID Pendência: Material extra</t>
  </si>
  <si>
    <t>Retirado</t>
  </si>
  <si>
    <t>Devolvido</t>
  </si>
  <si>
    <t>Extra</t>
  </si>
  <si>
    <t>Retirada de Material</t>
  </si>
  <si>
    <t>Devolução de Material</t>
  </si>
  <si>
    <t>Assinatura RESP:</t>
  </si>
  <si>
    <t>Assinatura ALMOX:</t>
  </si>
  <si>
    <t>Ficha de Campo</t>
  </si>
  <si>
    <t>AXYS039</t>
  </si>
  <si>
    <t>AUV (  )</t>
  </si>
  <si>
    <t>AXYS ( X )</t>
  </si>
  <si>
    <t>BMO (  )</t>
  </si>
  <si>
    <t>Comissão:</t>
  </si>
  <si>
    <t>Responsável:</t>
  </si>
  <si>
    <t>Latitude:</t>
  </si>
  <si>
    <t>Longitude:</t>
  </si>
  <si>
    <t>Prof.local:</t>
  </si>
  <si>
    <t>Argos ID:</t>
  </si>
  <si>
    <t>INMARSAT ID:</t>
  </si>
  <si>
    <t>MMSI:</t>
  </si>
  <si>
    <t>Status</t>
  </si>
  <si>
    <t>Pintura da boia</t>
  </si>
  <si>
    <t>ok</t>
  </si>
  <si>
    <t>Montagem de banco de baterias e paineis solares</t>
  </si>
  <si>
    <t>Confecção e passagem dos cabos</t>
  </si>
  <si>
    <t>Instalação de estruturas e suportes</t>
  </si>
  <si>
    <t>Instalação dos sensores e equipamentos acessórios</t>
  </si>
  <si>
    <t>Teste de transmissão, comunicação e coleta de dados</t>
  </si>
  <si>
    <t>Isolamento elétrico de conexões (vedação com silicone)</t>
  </si>
  <si>
    <t>Vedação do casco (silicone nos prensa-cabo)</t>
  </si>
  <si>
    <t>Calibração de bussolas (ADCP e Ondógrafos)</t>
  </si>
  <si>
    <t>Fixar Rastreador satelital</t>
  </si>
  <si>
    <t>Ajustar orientação dos anemometros e fazer marcações nos postes</t>
  </si>
  <si>
    <t>Passar fita de cobre no ADCP</t>
  </si>
  <si>
    <t>Configuração de lanterna Carmanah (protocolo marinha)</t>
  </si>
  <si>
    <t>Checklist de parafusos arruelas e porcas necessarios para operação</t>
  </si>
  <si>
    <t>Configurar rastreador satelital (no local de fundeio)</t>
  </si>
  <si>
    <t>Instalação (     )</t>
  </si>
  <si>
    <t>Manutenção (    )</t>
  </si>
  <si>
    <t>reinstalação(      )</t>
  </si>
  <si>
    <t>Resgate (  )</t>
  </si>
  <si>
    <t>Observações:</t>
  </si>
  <si>
    <t>Orientação do anemômetro ultrassonico: Marcação do sensor oposta ao leme ou Sul da boia (BMO)
Orientação do anemômetro analógico: Face da caixa de passagem alinhada ao leme ou Sul da boia (BMO)
Orientação do Ondógrafo Triaxys: Marcação do sensor alinhada com o leme ou Sul da boia (BMO)
Orientação do Ondógrafo SBG: Marcação do sensor alinhada com o leme ou Sul da boia (BMO)
Verificar a presença de dummy plug na porta de comunicação numero 1 (ADCP)
Inserir sachê de sílica em todas as caixas da boia</t>
  </si>
  <si>
    <t>Boas Práticas</t>
  </si>
  <si>
    <r>
      <rPr>
        <rFont val="Calibri"/>
        <b/>
        <color rgb="FFFF0000"/>
        <sz val="10.0"/>
      </rPr>
      <t xml:space="preserve">
Lubrificar O-ring dos conectores com lubrificante apropriado
Lubrificar conectores com graxa apropriada
Utilizar alcool isopropilico para limpeza de conectores emborrachados
Utilizar limpa contatos para limpeza de conectores metalicos
Preencher Conectores BullGin com Silicone
Vedar prensas cabo com silicone
Passar LockTite 277nos parafusos de estruturas
</t>
    </r>
    <r>
      <rPr>
        <rFont val="Calibri"/>
        <b/>
        <color rgb="FF2F5597"/>
        <sz val="10.0"/>
      </rPr>
      <t xml:space="preserve">
</t>
    </r>
  </si>
  <si>
    <t>Horário de Início da navegação</t>
  </si>
  <si>
    <t>Horário Término da navegação</t>
  </si>
  <si>
    <t>Sem Chuva (  )</t>
  </si>
  <si>
    <t>Chuva Fraca (   )</t>
  </si>
  <si>
    <t>Embarcação :</t>
  </si>
  <si>
    <t>Embarcação de apoio:</t>
  </si>
  <si>
    <t>Comt. Embarcação:</t>
  </si>
  <si>
    <t>Imediato Emb. :</t>
  </si>
  <si>
    <t>Chefe de operações:</t>
  </si>
  <si>
    <t>Equipe PNBOIA:</t>
  </si>
  <si>
    <r>
      <rPr>
        <rFont val="Calibri"/>
        <b/>
        <color rgb="FF000000"/>
        <sz val="12.0"/>
      </rPr>
      <t>Checklist de Fotografias Obrigatórias</t>
    </r>
    <r>
      <rPr>
        <rFont val="Arial"/>
        <b val="0"/>
        <color rgb="FF000000"/>
        <sz val="10.0"/>
      </rPr>
      <t xml:space="preserve"> </t>
    </r>
    <r>
      <rPr>
        <rFont val="Arial"/>
        <b/>
        <color rgb="FF000000"/>
        <sz val="10.0"/>
      </rPr>
      <t>(Após manobra de movimentação de carga)</t>
    </r>
  </si>
  <si>
    <t>Casco da boia</t>
  </si>
  <si>
    <t>Tripé</t>
  </si>
  <si>
    <t>Orientação anemômetros</t>
  </si>
  <si>
    <t>Cabos dos sensores</t>
  </si>
  <si>
    <t>Linha de fundeio</t>
  </si>
  <si>
    <t>Orientação ondógrafos</t>
  </si>
  <si>
    <t>Sensores</t>
  </si>
  <si>
    <t>Charuto</t>
  </si>
  <si>
    <t>Poita</t>
  </si>
  <si>
    <t>Comprimento linha de fundeio:</t>
  </si>
  <si>
    <t>Prensas cabo</t>
  </si>
  <si>
    <r>
      <rPr>
        <rFont val="Calibri"/>
        <b/>
        <color rgb="FF000000"/>
        <sz val="12.0"/>
      </rPr>
      <t>Checklist de Fotografias Obrigatórias</t>
    </r>
    <r>
      <rPr>
        <rFont val="Arial"/>
        <b val="0"/>
        <color rgb="FF000000"/>
        <sz val="10.0"/>
      </rPr>
      <t xml:space="preserve"> </t>
    </r>
    <r>
      <rPr>
        <rFont val="Arial"/>
        <b/>
        <color rgb="FF000000"/>
        <sz val="10.0"/>
      </rPr>
      <t>(Durante a comissão)</t>
    </r>
  </si>
  <si>
    <t>Anemômetros</t>
  </si>
  <si>
    <t>Rastreador</t>
  </si>
  <si>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</si>
  <si>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X ) NÃO ( )                                  DEIXAR EM BRANCO O QUE NÃO INSPECIONADO!</t>
  </si>
  <si>
    <t>OK( ) Observação(  ) Substituição(  )</t>
  </si>
  <si>
    <t>OK(  ) Observação(  ) Substituição(  )</t>
  </si>
  <si>
    <t>OK() Observação(  ) Substituição(  )</t>
  </si>
  <si>
    <t>Conector/Cabo</t>
  </si>
  <si>
    <t>Dummy plug 5 pinos</t>
  </si>
  <si>
    <t>Número de Série:</t>
  </si>
  <si>
    <t>AQD17412</t>
  </si>
  <si>
    <t>DataLoger [Estação contém DataLoger: SIM ( X ) NÃO ( )                                  DEIXAR EM BRANCO O QUE NÃO INSPECIONADO!</t>
  </si>
  <si>
    <t>DataLoger</t>
  </si>
  <si>
    <t>Bateria interna</t>
  </si>
  <si>
    <t>Portas de entrada</t>
  </si>
  <si>
    <t>OK( ) Observação( ) Substituição(  )</t>
  </si>
  <si>
    <t>Cartão de memória</t>
  </si>
  <si>
    <t>OK(  ) Observação(  ) Substituição( )</t>
  </si>
  <si>
    <t>Número de Série</t>
  </si>
  <si>
    <t>WM506270</t>
  </si>
  <si>
    <t>Conexões</t>
  </si>
  <si>
    <t>Observações</t>
  </si>
  <si>
    <t>Termohigrômetro [Estação contém Termohigrômetro: SIM ( X )NÃO (  )]        DEIXAR EM BRANCO O QUE NÃO INSPECIONADO!</t>
  </si>
  <si>
    <t>Termohigrômetro</t>
  </si>
  <si>
    <t>Sup. Termohigrômetro</t>
  </si>
  <si>
    <t>Conector/cabo</t>
  </si>
  <si>
    <t>Piranômetro [Estação contém Piranômetro : SIM ( X ) NÃO (  )]                DEIXAR EM BRANCO O QUE NÃO INSPECIONADO!</t>
  </si>
  <si>
    <t>Piranômetro</t>
  </si>
  <si>
    <t>Suporte Piranômetro</t>
  </si>
  <si>
    <t>Resistor do Piranômetro</t>
  </si>
  <si>
    <t>PY114490</t>
  </si>
  <si>
    <t>Barômetro [Estação contém Barômetro : SIM ( X ) NÃO (  )]                DEIXAR EM BRANCO O QUE NÃO INSPECIONADO!</t>
  </si>
  <si>
    <t>Barômetro</t>
  </si>
  <si>
    <t>Suporte Barômetro</t>
  </si>
  <si>
    <t>OK( ) Observação(  ) Substituição( )</t>
  </si>
  <si>
    <t>Duto Barômetro</t>
  </si>
  <si>
    <t>b332077</t>
  </si>
  <si>
    <t>Anemômetro Ultrassônico GILL [Estação contém anemômetro: SIM ( X )NÃO (  )]        DEIXAR EM BRANCO O QUE NÃO INSPECIONADO!</t>
  </si>
  <si>
    <t>Altura aproximada:</t>
  </si>
  <si>
    <t>Anemômetro Analógico Young [Estação contém anemômetro: SIM ( X )NÃO (  )]        DEIXAR EM BRANCO O QUE NÃO INSPECIONADO!</t>
  </si>
  <si>
    <t>Estação Meteorológica [Estação contém MetPack: SIM (  )NÃO ( X )]        DEIXAR EM BRANCO O QUE NÃO INSPECIONADO!</t>
  </si>
  <si>
    <t xml:space="preserve">Sensor </t>
  </si>
  <si>
    <t>Suporte da estação</t>
  </si>
  <si>
    <t>UCMO [Estação contém ondógrafo: SIM (  ) NÃO (  )]                DEIXAR EM BRANCO O QUE NÃO INSPECIONADO!</t>
  </si>
  <si>
    <t>Conectores</t>
  </si>
  <si>
    <t>Timer:</t>
  </si>
  <si>
    <t>Ondógrafo AXYS [Estação contém ondógrafo: SIM ( X ) NÃO (  )]                DEIXAR EM BRANCO O QUE NÃO INSPECIONADO!</t>
  </si>
  <si>
    <t>Orientação</t>
  </si>
  <si>
    <t>Número de série:</t>
  </si>
  <si>
    <t>TRO08352</t>
  </si>
  <si>
    <t>Ondógrafo SBG [Estação contém ondógrafo: SIM (  ) NÃO (  )]                DEIXAR EM BRANCO O QUE NÃO INSPECIONADO!</t>
  </si>
  <si>
    <t>Cabo ondógrafo</t>
  </si>
  <si>
    <t>OK ( X ) Observação (  ) Foi Subst (  )</t>
  </si>
  <si>
    <t>Rastreador Satelital [Estação contém ondógrafo: SIM ( X ) NÃO (  )]                DEIXAR EM BRANCO O QUE NÃO INSPECIONADO!</t>
  </si>
  <si>
    <t>Raio de passeio</t>
  </si>
  <si>
    <t>010-009-9370557</t>
  </si>
  <si>
    <t>AIS [Estação contém ondógrafo: SIM (  ) NÃO ( X )]                DEIXAR EM BRANCO O QUE NÃO INSPECIONADO!</t>
  </si>
  <si>
    <t xml:space="preserve">AIS </t>
  </si>
  <si>
    <t>Módulo de comando</t>
  </si>
  <si>
    <t>SBG</t>
  </si>
  <si>
    <t>Data logger</t>
  </si>
  <si>
    <t>Refletor radar</t>
  </si>
  <si>
    <t>Limpeza ADCP</t>
  </si>
  <si>
    <t>Download dados Cr</t>
  </si>
  <si>
    <t>Download dados G2</t>
  </si>
  <si>
    <t>Format memória Cr</t>
  </si>
  <si>
    <t>Format memória G2</t>
  </si>
  <si>
    <t>X offset:</t>
  </si>
  <si>
    <t>Mudança Config. Cr</t>
  </si>
  <si>
    <t>Ajuste de horário G2</t>
  </si>
  <si>
    <t>Y offset:</t>
  </si>
  <si>
    <t>Ajuste de horário Cr</t>
  </si>
  <si>
    <t>Mudança Config G2</t>
  </si>
  <si>
    <t>Est. Mag Error (%)</t>
  </si>
  <si>
    <t>N/A (  )</t>
  </si>
  <si>
    <t>Mudança Rotina dataloger</t>
  </si>
  <si>
    <t>Substituição da sílica</t>
  </si>
  <si>
    <t>Obs:</t>
  </si>
  <si>
    <t xml:space="preserve">
</t>
  </si>
  <si>
    <t>Itens utilizados, instalados e substituídos. Incluir Quantidade, S/N dos equipamentos, modelo e potência do painel, bateria, etc. No campo de Observações detalhar se foi instalado, substituído, retirado, descartado, etc.</t>
  </si>
  <si>
    <t>CHECKLIST DO PÓS-CAMPO (PREENCHER NA DIVISÃO)</t>
  </si>
  <si>
    <t>Pendências e/ou Problemas da estação foram resolvidos ?      SIM (  )    NÃO (  )</t>
  </si>
  <si>
    <t>Equipe :</t>
  </si>
  <si>
    <t>Material Embarque</t>
  </si>
  <si>
    <t>Quantidade</t>
  </si>
  <si>
    <t>Número de série</t>
  </si>
  <si>
    <t>Mala de ferramentas</t>
  </si>
  <si>
    <t>Caixa de parafusos</t>
  </si>
  <si>
    <t>Ilustrativo</t>
  </si>
  <si>
    <t>Ferramenta</t>
  </si>
  <si>
    <t>Tipo</t>
  </si>
  <si>
    <t>Modelo</t>
  </si>
  <si>
    <t>Número de série / TAG</t>
  </si>
  <si>
    <t>Responsável</t>
  </si>
  <si>
    <t>Saída</t>
  </si>
  <si>
    <t>Destino</t>
  </si>
  <si>
    <t>Retorno</t>
  </si>
  <si>
    <t xml:space="preserve">Alicate </t>
  </si>
  <si>
    <t>bico</t>
  </si>
  <si>
    <t>n/a</t>
  </si>
  <si>
    <t>Duarte</t>
  </si>
  <si>
    <t>corte</t>
  </si>
  <si>
    <t>Universal</t>
  </si>
  <si>
    <t>Clipador</t>
  </si>
  <si>
    <t>Pressão</t>
  </si>
  <si>
    <t>bico papagaio</t>
  </si>
  <si>
    <t>Bit Catraca</t>
  </si>
  <si>
    <t>9/16mm</t>
  </si>
  <si>
    <t>pqn</t>
  </si>
  <si>
    <t>13mm</t>
  </si>
  <si>
    <t>7/16mm</t>
  </si>
  <si>
    <t>gnd</t>
  </si>
  <si>
    <t>14mm</t>
  </si>
  <si>
    <t>1/2mm</t>
  </si>
  <si>
    <t>Chave combinada</t>
  </si>
  <si>
    <t>9mm</t>
  </si>
  <si>
    <t>10mm</t>
  </si>
  <si>
    <t>15mm</t>
  </si>
  <si>
    <t>09/16mm</t>
  </si>
  <si>
    <t>Chave fenda</t>
  </si>
  <si>
    <t>md</t>
  </si>
  <si>
    <t xml:space="preserve">chave fenda </t>
  </si>
  <si>
    <t>Chave Philips</t>
  </si>
  <si>
    <t>Chave de boca ajustavel</t>
  </si>
  <si>
    <t>12'</t>
  </si>
  <si>
    <t>6'</t>
  </si>
  <si>
    <t>Chave catraca</t>
  </si>
  <si>
    <t>Chave Inglesa</t>
  </si>
  <si>
    <t>Conjunto allen</t>
  </si>
  <si>
    <t>8 pçs</t>
  </si>
  <si>
    <t>Estilete</t>
  </si>
  <si>
    <t>Espatula</t>
  </si>
  <si>
    <t>Faca de mergulho</t>
  </si>
  <si>
    <t>Ferro de Solda</t>
  </si>
  <si>
    <t>Fita isolante</t>
  </si>
  <si>
    <t>liquida</t>
  </si>
  <si>
    <t>Fita auto-fusão</t>
  </si>
  <si>
    <t>Lima</t>
  </si>
  <si>
    <t xml:space="preserve">Martelo </t>
  </si>
  <si>
    <t>bola</t>
  </si>
  <si>
    <t>Macete madeira</t>
  </si>
  <si>
    <t>universal</t>
  </si>
  <si>
    <t>pasta de solda</t>
  </si>
  <si>
    <t>pistola aplicadora</t>
  </si>
  <si>
    <t>Seringa</t>
  </si>
  <si>
    <t>Serra</t>
  </si>
  <si>
    <t>Silicone</t>
  </si>
  <si>
    <t>bisnaga</t>
  </si>
  <si>
    <t>Tubo</t>
  </si>
  <si>
    <t xml:space="preserve">Trena </t>
  </si>
  <si>
    <t>5m</t>
  </si>
  <si>
    <t>WD-40</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</si>
  <si>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</si>
  <si>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</si>
  <si>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CV5043</t>
  </si>
  <si>
    <t>EMD - LGO</t>
  </si>
  <si>
    <t xml:space="preserve">Emergencial (  x  )  </t>
  </si>
  <si>
    <t>Preventiva (     )</t>
  </si>
  <si>
    <t>Instalação (   )</t>
  </si>
  <si>
    <t>Resgatar o Castaway que ficou preso nas pedras</t>
  </si>
  <si>
    <t>10h05min</t>
  </si>
  <si>
    <t>11h02min</t>
  </si>
  <si>
    <t>Sem Chuva ( x )</t>
  </si>
  <si>
    <t>Ventos Fracos ( x )</t>
  </si>
  <si>
    <t>Vento Moderado (  )</t>
  </si>
  <si>
    <t xml:space="preserve">Mar Calmo ( x ) </t>
  </si>
  <si>
    <t xml:space="preserve">Correntes Fracas ( x ) </t>
  </si>
  <si>
    <t xml:space="preserve">  </t>
  </si>
  <si>
    <t>Tuca</t>
  </si>
  <si>
    <t>Umissan</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</si>
  <si>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</si>
  <si>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</si>
  <si>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 NÃO (  x  )                                  DEIXAR EM BRANCO O QUE NÃO INSPECIONADO!</t>
  </si>
  <si>
    <t>OK (   ) Observação (   ) Foi Subst (  )</t>
  </si>
  <si>
    <t>Muita (  )  Média (   )  Pouca (   )</t>
  </si>
  <si>
    <t>Marégrafo [Estação contém Marégrafo: SIM (   ) NÃO ( x )]                DEIXAR EM BRANCO O QUE NÃO INSPECIONADO!</t>
  </si>
  <si>
    <t>Anemômetro [Estação contém anemômetro: SIM (   )NÃO ( x )]        DEIXAR EM BRANCO O QUE NÃO INSPECIONADO!</t>
  </si>
  <si>
    <t>----------------</t>
  </si>
  <si>
    <t>Feita por: Equipe HM(   ) Mergulhadores(  )</t>
  </si>
  <si>
    <t>------------------------------------</t>
  </si>
  <si>
    <t>Equipamento resgatado com sucesso</t>
  </si>
  <si>
    <t xml:space="preserve">10h05min – O mergulhador desceu pelo cabo guia, com um “bicheiro” (haste com gancho) até o primeiro buraco entre as pedras, onde passava o cabo guia. Ele enfiou o braço inteiro com o bicheiro na mão, e na primeira tentativa o equipamento não desprendeu, o cabo guia continuou tensionado até que ele percebeu que depois do primeiro buraco, existiam outros, e ele foi colocando a haste em todos até conseguir achar onde o castaway estava. Quando ele sentiu que o castaway se mexeu, ele recolheu o cabo e o equipamento saiu das pedras.
10h43min - Mergulhador aproveitou para fazer a limpeza da régua de maré que estava incrustrada nas primeiras sessões e não estava sendo possível realizar leituras na maré baixa.
Leitura de régua das 11h00min: 
1,90m 
1,92m 
1,84m 
1,90m 
1,80m 
1,96m 
1,88m 
1,92m 
1,86m 
1,92m  
11h02min - Saímos da estação, lavamos o equipamento e o guardamos na maleta. </t>
  </si>
  <si>
    <t>Pendências e/ou Problemas da estação foram resolvidos ?      SIM (  x )    NÃO (   )</t>
  </si>
  <si>
    <t>HMJABRIO</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</si>
  <si>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</si>
  <si>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</si>
  <si>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Ficha de Campo (V1)</t>
  </si>
  <si>
    <t>CV0160</t>
  </si>
  <si>
    <t>EMD - TMG</t>
  </si>
  <si>
    <t>Emergencial (   )</t>
  </si>
  <si>
    <t>Preventiva (  x  )</t>
  </si>
  <si>
    <t>Instalação (    )</t>
  </si>
  <si>
    <t>Visita técnica (     )</t>
  </si>
  <si>
    <t xml:space="preserve">Nivelamento Régua (   ) </t>
  </si>
  <si>
    <t>Movimentar as poitas da boia para um local seguro da dragagem</t>
  </si>
  <si>
    <t>Chuva Fraca ( x )</t>
  </si>
  <si>
    <t>Balça Multicat Açu</t>
  </si>
  <si>
    <t>São Pedro Glorioso</t>
  </si>
  <si>
    <t>Leandro</t>
  </si>
  <si>
    <t>Cazin</t>
  </si>
  <si>
    <t>Queiroz, Léo, Júnior, Thiago e Eduardo</t>
  </si>
  <si>
    <t>Paulo e Damião (JW)</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</si>
  <si>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</si>
  <si>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</si>
  <si>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x ) NÃO (   )]                                  DEIXAR EM BRANCO O QUE NÃO INSPECIONADO!</t>
  </si>
  <si>
    <t xml:space="preserve">OK ( x ) Observação (  ) Foi Subst (  )		</t>
  </si>
  <si>
    <t xml:space="preserve">OK (  ) Observação (  ) Foi Subst (  )		</t>
  </si>
  <si>
    <t>Muita (  )  Média ( x )  Pouca (  )</t>
  </si>
  <si>
    <t>Ondógrafo [Estação contém ondógrafo: SIM (   ) NÃO ( x )]                DEIXAR EM BRANCO O QUE NÃO INSPECIONADO!</t>
  </si>
  <si>
    <t xml:space="preserve">OK (   ) Observação (  ) Foi Subst (  )		</t>
  </si>
  <si>
    <t>OK ( x ) Observação (  ) Foi Subst (  )</t>
  </si>
  <si>
    <t xml:space="preserve">OK (   ) Observação ( x ) Foi Subst (  )		</t>
  </si>
  <si>
    <t>OK (  ) Observação (  ) Foi Subst ( x )</t>
  </si>
  <si>
    <t>SIM</t>
  </si>
  <si>
    <t>Exellent</t>
  </si>
  <si>
    <t>NÃO</t>
  </si>
  <si>
    <t>--------------</t>
  </si>
  <si>
    <t>Feita por: Equipe HM( x ) Mergulhadores(  )</t>
  </si>
  <si>
    <t>---------------------------------------</t>
  </si>
  <si>
    <t>Selecione os campos abaixo para classificar o diagnóstico do problema</t>
  </si>
  <si>
    <t>Motivo da falha</t>
  </si>
  <si>
    <t>Poita do ADCP assoriada na lama dificultando o acesso ao olhal para ergue-la</t>
  </si>
  <si>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</si>
  <si>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2 LANCES DE 35 METROS DE CORRENTE 3/4 (CRFB-19), COM ANILHO ANFB-26/19 SOLDADO NA EXTREMIDADE DA BOIA</t>
  </si>
  <si>
    <t>Pendências e/ou Problemas da estação foram resolvidos ?      SIM ( X )    NÃO (   )</t>
  </si>
  <si>
    <t>CV0144</t>
  </si>
  <si>
    <t>POF/UAS</t>
  </si>
  <si>
    <t xml:space="preserve">Emergencial (   )  </t>
  </si>
  <si>
    <t>Preventiva (  )</t>
  </si>
  <si>
    <t>Instalação (  )</t>
  </si>
  <si>
    <t>Vistoria ( X )</t>
  </si>
  <si>
    <t>Visita técnica (  )</t>
  </si>
  <si>
    <t>Preparação da Poita do XR na para movimentação no dia 11/11</t>
  </si>
  <si>
    <t>Sem Chuva (  X )</t>
  </si>
  <si>
    <t>Ventos Fracos ( X )</t>
  </si>
  <si>
    <t xml:space="preserve">Mar Calmo ( X ) </t>
  </si>
  <si>
    <t xml:space="preserve">Correntes Fracas ( X ) </t>
  </si>
  <si>
    <t>Ernesto (Infomares)</t>
  </si>
  <si>
    <r>
      <rPr>
        <rFont val="Calibri"/>
        <b/>
        <color rgb="FF000000"/>
        <sz val="12.0"/>
      </rPr>
      <t>Checklist de Fotografias Obrigatórias</t>
    </r>
    <r>
      <rPr>
        <rFont val="Arial"/>
        <b val="0"/>
        <color rgb="FF000000"/>
        <sz val="10.0"/>
      </rPr>
      <t xml:space="preserve"> </t>
    </r>
  </si>
  <si>
    <t>X</t>
  </si>
  <si>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</si>
  <si>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X ) NÃO (  )]                                  DEIXAR EM BRANCO O QUE NÃO INSPECIONADO!</t>
  </si>
  <si>
    <t>Muita (   )  Média (  )  Pouca (  )</t>
  </si>
  <si>
    <t>Marégrafo [Estação contém Marégrafo: SIM (  ) NÃO ( X )]                DEIXAR EM BRANCO O QUE NÃO INSPECIONADO!</t>
  </si>
  <si>
    <t>Anemômetro [Estação contém anemômetro: SIM (  ) NÃO ( X )]        DEIXAR EM BRANCO O QUE NÃO INSPECIONADO!</t>
  </si>
  <si>
    <t>Ondógrafo [Estação contém ondógrafo: SIM (  ) NÃO ( X )]                DEIXAR EM BRANCO O QUE NÃO INSPECIONADO!</t>
  </si>
  <si>
    <t>OK (  ) Observação ( X ) Foi Subst (  )</t>
  </si>
  <si>
    <t>Não foi feita (  )</t>
  </si>
  <si>
    <t>N/A ( X )</t>
  </si>
  <si>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</si>
  <si>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 xml:space="preserve">14:00 – O fornecedor Ernesto realizou movimentação da poita de XR que seria instalada no dia seguinte (11/11/2021);
14:40 – A poita foi descarregada pelo fornecedor na Praia da Vila Galé Resort dentro da área de alagamento da maré cheia;
14:41 – 4 bombonas foram amarradas a poita para manter ela flutuando com a subida da maré;
14:41 – O equipamento de mergulho que seria utilizado no dia seguinte foi carregado na embarcação.
</t>
  </si>
  <si>
    <t>Pendências e/ou Problemas da estação foram resolvidos ?      SIM ( X )    NÃO (  )</t>
  </si>
  <si>
    <t>Nada a declarar</t>
  </si>
  <si>
    <t>HMINPBOIA</t>
  </si>
  <si>
    <t xml:space="preserve">LSP </t>
  </si>
  <si>
    <t>Instalação (   x)</t>
  </si>
  <si>
    <t>Desinstalação (    )</t>
  </si>
  <si>
    <t>instalação da boia</t>
  </si>
  <si>
    <t>Vento Moderado ( x )</t>
  </si>
  <si>
    <t xml:space="preserve">Correntes Fortes ( ) </t>
  </si>
  <si>
    <t>Graça Aranha  H-34</t>
  </si>
  <si>
    <t>comandante abreu</t>
  </si>
  <si>
    <t>Imediato Gomes</t>
  </si>
  <si>
    <t>Marinha do Brasil</t>
  </si>
  <si>
    <t>Felipe/ Emanuel</t>
  </si>
  <si>
    <t>Inpe - Regiane/ Thais</t>
  </si>
  <si>
    <r>
      <rPr>
        <rFont val="Calibri"/>
        <b/>
        <color rgb="FF000000"/>
        <sz val="12.0"/>
      </rPr>
      <t>Checklist de Fotografias Obrigatórias</t>
    </r>
    <r>
      <rPr>
        <rFont val="Arial"/>
        <b val="0"/>
        <color rgb="FF000000"/>
        <sz val="10.0"/>
      </rPr>
      <t xml:space="preserve"> </t>
    </r>
  </si>
  <si>
    <t>x</t>
  </si>
  <si>
    <t>x/x</t>
  </si>
  <si>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</si>
  <si>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 NÃO ( x)]                                  DEIXAR EM BRANCO O QUE NÃO INSPECIONADO!</t>
  </si>
  <si>
    <t>OK (  ) Observação (  ) Foi Subst ()</t>
  </si>
  <si>
    <t>OK ( ) Observação ( ) Foi Subst (  )</t>
  </si>
  <si>
    <t>Muita (  )  Média ( )  Pouca ( )</t>
  </si>
  <si>
    <t>Marégrafo [Estação contém Marégrafo: SIM (  ) NÃO (  x)]                DEIXAR EM BRANCO O QUE NÃO INSPECIONADO!</t>
  </si>
  <si>
    <t>Anemômetro [Estação contém anemômetro: SIM ( x )NÃO (  )]        DEIXAR EM BRANCO O QUE NÃO INSPECIONADO!</t>
  </si>
  <si>
    <t>OK (x  ) Observação (  ) Foi Subst (  )</t>
  </si>
  <si>
    <t>OK (  x) Observação (  ) Foi Subst (  )</t>
  </si>
  <si>
    <t>OK ( x) Observação (  ) Foi Subst ( )</t>
  </si>
  <si>
    <t>OK (x ) Observação (  ) Foi Subst (  )</t>
  </si>
  <si>
    <t>OK (  ) Observação ( x ) Foi Subst (  )</t>
  </si>
  <si>
    <t>OK ( x) Observação (  ) Foi Subst (  )</t>
  </si>
  <si>
    <t>n</t>
  </si>
  <si>
    <t>N</t>
  </si>
  <si>
    <t>N/A (   )</t>
  </si>
  <si>
    <t>Feita por: Equipe HM(  ) Mergulhadores( )</t>
  </si>
  <si>
    <t>-</t>
  </si>
  <si>
    <t>Falha de transmissão Young</t>
  </si>
  <si>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</si>
  <si>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V</t>
  </si>
  <si>
    <t xml:space="preserve">Como combinado, todos os envolvidos na operação se encontraram no convés as 4:30 da manhã para início das </t>
  </si>
  <si>
    <t>atividades. Como o navio ainda estava chegando ao ponto, foi realizado um DSS com possíveis riscos associados.</t>
  </si>
  <si>
    <t>A caminho da profundidade desejada (230 ~ 250m), algumas atividades foram realizadas. a linha de fundeio foi soldada</t>
  </si>
  <si>
    <t>em todos os pontos que poderia soltar, como na rosca do caveirão de cada manilha.</t>
  </si>
  <si>
    <t>Com o guindasteiro posicionado, assim que a velocidade de cruzeiro diminuiu, foi possível preder a poita para trasnpor</t>
  </si>
  <si>
    <t>tá-la até a buchecha de bombordo da embarcação, deixando a poita pendurada através de uma corrente de 2``x5m</t>
  </si>
  <si>
    <t>acomodada em duas defensas.</t>
  </si>
  <si>
    <t xml:space="preserve">Utilizando o turco, o bote de apoio foi lançado a água para auxiliar na deriva da boia, evitando que tivessem colisões </t>
  </si>
  <si>
    <t>com a embarcação assim que ela perdesse o contato com o guincho.</t>
  </si>
  <si>
    <t>A terceira operação consistia em lançar a boia para água, foi sugerido, mas a MB não acatou, suspender a boia</t>
  </si>
  <si>
    <t>através dos dois olhais superiores do flutuador. No final a boia foi suspensa apenas por um olhau, fato esse que gerou</t>
  </si>
  <si>
    <t>forte pancada na laderal oposta ao olhau que foi levantado. Sem avarias aparentes, a operação continuou.</t>
  </si>
  <si>
    <t>A boia foi transportada até proximo a linha d`água, assim que encostou na superfície, foi solta através de engate rápido</t>
  </si>
  <si>
    <t>Com a boia na água, a embarcação voltou a procurar o posicionamento ideal, enquanto o cabo de aço era pago do</t>
  </si>
  <si>
    <t>sarilho, tomando cuidado para a outra ponta do cabo, que seria preso na corrente da poita, não fosse perdido.</t>
  </si>
  <si>
    <t xml:space="preserve">Quando faltavam aproximadamente 30 metros do cabo de aço para terminar todo o sarilho, o mesmo foi tezado e </t>
  </si>
  <si>
    <t>seu excesso foi retirado manualmente do carretel, livrando a ponta oculta e possibilitando prende-la na poita.</t>
  </si>
  <si>
    <t>Com o fundeio pronto foi necessário achar novamente a posição, visto que o ecobatimetro marcava 223 metros de prof</t>
  </si>
  <si>
    <t>Durante o período que a boia foi rebocada, foi possível observar diversas vezes chegando próxima a encostar na água.</t>
  </si>
  <si>
    <t>Uma vez em cima da posição a poita foi lançada, permitindo o acesso a boia para acoplar o young no tubo de suporte.</t>
  </si>
  <si>
    <t>No bote, MB instalou a boia Spotter 2 em um dos olhais da boia. Posteriormente LSP acessou a boia, subindo no corri-</t>
  </si>
  <si>
    <t>mão, cortando as tairapes que mantinham o young preso na marca de topo e anexando o sensor ao tubo, posteriormen-</t>
  </si>
  <si>
    <t>te prendendo com a abraçadeira.</t>
  </si>
  <si>
    <t>Foi necessário retornar a boia outras duas vezes, visto que em algum momento os dados do young pararam de transmitir</t>
  </si>
  <si>
    <t>foi observado que a via azul que liga a caixa da bussola ao datalogger havia saído do GND da caixinha da bussola.</t>
  </si>
  <si>
    <t>Após reconectar, os dados de direção voltaram, mas intensidade não.</t>
  </si>
  <si>
    <t>Como o terceiro acesso feito a boia foi realizado as 18 horas, já não havia muito tempo e as condições meteorológicas</t>
  </si>
  <si>
    <t>para os próximos dias não era boa, impossibilitando qualquer tentativa de verificação e ajuste dos sensores.</t>
  </si>
  <si>
    <t>Equipe liberada para retornar a Niterói as 20 horas.</t>
  </si>
  <si>
    <t>Ajustar transmissão do Young.</t>
  </si>
  <si>
    <t>Lucas Sarabia Pagano</t>
  </si>
  <si>
    <t>CV0171</t>
  </si>
  <si>
    <t>RO / LGO</t>
  </si>
  <si>
    <t>Instalação da estação</t>
  </si>
  <si>
    <t xml:space="preserve">Emergencial (     )  </t>
  </si>
  <si>
    <t xml:space="preserve">    Outro: Coleta (ARATU)</t>
  </si>
  <si>
    <t>Instalação de ADCP para coleta de dados de correntes e ondas durante 32 dias;
Coleta de sedimentos em 22 pontos para granulometria.</t>
  </si>
  <si>
    <t>Ventos Fortes ( x )</t>
  </si>
  <si>
    <t>A Aurora</t>
  </si>
  <si>
    <t>Clemilson</t>
  </si>
  <si>
    <t>Gustavo e Alexandre</t>
  </si>
  <si>
    <t>Promar</t>
  </si>
  <si>
    <r>
      <rPr>
        <rFont val="Calibri"/>
        <b/>
        <color rgb="FF000000"/>
        <sz val="12.0"/>
      </rPr>
      <t>Checklist de Fotografias Obrigatórias</t>
    </r>
    <r>
      <rPr>
        <rFont val="Arial"/>
        <b val="0"/>
        <color rgb="FF000000"/>
        <sz val="10.0"/>
      </rPr>
      <t xml:space="preserve"> </t>
    </r>
  </si>
  <si>
    <t>Não</t>
  </si>
  <si>
    <t>Sim</t>
  </si>
  <si>
    <t>Sim/Sim</t>
  </si>
  <si>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</si>
  <si>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Anemômetro [Estação contém anemômetro: SIM (  ) NÃO ( x )]        DEIXAR EM BRANCO O QUE NÃO INSPECIONADO!</t>
  </si>
  <si>
    <t>OK (  ) Observação (  ) Foi Subst ( X )</t>
  </si>
  <si>
    <t xml:space="preserve">Modem 2 </t>
  </si>
  <si>
    <t xml:space="preserve">Observações: </t>
  </si>
  <si>
    <t>Não foi feita (   )</t>
  </si>
  <si>
    <t>Sem Sinal (Operadora)</t>
  </si>
  <si>
    <t>Problema com Operadora</t>
  </si>
  <si>
    <t>Transmissão&gt;Chip</t>
  </si>
  <si>
    <t>Erro Script/Rotina</t>
  </si>
  <si>
    <t>Outros</t>
  </si>
  <si>
    <t>Mau posicionamento</t>
  </si>
  <si>
    <t>Falha de Planejamento</t>
  </si>
  <si>
    <t>Obs: Leito marinho lamoso, baixa hidrodinâmica no local</t>
  </si>
  <si>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</si>
  <si>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Instalados: ADCP WORKHORSE 1200; CARAPAÇA; DUAS CORDAS DE 25M; 6 VERGALHÕES; 1 TRANSPONDER NÚMERO 54.</t>
  </si>
  <si>
    <t xml:space="preserve">03/11/2021	</t>
  </si>
  <si>
    <t>Chegada no píer - 6:30  /  Zarpagem 7:00
Em torno de 8:00 a equipe começou a montagem do ADCP em sua carapaça e fez a conexão do transponder com a bateria que estavam desconectados. Foi realizado um teste rápido com a HomerPro para verificar se estava captando o sinal e o teste foi positivo. o Transponder número 54 foi então preso na carapaça com tairapes de modo não deslizar.
Em torno de 10:00 a equipe chegou nas coordenadas de fundeio, mas devido aos ventos intensos, foi difícil manter a posição do barco.
Com o apoio de um cabo aranha, a carapaça com o ADCP foram fundeados no leito marinho as 10:25. OBS: O deploy em sua configuração estava marcado para as 10:00.
Em seguida, os dois mergulhadores foram até o ADCP, onde esticaram duas cordas de 25m cada em sentidos opostos com um pesso em cada ponta para caso seja necessário usar a garatéia para encontrar a carapaça quando for resgatá-la. Também prenderam 4 vergalhões de ferro na carapaça e um em cada peso para melhor prendê-los no substrato. Obs: Mergulhadores relatam que o substrato era muito lamoso. 
Continuando o campo a equipe seguiu para o ponto 1 das coletas de sedimentos. A coordenação HidroMares passou para a equipe que para os 22 pontos de amostragem, somente seriam coletados sedimentos para as análises de granulometria, portanto, em cada ponto foi lançado uma vez o Van Veen, o sedimento despejado em uma bandeja inox, ele coletado com uma colher também inox e armazenado em saco plástico fornecido pelo laboratório já com etiquetas de identificação. A primeira coleta iniciou as 11:25 e a última foi finalizada as 16:43.</t>
  </si>
  <si>
    <t>Pendências e/ou Problemas da estação foram resolvidos ?      SIM ( x )    NÃO (   )</t>
  </si>
  <si>
    <t>1) Trocar cabo do DCPS;
2) Verificar se há umidade dentro da caixa ambiental do CR;
3) Lançar derivadores com vela de 5m e 10m.</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</si>
  <si>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</si>
  <si>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</si>
  <si>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ADCP [Estação contém ADCP: SIM (  ) NÃO (  )]                                  DEIXAR EM BRANCO O QUE NÃO INSPECIONADO!</t>
  </si>
  <si>
    <t>Marégrafo [Estação contém Marégrafo: SIM (  ) NÃO (   )]                DEIXAR EM BRANCO O QUE NÃO INSPECIONADO!</t>
  </si>
  <si>
    <t>Anemômetro [Estação contém anemômetro: SIM (  )NÃO (  )]        DEIXAR EM BRANCO O QUE NÃO INSPECIONADO!</t>
  </si>
  <si>
    <t>Ondógrafo [Estação contém ondógrafo: SIM (  ) NÃO (  )]                DEIXAR EM BRANCO O QUE NÃO INSPECIONADO!</t>
  </si>
  <si>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</si>
  <si>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 xml:space="preserve">Emergencial (   X  )  </t>
  </si>
  <si>
    <t>Estação caiu após ato de vandalismo
Inspecionar as avarias externas e internas da boia
Restabelecer operacionalidade da estação</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</si>
  <si>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</si>
  <si>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</si>
  <si>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Marégrafo [Estação contém Marégrafo: SIM (  ) NÃO (  )]                DEIXAR EM BRANCO O QUE NÃO INSPECIONADO!</t>
  </si>
  <si>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</si>
  <si>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EJC-LGO</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</si>
  <si>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</si>
  <si>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</si>
  <si>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</si>
  <si>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t>FALHA</t>
  </si>
  <si>
    <t>MOTIVO</t>
  </si>
  <si>
    <t>Beam Estufado</t>
  </si>
  <si>
    <t>Falta de Limpeza/Manutenção</t>
  </si>
  <si>
    <t>Comunicação&gt;Cabo de Comunicação</t>
  </si>
  <si>
    <t>Problema Interno/Falha eletrônica</t>
  </si>
  <si>
    <t>Acidente durante Atracação/Desatracação de Navio</t>
  </si>
  <si>
    <t>Comunicação&gt;Cabo Y</t>
  </si>
  <si>
    <t>Falha Mecânica</t>
  </si>
  <si>
    <t>Acidente durante Dragagem</t>
  </si>
  <si>
    <t>Comunicação&gt;Chicote do Cabo</t>
  </si>
  <si>
    <t>Rompimento/Quebra</t>
  </si>
  <si>
    <t>Acidente com Embarcação</t>
  </si>
  <si>
    <t xml:space="preserve">Comunicação&gt;Comunicação Datalogger x Sensor </t>
  </si>
  <si>
    <t>Desgaste/corrosão</t>
  </si>
  <si>
    <t>Atividades/Obras no Terminal</t>
  </si>
  <si>
    <t>Comunicação&gt;Conector (ponta molhada)</t>
  </si>
  <si>
    <t>Mau contato</t>
  </si>
  <si>
    <t>Impacto de Atividades de Pesca</t>
  </si>
  <si>
    <t>Comunicação&gt;Conector (ponta seca)</t>
  </si>
  <si>
    <t>Interferência Acústica/Eletrônica</t>
  </si>
  <si>
    <t>Controle&gt;Conector</t>
  </si>
  <si>
    <t>Interferência Magnética</t>
  </si>
  <si>
    <t>Problema Transmissão Satélite</t>
  </si>
  <si>
    <t>Controle&gt;Datalogger</t>
  </si>
  <si>
    <t>Obstrução do Sinal</t>
  </si>
  <si>
    <t>Problema de Energia do Píer ou Terminal</t>
  </si>
  <si>
    <t>Energia&gt;Bateria</t>
  </si>
  <si>
    <t>Falha Humana</t>
  </si>
  <si>
    <t>Energia&gt;Controlador Solar</t>
  </si>
  <si>
    <t>Erro de Configuração do Equipamento</t>
  </si>
  <si>
    <t>Erro de Digitação</t>
  </si>
  <si>
    <t>Energia&gt;Fiação Energia</t>
  </si>
  <si>
    <t>Inclinação/Tombamento</t>
  </si>
  <si>
    <t>Energia&gt;Fonte</t>
  </si>
  <si>
    <t xml:space="preserve">Erro de montagem </t>
  </si>
  <si>
    <t>Sobrecarga do Sistema</t>
  </si>
  <si>
    <t>Energia&gt;Painel Solar</t>
  </si>
  <si>
    <t>Vandalismo ou Roubo</t>
  </si>
  <si>
    <t>Condições Ambietais Extremas</t>
  </si>
  <si>
    <t>Equipamento&gt;ADCP</t>
  </si>
  <si>
    <t>Limitação do Sensor</t>
  </si>
  <si>
    <t>Equipamento&gt;Anemômetro</t>
  </si>
  <si>
    <t>Não Identificado</t>
  </si>
  <si>
    <t>Equipamento&gt;CTD</t>
  </si>
  <si>
    <t>Diferença Relógio</t>
  </si>
  <si>
    <t>Falha no dimensionamento/projeto</t>
  </si>
  <si>
    <t xml:space="preserve">Equipamento&gt;Estação Meteorológica </t>
  </si>
  <si>
    <t>Falha Bússola</t>
  </si>
  <si>
    <t>Falha de Procedimento</t>
  </si>
  <si>
    <t>Equipamento&gt;Marégrafo</t>
  </si>
  <si>
    <t>Falta de Energia</t>
  </si>
  <si>
    <t>Equipamento&gt;Ondógrafo</t>
  </si>
  <si>
    <t>Falta de espaço na memória interna</t>
  </si>
  <si>
    <t>Entrada de água no sistema</t>
  </si>
  <si>
    <t>Equipamento&gt;Rastreador</t>
  </si>
  <si>
    <t>Equipamento&gt;Visibilômetro</t>
  </si>
  <si>
    <t>Estrutura/Suporte&gt;Boia (Flutuador)</t>
  </si>
  <si>
    <t>Estrutura/Suporte&gt;Boia (Mangrulho)</t>
  </si>
  <si>
    <t>Estrutura/Suporte&gt;Cabo Borracha</t>
  </si>
  <si>
    <t>Estrutura/Suporte&gt;Cabo Poliamida</t>
  </si>
  <si>
    <t>Estrutura/Suporte&gt;Caixa Ambiental</t>
  </si>
  <si>
    <t>Estrutura/Suporte&gt;Corrente da Boia</t>
  </si>
  <si>
    <t>Estrutura/Suporte&gt;Estrutura de Fixação - ADCP</t>
  </si>
  <si>
    <t>Estrutura/Suporte&gt;Estrutura de Fixação - Anemômetro/Est.Meteo</t>
  </si>
  <si>
    <t>Estrutura/Suporte&gt;Estrutura de Fixação - Marégrafo</t>
  </si>
  <si>
    <t>Estrutura/Suporte&gt;Lanterna</t>
  </si>
  <si>
    <t>Estrutura/Suporte&gt;Manilha</t>
  </si>
  <si>
    <t>Estrutura/Suporte&gt;Poita</t>
  </si>
  <si>
    <t>Estrutura/Suporte&gt;Régua de Maré</t>
  </si>
  <si>
    <t>Recebimento/Processamento&gt;Banco de Dados (RDS)</t>
  </si>
  <si>
    <t>Recebimento/Processamento&gt;Comunicação Serviços AWS</t>
  </si>
  <si>
    <t>Recebimento/Processamento&gt;Gateway (aplicação)</t>
  </si>
  <si>
    <t>Recebimento/Processamento&gt;Rotina Python</t>
  </si>
  <si>
    <t>Recebimento/Processamento&gt;Servidor EC2</t>
  </si>
  <si>
    <t>Recebimento/Processamento&gt;Servidor S3</t>
  </si>
  <si>
    <t>Recebimento/Processamento&gt;Traccar</t>
  </si>
  <si>
    <t>Transmissão&gt;Antena</t>
  </si>
  <si>
    <t>Transmissão&gt;Modem</t>
  </si>
  <si>
    <t>PROJETO</t>
  </si>
  <si>
    <t>CLIENTE</t>
  </si>
  <si>
    <t>TERMINAL</t>
  </si>
  <si>
    <t>NOME</t>
  </si>
  <si>
    <t>EMAIL</t>
  </si>
  <si>
    <t>TELEFONE</t>
  </si>
  <si>
    <t>ALMOÇO PÍER</t>
  </si>
  <si>
    <t>CONTATO RESUMIDO</t>
  </si>
  <si>
    <t>SISMO®ALUMAR</t>
  </si>
  <si>
    <t>Alumar</t>
  </si>
  <si>
    <t>ALUMAR</t>
  </si>
  <si>
    <t>Ronildo Carvalho</t>
  </si>
  <si>
    <t>Ronildo.Carvalho@alcoa.com</t>
  </si>
  <si>
    <t>(98) 98159-5200</t>
  </si>
  <si>
    <t>Franklin A. Costa</t>
  </si>
  <si>
    <t>franklin.costa@alcoa.com</t>
  </si>
  <si>
    <t>(98) 98136-1771 / 3301-2160</t>
  </si>
  <si>
    <t>FASE 1</t>
  </si>
  <si>
    <t>[CLIENTE] Ronildo Carvalho &lt;Ronildo.Carvalho@alcoa.com&gt; (98) 98159-5200 // Franklin A. Costa &lt;franklin.costa@alcoa.com&gt; (98) 98136-1771 / 3301-2160</t>
  </si>
  <si>
    <t>SISMO®GUANABARA</t>
  </si>
  <si>
    <t>Petrobras</t>
  </si>
  <si>
    <t>PÍER PRINCIPAL</t>
  </si>
  <si>
    <t>Luiz Gustavo Cunha Biato</t>
  </si>
  <si>
    <t>gustavo.biato@transpetro.com.br</t>
  </si>
  <si>
    <t>(21) 97924-9703 / (21) 3211-1046 #740</t>
  </si>
  <si>
    <t>[CLIENTE] Luiz Gustavo Cunha Biato &lt;gustavo.biato@transpetro.com.br&gt; (21) 97924-9703 / (21) 3211-1046 #740</t>
  </si>
  <si>
    <t>GNL</t>
  </si>
  <si>
    <t>Joao Luiz Lavoura Correa</t>
  </si>
  <si>
    <t>joaolavoura@transpetro.com.br</t>
  </si>
  <si>
    <t>(21) 9973-99726 / (21) 3211-2553 #740</t>
  </si>
  <si>
    <t>[CLIENTE] Joao Luiz Lavoura Correa &lt;joaolavoura@transpetro.com.br&gt; (21) 9973-99726 / (21) 3211-2553 #740</t>
  </si>
  <si>
    <t>SISMO®BTS</t>
  </si>
  <si>
    <t>TEMADRE</t>
  </si>
  <si>
    <t>Lizanias Gonzaga de Lima</t>
  </si>
  <si>
    <t>lizanias@transpetro.com.br</t>
  </si>
  <si>
    <t>(71) 9691-1708</t>
  </si>
  <si>
    <t>[CLIENTE] Lizanias Gonzaga de Lima &lt;lizanias@transpetro.com.br&gt; (71) 9691-1708</t>
  </si>
  <si>
    <t>TRBA</t>
  </si>
  <si>
    <t>Jorge Rego</t>
  </si>
  <si>
    <t>jarego@transpetro.com.br</t>
  </si>
  <si>
    <t>(71) 9640-8339</t>
  </si>
  <si>
    <t>[CLIENTE] Jorge Rego &lt;jarego@transpetro.com.br&gt; (71) 9640-8339</t>
  </si>
  <si>
    <t>SISMO®CELSE</t>
  </si>
  <si>
    <t>Celse</t>
  </si>
  <si>
    <t>TMIB</t>
  </si>
  <si>
    <t>Wagner Moura</t>
  </si>
  <si>
    <t>wagner.moura@celse.com.br</t>
  </si>
  <si>
    <t>(79) 99864-8878 / (79) 3205-9307</t>
  </si>
  <si>
    <t>[CLIENTE] Wagner Moura &lt;wagner.moura@celse.com.br&gt; (79) 99864-8878 / (79) 3205-9307</t>
  </si>
  <si>
    <t>SISMO®PORTOCEL</t>
  </si>
  <si>
    <t>Argonáutica</t>
  </si>
  <si>
    <t>PORTOCEL</t>
  </si>
  <si>
    <t>Sergio Luiz De Lima</t>
  </si>
  <si>
    <t>sll@portocel.com.br</t>
  </si>
  <si>
    <t>(27) 99984 8855 / (27) 3270-4417</t>
  </si>
  <si>
    <t>Felipe Ruggeri</t>
  </si>
  <si>
    <t>ruggeri@argonautica.com.br</t>
  </si>
  <si>
    <t>(11) 99107-7047</t>
  </si>
  <si>
    <t>[CLIENTE] Sergio Luiz De Lima &lt;sll@portocel.com.br&gt; (27) 99984 8855 / (27) 3270-4417 // Felipe Ruggeri &lt;ruggeri@argonautica.com.br&gt; (11) 99107-7047</t>
  </si>
  <si>
    <t>SISMO®VALEPDM</t>
  </si>
  <si>
    <t>Vale</t>
  </si>
  <si>
    <t>PONTA DA MADEIRA</t>
  </si>
  <si>
    <t>Paulo Cardoso</t>
  </si>
  <si>
    <t>paulo.cardoso@vale.com</t>
  </si>
  <si>
    <t>(98) 8736-6020</t>
  </si>
  <si>
    <t>[CLIENTE] Paulo Cardoso &lt;paulo.cardoso@vale.com&gt; (98) 8736-6020</t>
  </si>
  <si>
    <t>SISMO®SUAPE</t>
  </si>
  <si>
    <t>Porto de Suape</t>
  </si>
  <si>
    <t>PORTO DE SUAPE</t>
  </si>
  <si>
    <t>Daniele Mallmann</t>
  </si>
  <si>
    <t>daniele.mallmann@suape.pe.gov.br</t>
  </si>
  <si>
    <t>(81) 9939-1355</t>
  </si>
  <si>
    <t>[CLIENTE] Daniele Mallmann &lt;daniele.mallmann@suape.pe.gov.br&gt; (81) 9939-1355</t>
  </si>
  <si>
    <t>TIG</t>
  </si>
  <si>
    <t>Marcelo Fonseca</t>
  </si>
  <si>
    <t>marcelo.fonseca1@vale.com</t>
  </si>
  <si>
    <t>(21) 96437-0688</t>
  </si>
  <si>
    <t>[CLIENTE] Marcelo Fonseca &lt;marcelo.fonseca1@vale.com&gt; (21) 96437-0688</t>
  </si>
  <si>
    <t>SISMO®TAPAJOS</t>
  </si>
  <si>
    <t>Unitapajos</t>
  </si>
  <si>
    <t>UNITAPAJOS</t>
  </si>
  <si>
    <t>Welton Cezar</t>
  </si>
  <si>
    <t>welton.cezar@unitapajos.com.br</t>
  </si>
  <si>
    <t>(91) 9263-1300</t>
  </si>
  <si>
    <t>[CLIENTE] Welton Cezar &lt;welton.cezar@unitapajos.com.br&gt; (91) 9263-1300</t>
  </si>
  <si>
    <t>TGPM</t>
  </si>
  <si>
    <t>Hussein Gazel</t>
  </si>
  <si>
    <t>hussein.gazel@pontadamontanha.com</t>
  </si>
  <si>
    <t>(91) 9226-2983</t>
  </si>
  <si>
    <t>[CLIENTE] Hussein Gazel &lt;hussein.gazel@pontadamontanha.com&gt; (91) 9226-2983</t>
  </si>
  <si>
    <t>SISMO®UBU</t>
  </si>
  <si>
    <t>Samarco</t>
  </si>
  <si>
    <t>PONTA DE UBU</t>
  </si>
  <si>
    <t>Marco Antonio Muniz Gamaro</t>
  </si>
  <si>
    <t>gamaro@samarco.com</t>
  </si>
  <si>
    <t>(28) 99275-4749</t>
  </si>
  <si>
    <t>Eric Rafael dos Reis</t>
  </si>
  <si>
    <t>eric@samarco.com.br</t>
  </si>
  <si>
    <t>(28) 99298-7638</t>
  </si>
  <si>
    <t>[CLIENTE] Marco Antonio Muniz Gamaro &lt;gamaro@samarco.com&gt; (28) 99275-4749 // Eric Rafael dos Reis &lt;eric@samarco.com.br&gt; (28) 99298-7638</t>
  </si>
  <si>
    <t>SISMO®CATTALINI</t>
  </si>
  <si>
    <t>Cattalini</t>
  </si>
  <si>
    <t>CATTALINI</t>
  </si>
  <si>
    <t>Weder Alexandre Pozza</t>
  </si>
  <si>
    <t>weder.pozza@cattaliniterminais.com.br</t>
  </si>
  <si>
    <t>(41) 8832-7754</t>
  </si>
  <si>
    <t>Leandro Augusto Guimarães da Silva</t>
  </si>
  <si>
    <t>leandro.silva@cattaliniterminais.com.br</t>
  </si>
  <si>
    <t>(41) 98825-3250 / (41) 3420-3500</t>
  </si>
  <si>
    <t>FASE 2</t>
  </si>
  <si>
    <t>[CLIENTE] Weder Alexandre Pozza &lt;weder.pozza@cattaliniterminais.com.br&gt; (41) 8832-7754 // Leandro Augusto Guimarães da Silva &lt;leandro.silva@cattaliniterminais.com.br&gt; (41) 98825-3250 / (41) 3420-3500</t>
  </si>
  <si>
    <t>SISMO®COSAN</t>
  </si>
  <si>
    <t>Cosan</t>
  </si>
  <si>
    <t>COSAN</t>
  </si>
  <si>
    <t>Raphael Ferreira Freitas</t>
  </si>
  <si>
    <t>raphael.freitas@moovelub.com</t>
  </si>
  <si>
    <t>(21) 99672-5143</t>
  </si>
  <si>
    <t>Daniel Gondra Nunes</t>
  </si>
  <si>
    <t>Daniel.Nunes@moovelub.com</t>
  </si>
  <si>
    <t>(21) 97215-1849 / (21) 3386-2194</t>
  </si>
  <si>
    <t>[CLIENTE] Raphael Ferreira Freitas &lt;raphael.freitas@moovelub.com&gt; (21) 99672-5143 // Daniel Gondra Nunes &lt;Daniel.Nunes@moovelub.com&gt; (21) 97215-1849 / (21) 3386-2194</t>
  </si>
  <si>
    <t>SISMO®LIBRA/MULTI</t>
  </si>
  <si>
    <t>ICTSI RIO</t>
  </si>
  <si>
    <t>LIBRA</t>
  </si>
  <si>
    <t>Daniel Dominguez de Oliveira</t>
  </si>
  <si>
    <t>daniel.dominguez@ictsirio.com</t>
  </si>
  <si>
    <t>(21) 99476-6606</t>
  </si>
  <si>
    <t>Marcelo Ribeiro de Carvalho</t>
  </si>
  <si>
    <t>marcelo.carvalho@ictsirio.com</t>
  </si>
  <si>
    <t>(21) 99221-6872</t>
  </si>
  <si>
    <t>[CLIENTE] Daniel Dominguez de Oliveira &lt;daniel.dominguez@ictsirio.com&gt; (21) 99476-6606 // Marcelo Ribeiro de Carvalho &lt;marcelo.carvalho@ictsirio.com&gt; (21) 99221-6872</t>
  </si>
  <si>
    <t>HMPSECN1</t>
  </si>
  <si>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</si>
  <si>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</si>
  <si>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r>
      <rPr>
        <rFont val="Calibri"/>
        <b/>
        <color rgb="FF000000"/>
        <sz val="12.0"/>
      </rPr>
      <t>Itens Substituídos</t>
    </r>
    <r>
      <rPr>
        <rFont val="Arial"/>
        <b val="0"/>
        <color rgb="FF000000"/>
        <sz val="10.0"/>
      </rPr>
      <t xml:space="preserve"> (Colocar</t>
    </r>
    <r>
      <rPr>
        <rFont val="Calibri"/>
        <b/>
        <color rgb="FF000000"/>
        <sz val="11.0"/>
      </rPr>
      <t xml:space="preserve"> S/N dos equipamentos retirados</t>
    </r>
    <r>
      <rPr>
        <rFont val="Arial"/>
        <b val="0"/>
        <color rgb="FF000000"/>
        <sz val="10.0"/>
      </rPr>
      <t xml:space="preserve"> e </t>
    </r>
    <r>
      <rPr>
        <rFont val="Calibri"/>
        <b/>
        <color rgb="FF000000"/>
        <sz val="11.0"/>
      </rPr>
      <t>instalados</t>
    </r>
    <r>
      <rPr>
        <rFont val="Arial"/>
        <b val="0"/>
        <color rgb="FF000000"/>
        <sz val="10.0"/>
      </rPr>
      <t>; Número do Modem, ICCID, modelo e potência do painel solar, etc)</t>
    </r>
  </si>
  <si>
    <r>
      <rPr>
        <rFont val="Calibri"/>
        <b/>
        <color rgb="FF000000"/>
        <sz val="12.0"/>
      </rPr>
      <t>Checklist de Fotografias Obrigatórias</t>
    </r>
    <r>
      <rPr>
        <rFont val="Arial"/>
        <b val="0"/>
        <color rgb="FF000000"/>
        <sz val="10.0"/>
      </rPr>
      <t xml:space="preserve"> </t>
    </r>
  </si>
  <si>
    <r>
      <rPr>
        <rFont val="Calibri"/>
        <b/>
        <color rgb="FF000000"/>
        <sz val="12.0"/>
      </rPr>
      <t>Conservação das Estruturas</t>
    </r>
    <r>
      <rPr>
        <rFont val="Calibri"/>
        <b val="0"/>
        <color rgb="FF000000"/>
        <sz val="10.0"/>
      </rPr>
      <t xml:space="preserve"> (OK = ótimo estado; Observação = foi observada alguma anomalia/observação; Foi Subst = foi substituído)</t>
    </r>
    <r>
      <rPr>
        <rFont val="Calibri"/>
        <b/>
        <color rgb="FF000000"/>
        <sz val="11.0"/>
      </rPr>
      <t>.</t>
    </r>
    <r>
      <rPr>
        <rFont val="Calibri"/>
        <b/>
        <color rgb="FF000000"/>
        <sz val="10.0"/>
      </rPr>
      <t xml:space="preserve"> Descrever as observações/anomalias abaixo.</t>
    </r>
    <r>
      <rPr>
        <rFont val="Calibri"/>
        <b/>
        <color rgb="FF000000"/>
        <sz val="11.0"/>
      </rPr>
      <t xml:space="preserve"> </t>
    </r>
  </si>
  <si>
    <t>ESTAÇÃO</t>
  </si>
  <si>
    <t>UF</t>
  </si>
  <si>
    <t>REGIÃO</t>
  </si>
  <si>
    <t>DIA EMISSÃO RELATÓRIO</t>
  </si>
  <si>
    <t>LAT</t>
  </si>
  <si>
    <t>LON</t>
  </si>
  <si>
    <t>STATUS</t>
  </si>
  <si>
    <t>TIPO ESTAÇÃO</t>
  </si>
  <si>
    <t>TIPO PRODUTO</t>
  </si>
  <si>
    <t>ESTAÇÃO SIGLA JIRA</t>
  </si>
  <si>
    <t>FREQ. MANUTENÇÃO (DIAS)</t>
  </si>
  <si>
    <t>TEMPO DE MANUTENÇÃO (DIAS)</t>
  </si>
  <si>
    <t>DIAS NO MÊS (NA ESTAÇÃO)</t>
  </si>
  <si>
    <t>TEMPO DESLOCAMENTO ATÉ REGIÃO</t>
  </si>
  <si>
    <t>INTERVALO DE MEDIÇÃO</t>
  </si>
  <si>
    <t>DATA PRIMEIRA INSTALAÇÃO</t>
  </si>
  <si>
    <t>DATA PRIMEIRO CONTRATO</t>
  </si>
  <si>
    <t>INÍCIO CONTRATO VIGENTE</t>
  </si>
  <si>
    <t>DURAÇÃO CONTRATO (MESES)</t>
  </si>
  <si>
    <t>CONTRATO JÁ FOI RENOVADO</t>
  </si>
  <si>
    <t>HOUVERAM ADITIVOS DE ESCOPO</t>
  </si>
  <si>
    <t>DATA TÉRMINO</t>
  </si>
  <si>
    <t>COORDENADOR</t>
  </si>
  <si>
    <t>RESPONSÁVEL</t>
  </si>
  <si>
    <t>BACKUP</t>
  </si>
  <si>
    <t>CONTATOS</t>
  </si>
  <si>
    <t>OUTROS AVISOS</t>
  </si>
  <si>
    <t>ID Tábua de Marés</t>
  </si>
  <si>
    <t>Nome Tábua de Marés</t>
  </si>
  <si>
    <t>MA</t>
  </si>
  <si>
    <t>SÃO LUÍS</t>
  </si>
  <si>
    <t>entre dia 21 e 23 (variável)</t>
  </si>
  <si>
    <t>2°37.575'S</t>
  </si>
  <si>
    <t>44°22.064'W</t>
  </si>
  <si>
    <t>OPERACIONAL</t>
  </si>
  <si>
    <t>Boia Equipada</t>
  </si>
  <si>
    <t>SISMO</t>
  </si>
  <si>
    <t>SISMO®ALUMAR - HMALUBOIA02</t>
  </si>
  <si>
    <t> </t>
  </si>
  <si>
    <t>CALÇA BRIM E CAMISETA MANGA LONGA; BOTINA COM BICO DE PVC; COLETE SALVA-VIDAS (OUTROS EPI'S PODEM SER NECESSÁRIOS, DEPENDENDO DA ATIVIDADE ESPECÍFICA A SER EXECUTADA)</t>
  </si>
  <si>
    <t>2°38.035'S</t>
  </si>
  <si>
    <t>44°21.834'W</t>
  </si>
  <si>
    <t>SISMO®ALUMAR - HMALUBOIA04</t>
  </si>
  <si>
    <t>2°40.691'S</t>
  </si>
  <si>
    <t>44°21.788'W</t>
  </si>
  <si>
    <t>Maregrafo Pier</t>
  </si>
  <si>
    <t>SISMO®ALUMAR - HMALUMARE</t>
  </si>
  <si>
    <t>MACACÃO HM; BOTINA COM BICO DE PVC (OUTROS EPI'S PODEM SER NECESSÁRIOS, DEPENDENDO DA ATIVIDADE ESPECÍFICA A SER EXECUTADA)</t>
  </si>
  <si>
    <t>TERMINAL DA ALUMAR</t>
  </si>
  <si>
    <t>2°40.761'S</t>
  </si>
  <si>
    <t>44°21.803W</t>
  </si>
  <si>
    <t>Meteo Pier</t>
  </si>
  <si>
    <t>SISMO®ALUMAR - HMALUVENTO</t>
  </si>
  <si>
    <t>HMAMPIACAGUERA</t>
  </si>
  <si>
    <t>COLETA®PIACAGUERA</t>
  </si>
  <si>
    <t>Ambilev</t>
  </si>
  <si>
    <t>SP</t>
  </si>
  <si>
    <t>SANTOS</t>
  </si>
  <si>
    <t>DESATIVADA</t>
  </si>
  <si>
    <t>Sensor Fundo autônomo</t>
  </si>
  <si>
    <t>COLETA</t>
  </si>
  <si>
    <t>?</t>
  </si>
  <si>
    <t>[1] TODOS COLABORADORES DE CAMPO ESTÃO CADASTRADOS NO BDCC PARA REALIZAREM AS ATIVIDADES NOS TERMINAIS DO PORTO DE SANTOS. O NÚMERO DE IDENTIFICAÇÃO É O CPF.</t>
  </si>
  <si>
    <t>HMARACOLETA</t>
  </si>
  <si>
    <t>COLETA®ARATU</t>
  </si>
  <si>
    <t>MIND</t>
  </si>
  <si>
    <t>BA</t>
  </si>
  <si>
    <t>SALVADOR</t>
  </si>
  <si>
    <t>COLETA®ARATU - HMARACOLETA</t>
  </si>
  <si>
    <t>[1] REALIZAR LANÇAMENTOS DE DERIVADOR ANTES DO RESGATE DO ADCP PARA VERIFICAÇÃO DOS DADOS DE DIREÇÃO DE CORRENTE</t>
  </si>
  <si>
    <t>RJ</t>
  </si>
  <si>
    <t>RIO DE JANEIRO</t>
  </si>
  <si>
    <t>22° 47.055'S</t>
  </si>
  <si>
    <t>43° 07.921'W</t>
  </si>
  <si>
    <t>Oceanografia Pier</t>
  </si>
  <si>
    <t>SISMO®Guanabara - HMBGGNLADCP</t>
  </si>
  <si>
    <t>MACACÃO HM; BOTINA COM BICO DE PVC; COLETE SALVA-VIDAS (OUTROS EPI'S PODEM SER NECESSÁRIOS, DEPENDENDO DA ATIVIDADE ESPECÍFICA A SER EXECUTADA)</t>
  </si>
  <si>
    <t>SISMO®Guanabara - HMBGGNLPIER</t>
  </si>
  <si>
    <t>PORTO DO RIO DE JANEIRO - ILHA FISCAL</t>
  </si>
  <si>
    <t>22° 49.351'S</t>
  </si>
  <si>
    <t>43° 09.169'W</t>
  </si>
  <si>
    <t>SISMO®Guanabara - HMBGPPADCP</t>
  </si>
  <si>
    <t>22° 49.277'S</t>
  </si>
  <si>
    <t>43° 09.176'W</t>
  </si>
  <si>
    <t>SISMO®Guanabara - HMBGPPPIER</t>
  </si>
  <si>
    <t>12°51.344' S</t>
  </si>
  <si>
    <t>038°39.150' W</t>
  </si>
  <si>
    <t>Boia ADCP Fundo</t>
  </si>
  <si>
    <t>SISMO®BTS - HMBTB03TRBA</t>
  </si>
  <si>
    <t>[1] LEVANTAR ANTECIPADAMENTE DURANTE MOBILIZAÇÃO SE HÁ CABO SOBRESSALENTE DE XR (60 M) NO BRAULIO.</t>
  </si>
  <si>
    <t>12°47.813' S</t>
  </si>
  <si>
    <t>038°34.529' W</t>
  </si>
  <si>
    <t>SISMO®BTS - HMBTB05TEMADRE</t>
  </si>
  <si>
    <t>PORTO DE MADRE DE DEUS</t>
  </si>
  <si>
    <t>13° 01.848'S</t>
  </si>
  <si>
    <t>38° 35.107'W</t>
  </si>
  <si>
    <t>SISMO®BTS - HMBTBOIA</t>
  </si>
  <si>
    <t>[1] LEVAR GOPRO COM SUPORTE (PEITORAL, CAPACETE OU NA MÃO MESMO) PARA FILMAGEM E FOTOGRAFIAS DENTRO DA BOIA.</t>
  </si>
  <si>
    <t>12°58.600' S</t>
  </si>
  <si>
    <t>038°31.271' W</t>
  </si>
  <si>
    <t>SISMO®BTS - HMBTCPBA</t>
  </si>
  <si>
    <t>12°45.268' S</t>
  </si>
  <si>
    <t>038°37.073' W</t>
  </si>
  <si>
    <t>SISMO®BTS - HMBTTEMADRE</t>
  </si>
  <si>
    <t>12°48.910' S</t>
  </si>
  <si>
    <t>038°40.678' W</t>
  </si>
  <si>
    <t>SISMO®BTS - HMBTTRBA</t>
  </si>
  <si>
    <t>PR</t>
  </si>
  <si>
    <t>PARANAGUA</t>
  </si>
  <si>
    <t>1° dia útil</t>
  </si>
  <si>
    <t>25°30.004'S</t>
  </si>
  <si>
    <t>48°32.327'W</t>
  </si>
  <si>
    <t>SISMO®CATTALINI - HMCAPIER</t>
  </si>
  <si>
    <t>CALÇA BRIM E CAMISETA MANGA LONGA COM FAIXA REFLETIVA; BOTINA COM BICO DE PVC; COLETE SALVA-VIDAS; CAPACETE COM JUGULAR; ÓCULOS DE SEGURANÇA (OUTROS EPI'S PODEM SER NECESSÁRIOS, DEPENDENDO DA ATIVIDADE ESPECÍFICA A SER EXECUTADA)</t>
  </si>
  <si>
    <t>[1] NÃO É PERMITIDO O USO DE CELULAR NO TERMINAL. [2] É POSSÍVEL ENTRAR COM O CARRO NO PÍER E CHEGAR BEM PRÓXIMO À ESTAÇÃO, FACILITANDO O TRANSPORTE DO MATERIAL.</t>
  </si>
  <si>
    <t>COLETA®PEDRACAVALO</t>
  </si>
  <si>
    <t>Votorantim</t>
  </si>
  <si>
    <t>10 dias após recebimento Laudo Laboratório</t>
  </si>
  <si>
    <t>diversos pontos</t>
  </si>
  <si>
    <t>COLETA®PEDRACAVALO - HMCAVCTDR2</t>
  </si>
  <si>
    <t>HMCAVCTDBI1</t>
  </si>
  <si>
    <t>12° 41.299'S</t>
  </si>
  <si>
    <t>38° 56.281'W</t>
  </si>
  <si>
    <t>COLETA®PEDRACAVALO - HMCAVCTDBI1</t>
  </si>
  <si>
    <t>HMCAVCTDBI6</t>
  </si>
  <si>
    <t>12° 47.718'S</t>
  </si>
  <si>
    <t>38° 51.795'W</t>
  </si>
  <si>
    <t>COLETA®PEDRACAVALO - HMCAVCTDBI6</t>
  </si>
  <si>
    <t>12° 36.042'S</t>
  </si>
  <si>
    <t>38° 58.553'W</t>
  </si>
  <si>
    <t>25°30.041'S</t>
  </si>
  <si>
    <t>48°32.178'W</t>
  </si>
  <si>
    <t>SISMO®CATTALINI - HMCAWIND</t>
  </si>
  <si>
    <t>CALÇA BRIM E CAMISETA MANGA LONGA COM FAIXA REFLETIVA; BOTINA COM BICO DE PVC; CAPACETE COM JUGULAR; ÓCULOS DE SEGURANÇA (OUTROS EPI'S PODEM SER NECESSÁRIOS, DEPENDENDO DA ATIVIDADE ESPECÍFICA A SER EXECUTADA)</t>
  </si>
  <si>
    <t>SE</t>
  </si>
  <si>
    <t>ARACAJU</t>
  </si>
  <si>
    <t>10°51.77’S</t>
  </si>
  <si>
    <t>036°52.48’W</t>
  </si>
  <si>
    <t>SISMO®CELSE - HMCELESTE</t>
  </si>
  <si>
    <t>[1] PARA SOLICITAÇÃO DE ACESSO DEVE SER ENVIADO EMAIL PARA A CELSE E TAMBÉM PARA A VLI. O RESPONSÁVEL PELA VLI QUE IRÁ LIBERAR O ACESSO É O SR. ITAMAR MOTA. ENVIAR POR E-MAIL (itamar.mota@vli-logistica.com.br) E MENSAGEM WHATSAPP (79) 8112-5112. [2] LEVAR GOPRO COM SUPORTE (PEITORAL, CAPACETE OU NA MÃO MESMO) PARA FILMAGEM E FOTOGRAFIAS DENTRO DA BOIA. [3] ENDEREÇO DO PÍER DE EMBARQUE EM BARRA DOS COQUEIROS: R. José de Campos, 117, Barra dos Coqueiros - SE, 49140-000</t>
  </si>
  <si>
    <t>10° 50.020'S</t>
  </si>
  <si>
    <t>036° 55.190'W</t>
  </si>
  <si>
    <t>SISMO®CELSE - HMCESNA</t>
  </si>
  <si>
    <t>[1] PARA SOLICITAÇÃO DE ACESSO DEVE SER ENVIADO EMAIL PARA A CELSE E TAMBÉM PARA A VLI. O RESPONSÁVEL PELA VLI QUE IRÁ LIBERAR O ACESSO É O SR. ITAMAR MOTA. ENVIAR POR E-MAIL (itamar.mota@vli-logistica.com.br) E MENSAGEM WHATSAPP (79) 8112-5112. [2] ENDEREÇO DO PÍER DE EMBARQUE EM BARRA DOS COQUEIROS: R. José de Campos, 117, Barra dos Coqueiros - SE, 49140-000</t>
  </si>
  <si>
    <t>10°50.010'S</t>
  </si>
  <si>
    <t>36°55.804'W</t>
  </si>
  <si>
    <t>SISMO®CELSE - HMCETMIB</t>
  </si>
  <si>
    <t>TERMINAL MARÍTIMO INÁCIO BARBOSA</t>
  </si>
  <si>
    <t>10° 50.577'S</t>
  </si>
  <si>
    <t>36° 55.042'W</t>
  </si>
  <si>
    <t>SISMO®CELSE - HMCEVENTO</t>
  </si>
  <si>
    <t>HMCIADCP</t>
  </si>
  <si>
    <t>COLETA®PETROCITY</t>
  </si>
  <si>
    <t>Petrocity Energia</t>
  </si>
  <si>
    <t>ES</t>
  </si>
  <si>
    <t>SÃO MATEUS</t>
  </si>
  <si>
    <t>15/10: relatório instalação; 12/11: envio de planilha de dados; 19/11: relatório final</t>
  </si>
  <si>
    <t>19° 3.697'S</t>
  </si>
  <si>
    <t>39° 42.524'W</t>
  </si>
  <si>
    <t>PLANEJAMENTO</t>
  </si>
  <si>
    <t>HMCIVENTO</t>
  </si>
  <si>
    <t>19° 3.874'S</t>
  </si>
  <si>
    <t>39° 43.484'W</t>
  </si>
  <si>
    <t>CALÇA BRIM E CAMISETA MANGA LONGA; BOTINA COM BICO DE PVC; CAPACETE COM JUGULAR (OUTROS EPI'S PODEM SER NECESSÁRIOS, DEPENDENDO DA ATIVIDADE ESPECÍFICA A SER EXECUTADA)</t>
  </si>
  <si>
    <t>SISMO®CONSORCIO</t>
  </si>
  <si>
    <t>Consórcio Apoio</t>
  </si>
  <si>
    <t>23°52.152'S</t>
  </si>
  <si>
    <t>46°9.380'W</t>
  </si>
  <si>
    <t>SISMO®CONSORCIO - HMCOBERTIOGA</t>
  </si>
  <si>
    <t>[1] TODOS COLABORADORES DE CAMPO ESTÃO CADASTRADOS NO BDCC PARA REALIZAREM AS ATIVIDADES NOS TERMINAIS DO PORTO DE SANTOS. O NÚMERO DE IDENTIFICAÇÃO É O CPF. </t>
  </si>
  <si>
    <t>3° dia útil</t>
  </si>
  <si>
    <t>22°49.314'S</t>
  </si>
  <si>
    <t>43°9.769'W</t>
  </si>
  <si>
    <t>SISMO®COSAN - HMCOSANPIER</t>
  </si>
  <si>
    <t>22° 49.364'S</t>
  </si>
  <si>
    <t>43° 9.751'W</t>
  </si>
  <si>
    <t>SISMO®COSAN - HMCOSANWIND</t>
  </si>
  <si>
    <t>CALÇA BRIM E CAMISETA MANGA LONGA; BOTINA COM BICO DE PVC (OUTROS EPI'S PODEM SER NECESSÁRIOS, DEPENDENDO DA ATIVIDADE ESPECÍFICA A SER EXECUTADA)</t>
  </si>
  <si>
    <t>23°58.849'S</t>
  </si>
  <si>
    <t>46°23.501'W</t>
  </si>
  <si>
    <t>SISMO®CONSORCIO - HMCOSAOVICENTE</t>
  </si>
  <si>
    <t>23°52.279'S</t>
  </si>
  <si>
    <t>46°22.269'W</t>
  </si>
  <si>
    <t>SISMO®CONSORCIO - HMCOTIPLAM</t>
  </si>
  <si>
    <t>SISMO®CSN</t>
  </si>
  <si>
    <t>CSN</t>
  </si>
  <si>
    <t>ITAGUAÍ</t>
  </si>
  <si>
    <t>z</t>
  </si>
  <si>
    <t>43°50.076'W</t>
  </si>
  <si>
    <t>SISMO®CSN - HMCSNB22</t>
  </si>
  <si>
    <t>2° dia útil</t>
  </si>
  <si>
    <t>22°55.93'S</t>
  </si>
  <si>
    <t>43°50.532'W</t>
  </si>
  <si>
    <t>SISMO®CSN - HMCSNPIER</t>
  </si>
  <si>
    <t> [1] TODO ACESSO AO PÍER DO TECON DO PORTO DE ITAGUAÍ DEVERÁ SER PREVIAMENTE ALINHADO (DATA, HORÁRIO DE INÍCIO E FIM) PARA DE QUE UM COLABORADOR DA CSN POSSA ACOMPANHAR TODA A ATIVIDADE DA HIDROMARES.</t>
  </si>
  <si>
    <t>PORTO DE ITAGUAÍ</t>
  </si>
  <si>
    <t>22° 56.212'S</t>
  </si>
  <si>
    <t>043° 50.386'W</t>
  </si>
  <si>
    <t>SISMO®CSN - HMCSNWIND</t>
  </si>
  <si>
    <t> [1] TODO ACESSO AO PÍER DO TECAR DO PORTO DE ITAGUAÍ DEVERÁ SER PREVIAMENTE ALINHADO (DATA, HORÁRIO DE INÍCIO E FIM) PARA DE QUE UM COLABORADOR DA CSN POSSA ACOMPANHAR TODA A ATIVIDADE DA HIDROMARES. </t>
  </si>
  <si>
    <t>COLETA®EICOMNOR</t>
  </si>
  <si>
    <t>Eicomnor</t>
  </si>
  <si>
    <t>25°36.612'S</t>
  </si>
  <si>
    <t>48°16.937'W</t>
  </si>
  <si>
    <t>COLETA®EICOMNOR - HMEIPARANAGUA</t>
  </si>
  <si>
    <t>SISMO®BHGE</t>
  </si>
  <si>
    <t>BHGE</t>
  </si>
  <si>
    <t>22°52.281'S</t>
  </si>
  <si>
    <t>43°7.929'W</t>
  </si>
  <si>
    <t>SISMO®BHGE - HMGEBOIA07</t>
  </si>
  <si>
    <t>22°52.326'S</t>
  </si>
  <si>
    <t>43°07.672'W</t>
  </si>
  <si>
    <t>SISMO®BHGE - HMGEBOIA08</t>
  </si>
  <si>
    <t>22°52.390'S</t>
  </si>
  <si>
    <t>43°07.740'W</t>
  </si>
  <si>
    <t>SISMO®BHGE - HMGEVENTO</t>
  </si>
  <si>
    <t>HMGUADCP</t>
  </si>
  <si>
    <t>COLETA®PORTOGUARA</t>
  </si>
  <si>
    <t>Porto Guará</t>
  </si>
  <si>
    <t>COLETA®PORTOGUARA - HMGUADCP</t>
  </si>
  <si>
    <t>HMGUVENTO</t>
  </si>
  <si>
    <t>COLETA®PORTOGUARA - HMGUVENTO</t>
  </si>
  <si>
    <t>SISMO®INPE</t>
  </si>
  <si>
    <t>INPE</t>
  </si>
  <si>
    <t>EX</t>
  </si>
  <si>
    <t>24° 28.072'S</t>
  </si>
  <si>
    <t>44° 24.427'W</t>
  </si>
  <si>
    <t>SISMO®INPE - HMINPBOIA</t>
  </si>
  <si>
    <t>Libra/Multi</t>
  </si>
  <si>
    <t>22°53.380'S</t>
  </si>
  <si>
    <t>43°9.780'W</t>
  </si>
  <si>
    <t>SISMO®LIBRAMULTI - HMLIB02</t>
  </si>
  <si>
    <t>22°52.288'S</t>
  </si>
  <si>
    <t>43°12.082'W</t>
  </si>
  <si>
    <t>SISMO®LIBRAMULTI - HMLIPIER</t>
  </si>
  <si>
    <t>ARACRUZ</t>
  </si>
  <si>
    <t>6° dia útil</t>
  </si>
  <si>
    <t>19°50.308'S</t>
  </si>
  <si>
    <t>40°2.891'W</t>
  </si>
  <si>
    <t>SISMO®PORTOCEL - HMPCBOIA</t>
  </si>
  <si>
    <t>19°51.027'S</t>
  </si>
  <si>
    <t>40°3.334'W</t>
  </si>
  <si>
    <t>SISMO®PORTOCEL - HMPCMOLHE</t>
  </si>
  <si>
    <t>19°50.597'S</t>
  </si>
  <si>
    <t>40°3.342'W</t>
  </si>
  <si>
    <t>SISMO®PORTOCEL - HMPCPIER</t>
  </si>
  <si>
    <t>TERMINAL DE BARRA DO RIACHO</t>
  </si>
  <si>
    <t>2°34.138'S</t>
  </si>
  <si>
    <t>44°22.747'W</t>
  </si>
  <si>
    <t>SISMO®VALEPDM - HMPDMCTDPIERI</t>
  </si>
  <si>
    <t>2°33.134'S</t>
  </si>
  <si>
    <t>44°22.768'W</t>
  </si>
  <si>
    <t>SISMO®VALEPDM - HMPDMCTDPIERIV</t>
  </si>
  <si>
    <t>SISMO®VALEPDM - HMPDMDOLFIM08</t>
  </si>
  <si>
    <t>2°32.885'S</t>
  </si>
  <si>
    <t>44°22.706'W</t>
  </si>
  <si>
    <t>SISMO®VALEPDM - HMPDMDOLFIM15</t>
  </si>
  <si>
    <t>SISMO®VALEPDM - HMPDMPIER01</t>
  </si>
  <si>
    <t>2°33.496'S</t>
  </si>
  <si>
    <t>44°22.743'W</t>
  </si>
  <si>
    <t>SISMO®VALEPDM - HMPDMPIER03</t>
  </si>
  <si>
    <t>2°33.931'S</t>
  </si>
  <si>
    <t>44°22.698'W</t>
  </si>
  <si>
    <t>SISMO®VALEPDM - HMPDMTIDE01</t>
  </si>
  <si>
    <t>TERMINAL DA PONTA DA MADEIRA</t>
  </si>
  <si>
    <t>2°33.171'S</t>
  </si>
  <si>
    <t>44°22.708'W</t>
  </si>
  <si>
    <t>SISMO®VALEPDM - HMPDMTIDE04</t>
  </si>
  <si>
    <t>SISMO®PARANAGUAPILOTS</t>
  </si>
  <si>
    <t>Paranaguá Pilots</t>
  </si>
  <si>
    <t>5° dia útil</t>
  </si>
  <si>
    <t>25°37.206'S</t>
  </si>
  <si>
    <t>48°16.170'W</t>
  </si>
  <si>
    <t>SISMO®PP - HMPPBOIA01</t>
  </si>
  <si>
    <t>25°34.473'S</t>
  </si>
  <si>
    <t>SISMO®PP - HMPPMIRA</t>
  </si>
  <si>
    <t>SISMO®PSE</t>
  </si>
  <si>
    <t>Porto Sudeste</t>
  </si>
  <si>
    <t>22°56.44'S</t>
  </si>
  <si>
    <t>43°51.85'W</t>
  </si>
  <si>
    <t>SISMO®PSE - HMPSEBEV</t>
  </si>
  <si>
    <t>22°58.06'S</t>
  </si>
  <si>
    <t>43°53.29'W</t>
  </si>
  <si>
    <t>SISMO®PSE - HMPSEBIF</t>
  </si>
  <si>
    <t>SISMO®PSE - HMPSEJAGUANUM</t>
  </si>
  <si>
    <t>TERMINAL DA ILHA GUAÍBA</t>
  </si>
  <si>
    <t>22°56.03'S</t>
  </si>
  <si>
    <t>43°51.54'W</t>
  </si>
  <si>
    <t>SISMO®PSE - HMPSEPIER</t>
  </si>
  <si>
    <t> [1] SOMENTE VEÍCULOS COM MENOS DE 3 ANOS PODEM ACESSAR O PÍER. DAR PRIORIDADE PARA ACESSO POR ÁGUA.</t>
  </si>
  <si>
    <t>22° 57.857'S</t>
  </si>
  <si>
    <t>43° 53.294'W</t>
  </si>
  <si>
    <t>SISMO®PSE - HMPSEVENTOBIF</t>
  </si>
  <si>
    <t>SISMO®QUIRIRI</t>
  </si>
  <si>
    <t>Amport</t>
  </si>
  <si>
    <t>PA</t>
  </si>
  <si>
    <t>BELÉM</t>
  </si>
  <si>
    <t>4° dia útil</t>
  </si>
  <si>
    <t>0°42.286'S</t>
  </si>
  <si>
    <t>47°52.952'W</t>
  </si>
  <si>
    <t>SISMO®QUIRIRI - HMQIABADE</t>
  </si>
  <si>
    <t>0°36.000'S</t>
  </si>
  <si>
    <t>47°54.900'W</t>
  </si>
  <si>
    <t>SISMO®QUIRIRI - HMQIGUARAS</t>
  </si>
  <si>
    <t>ILHA DOS GUARÁS</t>
  </si>
  <si>
    <t>01° 09.947'S</t>
  </si>
  <si>
    <t>048° 28.509'W</t>
  </si>
  <si>
    <t>SISMO®QUIRIRI - HMQIMOSQUEIRO</t>
  </si>
  <si>
    <t>ILHA DO MOSQUEIRO</t>
  </si>
  <si>
    <t>0°43.808'S</t>
  </si>
  <si>
    <t>48°31.323'W</t>
  </si>
  <si>
    <t>SISMO®QUIRIRI - HMQISOURE</t>
  </si>
  <si>
    <t>SISMO®RGPILOTS</t>
  </si>
  <si>
    <t>Rio Grande Pilots</t>
  </si>
  <si>
    <t>RIO GRANDE</t>
  </si>
  <si>
    <t>32°8.161'S</t>
  </si>
  <si>
    <t>52°6.126'W</t>
  </si>
  <si>
    <t>SISMO®RGPILOTS - HMRGPRATICAGEM</t>
  </si>
  <si>
    <t>SISMO®ALEMOA</t>
  </si>
  <si>
    <t>23°55.093'S</t>
  </si>
  <si>
    <t>46°22.077'W</t>
  </si>
  <si>
    <t>SISMO®ALEMOA - HMSPALEMOA</t>
  </si>
  <si>
    <t>23° 55.095'S</t>
  </si>
  <si>
    <t>046° 22.078'W</t>
  </si>
  <si>
    <t>SISMO®ALEMOA - HMSPALEMOABR</t>
  </si>
  <si>
    <t>PORTO DE SANTOS - TORRE GRANDE</t>
  </si>
  <si>
    <t>SISMO®SPPILOTS</t>
  </si>
  <si>
    <t>Santos Pilots</t>
  </si>
  <si>
    <t>23°55.353'S</t>
  </si>
  <si>
    <t>46°20.080'W</t>
  </si>
  <si>
    <t>SISMO®SPPILOTS - HMSPBARNABE</t>
  </si>
  <si>
    <t>SISMO®SPPILOTS - HMSPBTP</t>
  </si>
  <si>
    <t>23°57.579'S</t>
  </si>
  <si>
    <t>46°18.313'W</t>
  </si>
  <si>
    <t>SISMO®SPPILOTS - HMSPCAPITANIA</t>
  </si>
  <si>
    <t>24°0.300'S</t>
  </si>
  <si>
    <t>46°19.927'W</t>
  </si>
  <si>
    <t>SISMO®SPPILOTS - HMSPPALMAS</t>
  </si>
  <si>
    <t> [1] TODOS COLABORADORES DE CAMPO ESTÃO CADASTRADOS NO BDCC PARA REALIZAREM AS ATIVIDADES NOS TERMINAIS DO PORTO DE SANTOS. O NÚMERO DE IDENTIFICAÇÃO É O CPF.</t>
  </si>
  <si>
    <t>23°59.529'S</t>
  </si>
  <si>
    <t>46°18.096'W</t>
  </si>
  <si>
    <t>SISMO®SPPILOTS - HMSPPRATICAGEM</t>
  </si>
  <si>
    <t>SÃO SEBASTIÃO</t>
  </si>
  <si>
    <t>23°48.649'S</t>
  </si>
  <si>
    <t>45°23.343'W</t>
  </si>
  <si>
    <t>SISMO®SPPILOTS - HMSPTEBAR</t>
  </si>
  <si>
    <t>SISMO®TEBARPILOTS</t>
  </si>
  <si>
    <t>23°51.174'S</t>
  </si>
  <si>
    <t>045°26.085'W</t>
  </si>
  <si>
    <t>SISMO®TEBARPILOTS - HMSPTEBARB04</t>
  </si>
  <si>
    <t>SISMO®TEBAR</t>
  </si>
  <si>
    <t>23° 51.172'S</t>
  </si>
  <si>
    <t>045° 26.098'W</t>
  </si>
  <si>
    <t>Meteo Baliza</t>
  </si>
  <si>
    <t>SISMO®TEBAR - HMSSBOIA04VENTO</t>
  </si>
  <si>
    <t>23° 48.673'S</t>
  </si>
  <si>
    <t>045° 23.365'W</t>
  </si>
  <si>
    <t>SISMO®TEBAR - HMSSTEBARADCP</t>
  </si>
  <si>
    <t>23° 48.631'S</t>
  </si>
  <si>
    <t>045° 23.341'W</t>
  </si>
  <si>
    <t>SISMO®TEBAR - HMSSTEBARMARE</t>
  </si>
  <si>
    <t>PORTO DE SÃO SEBASTIÃO</t>
  </si>
  <si>
    <t>SISMO®SUAPEBR</t>
  </si>
  <si>
    <t>PE</t>
  </si>
  <si>
    <t>SUAPE</t>
  </si>
  <si>
    <t>08° 23.537'S</t>
  </si>
  <si>
    <t>34° 56.886'W</t>
  </si>
  <si>
    <t>SISMO®SUBR - HMSUBRDOLFIM</t>
  </si>
  <si>
    <t>08° 23.489'S</t>
  </si>
  <si>
    <t>34° 56.801'W</t>
  </si>
  <si>
    <t>SISMO®SUBR - HMSUBRVENTO</t>
  </si>
  <si>
    <t>8°23.60'S</t>
  </si>
  <si>
    <t>34°57.55'W</t>
  </si>
  <si>
    <t>SISMO®SUAPE - HMSUPIER</t>
  </si>
  <si>
    <t>HMSUWAVES</t>
  </si>
  <si>
    <t>8°23.68'S</t>
  </si>
  <si>
    <t>34°56.22'W</t>
  </si>
  <si>
    <t>SISMO®SUAPE - HMSUWAVE</t>
  </si>
  <si>
    <t>SISMO®PEREGRINO</t>
  </si>
  <si>
    <t>TechnipFMC</t>
  </si>
  <si>
    <t>PEREGRINO</t>
  </si>
  <si>
    <t>23°19.968'S</t>
  </si>
  <si>
    <t>41°18.629'W</t>
  </si>
  <si>
    <t xml:space="preserve">SISMO®PEREGRINO - HMPEREGRINO </t>
  </si>
  <si>
    <t>SISMO®TEBIG</t>
  </si>
  <si>
    <t>ANGRA DOS REIS</t>
  </si>
  <si>
    <t>23° 04.258'S</t>
  </si>
  <si>
    <t>044° 13.992'W</t>
  </si>
  <si>
    <t>SISMO®TEBIG - HMTEBOIA17</t>
  </si>
  <si>
    <t>23°03.899'S</t>
  </si>
  <si>
    <t>44°14.454'W</t>
  </si>
  <si>
    <t>SISMO®TEBIG - HMTEBOIA18</t>
  </si>
  <si>
    <t>SISMO®TEBIG - HMTEBOIA18WIND</t>
  </si>
  <si>
    <t>23°3.682'S</t>
  </si>
  <si>
    <t>44°13.557'W</t>
  </si>
  <si>
    <t>SISMO®TEBIG - HMTEPIER</t>
  </si>
  <si>
    <t>PORTO DE ANGRA DOS REIS</t>
  </si>
  <si>
    <t>23° 06.860'S</t>
  </si>
  <si>
    <t>44° 03.260'W</t>
  </si>
  <si>
    <t>SISMO®TIG - HMTIGBOIA01</t>
  </si>
  <si>
    <t>23° 00.600'S</t>
  </si>
  <si>
    <t>44° 01.300'W</t>
  </si>
  <si>
    <t>SISMO®TIG - HMTIGBOIA18</t>
  </si>
  <si>
    <t>COLETA®TIG</t>
  </si>
  <si>
    <t>COLETA®TIG - HMTIGFAROL</t>
  </si>
  <si>
    <t>HMTIGFAROLVENTO</t>
  </si>
  <si>
    <t>23° 10.081'S</t>
  </si>
  <si>
    <t>44° 05.601'W</t>
  </si>
  <si>
    <t>SISMO®TIG - HMTIGFAROLVENTO</t>
  </si>
  <si>
    <t>COLETA®TIG - HMTIGPIER</t>
  </si>
  <si>
    <t>23° 00.845'S</t>
  </si>
  <si>
    <t>44° 02.112'W</t>
  </si>
  <si>
    <t>SISMO®TIG - HMTIGPIERVENTO</t>
  </si>
  <si>
    <t>Unitapajos; Hidrovias do Brasil; TGPM</t>
  </si>
  <si>
    <t>BARCARENA</t>
  </si>
  <si>
    <t>01° 30.239'S</t>
  </si>
  <si>
    <t>48° 44.187'W</t>
  </si>
  <si>
    <t>SISMO®TAPAJOS - HMTJHIDROVIAS</t>
  </si>
  <si>
    <t>1°34.131'S</t>
  </si>
  <si>
    <t>48°46.836'W</t>
  </si>
  <si>
    <t>SISMO®TAPAJOS - HMTJMONTANHA</t>
  </si>
  <si>
    <t>1°34.151'S</t>
  </si>
  <si>
    <t>48°46.878'W</t>
  </si>
  <si>
    <t>SISMO®TAPAJOS - HMTJTORRE1</t>
  </si>
  <si>
    <t>1°29.73'S</t>
  </si>
  <si>
    <t>48°43.59'W</t>
  </si>
  <si>
    <t>SISMO®TAPAJOS - HMTJUNITAPAJOS</t>
  </si>
  <si>
    <t>UBU</t>
  </si>
  <si>
    <t>20°47.070'S</t>
  </si>
  <si>
    <t>40°33.55'W</t>
  </si>
  <si>
    <t>SISMO®UBU - HMUBUBOIA04</t>
  </si>
  <si>
    <t>20° 47.128'S</t>
  </si>
  <si>
    <t>40° 34.221'W</t>
  </si>
  <si>
    <t>SISMO®UBU - HMUBUMAREN</t>
  </si>
  <si>
    <t>TERMINAL DA PONTA DO UBU</t>
  </si>
  <si>
    <t>20° 47.264'S</t>
  </si>
  <si>
    <t>40° 34.279'W</t>
  </si>
  <si>
    <t>SISMO®UBU - HMUBUMARES</t>
  </si>
  <si>
    <t>20° 47.118'S</t>
  </si>
  <si>
    <t>40° 34.112'W</t>
  </si>
  <si>
    <t>SISMO®UBU - HMUBUMETEO</t>
  </si>
  <si>
    <t>SEM PROJETO</t>
  </si>
  <si>
    <t>SEM CLIENTE</t>
  </si>
  <si>
    <t>NÃO EXISTE</t>
  </si>
  <si>
    <t>NOME DA ESTACAO A SER UTILIZADA PARA ATIVIDADES NÃO VINCULADAS A ESTAÇÕES. VENDA DE EQUIPAMENTOS, OFICINA, ADMINISTRATIVO, ALMOXARIFADO, ETC.</t>
  </si>
  <si>
    <t>HMTRAMONOBOIA</t>
  </si>
  <si>
    <t>SISMO®TRAMANDAI</t>
  </si>
  <si>
    <t>TRAMANDAÍ</t>
  </si>
  <si>
    <t>30°03.199' S</t>
  </si>
  <si>
    <t>050°05.294' W</t>
  </si>
  <si>
    <t>SISMO®PSE - HMPSECN1</t>
  </si>
  <si>
    <t>[1] NECESSÁRIO TER CERTIFICADO DE TREINAMENTO NR-35 - TRABALHO EM ALTURA.  [2] SOMENTE VEÍCULOS COM MENOS DE 3 ANOS PODEM ACESSAR O PÍER. DAR PRIORIDADE PARA ACESSO POR ÁGUA.</t>
  </si>
  <si>
    <t>HMUBUCOLETACTD</t>
  </si>
  <si>
    <t>SISMO®UBU - HMUBUCOLETACTD</t>
  </si>
  <si>
    <t>HMGNAMOLHEN</t>
  </si>
  <si>
    <t>COLETA®GNA</t>
  </si>
  <si>
    <t>Argonautica - Porto Açu</t>
  </si>
  <si>
    <t>AÇU</t>
  </si>
  <si>
    <t>15 dias após o resgate (a cada 60 dias)</t>
  </si>
  <si>
    <t>COLETA®GNA - HMGNAMOLHEN</t>
  </si>
  <si>
    <t>[1] NÃO ESTÁ AUTORIZADA ATIVIDADE DE MERGULHO NAS MANOBRAS DE RESGATE DA ESTAÇÃO.</t>
  </si>
  <si>
    <t>HMGNAMOLHES</t>
  </si>
  <si>
    <t>COLETA®GNA - HMGNAMOLHES</t>
  </si>
  <si>
    <t>HMGNABOIA</t>
  </si>
  <si>
    <t>COLETA®GNA - HMGNABOIA</t>
  </si>
  <si>
    <t>HMJABPRAIA</t>
  </si>
  <si>
    <t>COLETA®JABOATAO</t>
  </si>
  <si>
    <t>JABOATAO</t>
  </si>
  <si>
    <t>15 dias após retorno da equipe de campo (2 campanhas)</t>
  </si>
  <si>
    <t>08° 11.846'S</t>
  </si>
  <si>
    <t>34° 54.840'W</t>
  </si>
  <si>
    <t>COLETA®JABOATAO - HMJABPRAIA</t>
  </si>
  <si>
    <t>08° 12.000'S</t>
  </si>
  <si>
    <t>34° 54.431'W</t>
  </si>
  <si>
    <t>COLETA®JABOATAO - HMJABRIO</t>
  </si>
  <si>
    <t>HMDATILHEUS</t>
  </si>
  <si>
    <t>COLETA®ILHEUS</t>
  </si>
  <si>
    <t>Datum</t>
  </si>
  <si>
    <t>ILHEUS</t>
  </si>
  <si>
    <t>14° 44.824'S</t>
  </si>
  <si>
    <t>039° 01.138'W</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</si>
</sst>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mmm"/>
    <numFmt numFmtId="166" formatCode="hh:mm"/>
    <numFmt numFmtId="167" formatCode="d/m/yyyy\ hh:mm"/>
    <numFmt numFmtId="168" formatCode="mmm/yy"/>
  </numFmts>
  <fonts count="41">
    <font>
      <sz val="10.0"/>
      <color rgb="FF000000"/>
      <name val="Arial"/>
      <scheme val="minor"/>
    </font>
    <font>
      <sz val="11.0"/>
      <color theme="1"/>
      <name val="Calibri"/>
    </font>
    <font/>
    <font>
      <sz val="10.0"/>
      <color rgb="FF000000"/>
      <name val="Arial"/>
    </font>
    <font>
      <sz val="10.0"/>
      <color theme="1"/>
      <name val="Arial"/>
    </font>
    <font>
      <sz val="8.0"/>
      <color rgb="FF000000"/>
      <name val="Arial"/>
    </font>
    <font>
      <sz val="11.0"/>
      <color rgb="FF000000"/>
      <name val="Calibri"/>
    </font>
    <font>
      <sz val="11.0"/>
      <color rgb="FF444444"/>
      <name val="Calibri"/>
    </font>
    <font>
      <sz val="8.0"/>
      <color rgb="FF000000"/>
      <name val="Calibri"/>
    </font>
    <font>
      <sz val="11.0"/>
      <color rgb="FF201F1E"/>
      <name val="Calibri"/>
    </font>
    <font>
      <sz val="11.0"/>
      <color rgb="FF323130"/>
      <name val="Calibri"/>
    </font>
    <font>
      <sz val="12.0"/>
      <color rgb="FF000000"/>
      <name val="Times New Roman"/>
    </font>
    <font>
      <b/>
      <sz val="14.0"/>
      <color rgb="FFFF0000"/>
      <name val="Calibri"/>
    </font>
    <font>
      <b/>
      <sz val="14.0"/>
      <color rgb="FF000000"/>
      <name val="Calibri"/>
    </font>
    <font>
      <b/>
      <sz val="10.0"/>
      <color rgb="FF2F5597"/>
      <name val="Calibri"/>
    </font>
    <font>
      <b/>
      <sz val="11.0"/>
      <color rgb="FF000000"/>
      <name val="Calibri"/>
    </font>
    <font>
      <b/>
      <sz val="9.0"/>
      <color rgb="FF2F5597"/>
      <name val="Calibri"/>
    </font>
    <font>
      <b/>
      <sz val="11.0"/>
      <color rgb="FF2F5597"/>
      <name val="Calibri"/>
    </font>
    <font>
      <b/>
      <sz val="9.0"/>
      <color rgb="FF000000"/>
      <name val="Calibri"/>
    </font>
    <font>
      <b/>
      <sz val="12.0"/>
      <color theme="1"/>
      <name val="Calibri"/>
    </font>
    <font>
      <b/>
      <sz val="11.0"/>
      <color theme="1"/>
      <name val="Calibri"/>
    </font>
    <font>
      <b/>
      <sz val="10.0"/>
      <color theme="1"/>
      <name val="Calibri"/>
    </font>
    <font>
      <b/>
      <sz val="12.0"/>
      <color rgb="FF000000"/>
      <name val="Calibri"/>
    </font>
    <font>
      <b/>
      <sz val="10.0"/>
      <color rgb="FF000000"/>
      <name val="Calibri"/>
    </font>
    <font>
      <sz val="10.0"/>
      <color rgb="FF000000"/>
      <name val="Calibri"/>
    </font>
    <font>
      <sz val="11.0"/>
      <color rgb="FFFF0000"/>
      <name val="Calibri"/>
    </font>
    <font>
      <b/>
      <sz val="12.0"/>
      <color rgb="FF4472C4"/>
      <name val="Calibri"/>
    </font>
    <font>
      <b/>
      <sz val="12.0"/>
      <color rgb="FFFF0000"/>
      <name val="Calibri"/>
    </font>
    <font>
      <b/>
      <sz val="11.0"/>
      <color rgb="FF4472C4"/>
      <name val="Calibri"/>
    </font>
    <font>
      <b/>
      <sz val="11.0"/>
      <color rgb="FFFF0000"/>
      <name val="Calibri"/>
    </font>
    <font>
      <b/>
      <sz val="10.0"/>
      <color rgb="FFFF0000"/>
      <name val="Calibri"/>
    </font>
    <font>
      <color theme="1"/>
      <name val="Arial"/>
      <scheme val="minor"/>
    </font>
    <font>
      <b/>
      <sz val="14.0"/>
      <color theme="1"/>
      <name val="Calibri"/>
    </font>
    <font>
      <sz val="10.0"/>
      <color theme="1"/>
      <name val="Calibri"/>
    </font>
    <font>
      <b/>
      <sz val="9.0"/>
      <color rgb="FFFF0000"/>
      <name val="Calibri"/>
    </font>
    <font>
      <b/>
      <sz val="10.0"/>
      <color rgb="FF000000"/>
      <name val="Arial"/>
    </font>
    <font>
      <sz val="12.0"/>
      <color rgb="FF000000"/>
      <name val="Calibri"/>
    </font>
    <font>
      <b/>
      <strike/>
      <sz val="10.0"/>
      <color rgb="FF000000"/>
      <name val="Calibri"/>
    </font>
    <font>
      <strike/>
      <sz val="10.0"/>
      <color rgb="FF000000"/>
      <name val="Calibri"/>
    </font>
    <font>
      <b/>
      <strike/>
      <sz val="11.0"/>
      <color rgb="FF000000"/>
      <name val="Calibri"/>
    </font>
    <font>
      <strike/>
      <sz val="10.0"/>
      <color rgb="FF000000"/>
      <name val="Arial"/>
    </font>
  </fonts>
  <fills count="13">
    <fill>
      <patternFill patternType="none"/>
    </fill>
    <fill>
      <patternFill patternType="lightGray"/>
    </fill>
    <fill>
      <patternFill patternType="solid">
        <fgColor rgb="FFD9D9D9"/>
        <bgColor rgb="FFD9D9D9"/>
      </patternFill>
    </fill>
    <fill>
      <patternFill patternType="solid">
        <fgColor rgb="FFB6D7A8"/>
        <bgColor rgb="FFB6D7A8"/>
      </patternFill>
    </fill>
    <fill>
      <patternFill patternType="solid">
        <fgColor rgb="FFDCEEF6"/>
        <bgColor rgb="FFDCEEF6"/>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F2F2F2"/>
        <bgColor rgb="FFF2F2F2"/>
      </patternFill>
    </fill>
    <fill>
      <patternFill patternType="solid">
        <fgColor rgb="FFE7E6E6"/>
        <bgColor rgb="FFE7E6E6"/>
      </patternFill>
    </fill>
    <fill>
      <patternFill patternType="solid">
        <fgColor rgb="FFD0CECE"/>
        <bgColor rgb="FFD0CECE"/>
      </patternFill>
    </fill>
    <fill>
      <patternFill patternType="solid">
        <fgColor rgb="FFBFBFBF"/>
        <bgColor rgb="FFBFBFBF"/>
      </patternFill>
    </fill>
    <fill>
      <patternFill patternType="solid">
        <fgColor rgb="FFB4C6E7"/>
        <bgColor rgb="FFB4C6E7"/>
      </patternFill>
    </fill>
  </fills>
  <borders count="153">
    <border/>
    <border>
      <left style="double">
        <color rgb="FF3F3F3F"/>
      </left>
      <right style="double">
        <color rgb="FF3F3F3F"/>
      </right>
      <top style="double">
        <color rgb="FF3F3F3F"/>
      </top>
      <bottom style="double">
        <color rgb="FF3F3F3F"/>
      </bottom>
    </border>
    <border>
      <left style="double">
        <color rgb="FF3F3F3F"/>
      </left>
      <top style="double">
        <color rgb="FF3F3F3F"/>
      </top>
      <bottom style="double">
        <color rgb="FF3F3F3F"/>
      </bottom>
    </border>
    <border>
      <right style="double">
        <color rgb="FF3F3F3F"/>
      </right>
      <top style="double">
        <color rgb="FF3F3F3F"/>
      </top>
      <bottom style="double">
        <color rgb="FF3F3F3F"/>
      </bottom>
    </border>
    <border>
      <left/>
      <right/>
      <top/>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right style="thin">
        <color rgb="FF000000"/>
      </right>
    </border>
    <border>
      <left style="medium">
        <color rgb="FF000000"/>
      </left>
      <right/>
      <top style="medium">
        <color rgb="FF000000"/>
      </top>
      <bottom style="medium">
        <color rgb="FF000000"/>
      </bottom>
    </border>
    <border>
      <left/>
      <right/>
      <top style="medium">
        <color rgb="FF000000"/>
      </top>
      <bottom style="medium">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top/>
      <bottom style="medium">
        <color rgb="FF000000"/>
      </bottom>
    </border>
    <border>
      <right style="medium">
        <color rgb="FF000000"/>
      </right>
      <top/>
      <bottom style="medium">
        <color rgb="FF000000"/>
      </bottom>
    </border>
    <border>
      <left style="medium">
        <color rgb="FF000000"/>
      </left>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ttom/>
    </border>
    <border>
      <left/>
      <top style="medium">
        <color rgb="FF000000"/>
      </top>
      <bottom/>
    </border>
    <border>
      <top style="medium">
        <color rgb="FF000000"/>
      </top>
      <bottom/>
    </border>
    <border>
      <right/>
      <top style="medium">
        <color rgb="FF000000"/>
      </top>
      <bottom/>
    </border>
    <border>
      <left/>
      <right style="medium">
        <color rgb="FF000000"/>
      </right>
      <top style="medium">
        <color rgb="FF000000"/>
      </top>
      <bottom/>
    </border>
    <border>
      <left style="medium">
        <color rgb="FF000000"/>
      </left>
      <right/>
      <top/>
      <bottom/>
    </border>
    <border>
      <left/>
      <top/>
      <bottom/>
    </border>
    <border>
      <top/>
      <bottom/>
    </border>
    <border>
      <right/>
      <top/>
      <bottom/>
    </border>
    <border>
      <left/>
      <right style="medium">
        <color rgb="FF000000"/>
      </right>
      <top/>
      <bottom/>
    </border>
    <border>
      <left/>
      <top/>
      <bottom style="medium">
        <color rgb="FF000000"/>
      </bottom>
    </border>
    <border>
      <top/>
      <bottom style="medium">
        <color rgb="FF000000"/>
      </bottom>
    </border>
    <border>
      <right/>
      <top/>
      <bottom style="medium">
        <color rgb="FF000000"/>
      </bottom>
    </border>
    <border>
      <left/>
      <right style="medium">
        <color rgb="FF000000"/>
      </right>
      <top/>
      <bottom style="medium">
        <color rgb="FF000000"/>
      </bottom>
    </border>
    <border>
      <left/>
      <right/>
      <top style="medium">
        <color rgb="FF000000"/>
      </top>
      <bottom/>
    </border>
    <border>
      <right style="medium">
        <color rgb="FF000000"/>
      </right>
      <top style="medium">
        <color rgb="FF000000"/>
      </top>
      <bottom/>
    </border>
    <border>
      <right style="medium">
        <color rgb="FF000000"/>
      </right>
      <top/>
      <bottom/>
    </border>
    <border>
      <left/>
      <right/>
      <top/>
      <bottom style="medium">
        <color rgb="FF000000"/>
      </bottom>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border>
    <border>
      <right style="medium">
        <color rgb="FF000000"/>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medium">
        <color rgb="FF000000"/>
      </bottom>
    </border>
    <border>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right/>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right style="thin">
        <color rgb="FF000000"/>
      </right>
      <top/>
      <bottom style="medium">
        <color rgb="FF000000"/>
      </bottom>
    </border>
    <border>
      <left style="thin">
        <color rgb="FF000000"/>
      </left>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top/>
      <bottom style="thin">
        <color rgb="FF000000"/>
      </bottom>
    </border>
    <border>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bottom/>
    </border>
    <border>
      <right style="thin">
        <color rgb="FF000000"/>
      </right>
      <top/>
      <bottom/>
    </border>
    <border>
      <left style="thin">
        <color rgb="FF000000"/>
      </left>
      <top/>
      <bottom/>
    </border>
    <border>
      <left style="thin">
        <color rgb="FF000000"/>
      </left>
      <right style="medium">
        <color rgb="FF000000"/>
      </right>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bottom style="thin">
        <color rgb="FF000000"/>
      </bottom>
    </border>
    <border>
      <left/>
      <top/>
      <bottom style="thin">
        <color rgb="FF000000"/>
      </bottom>
    </border>
    <border>
      <left/>
      <top style="thin">
        <color rgb="FF000000"/>
      </top>
      <bottom style="medium">
        <color rgb="FF000000"/>
      </bottom>
    </border>
    <border>
      <right/>
      <top style="thin">
        <color rgb="FF000000"/>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ttom/>
    </border>
    <border>
      <right/>
      <top style="thin">
        <color rgb="FF000000"/>
      </top>
      <bottom style="thin">
        <color rgb="FF000000"/>
      </bottom>
    </border>
    <border>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right style="thin">
        <color rgb="FFE7E6E6"/>
      </right>
      <top/>
      <bottom style="thin">
        <color rgb="FFE7E6E6"/>
      </bottom>
    </border>
    <border>
      <left style="thin">
        <color rgb="FFE7E6E6"/>
      </left>
      <right style="thin">
        <color rgb="FFE7E6E6"/>
      </right>
      <top/>
      <bottom style="thin">
        <color rgb="FFE7E6E6"/>
      </bottom>
    </border>
    <border>
      <left style="medium">
        <color rgb="FF000000"/>
      </left>
      <right/>
      <top style="medium">
        <color rgb="FF000000"/>
      </top>
    </border>
    <border>
      <left/>
      <top style="medium">
        <color rgb="FF000000"/>
      </top>
    </border>
    <border>
      <left style="medium">
        <color rgb="FF000000"/>
      </left>
      <right/>
      <bottom/>
    </border>
    <border>
      <left/>
      <bottom/>
    </border>
    <border>
      <right/>
      <bottom/>
    </border>
    <border>
      <left style="medium">
        <color rgb="FF000000"/>
      </left>
      <top/>
    </border>
    <border>
      <top/>
    </border>
    <border>
      <right style="medium">
        <color rgb="FF000000"/>
      </right>
      <top/>
    </border>
    <border>
      <left style="medium">
        <color rgb="FF000000"/>
      </left>
      <bottom/>
    </border>
    <border>
      <bottom/>
    </border>
    <border>
      <right style="medium">
        <color rgb="FF000000"/>
      </right>
      <bottom/>
    </border>
    <border>
      <right style="thin">
        <color rgb="FF000000"/>
      </right>
      <top style="medium">
        <color rgb="FF000000"/>
      </top>
      <bottom/>
    </border>
    <border>
      <left style="thin">
        <color rgb="FF000000"/>
      </left>
      <right style="thin">
        <color rgb="FF000000"/>
      </right>
      <top style="medium">
        <color rgb="FF000000"/>
      </top>
      <bottom/>
    </border>
    <border>
      <left style="thin">
        <color rgb="FF000000"/>
      </left>
      <top style="medium">
        <color rgb="FF000000"/>
      </top>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medium">
        <color rgb="FF000000"/>
      </right>
      <top style="medium">
        <color rgb="FF000000"/>
      </top>
      <bottom style="medium">
        <color rgb="FF000000"/>
      </bottom>
    </border>
    <border>
      <left/>
      <right style="medium">
        <color rgb="FF000000"/>
      </right>
      <top style="thin">
        <color rgb="FF000000"/>
      </top>
      <bottom style="medium">
        <color rgb="FF000000"/>
      </bottom>
    </border>
    <border>
      <left style="thin">
        <color rgb="FF000000"/>
      </left>
      <right style="medium">
        <color rgb="FF000000"/>
      </right>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style="medium">
        <color rgb="FF000000"/>
      </left>
      <top style="thin">
        <color rgb="FF000000"/>
      </top>
      <bottom/>
    </border>
    <border>
      <left/>
      <right style="medium">
        <color rgb="FF000000"/>
      </right>
      <top style="thin">
        <color rgb="FF000000"/>
      </top>
      <bottom style="thin">
        <color rgb="FF000000"/>
      </bottom>
    </border>
    <border>
      <top/>
      <bottom style="thin">
        <color rgb="FF000000"/>
      </bottom>
    </border>
    <border>
      <right style="medium">
        <color rgb="FF000000"/>
      </right>
      <top/>
      <bottom style="thin">
        <color rgb="FF000000"/>
      </bottom>
    </border>
    <border>
      <left style="thin">
        <color rgb="FF000000"/>
      </left>
      <right style="medium">
        <color rgb="FF000000"/>
      </right>
      <top/>
      <bottom/>
    </border>
    <border>
      <left style="medium">
        <color rgb="FF000000"/>
      </left>
      <right style="thin">
        <color rgb="FF000000"/>
      </right>
      <top style="thin">
        <color rgb="FF000000"/>
      </top>
      <bottom/>
    </border>
    <border>
      <right style="thin">
        <color rgb="FF000000"/>
      </right>
      <top style="thin">
        <color rgb="FF000000"/>
      </top>
    </border>
    <border>
      <right style="medium">
        <color rgb="FF000000"/>
      </right>
      <top style="thin">
        <color rgb="FF000000"/>
      </top>
      <bottom/>
    </border>
    <border>
      <left/>
      <right style="thin">
        <color rgb="FF000000"/>
      </right>
      <top style="thin">
        <color rgb="FF000000"/>
      </top>
      <bottom style="thin">
        <color rgb="FF000000"/>
      </bottom>
    </border>
    <border>
      <right style="thin">
        <color rgb="FF000000"/>
      </right>
      <top style="medium">
        <color rgb="FF000000"/>
      </top>
    </border>
    <border>
      <right style="thin">
        <color rgb="FF000000"/>
      </right>
      <bottom style="medium">
        <color rgb="FF000000"/>
      </bottom>
    </border>
    <border>
      <left style="medium">
        <color rgb="FF000000"/>
      </left>
      <right/>
      <bottom style="medium">
        <color rgb="FF000000"/>
      </bottom>
    </border>
    <border>
      <left/>
      <bottom style="medium">
        <color rgb="FF000000"/>
      </bottom>
    </border>
    <border>
      <right style="medium">
        <color rgb="FFCCCCCC"/>
      </right>
      <bottom style="medium">
        <color rgb="FFCCCCCC"/>
      </bottom>
    </border>
    <border>
      <left style="medium">
        <color rgb="FFCCCCCC"/>
      </left>
      <right style="medium">
        <color rgb="FFCCCCCC"/>
      </right>
      <bottom style="medium">
        <color rgb="FFCCCCCC"/>
      </bottom>
    </border>
    <border>
      <left style="medium">
        <color rgb="FFCCCCCC"/>
      </left>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thin">
        <color rgb="FF000000"/>
      </top>
      <bottom style="medium">
        <color rgb="FFCCCCCC"/>
      </bottom>
    </border>
    <border>
      <left style="medium">
        <color rgb="FFCCCCCC"/>
      </left>
      <top style="thin">
        <color rgb="FF000000"/>
      </top>
      <bottom style="medium">
        <color rgb="FFCCCCCC"/>
      </bottom>
    </border>
    <border>
      <left style="medium">
        <color rgb="FFCCCCCC"/>
      </left>
      <top style="medium">
        <color rgb="FFCCCCCC"/>
      </top>
      <bottom style="medium">
        <color rgb="FFCCCCCC"/>
      </bottom>
    </border>
    <border>
      <right style="medium">
        <color rgb="FFCCCCCC"/>
      </right>
      <top style="medium">
        <color rgb="FFCCCCCC"/>
      </top>
      <bottom style="thin">
        <color rgb="FF000000"/>
      </bottom>
    </border>
    <border>
      <left style="medium">
        <color rgb="FFCCCCCC"/>
      </left>
      <right style="medium">
        <color rgb="FFCCCCCC"/>
      </right>
      <top style="medium">
        <color rgb="FFCCCCCC"/>
      </top>
      <bottom style="thin">
        <color rgb="FF000000"/>
      </bottom>
    </border>
    <border>
      <left style="medium">
        <color rgb="FFCCCCCC"/>
      </left>
      <top style="medium">
        <color rgb="FFCCCCCC"/>
      </top>
      <bottom style="thin">
        <color rgb="FF000000"/>
      </bottom>
    </border>
    <border>
      <right style="medium">
        <color rgb="FFCCCCCC"/>
      </right>
      <top style="medium">
        <color rgb="FFCCCCCC"/>
      </top>
    </border>
    <border>
      <left style="medium">
        <color rgb="FFCCCCCC"/>
      </left>
      <right style="medium">
        <color rgb="FFCCCCCC"/>
      </right>
      <top style="medium">
        <color rgb="FFCCCCCC"/>
      </top>
    </border>
    <border>
      <left style="medium">
        <color rgb="FFCCCCCC"/>
      </left>
      <top style="medium">
        <color rgb="FFCCCCCC"/>
      </top>
    </border>
    <border>
      <left style="medium">
        <color rgb="FFCCCCCC"/>
      </left>
      <right style="medium">
        <color rgb="FFCCCCCC"/>
      </right>
    </border>
  </borders>
  <cellStyleXfs count="1">
    <xf borderId="0" fillId="0" fontId="0" numFmtId="0" applyAlignment="1" applyFont="1"/>
  </cellStyleXfs>
  <cellXfs count="62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horizontal="center" shrinkToFit="0" vertical="bottom" wrapText="0"/>
    </xf>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center" shrinkToFit="0" vertical="bottom" wrapText="0"/>
    </xf>
    <xf borderId="4" fillId="3" fontId="4" numFmtId="0" xfId="0" applyAlignment="1" applyBorder="1" applyFill="1" applyFont="1">
      <alignment shrinkToFit="0" vertical="bottom" wrapText="0"/>
    </xf>
    <xf borderId="0" fillId="0" fontId="5" numFmtId="0" xfId="0" applyAlignment="1" applyFont="1">
      <alignment shrinkToFit="0" vertical="bottom" wrapText="0"/>
    </xf>
    <xf borderId="0" fillId="0" fontId="3" numFmtId="164" xfId="0" applyAlignment="1" applyFont="1" applyNumberFormat="1">
      <alignment shrinkToFit="0" vertical="bottom" wrapText="0"/>
    </xf>
    <xf borderId="5" fillId="0" fontId="4" numFmtId="0" xfId="0" applyAlignment="1" applyBorder="1" applyFont="1">
      <alignment shrinkToFit="0" vertical="bottom" wrapText="0"/>
    </xf>
    <xf borderId="6" fillId="0" fontId="4" numFmtId="0" xfId="0" applyAlignment="1" applyBorder="1" applyFont="1">
      <alignment horizontal="center" shrinkToFit="0" vertical="bottom" wrapText="0"/>
    </xf>
    <xf borderId="6" fillId="0" fontId="4" numFmtId="0" xfId="0" applyAlignment="1" applyBorder="1" applyFont="1">
      <alignment horizontal="left" shrinkToFit="0" vertical="bottom" wrapText="0"/>
    </xf>
    <xf borderId="6" fillId="0" fontId="6" numFmtId="0" xfId="0" applyAlignment="1" applyBorder="1" applyFont="1">
      <alignment horizontal="center" shrinkToFit="0" vertical="bottom" wrapText="0"/>
    </xf>
    <xf borderId="6" fillId="0" fontId="6" numFmtId="164" xfId="0" applyAlignment="1" applyBorder="1" applyFont="1" applyNumberFormat="1">
      <alignment horizontal="center" shrinkToFit="0" vertical="bottom" wrapText="0"/>
    </xf>
    <xf borderId="0" fillId="0" fontId="7" numFmtId="0" xfId="0" applyAlignment="1" applyFont="1">
      <alignment shrinkToFit="0" vertical="bottom" wrapText="0"/>
    </xf>
    <xf borderId="6" fillId="0" fontId="4" numFmtId="0" xfId="0" applyAlignment="1" applyBorder="1" applyFont="1">
      <alignment shrinkToFit="0" vertical="bottom" wrapText="0"/>
    </xf>
    <xf borderId="6" fillId="0" fontId="4" numFmtId="164" xfId="0" applyAlignment="1" applyBorder="1" applyFont="1" applyNumberFormat="1">
      <alignment horizontal="left" shrinkToFit="0" vertical="bottom" wrapText="0"/>
    </xf>
    <xf borderId="6" fillId="0" fontId="4" numFmtId="164" xfId="0" applyAlignment="1" applyBorder="1" applyFont="1" applyNumberFormat="1">
      <alignment shrinkToFit="0" vertical="bottom" wrapText="0"/>
    </xf>
    <xf borderId="0" fillId="0" fontId="4" numFmtId="0" xfId="0" applyAlignment="1" applyFont="1">
      <alignment shrinkToFit="0" vertical="bottom" wrapText="0"/>
    </xf>
    <xf borderId="6" fillId="0" fontId="4" numFmtId="0" xfId="0" applyAlignment="1" applyBorder="1" applyFont="1">
      <alignment horizontal="left" shrinkToFit="0" vertical="bottom" wrapText="1"/>
    </xf>
    <xf borderId="0" fillId="0" fontId="4" numFmtId="164" xfId="0" applyAlignment="1" applyFont="1" applyNumberFormat="1">
      <alignment shrinkToFit="0" vertical="bottom" wrapText="0"/>
    </xf>
    <xf borderId="0" fillId="0" fontId="4" numFmtId="0" xfId="0" applyAlignment="1" applyFont="1">
      <alignment horizontal="left" shrinkToFit="0" vertical="bottom" wrapText="0"/>
    </xf>
    <xf borderId="7" fillId="0" fontId="6" numFmtId="164" xfId="0" applyAlignment="1" applyBorder="1" applyFont="1" applyNumberFormat="1">
      <alignment horizontal="center" shrinkToFit="0" vertical="bottom" wrapText="0"/>
    </xf>
    <xf borderId="7" fillId="0" fontId="4" numFmtId="0" xfId="0" applyAlignment="1" applyBorder="1" applyFont="1">
      <alignment shrinkToFit="0" vertical="bottom" wrapText="0"/>
    </xf>
    <xf borderId="7" fillId="0" fontId="4" numFmtId="164" xfId="0" applyAlignment="1" applyBorder="1" applyFont="1" applyNumberFormat="1">
      <alignment horizontal="left" shrinkToFit="0" vertical="bottom" wrapText="0"/>
    </xf>
    <xf borderId="8" fillId="0" fontId="6" numFmtId="0" xfId="0" applyAlignment="1" applyBorder="1" applyFont="1">
      <alignment horizontal="center" shrinkToFit="0" vertical="bottom" wrapText="0"/>
    </xf>
    <xf borderId="7" fillId="0" fontId="4" numFmtId="164" xfId="0" applyAlignment="1" applyBorder="1" applyFont="1" applyNumberFormat="1">
      <alignment shrinkToFit="0" vertical="bottom" wrapText="0"/>
    </xf>
    <xf borderId="0" fillId="0" fontId="6" numFmtId="164" xfId="0" applyAlignment="1" applyFont="1" applyNumberFormat="1">
      <alignment horizontal="center" shrinkToFit="0" vertical="bottom" wrapText="0"/>
    </xf>
    <xf borderId="9" fillId="0" fontId="4" numFmtId="0" xfId="0" applyAlignment="1" applyBorder="1" applyFont="1">
      <alignment shrinkToFit="0" vertical="bottom" wrapText="0"/>
    </xf>
    <xf borderId="10" fillId="0" fontId="4" numFmtId="0" xfId="0" applyAlignment="1" applyBorder="1" applyFont="1">
      <alignment shrinkToFit="0" vertical="bottom" wrapText="0"/>
    </xf>
    <xf borderId="10" fillId="0" fontId="4" numFmtId="164" xfId="0" applyAlignment="1" applyBorder="1" applyFont="1" applyNumberFormat="1">
      <alignment horizontal="left" shrinkToFit="0" vertical="bottom" wrapText="0"/>
    </xf>
    <xf borderId="0" fillId="0" fontId="4" numFmtId="0" xfId="0" applyAlignment="1" applyFont="1">
      <alignment horizontal="left" shrinkToFit="0" vertical="bottom" wrapText="1"/>
    </xf>
    <xf borderId="0" fillId="0" fontId="4" numFmtId="164" xfId="0" applyAlignment="1" applyFont="1" applyNumberFormat="1">
      <alignment horizontal="left" shrinkToFit="0" vertical="bottom" wrapText="0"/>
    </xf>
    <xf borderId="0" fillId="0" fontId="4" numFmtId="164" xfId="0" applyAlignment="1" applyFont="1" applyNumberFormat="1">
      <alignment horizontal="right" shrinkToFit="0" vertical="bottom" wrapText="0"/>
    </xf>
    <xf borderId="0" fillId="0" fontId="3" numFmtId="0" xfId="0" applyAlignment="1" applyFont="1">
      <alignment shrinkToFit="0" vertical="bottom" wrapText="1"/>
    </xf>
    <xf borderId="0" fillId="0" fontId="7" numFmtId="0" xfId="0" applyAlignment="1" applyFont="1">
      <alignment shrinkToFit="0" vertical="bottom" wrapText="1"/>
    </xf>
    <xf borderId="0" fillId="0" fontId="4" numFmtId="0" xfId="0" applyAlignment="1" applyFont="1">
      <alignment shrinkToFit="0" vertical="bottom" wrapText="1"/>
    </xf>
    <xf borderId="0" fillId="0" fontId="3" numFmtId="49" xfId="0" applyAlignment="1" applyFont="1" applyNumberFormat="1">
      <alignment shrinkToFit="0" vertical="bottom" wrapText="1"/>
    </xf>
    <xf borderId="0" fillId="0" fontId="8" numFmtId="0" xfId="0" applyAlignment="1" applyFont="1">
      <alignment horizontal="center" shrinkToFit="0" vertical="bottom" wrapText="0"/>
    </xf>
    <xf borderId="4" fillId="4" fontId="6" numFmtId="0" xfId="0" applyAlignment="1" applyBorder="1" applyFill="1" applyFont="1">
      <alignment horizontal="center" shrinkToFit="0" vertical="center" wrapText="1"/>
    </xf>
    <xf borderId="4" fillId="5" fontId="6" numFmtId="164" xfId="0" applyAlignment="1" applyBorder="1" applyFill="1" applyFont="1" applyNumberFormat="1">
      <alignment horizontal="center" shrinkToFit="0" vertical="center" wrapText="1"/>
    </xf>
    <xf borderId="0" fillId="0" fontId="9" numFmtId="0" xfId="0" applyAlignment="1" applyFont="1">
      <alignment shrinkToFit="0" vertical="bottom" wrapText="1"/>
    </xf>
    <xf borderId="4" fillId="6" fontId="10" numFmtId="0" xfId="0" applyAlignment="1" applyBorder="1" applyFill="1" applyFont="1">
      <alignment shrinkToFit="0" vertical="bottom" wrapText="1"/>
    </xf>
    <xf borderId="0" fillId="0" fontId="11" numFmtId="0" xfId="0" applyAlignment="1" applyFont="1">
      <alignment shrinkToFit="0" vertical="bottom" wrapText="1"/>
    </xf>
    <xf borderId="11" fillId="2" fontId="12" numFmtId="0" xfId="0" applyAlignment="1" applyBorder="1" applyFont="1">
      <alignment shrinkToFit="0" vertical="bottom" wrapText="0"/>
    </xf>
    <xf borderId="12" fillId="2" fontId="13" numFmtId="0" xfId="0" applyAlignment="1" applyBorder="1" applyFont="1">
      <alignment shrinkToFit="0" vertical="bottom" wrapText="0"/>
    </xf>
    <xf borderId="13" fillId="7" fontId="13" numFmtId="0" xfId="0" applyAlignment="1" applyBorder="1" applyFill="1" applyFont="1">
      <alignment horizontal="center" shrinkToFit="0" vertical="bottom" wrapText="0"/>
    </xf>
    <xf borderId="14" fillId="0" fontId="2" numFmtId="0" xfId="0" applyBorder="1" applyFont="1"/>
    <xf borderId="15" fillId="0" fontId="2" numFmtId="0" xfId="0" applyBorder="1" applyFont="1"/>
    <xf borderId="16" fillId="2" fontId="14" numFmtId="165" xfId="0" applyAlignment="1" applyBorder="1" applyFont="1" applyNumberFormat="1">
      <alignment horizontal="center" shrinkToFit="0" vertical="center" wrapText="0"/>
    </xf>
    <xf borderId="17" fillId="2" fontId="14" numFmtId="165" xfId="0" applyAlignment="1" applyBorder="1" applyFont="1" applyNumberFormat="1">
      <alignment horizontal="center" shrinkToFit="0" vertical="center" wrapText="1"/>
    </xf>
    <xf borderId="0" fillId="0" fontId="6" numFmtId="0" xfId="0" applyAlignment="1" applyFont="1">
      <alignment shrinkToFit="0" vertical="bottom" wrapText="0"/>
    </xf>
    <xf borderId="0" fillId="0" fontId="15" numFmtId="164" xfId="0" applyAlignment="1" applyFont="1" applyNumberFormat="1">
      <alignment shrinkToFit="0" vertical="top" wrapText="0"/>
    </xf>
    <xf borderId="0" fillId="0" fontId="15" numFmtId="0" xfId="0" applyAlignment="1" applyFont="1">
      <alignment shrinkToFit="0" vertical="top" wrapText="0"/>
    </xf>
    <xf borderId="0" fillId="0" fontId="6" numFmtId="0" xfId="0" applyAlignment="1" applyFont="1">
      <alignment shrinkToFit="0" vertical="top" wrapText="0"/>
    </xf>
    <xf borderId="18" fillId="8" fontId="15" numFmtId="0" xfId="0" applyAlignment="1" applyBorder="1" applyFill="1" applyFont="1">
      <alignment shrinkToFit="0" vertical="bottom" wrapText="0"/>
    </xf>
    <xf borderId="19" fillId="0" fontId="6" numFmtId="164" xfId="0" applyAlignment="1" applyBorder="1" applyFont="1" applyNumberFormat="1">
      <alignment horizontal="center" shrinkToFit="0" vertical="bottom" wrapText="0"/>
    </xf>
    <xf borderId="20" fillId="0" fontId="2" numFmtId="0" xfId="0" applyBorder="1" applyFont="1"/>
    <xf borderId="21" fillId="8" fontId="15" numFmtId="0" xfId="0" applyAlignment="1" applyBorder="1" applyFont="1">
      <alignment horizontal="right" shrinkToFit="0" vertical="bottom" wrapText="0"/>
    </xf>
    <xf borderId="22" fillId="0" fontId="2" numFmtId="0" xfId="0" applyBorder="1" applyFont="1"/>
    <xf borderId="19" fillId="0" fontId="3" numFmtId="0" xfId="0" applyAlignment="1" applyBorder="1" applyFont="1">
      <alignment horizontal="center" shrinkToFit="0" vertical="bottom" wrapText="0"/>
    </xf>
    <xf borderId="23" fillId="8" fontId="15" numFmtId="0" xfId="0" applyAlignment="1" applyBorder="1" applyFont="1">
      <alignment horizontal="right" shrinkToFit="0" vertical="bottom" wrapText="0"/>
    </xf>
    <xf borderId="0" fillId="0" fontId="15" numFmtId="164" xfId="0" applyAlignment="1" applyFont="1" applyNumberFormat="1">
      <alignment shrinkToFit="0" vertical="bottom" wrapText="0"/>
    </xf>
    <xf borderId="24" fillId="0" fontId="15" numFmtId="0" xfId="0" applyAlignment="1" applyBorder="1" applyFont="1">
      <alignment shrinkToFit="0" vertical="bottom" wrapText="0"/>
    </xf>
    <xf borderId="14" fillId="0" fontId="6" numFmtId="164" xfId="0" applyAlignment="1" applyBorder="1" applyFont="1" applyNumberFormat="1">
      <alignment horizontal="center" shrinkToFit="0" vertical="bottom" wrapText="0"/>
    </xf>
    <xf borderId="14" fillId="0" fontId="15" numFmtId="0" xfId="0" applyAlignment="1" applyBorder="1" applyFont="1">
      <alignment horizontal="center" shrinkToFit="0" vertical="bottom" wrapText="0"/>
    </xf>
    <xf borderId="14" fillId="0" fontId="3" numFmtId="0" xfId="0" applyAlignment="1" applyBorder="1" applyFont="1">
      <alignment horizontal="center" shrinkToFit="0" vertical="bottom" wrapText="0"/>
    </xf>
    <xf borderId="14" fillId="0" fontId="6" numFmtId="0" xfId="0" applyAlignment="1" applyBorder="1" applyFont="1">
      <alignment horizontal="center" shrinkToFit="0" vertical="bottom" wrapText="0"/>
    </xf>
    <xf borderId="25" fillId="0" fontId="6" numFmtId="0" xfId="0" applyAlignment="1" applyBorder="1" applyFont="1">
      <alignment horizontal="center" shrinkToFit="0" vertical="bottom" wrapText="0"/>
    </xf>
    <xf borderId="26" fillId="9" fontId="15" numFmtId="0" xfId="0" applyAlignment="1" applyBorder="1" applyFill="1" applyFont="1">
      <alignment horizontal="center" shrinkToFit="0" vertical="bottom" wrapText="0"/>
    </xf>
    <xf borderId="27" fillId="9" fontId="15" numFmtId="0" xfId="0" applyAlignment="1" applyBorder="1" applyFont="1">
      <alignment horizontal="left" shrinkToFit="0" vertical="bottom" wrapText="0"/>
    </xf>
    <xf borderId="28" fillId="0" fontId="2" numFmtId="0" xfId="0" applyBorder="1" applyFont="1"/>
    <xf borderId="29" fillId="0" fontId="2" numFmtId="0" xfId="0" applyBorder="1" applyFont="1"/>
    <xf borderId="30" fillId="9" fontId="15" numFmtId="0" xfId="0" applyAlignment="1" applyBorder="1" applyFont="1">
      <alignment shrinkToFit="0" vertical="bottom" wrapText="0"/>
    </xf>
    <xf borderId="26" fillId="2" fontId="14" numFmtId="0" xfId="0" applyAlignment="1" applyBorder="1" applyFont="1">
      <alignment horizontal="center" shrinkToFit="0" vertical="center" wrapText="1"/>
    </xf>
    <xf borderId="27" fillId="2" fontId="16" numFmtId="0" xfId="0" applyAlignment="1" applyBorder="1" applyFont="1">
      <alignment horizontal="left" shrinkToFit="0" vertical="center" wrapText="1"/>
    </xf>
    <xf borderId="30" fillId="2" fontId="17" numFmtId="0" xfId="0" applyAlignment="1" applyBorder="1" applyFont="1">
      <alignment horizontal="center" shrinkToFit="0" vertical="center" wrapText="1"/>
    </xf>
    <xf borderId="31" fillId="2" fontId="14" numFmtId="0" xfId="0" applyAlignment="1" applyBorder="1" applyFont="1">
      <alignment horizontal="center" shrinkToFit="0" vertical="center" wrapText="1"/>
    </xf>
    <xf borderId="32" fillId="2" fontId="16" numFmtId="0" xfId="0" applyAlignment="1" applyBorder="1" applyFont="1">
      <alignment horizontal="left" shrinkToFit="0" vertical="center" wrapText="1"/>
    </xf>
    <xf borderId="33" fillId="0" fontId="2" numFmtId="0" xfId="0" applyBorder="1" applyFont="1"/>
    <xf borderId="34" fillId="0" fontId="2" numFmtId="0" xfId="0" applyBorder="1" applyFont="1"/>
    <xf borderId="35" fillId="2" fontId="17" numFmtId="0" xfId="0" applyAlignment="1" applyBorder="1" applyFont="1">
      <alignment horizontal="center" shrinkToFit="0" vertical="center" wrapText="1"/>
    </xf>
    <xf borderId="23" fillId="2" fontId="14" numFmtId="0" xfId="0" applyAlignment="1" applyBorder="1" applyFont="1">
      <alignment horizontal="center" shrinkToFit="0" vertical="center" wrapText="1"/>
    </xf>
    <xf borderId="36" fillId="2" fontId="16" numFmtId="0" xfId="0" applyAlignment="1" applyBorder="1" applyFont="1">
      <alignment horizontal="left" shrinkToFit="0" vertical="center" wrapText="1"/>
    </xf>
    <xf borderId="37" fillId="0" fontId="2" numFmtId="0" xfId="0" applyBorder="1" applyFont="1"/>
    <xf borderId="38" fillId="0" fontId="2" numFmtId="0" xfId="0" applyBorder="1" applyFont="1"/>
    <xf borderId="39" fillId="2" fontId="17" numFmtId="0" xfId="0" applyAlignment="1" applyBorder="1" applyFont="1">
      <alignment horizontal="center" shrinkToFit="0" vertical="center" wrapText="1"/>
    </xf>
    <xf borderId="4" fillId="6" fontId="15" numFmtId="0" xfId="0" applyAlignment="1" applyBorder="1" applyFont="1">
      <alignment shrinkToFit="0" vertical="center" wrapText="1"/>
    </xf>
    <xf borderId="4" fillId="6" fontId="18" numFmtId="0" xfId="0" applyAlignment="1" applyBorder="1" applyFont="1">
      <alignment horizontal="left" shrinkToFit="0" vertical="center" wrapText="1"/>
    </xf>
    <xf borderId="4" fillId="6" fontId="15" numFmtId="0" xfId="0" applyAlignment="1" applyBorder="1" applyFont="1">
      <alignment horizontal="center" shrinkToFit="0" vertical="center" wrapText="1"/>
    </xf>
    <xf borderId="24" fillId="9" fontId="19" numFmtId="0" xfId="0" applyAlignment="1" applyBorder="1" applyFont="1">
      <alignment horizontal="center" shrinkToFit="0" vertical="bottom" wrapText="0"/>
    </xf>
    <xf borderId="25" fillId="0" fontId="2" numFmtId="0" xfId="0" applyBorder="1" applyFont="1"/>
    <xf borderId="26" fillId="9" fontId="20" numFmtId="0" xfId="0" applyAlignment="1" applyBorder="1" applyFont="1">
      <alignment horizontal="center" shrinkToFit="0" vertical="center" wrapText="0"/>
    </xf>
    <xf borderId="40" fillId="9" fontId="20" numFmtId="0" xfId="0" applyAlignment="1" applyBorder="1" applyFont="1">
      <alignment horizontal="center" shrinkToFit="0" vertical="center" wrapText="1"/>
    </xf>
    <xf borderId="40" fillId="9" fontId="21" numFmtId="0" xfId="0" applyAlignment="1" applyBorder="1" applyFont="1">
      <alignment shrinkToFit="0" vertical="center" wrapText="0"/>
    </xf>
    <xf borderId="27" fillId="9" fontId="20" numFmtId="0" xfId="0" applyAlignment="1" applyBorder="1" applyFont="1">
      <alignment horizontal="center" shrinkToFit="0" vertical="center" wrapText="0"/>
    </xf>
    <xf borderId="41" fillId="0" fontId="2" numFmtId="0" xfId="0" applyBorder="1" applyFont="1"/>
    <xf borderId="26" fillId="2" fontId="16" numFmtId="0" xfId="0" applyAlignment="1" applyBorder="1" applyFont="1">
      <alignment horizontal="center" shrinkToFit="0" vertical="center" wrapText="1"/>
    </xf>
    <xf borderId="40" fillId="2" fontId="16" numFmtId="164" xfId="0" applyAlignment="1" applyBorder="1" applyFont="1" applyNumberFormat="1">
      <alignment horizontal="center" shrinkToFit="0" vertical="center" wrapText="1"/>
    </xf>
    <xf borderId="40" fillId="2" fontId="16" numFmtId="0" xfId="0" applyAlignment="1" applyBorder="1" applyFont="1">
      <alignment horizontal="center" shrinkToFit="0" vertical="center" wrapText="1"/>
    </xf>
    <xf borderId="27" fillId="2" fontId="16" numFmtId="0" xfId="0" applyAlignment="1" applyBorder="1" applyFont="1">
      <alignment horizontal="center" shrinkToFit="0" vertical="center" wrapText="1"/>
    </xf>
    <xf borderId="31" fillId="2" fontId="16" numFmtId="0" xfId="0" applyAlignment="1" applyBorder="1" applyFont="1">
      <alignment horizontal="center" shrinkToFit="0" vertical="center" wrapText="1"/>
    </xf>
    <xf borderId="4" fillId="2" fontId="16" numFmtId="164" xfId="0" applyAlignment="1" applyBorder="1" applyFont="1" applyNumberFormat="1">
      <alignment horizontal="center" shrinkToFit="0" vertical="center" wrapText="1"/>
    </xf>
    <xf borderId="4" fillId="2" fontId="16" numFmtId="0" xfId="0" applyAlignment="1" applyBorder="1" applyFont="1">
      <alignment horizontal="center" shrinkToFit="0" vertical="center" wrapText="1"/>
    </xf>
    <xf borderId="32" fillId="2" fontId="16" numFmtId="0" xfId="0" applyAlignment="1" applyBorder="1" applyFont="1">
      <alignment horizontal="center" shrinkToFit="0" vertical="center" wrapText="1"/>
    </xf>
    <xf borderId="42" fillId="0" fontId="2" numFmtId="0" xfId="0" applyBorder="1" applyFont="1"/>
    <xf borderId="23" fillId="2" fontId="16" numFmtId="0" xfId="0" applyAlignment="1" applyBorder="1" applyFont="1">
      <alignment horizontal="center" shrinkToFit="0" vertical="center" wrapText="1"/>
    </xf>
    <xf borderId="43" fillId="2" fontId="16" numFmtId="164" xfId="0" applyAlignment="1" applyBorder="1" applyFont="1" applyNumberFormat="1">
      <alignment horizontal="center" shrinkToFit="0" vertical="center" wrapText="1"/>
    </xf>
    <xf borderId="43" fillId="2" fontId="16" numFmtId="0" xfId="0" applyAlignment="1" applyBorder="1" applyFont="1">
      <alignment horizontal="center" shrinkToFit="0" vertical="center" wrapText="1"/>
    </xf>
    <xf borderId="36" fillId="2" fontId="16" numFmtId="0" xfId="0" applyAlignment="1" applyBorder="1" applyFont="1">
      <alignment horizontal="center" shrinkToFit="0" vertical="center" wrapText="1"/>
    </xf>
    <xf borderId="0" fillId="0" fontId="19" numFmtId="0" xfId="0" applyAlignment="1" applyFont="1">
      <alignment horizontal="right" shrinkToFit="0" vertical="bottom" wrapText="0"/>
    </xf>
    <xf borderId="4" fillId="6" fontId="20" numFmtId="0" xfId="0" applyAlignment="1" applyBorder="1" applyFont="1">
      <alignment shrinkToFit="0" vertical="bottom" wrapText="0"/>
    </xf>
    <xf borderId="24" fillId="9" fontId="22" numFmtId="0" xfId="0" applyAlignment="1" applyBorder="1" applyFont="1">
      <alignment horizontal="center" shrinkToFit="0" vertical="center" wrapText="1"/>
    </xf>
    <xf borderId="44" fillId="0" fontId="15" numFmtId="0" xfId="0" applyAlignment="1" applyBorder="1" applyFont="1">
      <alignment horizontal="right" shrinkToFit="0" vertical="center" wrapText="1"/>
    </xf>
    <xf borderId="45" fillId="0" fontId="2" numFmtId="0" xfId="0" applyBorder="1" applyFont="1"/>
    <xf borderId="46" fillId="0" fontId="15" numFmtId="0" xfId="0" applyAlignment="1" applyBorder="1" applyFont="1">
      <alignment horizontal="right" shrinkToFit="0" vertical="top" wrapText="1"/>
    </xf>
    <xf borderId="46" fillId="0" fontId="15" numFmtId="0" xfId="0" applyAlignment="1" applyBorder="1" applyFont="1">
      <alignment horizontal="right" shrinkToFit="0" vertical="center" wrapText="0"/>
    </xf>
    <xf borderId="47" fillId="0" fontId="15" numFmtId="0" xfId="0" applyAlignment="1" applyBorder="1" applyFont="1">
      <alignment horizontal="right" shrinkToFit="0" vertical="center" wrapText="0"/>
    </xf>
    <xf borderId="47" fillId="0" fontId="15" numFmtId="0" xfId="0" applyAlignment="1" applyBorder="1" applyFont="1">
      <alignment horizontal="right" shrinkToFit="0" vertical="center" wrapText="1"/>
    </xf>
    <xf borderId="48" fillId="0" fontId="2" numFmtId="0" xfId="0" applyBorder="1" applyFont="1"/>
    <xf borderId="0" fillId="0" fontId="15" numFmtId="164" xfId="0" applyAlignment="1" applyFont="1" applyNumberFormat="1">
      <alignment shrinkToFit="0" vertical="top" wrapText="1"/>
    </xf>
    <xf borderId="49" fillId="0" fontId="15" numFmtId="0" xfId="0" applyAlignment="1" applyBorder="1" applyFont="1">
      <alignment horizontal="right" shrinkToFit="0" vertical="center" wrapText="1"/>
    </xf>
    <xf borderId="50" fillId="0" fontId="2" numFmtId="0" xfId="0" applyBorder="1" applyFont="1"/>
    <xf borderId="51" fillId="0" fontId="15" numFmtId="0" xfId="0" applyAlignment="1" applyBorder="1" applyFont="1">
      <alignment horizontal="right" shrinkToFit="0" vertical="top" wrapText="1"/>
    </xf>
    <xf borderId="52" fillId="0" fontId="2" numFmtId="0" xfId="0" applyBorder="1" applyFont="1"/>
    <xf borderId="51" fillId="0" fontId="15" numFmtId="0" xfId="0" applyAlignment="1" applyBorder="1" applyFont="1">
      <alignment horizontal="center" shrinkToFit="0" vertical="top" wrapText="1"/>
    </xf>
    <xf borderId="51" fillId="0" fontId="15" numFmtId="0" xfId="0" applyAlignment="1" applyBorder="1" applyFont="1">
      <alignment horizontal="left" shrinkToFit="0" vertical="center" wrapText="1"/>
    </xf>
    <xf borderId="53" fillId="0" fontId="6" numFmtId="0" xfId="0" applyAlignment="1" applyBorder="1" applyFont="1">
      <alignment horizontal="left" shrinkToFit="0" vertical="bottom" wrapText="0"/>
    </xf>
    <xf borderId="0" fillId="0" fontId="15" numFmtId="0" xfId="0" applyAlignment="1" applyFont="1">
      <alignment shrinkToFit="0" vertical="bottom" wrapText="0"/>
    </xf>
    <xf borderId="54" fillId="6" fontId="20" numFmtId="0" xfId="0" applyAlignment="1" applyBorder="1" applyFont="1">
      <alignment horizontal="center" shrinkToFit="0" vertical="center" wrapText="0"/>
    </xf>
    <xf borderId="55" fillId="0" fontId="2" numFmtId="0" xfId="0" applyBorder="1" applyFont="1"/>
    <xf borderId="56" fillId="0" fontId="2" numFmtId="0" xfId="0" applyBorder="1" applyFont="1"/>
    <xf borderId="19" fillId="0" fontId="2" numFmtId="0" xfId="0" applyBorder="1" applyFont="1"/>
    <xf borderId="57" fillId="0" fontId="2" numFmtId="0" xfId="0" applyBorder="1" applyFont="1"/>
    <xf borderId="24" fillId="2" fontId="14" numFmtId="0" xfId="0" applyAlignment="1" applyBorder="1" applyFont="1">
      <alignment horizontal="center" shrinkToFit="0" vertical="center" wrapText="1"/>
    </xf>
    <xf borderId="24" fillId="9" fontId="15" numFmtId="0" xfId="0" applyAlignment="1" applyBorder="1" applyFont="1">
      <alignment horizontal="center" shrinkToFit="0" vertical="center" wrapText="1"/>
    </xf>
    <xf borderId="24" fillId="0" fontId="6" numFmtId="166" xfId="0" applyAlignment="1" applyBorder="1" applyFont="1" applyNumberFormat="1">
      <alignment horizontal="center" shrinkToFit="0" vertical="bottom" wrapText="0"/>
    </xf>
    <xf borderId="24" fillId="6" fontId="6" numFmtId="166" xfId="0" applyAlignment="1" applyBorder="1" applyFont="1" applyNumberFormat="1">
      <alignment horizontal="center" shrinkToFit="0" vertical="bottom" wrapText="0"/>
    </xf>
    <xf borderId="4" fillId="6" fontId="15" numFmtId="0" xfId="0" applyAlignment="1" applyBorder="1" applyFont="1">
      <alignment horizontal="right" shrinkToFit="0" vertical="bottom" wrapText="0"/>
    </xf>
    <xf borderId="4" fillId="6" fontId="6" numFmtId="2" xfId="0" applyAlignment="1" applyBorder="1" applyFont="1" applyNumberFormat="1">
      <alignment horizontal="center" shrinkToFit="0" vertical="bottom" wrapText="0"/>
    </xf>
    <xf borderId="4" fillId="6" fontId="6" numFmtId="0" xfId="0" applyAlignment="1" applyBorder="1" applyFont="1">
      <alignment shrinkToFit="0" vertical="bottom" wrapText="0"/>
    </xf>
    <xf borderId="4" fillId="6" fontId="15" numFmtId="0" xfId="0" applyAlignment="1" applyBorder="1" applyFont="1">
      <alignment shrinkToFit="0" vertical="top" wrapText="1"/>
    </xf>
    <xf borderId="4" fillId="6" fontId="6" numFmtId="2" xfId="0" applyAlignment="1" applyBorder="1" applyFont="1" applyNumberFormat="1">
      <alignment shrinkToFit="0" vertical="bottom" wrapText="0"/>
    </xf>
    <xf borderId="54" fillId="9" fontId="15" numFmtId="0" xfId="0" applyAlignment="1" applyBorder="1" applyFont="1">
      <alignment horizontal="center" shrinkToFit="0" vertical="center" wrapText="1"/>
    </xf>
    <xf borderId="58" fillId="0" fontId="2" numFmtId="0" xfId="0" applyBorder="1" applyFont="1"/>
    <xf borderId="59" fillId="6" fontId="3" numFmtId="0" xfId="0" applyAlignment="1" applyBorder="1" applyFont="1">
      <alignment horizontal="left" shrinkToFit="0" vertical="bottom" wrapText="0"/>
    </xf>
    <xf borderId="60" fillId="0" fontId="2" numFmtId="0" xfId="0" applyBorder="1" applyFont="1"/>
    <xf borderId="61" fillId="0" fontId="2" numFmtId="0" xfId="0" applyBorder="1" applyFont="1"/>
    <xf borderId="62" fillId="0" fontId="2" numFmtId="0" xfId="0" applyBorder="1" applyFont="1"/>
    <xf borderId="63" fillId="0" fontId="2" numFmtId="0" xfId="0" applyBorder="1" applyFont="1"/>
    <xf borderId="64" fillId="0" fontId="2" numFmtId="0" xfId="0" applyBorder="1" applyFont="1"/>
    <xf borderId="8" fillId="6" fontId="3" numFmtId="0" xfId="0" applyAlignment="1" applyBorder="1" applyFont="1">
      <alignment horizontal="left" shrinkToFit="0" vertical="bottom" wrapText="0"/>
    </xf>
    <xf borderId="5" fillId="0" fontId="2" numFmtId="0" xfId="0" applyBorder="1" applyFont="1"/>
    <xf borderId="65" fillId="0" fontId="2" numFmtId="0" xfId="0" applyBorder="1" applyFont="1"/>
    <xf borderId="66" fillId="0" fontId="2" numFmtId="0" xfId="0" applyBorder="1" applyFont="1"/>
    <xf borderId="67" fillId="0" fontId="2" numFmtId="0" xfId="0" applyBorder="1" applyFont="1"/>
    <xf borderId="51" fillId="6" fontId="3" numFmtId="0" xfId="0" applyAlignment="1" applyBorder="1" applyFont="1">
      <alignment horizontal="left" shrinkToFit="0" vertical="bottom" wrapText="0"/>
    </xf>
    <xf borderId="53" fillId="0" fontId="2" numFmtId="0" xfId="0" applyBorder="1" applyFont="1"/>
    <xf borderId="68" fillId="10" fontId="15" numFmtId="0" xfId="0" applyAlignment="1" applyBorder="1" applyFill="1" applyFont="1">
      <alignment horizontal="center" shrinkToFit="0" vertical="bottom" wrapText="0"/>
    </xf>
    <xf borderId="69" fillId="0" fontId="2" numFmtId="0" xfId="0" applyBorder="1" applyFont="1"/>
    <xf borderId="70" fillId="0" fontId="2" numFmtId="0" xfId="0" applyBorder="1" applyFont="1"/>
    <xf borderId="71" fillId="9" fontId="15" numFmtId="0" xfId="0" applyAlignment="1" applyBorder="1" applyFont="1">
      <alignment horizontal="left" shrinkToFit="0" vertical="top" wrapText="1"/>
    </xf>
    <xf borderId="59" fillId="6" fontId="3" numFmtId="0" xfId="0" applyAlignment="1" applyBorder="1" applyFont="1">
      <alignment horizontal="center" shrinkToFit="0" vertical="bottom" wrapText="0"/>
    </xf>
    <xf borderId="59" fillId="9" fontId="15" numFmtId="0" xfId="0" applyAlignment="1" applyBorder="1" applyFont="1">
      <alignment horizontal="left" shrinkToFit="0" vertical="top" wrapText="1"/>
    </xf>
    <xf borderId="72" fillId="9" fontId="15" numFmtId="0" xfId="0" applyAlignment="1" applyBorder="1" applyFont="1">
      <alignment horizontal="left" shrinkToFit="0" vertical="bottom" wrapText="0"/>
    </xf>
    <xf borderId="8" fillId="6" fontId="3" numFmtId="0" xfId="0" applyAlignment="1" applyBorder="1" applyFont="1">
      <alignment horizontal="center" shrinkToFit="0" vertical="bottom" wrapText="0"/>
    </xf>
    <xf borderId="8" fillId="9" fontId="15" numFmtId="0" xfId="0" applyAlignment="1" applyBorder="1" applyFont="1">
      <alignment horizontal="left" shrinkToFit="0" vertical="bottom" wrapText="0"/>
    </xf>
    <xf borderId="21" fillId="9" fontId="23" numFmtId="0" xfId="0" applyAlignment="1" applyBorder="1" applyFont="1">
      <alignment horizontal="left" shrinkToFit="0" vertical="bottom" wrapText="0"/>
    </xf>
    <xf borderId="73" fillId="0" fontId="2" numFmtId="0" xfId="0" applyBorder="1" applyFont="1"/>
    <xf borderId="74" fillId="6" fontId="3" numFmtId="0" xfId="0" applyAlignment="1" applyBorder="1" applyFont="1">
      <alignment horizontal="center" shrinkToFit="0" vertical="bottom" wrapText="0"/>
    </xf>
    <xf borderId="71" fillId="9" fontId="15" numFmtId="0" xfId="0" applyAlignment="1" applyBorder="1" applyFont="1">
      <alignment horizontal="left" shrinkToFit="0" vertical="bottom" wrapText="0"/>
    </xf>
    <xf borderId="49" fillId="9" fontId="15" numFmtId="0" xfId="0" applyAlignment="1" applyBorder="1" applyFont="1">
      <alignment horizontal="left" shrinkToFit="0" vertical="bottom" wrapText="0"/>
    </xf>
    <xf borderId="24" fillId="9" fontId="15" numFmtId="0" xfId="0" applyAlignment="1" applyBorder="1" applyFont="1">
      <alignment horizontal="left" shrinkToFit="0" vertical="bottom" wrapText="0"/>
    </xf>
    <xf borderId="75" fillId="0" fontId="2" numFmtId="0" xfId="0" applyBorder="1" applyFont="1"/>
    <xf borderId="76" fillId="6" fontId="3" numFmtId="0" xfId="0" applyAlignment="1" applyBorder="1" applyFont="1">
      <alignment horizontal="center" shrinkToFit="0" vertical="bottom" wrapText="0"/>
    </xf>
    <xf borderId="21" fillId="2" fontId="22" numFmtId="0" xfId="0" applyAlignment="1" applyBorder="1" applyFont="1">
      <alignment horizontal="center" shrinkToFit="0" vertical="bottom" wrapText="0"/>
    </xf>
    <xf borderId="43" fillId="2" fontId="13" numFmtId="0" xfId="0" applyAlignment="1" applyBorder="1" applyFont="1">
      <alignment shrinkToFit="0" vertical="bottom" wrapText="0"/>
    </xf>
    <xf borderId="36" fillId="2" fontId="13" numFmtId="0" xfId="0" applyAlignment="1" applyBorder="1" applyFont="1">
      <alignment horizontal="center" shrinkToFit="0" vertical="bottom" wrapText="0"/>
    </xf>
    <xf borderId="39" fillId="2" fontId="13" numFmtId="165" xfId="0" applyAlignment="1" applyBorder="1" applyFont="1" applyNumberFormat="1">
      <alignment shrinkToFit="0" vertical="bottom" wrapText="0"/>
    </xf>
    <xf borderId="24" fillId="10" fontId="22" numFmtId="0" xfId="0" applyAlignment="1" applyBorder="1" applyFont="1">
      <alignment horizontal="center" shrinkToFit="0" vertical="bottom" wrapText="0"/>
    </xf>
    <xf borderId="77" fillId="9" fontId="15" numFmtId="0" xfId="0" applyAlignment="1" applyBorder="1" applyFont="1">
      <alignment horizontal="center" shrinkToFit="0" vertical="top" wrapText="1"/>
    </xf>
    <xf borderId="78" fillId="0" fontId="2" numFmtId="0" xfId="0" applyBorder="1" applyFont="1"/>
    <xf borderId="79" fillId="0" fontId="3" numFmtId="0" xfId="0" applyAlignment="1" applyBorder="1" applyFont="1">
      <alignment horizontal="center" shrinkToFit="0" vertical="bottom" wrapText="0"/>
    </xf>
    <xf borderId="8" fillId="9" fontId="15" numFmtId="0" xfId="0" applyAlignment="1" applyBorder="1" applyFont="1">
      <alignment horizontal="center" shrinkToFit="0" vertical="top" wrapText="1"/>
    </xf>
    <xf borderId="8" fillId="9" fontId="15" numFmtId="0" xfId="0" applyAlignment="1" applyBorder="1" applyFont="1">
      <alignment horizontal="center" shrinkToFit="0" vertical="top" wrapText="0"/>
    </xf>
    <xf borderId="80" fillId="0" fontId="15" numFmtId="0" xfId="0" applyAlignment="1" applyBorder="1" applyFont="1">
      <alignment horizontal="center" shrinkToFit="0" vertical="bottom" wrapText="0"/>
    </xf>
    <xf borderId="0" fillId="0" fontId="6" numFmtId="0" xfId="0" applyAlignment="1" applyFont="1">
      <alignment horizontal="right" shrinkToFit="0" vertical="bottom" wrapText="0"/>
    </xf>
    <xf borderId="81" fillId="9" fontId="15" numFmtId="0" xfId="0" applyAlignment="1" applyBorder="1" applyFont="1">
      <alignment horizontal="center" shrinkToFit="0" vertical="top" wrapText="0"/>
    </xf>
    <xf borderId="82" fillId="0" fontId="2" numFmtId="0" xfId="0" applyBorder="1" applyFont="1"/>
    <xf borderId="9" fillId="0" fontId="15" numFmtId="0" xfId="0" applyAlignment="1" applyBorder="1" applyFont="1">
      <alignment horizontal="center" shrinkToFit="0" vertical="bottom" wrapText="0"/>
    </xf>
    <xf borderId="9" fillId="0" fontId="3" numFmtId="0" xfId="0" applyAlignment="1" applyBorder="1" applyFont="1">
      <alignment horizontal="center" shrinkToFit="0" vertical="bottom" wrapText="0"/>
    </xf>
    <xf borderId="83" fillId="9" fontId="15" numFmtId="0" xfId="0" applyAlignment="1" applyBorder="1" applyFont="1">
      <alignment horizontal="center" shrinkToFit="0" vertical="top" wrapText="1"/>
    </xf>
    <xf borderId="84" fillId="0" fontId="15" numFmtId="0" xfId="0" applyAlignment="1" applyBorder="1" applyFont="1">
      <alignment horizontal="center" shrinkToFit="0" vertical="bottom" wrapText="0"/>
    </xf>
    <xf borderId="72" fillId="9" fontId="15" numFmtId="0" xfId="0" applyAlignment="1" applyBorder="1" applyFont="1">
      <alignment horizontal="center" shrinkToFit="0" vertical="bottom" wrapText="0"/>
    </xf>
    <xf borderId="6" fillId="0" fontId="3" numFmtId="0" xfId="0" applyAlignment="1" applyBorder="1" applyFont="1">
      <alignment shrinkToFit="0" vertical="bottom" wrapText="0"/>
    </xf>
    <xf borderId="8" fillId="0" fontId="3" numFmtId="0" xfId="0" applyAlignment="1" applyBorder="1" applyFont="1">
      <alignment horizontal="center" shrinkToFit="0" vertical="bottom" wrapText="0"/>
    </xf>
    <xf borderId="6" fillId="9" fontId="23" numFmtId="0" xfId="0" applyAlignment="1" applyBorder="1" applyFont="1">
      <alignment horizontal="left" shrinkToFit="0" vertical="top" wrapText="0"/>
    </xf>
    <xf borderId="6" fillId="0" fontId="15" numFmtId="0" xfId="0" applyAlignment="1" applyBorder="1" applyFont="1">
      <alignment horizontal="left" shrinkToFit="0" vertical="top" wrapText="0"/>
    </xf>
    <xf borderId="6" fillId="9" fontId="15" numFmtId="0" xfId="0" applyAlignment="1" applyBorder="1" applyFont="1">
      <alignment horizontal="center" shrinkToFit="0" vertical="top" wrapText="0"/>
    </xf>
    <xf borderId="85" fillId="0" fontId="15" numFmtId="0" xfId="0" applyAlignment="1" applyBorder="1" applyFont="1">
      <alignment horizontal="center" shrinkToFit="0" vertical="bottom" wrapText="1"/>
    </xf>
    <xf borderId="49" fillId="9" fontId="15" numFmtId="0" xfId="0" applyAlignment="1" applyBorder="1" applyFont="1">
      <alignment horizontal="center" shrinkToFit="0" vertical="top" wrapText="1"/>
    </xf>
    <xf borderId="86" fillId="6" fontId="15" numFmtId="0" xfId="0" applyAlignment="1" applyBorder="1" applyFont="1">
      <alignment shrinkToFit="0" vertical="top" wrapText="1"/>
    </xf>
    <xf borderId="51" fillId="9" fontId="15" numFmtId="0" xfId="0" applyAlignment="1" applyBorder="1" applyFont="1">
      <alignment horizontal="center" shrinkToFit="0" vertical="top" wrapText="0"/>
    </xf>
    <xf borderId="87" fillId="6" fontId="15" numFmtId="0" xfId="0" applyAlignment="1" applyBorder="1" applyFont="1">
      <alignment shrinkToFit="0" vertical="top" wrapText="0"/>
    </xf>
    <xf borderId="88" fillId="0" fontId="15" numFmtId="0" xfId="0" applyAlignment="1" applyBorder="1" applyFont="1">
      <alignment horizontal="center" shrinkToFit="0" vertical="center" wrapText="0"/>
    </xf>
    <xf borderId="54" fillId="10" fontId="22" numFmtId="0" xfId="0" applyAlignment="1" applyBorder="1" applyFont="1">
      <alignment horizontal="center" shrinkToFit="0" vertical="bottom" wrapText="1"/>
    </xf>
    <xf borderId="24" fillId="9" fontId="23" numFmtId="0" xfId="0" applyAlignment="1" applyBorder="1" applyFont="1">
      <alignment shrinkToFit="0" vertical="bottom" wrapText="0"/>
    </xf>
    <xf borderId="71" fillId="9" fontId="23" numFmtId="0" xfId="0" applyAlignment="1" applyBorder="1" applyFont="1">
      <alignment horizontal="center" shrinkToFit="0" vertical="bottom" wrapText="0"/>
    </xf>
    <xf borderId="8" fillId="0" fontId="24" numFmtId="0" xfId="0" applyAlignment="1" applyBorder="1" applyFont="1">
      <alignment horizontal="center" shrinkToFit="0" vertical="center" wrapText="0"/>
    </xf>
    <xf borderId="89" fillId="9" fontId="23" numFmtId="0" xfId="0" applyAlignment="1" applyBorder="1" applyFont="1">
      <alignment horizontal="center" shrinkToFit="0" vertical="bottom" wrapText="0"/>
    </xf>
    <xf borderId="72" fillId="9" fontId="23" numFmtId="0" xfId="0" applyAlignment="1" applyBorder="1" applyFont="1">
      <alignment horizontal="center" shrinkToFit="0" vertical="bottom" wrapText="0"/>
    </xf>
    <xf borderId="8" fillId="9" fontId="23" numFmtId="0" xfId="0" applyAlignment="1" applyBorder="1" applyFont="1">
      <alignment horizontal="center" shrinkToFit="0" vertical="bottom" wrapText="0"/>
    </xf>
    <xf borderId="68" fillId="9" fontId="23" numFmtId="0" xfId="0" applyAlignment="1" applyBorder="1" applyFont="1">
      <alignment horizontal="center" shrinkToFit="0" vertical="bottom" wrapText="0"/>
    </xf>
    <xf borderId="49" fillId="9" fontId="23" numFmtId="0" xfId="0" applyAlignment="1" applyBorder="1" applyFont="1">
      <alignment horizontal="center" shrinkToFit="0" vertical="bottom" wrapText="0"/>
    </xf>
    <xf borderId="51" fillId="6" fontId="24" numFmtId="0" xfId="0" applyAlignment="1" applyBorder="1" applyFont="1">
      <alignment horizontal="center" shrinkToFit="0" vertical="bottom" wrapText="0"/>
    </xf>
    <xf borderId="24" fillId="6" fontId="23" numFmtId="0" xfId="0" applyAlignment="1" applyBorder="1" applyFont="1">
      <alignment horizontal="center" shrinkToFit="0" vertical="bottom" wrapText="0"/>
    </xf>
    <xf borderId="24" fillId="9" fontId="23" numFmtId="0" xfId="0" applyAlignment="1" applyBorder="1" applyFont="1">
      <alignment horizontal="left" shrinkToFit="0" vertical="top" wrapText="1"/>
    </xf>
    <xf borderId="54" fillId="9" fontId="23" numFmtId="0" xfId="0" applyAlignment="1" applyBorder="1" applyFont="1">
      <alignment horizontal="center" shrinkToFit="0" vertical="center" wrapText="0"/>
    </xf>
    <xf borderId="90" fillId="9" fontId="23" numFmtId="0" xfId="0" applyAlignment="1" applyBorder="1" applyFont="1">
      <alignment horizontal="center" shrinkToFit="0" vertical="bottom" wrapText="0"/>
    </xf>
    <xf borderId="54" fillId="0" fontId="24" numFmtId="0" xfId="0" applyAlignment="1" applyBorder="1" applyFont="1">
      <alignment horizontal="center" shrinkToFit="0" vertical="center" wrapText="0"/>
    </xf>
    <xf borderId="91" fillId="9" fontId="23" numFmtId="0" xfId="0" applyAlignment="1" applyBorder="1" applyFont="1">
      <alignment horizontal="center" shrinkToFit="0" vertical="bottom" wrapText="0"/>
    </xf>
    <xf borderId="92" fillId="0" fontId="2" numFmtId="0" xfId="0" applyBorder="1" applyFont="1"/>
    <xf borderId="31" fillId="6" fontId="23" numFmtId="0" xfId="0" applyAlignment="1" applyBorder="1" applyFont="1">
      <alignment horizontal="center" shrinkToFit="0" vertical="center" wrapText="0"/>
    </xf>
    <xf borderId="43" fillId="6" fontId="23" numFmtId="0" xfId="0" applyAlignment="1" applyBorder="1" applyFont="1">
      <alignment horizontal="center" shrinkToFit="0" vertical="center" wrapText="0"/>
    </xf>
    <xf borderId="35" fillId="6" fontId="23" numFmtId="0" xfId="0" applyAlignment="1" applyBorder="1" applyFont="1">
      <alignment horizontal="center" shrinkToFit="0" vertical="center" wrapText="0"/>
    </xf>
    <xf borderId="24" fillId="9" fontId="23" numFmtId="0" xfId="0" applyAlignment="1" applyBorder="1" applyFont="1">
      <alignment horizontal="center" shrinkToFit="0" vertical="bottom" wrapText="0"/>
    </xf>
    <xf borderId="74" fillId="9" fontId="23" numFmtId="0" xfId="0" applyAlignment="1" applyBorder="1" applyFont="1">
      <alignment horizontal="center" shrinkToFit="0" vertical="bottom" wrapText="0"/>
    </xf>
    <xf borderId="11" fillId="6" fontId="23" numFmtId="0" xfId="0" applyAlignment="1" applyBorder="1" applyFont="1">
      <alignment shrinkToFit="0" vertical="bottom" wrapText="0"/>
    </xf>
    <xf borderId="12" fillId="6" fontId="23" numFmtId="0" xfId="0" applyAlignment="1" applyBorder="1" applyFont="1">
      <alignment shrinkToFit="0" vertical="bottom" wrapText="0"/>
    </xf>
    <xf borderId="93" fillId="6" fontId="23" numFmtId="0" xfId="0" applyAlignment="1" applyBorder="1" applyFont="1">
      <alignment shrinkToFit="0" vertical="bottom" wrapText="0"/>
    </xf>
    <xf borderId="76" fillId="0" fontId="24" numFmtId="0" xfId="0" applyAlignment="1" applyBorder="1" applyFont="1">
      <alignment horizontal="center" shrinkToFit="0" vertical="center" wrapText="0"/>
    </xf>
    <xf borderId="51" fillId="9" fontId="23" numFmtId="0" xfId="0" applyAlignment="1" applyBorder="1" applyFont="1">
      <alignment horizontal="center" shrinkToFit="0" vertical="bottom" wrapText="0"/>
    </xf>
    <xf borderId="94" fillId="10" fontId="15" numFmtId="0" xfId="0" applyAlignment="1" applyBorder="1" applyFont="1">
      <alignment horizontal="center" shrinkToFit="0" vertical="bottom" wrapText="0"/>
    </xf>
    <xf borderId="95" fillId="0" fontId="2" numFmtId="0" xfId="0" applyBorder="1" applyFont="1"/>
    <xf borderId="8" fillId="0" fontId="3" numFmtId="0" xfId="0" applyAlignment="1" applyBorder="1" applyFont="1">
      <alignment shrinkToFit="0" vertical="bottom" wrapText="0"/>
    </xf>
    <xf borderId="96" fillId="6" fontId="15" numFmtId="0" xfId="0" applyAlignment="1" applyBorder="1" applyFont="1">
      <alignment horizontal="left" shrinkToFit="0" vertical="bottom" wrapText="0"/>
    </xf>
    <xf borderId="4" fillId="6" fontId="15" numFmtId="0" xfId="0" applyAlignment="1" applyBorder="1" applyFont="1">
      <alignment shrinkToFit="0" vertical="bottom" wrapText="0"/>
    </xf>
    <xf borderId="71" fillId="10" fontId="3" numFmtId="0" xfId="0" applyAlignment="1" applyBorder="1" applyFont="1">
      <alignment horizontal="center" shrinkToFit="0" vertical="bottom" wrapText="0"/>
    </xf>
    <xf borderId="97" fillId="9" fontId="15" numFmtId="0" xfId="0" applyAlignment="1" applyBorder="1" applyFont="1">
      <alignment horizontal="left" shrinkToFit="0" vertical="bottom" wrapText="0"/>
    </xf>
    <xf borderId="6" fillId="9" fontId="15" numFmtId="0" xfId="0" applyAlignment="1" applyBorder="1" applyFont="1">
      <alignment horizontal="left" shrinkToFit="0" vertical="bottom" wrapText="0"/>
    </xf>
    <xf borderId="79" fillId="0" fontId="3" numFmtId="0" xfId="0" applyAlignment="1" applyBorder="1" applyFont="1">
      <alignment shrinkToFit="0" vertical="bottom" wrapText="0"/>
    </xf>
    <xf borderId="98" fillId="9" fontId="15" numFmtId="0" xfId="0" applyAlignment="1" applyBorder="1" applyFont="1">
      <alignment horizontal="left" shrinkToFit="0" vertical="bottom" wrapText="0"/>
    </xf>
    <xf borderId="97" fillId="2" fontId="3" numFmtId="0" xfId="0" applyAlignment="1" applyBorder="1" applyFont="1">
      <alignment horizontal="center" shrinkToFit="0" vertical="center" wrapText="0"/>
    </xf>
    <xf borderId="6" fillId="0" fontId="3" numFmtId="0" xfId="0" applyAlignment="1" applyBorder="1" applyFont="1">
      <alignment shrinkToFit="0" vertical="center" wrapText="0"/>
    </xf>
    <xf borderId="99" fillId="6" fontId="3" numFmtId="0" xfId="0" applyAlignment="1" applyBorder="1" applyFont="1">
      <alignment horizontal="center" shrinkToFit="0" vertical="center" wrapText="1"/>
    </xf>
    <xf borderId="80" fillId="0" fontId="2" numFmtId="0" xfId="0" applyBorder="1" applyFont="1"/>
    <xf borderId="6" fillId="9" fontId="23" numFmtId="0" xfId="0" applyAlignment="1" applyBorder="1" applyFont="1">
      <alignment horizontal="left" shrinkToFit="0" vertical="bottom" wrapText="0"/>
    </xf>
    <xf borderId="100" fillId="2" fontId="3" numFmtId="0" xfId="0" applyAlignment="1" applyBorder="1" applyFont="1">
      <alignment horizontal="center" shrinkToFit="0" vertical="center" wrapText="0"/>
    </xf>
    <xf borderId="86" fillId="0" fontId="3" numFmtId="0" xfId="0" applyAlignment="1" applyBorder="1" applyFont="1">
      <alignment shrinkToFit="0" vertical="center" wrapText="0"/>
    </xf>
    <xf borderId="88" fillId="6" fontId="24" numFmtId="0" xfId="0" applyAlignment="1" applyBorder="1" applyFont="1">
      <alignment horizontal="center" shrinkToFit="0" vertical="center" wrapText="1"/>
    </xf>
    <xf borderId="71" fillId="6" fontId="24" numFmtId="0" xfId="0" applyAlignment="1" applyBorder="1" applyFont="1">
      <alignment horizontal="center" shrinkToFit="0" vertical="bottom" wrapText="0"/>
    </xf>
    <xf borderId="49" fillId="6" fontId="24" numFmtId="0" xfId="0" applyAlignment="1" applyBorder="1" applyFont="1">
      <alignment horizontal="center" shrinkToFit="0" vertical="bottom" wrapText="0"/>
    </xf>
    <xf borderId="49" fillId="9" fontId="15" numFmtId="0" xfId="0" applyAlignment="1" applyBorder="1" applyFont="1">
      <alignment shrinkToFit="0" vertical="bottom" wrapText="0"/>
    </xf>
    <xf borderId="51" fillId="6" fontId="25" numFmtId="0" xfId="0" applyAlignment="1" applyBorder="1" applyFont="1">
      <alignment horizontal="center" shrinkToFit="0" vertical="bottom" wrapText="0"/>
    </xf>
    <xf borderId="101" fillId="6" fontId="6" numFmtId="0" xfId="0" applyAlignment="1" applyBorder="1" applyFont="1">
      <alignment shrinkToFit="0" vertical="bottom" wrapText="0"/>
    </xf>
    <xf borderId="102" fillId="6" fontId="6" numFmtId="0" xfId="0" applyAlignment="1" applyBorder="1" applyFont="1">
      <alignment shrinkToFit="0" vertical="bottom" wrapText="0"/>
    </xf>
    <xf borderId="103" fillId="9" fontId="20" numFmtId="0" xfId="0" applyAlignment="1" applyBorder="1" applyFont="1">
      <alignment horizontal="center" shrinkToFit="0" vertical="center" wrapText="0"/>
    </xf>
    <xf borderId="104" fillId="9" fontId="20" numFmtId="0" xfId="0" applyAlignment="1" applyBorder="1" applyFont="1">
      <alignment horizontal="center" shrinkToFit="0" vertical="center" wrapText="1"/>
    </xf>
    <xf borderId="27" fillId="9" fontId="26" numFmtId="0" xfId="0" applyAlignment="1" applyBorder="1" applyFont="1">
      <alignment horizontal="center" shrinkToFit="0" vertical="center" wrapText="0"/>
    </xf>
    <xf borderId="105" fillId="0" fontId="2" numFmtId="0" xfId="0" applyBorder="1" applyFont="1"/>
    <xf borderId="106" fillId="0" fontId="2" numFmtId="0" xfId="0" applyBorder="1" applyFont="1"/>
    <xf borderId="107" fillId="0" fontId="2" numFmtId="0" xfId="0" applyBorder="1" applyFont="1"/>
    <xf borderId="32" fillId="9" fontId="20" numFmtId="0" xfId="0" applyAlignment="1" applyBorder="1" applyFont="1">
      <alignment horizontal="center" shrinkToFit="0" vertical="center" wrapText="0"/>
    </xf>
    <xf borderId="26" fillId="2" fontId="16" numFmtId="0" xfId="0" applyAlignment="1" applyBorder="1" applyFont="1">
      <alignment horizontal="center" shrinkToFit="0" vertical="center" wrapText="0"/>
    </xf>
    <xf borderId="27" fillId="2" fontId="17" numFmtId="0" xfId="0" applyAlignment="1" applyBorder="1" applyFont="1">
      <alignment horizontal="center" shrinkToFit="0" vertical="center" wrapText="1"/>
    </xf>
    <xf borderId="27" fillId="7" fontId="15" numFmtId="0" xfId="0" applyAlignment="1" applyBorder="1" applyFont="1">
      <alignment horizontal="center" shrinkToFit="0" vertical="center" wrapText="1"/>
    </xf>
    <xf borderId="31" fillId="2" fontId="16" numFmtId="0" xfId="0" applyAlignment="1" applyBorder="1" applyFont="1">
      <alignment horizontal="center" shrinkToFit="0" vertical="center" wrapText="0"/>
    </xf>
    <xf borderId="32" fillId="2" fontId="17" numFmtId="0" xfId="0" applyAlignment="1" applyBorder="1" applyFont="1">
      <alignment horizontal="center" shrinkToFit="0" vertical="center" wrapText="1"/>
    </xf>
    <xf borderId="32" fillId="7" fontId="15" numFmtId="0" xfId="0" applyAlignment="1" applyBorder="1" applyFont="1">
      <alignment horizontal="center" shrinkToFit="0" vertical="center" wrapText="1"/>
    </xf>
    <xf borderId="23" fillId="2" fontId="16" numFmtId="0" xfId="0" applyAlignment="1" applyBorder="1" applyFont="1">
      <alignment horizontal="center" shrinkToFit="0" vertical="center" wrapText="0"/>
    </xf>
    <xf borderId="36" fillId="2" fontId="17" numFmtId="0" xfId="0" applyAlignment="1" applyBorder="1" applyFont="1">
      <alignment horizontal="center" shrinkToFit="0" vertical="center" wrapText="1"/>
    </xf>
    <xf borderId="24" fillId="9" fontId="22" numFmtId="0" xfId="0" applyAlignment="1" applyBorder="1" applyFont="1">
      <alignment horizontal="center" shrinkToFit="0" vertical="center" wrapText="0"/>
    </xf>
    <xf borderId="108" fillId="6" fontId="15" numFmtId="0" xfId="0" applyAlignment="1" applyBorder="1" applyFont="1">
      <alignment horizontal="left" shrinkToFit="0" vertical="top" wrapText="1"/>
    </xf>
    <xf borderId="109" fillId="0" fontId="2" numFmtId="0" xfId="0" applyBorder="1" applyFont="1"/>
    <xf borderId="110" fillId="0" fontId="2" numFmtId="0" xfId="0" applyBorder="1" applyFont="1"/>
    <xf borderId="108" fillId="2" fontId="15" numFmtId="0" xfId="0" applyAlignment="1" applyBorder="1" applyFont="1">
      <alignment horizontal="center" shrinkToFit="0" vertical="bottom" wrapText="1"/>
    </xf>
    <xf borderId="111" fillId="0" fontId="2" numFmtId="0" xfId="0" applyBorder="1" applyFont="1"/>
    <xf borderId="112" fillId="0" fontId="2" numFmtId="0" xfId="0" applyBorder="1" applyFont="1"/>
    <xf borderId="113" fillId="0" fontId="2" numFmtId="0" xfId="0" applyBorder="1" applyFont="1"/>
    <xf borderId="94" fillId="8" fontId="15" numFmtId="0" xfId="0" applyAlignment="1" applyBorder="1" applyFont="1">
      <alignment horizontal="center" shrinkToFit="0" vertical="bottom" wrapText="0"/>
    </xf>
    <xf borderId="114" fillId="0" fontId="2" numFmtId="0" xfId="0" applyBorder="1" applyFont="1"/>
    <xf borderId="115" fillId="8" fontId="15" numFmtId="0" xfId="0" applyAlignment="1" applyBorder="1" applyFont="1">
      <alignment horizontal="center" shrinkToFit="0" vertical="bottom" wrapText="0"/>
    </xf>
    <xf borderId="116" fillId="8" fontId="15" numFmtId="0" xfId="0" applyAlignment="1" applyBorder="1" applyFont="1">
      <alignment horizontal="center" shrinkToFit="0" vertical="bottom" wrapText="0"/>
    </xf>
    <xf borderId="72" fillId="6" fontId="6" numFmtId="0" xfId="0" applyAlignment="1" applyBorder="1" applyFont="1">
      <alignment horizontal="center" shrinkToFit="0" vertical="bottom" wrapText="0"/>
    </xf>
    <xf borderId="6" fillId="6" fontId="6" numFmtId="0" xfId="0" applyAlignment="1" applyBorder="1" applyFont="1">
      <alignment shrinkToFit="0" vertical="bottom" wrapText="0"/>
    </xf>
    <xf borderId="8" fillId="6" fontId="6" numFmtId="0" xfId="0" applyAlignment="1" applyBorder="1" applyFont="1">
      <alignment horizontal="center" shrinkToFit="0" vertical="bottom" wrapText="0"/>
    </xf>
    <xf borderId="86" fillId="6" fontId="6" numFmtId="0" xfId="0" applyAlignment="1" applyBorder="1" applyFont="1">
      <alignment shrinkToFit="0" vertical="bottom" wrapText="0"/>
    </xf>
    <xf borderId="51" fillId="6" fontId="6" numFmtId="0" xfId="0" applyAlignment="1" applyBorder="1" applyFont="1">
      <alignment horizontal="center" shrinkToFit="0" vertical="bottom" wrapText="0"/>
    </xf>
    <xf borderId="72" fillId="9" fontId="15" numFmtId="0" xfId="0" applyAlignment="1" applyBorder="1" applyFont="1">
      <alignment horizontal="center" shrinkToFit="0" vertical="top" wrapText="1"/>
    </xf>
    <xf borderId="8" fillId="6" fontId="3" numFmtId="165" xfId="0" applyAlignment="1" applyBorder="1" applyFont="1" applyNumberFormat="1">
      <alignment horizontal="center" shrinkToFit="0" vertical="bottom" wrapText="0"/>
    </xf>
    <xf borderId="8" fillId="9" fontId="15" numFmtId="0" xfId="0" applyAlignment="1" applyBorder="1" applyFont="1">
      <alignment horizontal="center" shrinkToFit="0" vertical="bottom" wrapText="0"/>
    </xf>
    <xf borderId="49" fillId="9" fontId="15" numFmtId="0" xfId="0" applyAlignment="1" applyBorder="1" applyFont="1">
      <alignment horizontal="center" shrinkToFit="0" vertical="bottom" wrapText="0"/>
    </xf>
    <xf borderId="51" fillId="6" fontId="3" numFmtId="0" xfId="0" applyAlignment="1" applyBorder="1" applyFont="1">
      <alignment horizontal="center" shrinkToFit="0" vertical="bottom" wrapText="0"/>
    </xf>
    <xf borderId="51" fillId="9" fontId="15" numFmtId="0" xfId="0" applyAlignment="1" applyBorder="1" applyFont="1">
      <alignment horizontal="center" shrinkToFit="0" vertical="bottom" wrapText="0"/>
    </xf>
    <xf borderId="71" fillId="9" fontId="19" numFmtId="0" xfId="0" applyAlignment="1" applyBorder="1" applyFont="1">
      <alignment horizontal="center" shrinkToFit="0" vertical="center" wrapText="0"/>
    </xf>
    <xf borderId="117" fillId="6" fontId="22" numFmtId="0" xfId="0" applyAlignment="1" applyBorder="1" applyFont="1">
      <alignment horizontal="center" shrinkToFit="0" vertical="top" wrapText="1"/>
    </xf>
    <xf borderId="118" fillId="0" fontId="2" numFmtId="0" xfId="0" applyBorder="1" applyFont="1"/>
    <xf borderId="119" fillId="0" fontId="2" numFmtId="0" xfId="0" applyBorder="1" applyFont="1"/>
    <xf borderId="24" fillId="9" fontId="19" numFmtId="0" xfId="0" applyAlignment="1" applyBorder="1" applyFont="1">
      <alignment horizontal="center" shrinkToFit="0" vertical="center" wrapText="0"/>
    </xf>
    <xf borderId="26" fillId="6" fontId="27" numFmtId="0" xfId="0" applyAlignment="1" applyBorder="1" applyFont="1">
      <alignment shrinkToFit="0" vertical="center" wrapText="0"/>
    </xf>
    <xf borderId="40" fillId="6" fontId="27" numFmtId="0" xfId="0" applyAlignment="1" applyBorder="1" applyFont="1">
      <alignment shrinkToFit="0" vertical="center" wrapText="0"/>
    </xf>
    <xf borderId="30" fillId="6" fontId="27" numFmtId="0" xfId="0" applyAlignment="1" applyBorder="1" applyFont="1">
      <alignment shrinkToFit="0" vertical="center" wrapText="0"/>
    </xf>
    <xf borderId="31" fillId="6" fontId="27" numFmtId="0" xfId="0" applyAlignment="1" applyBorder="1" applyFont="1">
      <alignment shrinkToFit="0" vertical="center" wrapText="0"/>
    </xf>
    <xf borderId="4" fillId="6" fontId="27" numFmtId="0" xfId="0" applyAlignment="1" applyBorder="1" applyFont="1">
      <alignment shrinkToFit="0" vertical="center" wrapText="0"/>
    </xf>
    <xf borderId="35" fillId="6" fontId="27" numFmtId="0" xfId="0" applyAlignment="1" applyBorder="1" applyFont="1">
      <alignment shrinkToFit="0" vertical="center" wrapText="0"/>
    </xf>
    <xf borderId="23" fillId="6" fontId="19" numFmtId="0" xfId="0" applyAlignment="1" applyBorder="1" applyFont="1">
      <alignment shrinkToFit="0" vertical="center" wrapText="0"/>
    </xf>
    <xf borderId="43" fillId="6" fontId="27" numFmtId="0" xfId="0" applyAlignment="1" applyBorder="1" applyFont="1">
      <alignment shrinkToFit="0" vertical="center" wrapText="0"/>
    </xf>
    <xf borderId="39" fillId="6" fontId="27" numFmtId="0" xfId="0" applyAlignment="1" applyBorder="1" applyFont="1">
      <alignment shrinkToFit="0" vertical="center" wrapText="0"/>
    </xf>
    <xf borderId="21" fillId="2" fontId="3" numFmtId="0" xfId="0" applyAlignment="1" applyBorder="1" applyFont="1">
      <alignment horizontal="center" shrinkToFit="0" vertical="bottom" wrapText="0"/>
    </xf>
    <xf borderId="24" fillId="2" fontId="13" numFmtId="0" xfId="0" applyAlignment="1" applyBorder="1" applyFont="1">
      <alignment horizontal="center" shrinkToFit="0" vertical="bottom" wrapText="0"/>
    </xf>
    <xf borderId="24" fillId="2" fontId="15" numFmtId="0" xfId="0" applyAlignment="1" applyBorder="1" applyFont="1">
      <alignment horizontal="center" shrinkToFit="0" vertical="bottom" wrapText="0"/>
    </xf>
    <xf borderId="24" fillId="0" fontId="3" numFmtId="0" xfId="0" applyAlignment="1" applyBorder="1" applyFont="1">
      <alignment horizontal="center" shrinkToFit="0" vertical="bottom" wrapText="0"/>
    </xf>
    <xf borderId="11" fillId="2" fontId="15" numFmtId="0" xfId="0" applyAlignment="1" applyBorder="1" applyFont="1">
      <alignment horizontal="right" shrinkToFit="0" vertical="bottom" wrapText="0"/>
    </xf>
    <xf borderId="24" fillId="0" fontId="6" numFmtId="164" xfId="0" applyAlignment="1" applyBorder="1" applyFont="1" applyNumberFormat="1">
      <alignment horizontal="center" shrinkToFit="0" vertical="bottom" wrapText="0"/>
    </xf>
    <xf borderId="11" fillId="2" fontId="22" numFmtId="0" xfId="0" applyAlignment="1" applyBorder="1" applyFont="1">
      <alignment horizontal="left" shrinkToFit="0" vertical="bottom" wrapText="0"/>
    </xf>
    <xf borderId="12" fillId="2" fontId="22" numFmtId="0" xfId="0" applyAlignment="1" applyBorder="1" applyFont="1">
      <alignment horizontal="center" shrinkToFit="0" vertical="bottom" wrapText="0"/>
    </xf>
    <xf borderId="93" fillId="2" fontId="22" numFmtId="0" xfId="0" applyAlignment="1" applyBorder="1" applyFont="1">
      <alignment horizontal="center" shrinkToFit="0" vertical="bottom" wrapText="0"/>
    </xf>
    <xf borderId="11" fillId="6" fontId="15" numFmtId="0" xfId="0" applyAlignment="1" applyBorder="1" applyFont="1">
      <alignment horizontal="left" shrinkToFit="0" vertical="bottom" wrapText="0"/>
    </xf>
    <xf borderId="93" fillId="6" fontId="15" numFmtId="0" xfId="0" applyAlignment="1" applyBorder="1" applyFont="1">
      <alignment horizontal="left" shrinkToFit="0" vertical="bottom" wrapText="0"/>
    </xf>
    <xf borderId="24" fillId="2" fontId="28" numFmtId="0" xfId="0" applyAlignment="1" applyBorder="1" applyFont="1">
      <alignment horizontal="left" shrinkToFit="0" vertical="bottom" wrapText="0"/>
    </xf>
    <xf borderId="120" fillId="6" fontId="15" numFmtId="0" xfId="0" applyAlignment="1" applyBorder="1" applyFont="1">
      <alignment horizontal="center" shrinkToFit="0" vertical="center" wrapText="0"/>
    </xf>
    <xf borderId="121" fillId="6" fontId="15" numFmtId="0" xfId="0" applyAlignment="1" applyBorder="1" applyFont="1">
      <alignment horizontal="center" shrinkToFit="0" vertical="center" wrapText="0"/>
    </xf>
    <xf borderId="24" fillId="2" fontId="3" numFmtId="0" xfId="0" applyAlignment="1" applyBorder="1" applyFont="1">
      <alignment horizontal="left" shrinkToFit="0" vertical="bottom" wrapText="0"/>
    </xf>
    <xf borderId="65" fillId="0" fontId="6" numFmtId="0" xfId="0" applyAlignment="1" applyBorder="1" applyFont="1">
      <alignment shrinkToFit="0" vertical="bottom" wrapText="0"/>
    </xf>
    <xf borderId="85" fillId="0" fontId="6" numFmtId="0" xfId="0" applyAlignment="1" applyBorder="1" applyFont="1">
      <alignment shrinkToFit="0" vertical="bottom" wrapText="0"/>
    </xf>
    <xf borderId="71" fillId="6" fontId="3" numFmtId="0" xfId="0" applyAlignment="1" applyBorder="1" applyFont="1">
      <alignment horizontal="left" shrinkToFit="0" vertical="bottom" wrapText="0"/>
    </xf>
    <xf borderId="98" fillId="6" fontId="6" numFmtId="0" xfId="0" applyAlignment="1" applyBorder="1" applyFont="1">
      <alignment horizontal="center" shrinkToFit="0" vertical="center" wrapText="0"/>
    </xf>
    <xf borderId="122" fillId="6" fontId="6" numFmtId="0" xfId="0" applyAlignment="1" applyBorder="1" applyFont="1">
      <alignment horizontal="center" shrinkToFit="0" vertical="center" wrapText="0"/>
    </xf>
    <xf borderId="6" fillId="0" fontId="6" numFmtId="0" xfId="0" applyAlignment="1" applyBorder="1" applyFont="1">
      <alignment shrinkToFit="0" vertical="bottom" wrapText="0"/>
    </xf>
    <xf borderId="6" fillId="6" fontId="6" numFmtId="0" xfId="0" applyAlignment="1" applyBorder="1" applyFont="1">
      <alignment horizontal="center" shrinkToFit="0" vertical="center" wrapText="0"/>
    </xf>
    <xf borderId="85" fillId="6" fontId="6" numFmtId="0" xfId="0" applyAlignment="1" applyBorder="1" applyFont="1">
      <alignment horizontal="center" shrinkToFit="0" vertical="center" wrapText="0"/>
    </xf>
    <xf borderId="71" fillId="6" fontId="3" numFmtId="0" xfId="0" applyAlignment="1" applyBorder="1" applyFont="1">
      <alignment horizontal="center" shrinkToFit="0" vertical="bottom" wrapText="0"/>
    </xf>
    <xf borderId="24" fillId="6" fontId="6" numFmtId="0" xfId="0" applyAlignment="1" applyBorder="1" applyFont="1">
      <alignment horizontal="left" shrinkToFit="0" vertical="bottom" wrapText="0"/>
    </xf>
    <xf borderId="85" fillId="6" fontId="6" numFmtId="0" xfId="0" applyAlignment="1" applyBorder="1" applyFont="1">
      <alignment horizontal="center" shrinkToFit="0" vertical="bottom" wrapText="0"/>
    </xf>
    <xf borderId="24" fillId="6" fontId="6" numFmtId="0" xfId="0" applyAlignment="1" applyBorder="1" applyFont="1">
      <alignment horizontal="center" shrinkToFit="0" vertical="bottom" wrapText="0"/>
    </xf>
    <xf borderId="86" fillId="6" fontId="6" numFmtId="0" xfId="0" applyAlignment="1" applyBorder="1" applyFont="1">
      <alignment horizontal="center" shrinkToFit="0" vertical="center" wrapText="0"/>
    </xf>
    <xf borderId="88" fillId="6" fontId="6" numFmtId="0" xfId="0" applyAlignment="1" applyBorder="1" applyFont="1">
      <alignment horizontal="center" shrinkToFit="0" vertical="bottom" wrapText="0"/>
    </xf>
    <xf borderId="86" fillId="0" fontId="6" numFmtId="0" xfId="0" applyAlignment="1" applyBorder="1" applyFont="1">
      <alignment shrinkToFit="0" vertical="bottom" wrapText="0"/>
    </xf>
    <xf borderId="88" fillId="0" fontId="6" numFmtId="0" xfId="0" applyAlignment="1" applyBorder="1" applyFont="1">
      <alignment shrinkToFit="0" vertical="bottom" wrapText="0"/>
    </xf>
    <xf borderId="24" fillId="2" fontId="3" numFmtId="0" xfId="0" applyAlignment="1" applyBorder="1" applyFont="1">
      <alignment horizontal="center" shrinkToFit="0" vertical="bottom" wrapText="0"/>
    </xf>
    <xf borderId="24" fillId="0" fontId="6" numFmtId="0" xfId="0" applyAlignment="1" applyBorder="1" applyFont="1">
      <alignment horizontal="center" shrinkToFit="0" vertical="bottom" wrapText="0"/>
    </xf>
    <xf borderId="19" fillId="0" fontId="3" numFmtId="0" xfId="0" applyAlignment="1" applyBorder="1" applyFont="1">
      <alignment horizontal="center" readingOrder="0" shrinkToFit="0" vertical="bottom" wrapText="0"/>
    </xf>
    <xf borderId="16" fillId="2" fontId="14" numFmtId="0" xfId="0" applyAlignment="1" applyBorder="1" applyFont="1">
      <alignment horizontal="center" readingOrder="0" shrinkToFit="0" vertical="center" wrapText="0"/>
    </xf>
    <xf borderId="18" fillId="8" fontId="15" numFmtId="0" xfId="0" applyAlignment="1" applyBorder="1" applyFont="1">
      <alignment shrinkToFit="0" vertical="bottom" wrapText="1"/>
    </xf>
    <xf borderId="123" fillId="0" fontId="6" numFmtId="164" xfId="0" applyAlignment="1" applyBorder="1" applyFont="1" applyNumberFormat="1">
      <alignment horizontal="center" shrinkToFit="0" vertical="bottom" wrapText="0"/>
    </xf>
    <xf borderId="21" fillId="8" fontId="15" numFmtId="0" xfId="0" applyAlignment="1" applyBorder="1" applyFont="1">
      <alignment horizontal="center" shrinkToFit="0" vertical="bottom" wrapText="0"/>
    </xf>
    <xf borderId="120" fillId="0" fontId="6" numFmtId="49" xfId="0" applyAlignment="1" applyBorder="1" applyFont="1" applyNumberFormat="1">
      <alignment horizontal="center" shrinkToFit="0" vertical="bottom" wrapText="0"/>
    </xf>
    <xf borderId="124" fillId="0" fontId="6" numFmtId="49" xfId="0" applyAlignment="1" applyBorder="1" applyFont="1" applyNumberFormat="1">
      <alignment horizontal="center" shrinkToFit="0" vertical="bottom" wrapText="0"/>
    </xf>
    <xf borderId="81" fillId="8" fontId="15" numFmtId="0" xfId="0" applyAlignment="1" applyBorder="1" applyFont="1">
      <alignment horizontal="center" shrinkToFit="0" vertical="bottom" wrapText="0"/>
    </xf>
    <xf borderId="63" fillId="0" fontId="3" numFmtId="49" xfId="0" applyAlignment="1" applyBorder="1" applyFont="1" applyNumberFormat="1">
      <alignment horizontal="center" shrinkToFit="0" vertical="bottom" wrapText="0"/>
    </xf>
    <xf borderId="31" fillId="8" fontId="15" numFmtId="0" xfId="0" applyAlignment="1" applyBorder="1" applyFont="1">
      <alignment horizontal="right" shrinkToFit="0" vertical="bottom" wrapText="1"/>
    </xf>
    <xf borderId="124" fillId="0" fontId="6" numFmtId="0" xfId="0" applyAlignment="1" applyBorder="1" applyFont="1">
      <alignment horizontal="center" shrinkToFit="0" vertical="bottom" wrapText="0"/>
    </xf>
    <xf borderId="31" fillId="8" fontId="15" numFmtId="0" xfId="0" applyAlignment="1" applyBorder="1" applyFont="1">
      <alignment shrinkToFit="0" vertical="bottom" wrapText="0"/>
    </xf>
    <xf borderId="24" fillId="8" fontId="15" numFmtId="0" xfId="0" applyAlignment="1" applyBorder="1" applyFont="1">
      <alignment horizontal="center" shrinkToFit="0" vertical="bottom" wrapText="0"/>
    </xf>
    <xf borderId="24" fillId="0" fontId="3" numFmtId="49" xfId="0" applyAlignment="1" applyBorder="1" applyFont="1" applyNumberFormat="1">
      <alignment horizontal="center" shrinkToFit="0" vertical="bottom" wrapText="0"/>
    </xf>
    <xf borderId="120" fillId="8" fontId="15" numFmtId="0" xfId="0" applyAlignment="1" applyBorder="1" applyFont="1">
      <alignment horizontal="center" shrinkToFit="0" vertical="bottom" wrapText="1"/>
    </xf>
    <xf borderId="120" fillId="0" fontId="6" numFmtId="0" xfId="0" applyAlignment="1" applyBorder="1" applyFont="1">
      <alignment horizontal="center" shrinkToFit="0" vertical="bottom" wrapText="0"/>
    </xf>
    <xf borderId="30" fillId="2" fontId="17" numFmtId="0" xfId="0" applyAlignment="1" applyBorder="1" applyFont="1">
      <alignment horizontal="center" readingOrder="0" shrinkToFit="0" vertical="center" wrapText="1"/>
    </xf>
    <xf borderId="35" fillId="2" fontId="17" numFmtId="0" xfId="0" applyAlignment="1" applyBorder="1" applyFont="1">
      <alignment horizontal="center" readingOrder="0" shrinkToFit="0" vertical="center" wrapText="1"/>
    </xf>
    <xf borderId="32" fillId="2" fontId="16" numFmtId="0" xfId="0" applyAlignment="1" applyBorder="1" applyFont="1">
      <alignment horizontal="left" shrinkToFit="0" vertical="top" wrapText="1"/>
    </xf>
    <xf borderId="24" fillId="9" fontId="27" numFmtId="0" xfId="0" applyAlignment="1" applyBorder="1" applyFont="1">
      <alignment horizontal="center" shrinkToFit="0" vertical="bottom" wrapText="0"/>
    </xf>
    <xf borderId="26" fillId="9" fontId="29" numFmtId="0" xfId="0" applyAlignment="1" applyBorder="1" applyFont="1">
      <alignment horizontal="center" shrinkToFit="0" vertical="center" wrapText="0"/>
    </xf>
    <xf borderId="40" fillId="9" fontId="29" numFmtId="0" xfId="0" applyAlignment="1" applyBorder="1" applyFont="1">
      <alignment horizontal="center" shrinkToFit="0" vertical="center" wrapText="1"/>
    </xf>
    <xf borderId="40" fillId="9" fontId="30" numFmtId="0" xfId="0" applyAlignment="1" applyBorder="1" applyFont="1">
      <alignment shrinkToFit="0" vertical="center" wrapText="0"/>
    </xf>
    <xf borderId="27" fillId="9" fontId="29" numFmtId="0" xfId="0" applyAlignment="1" applyBorder="1" applyFont="1">
      <alignment horizontal="center" shrinkToFit="0" vertical="center" wrapText="0"/>
    </xf>
    <xf borderId="0" fillId="0" fontId="31" numFmtId="0" xfId="0" applyFont="1"/>
    <xf borderId="0" fillId="0" fontId="31" numFmtId="164" xfId="0" applyFont="1" applyNumberFormat="1"/>
    <xf borderId="59" fillId="0" fontId="15" numFmtId="0" xfId="0" applyAlignment="1" applyBorder="1" applyFont="1">
      <alignment horizontal="right" shrinkToFit="0" vertical="center" wrapText="0"/>
    </xf>
    <xf borderId="52" fillId="0" fontId="15" numFmtId="0" xfId="0" applyAlignment="1" applyBorder="1" applyFont="1">
      <alignment shrinkToFit="0" vertical="bottom" wrapText="0"/>
    </xf>
    <xf borderId="54" fillId="6" fontId="20" numFmtId="0" xfId="0" applyAlignment="1" applyBorder="1" applyFont="1">
      <alignment horizontal="center" shrinkToFit="0" vertical="center" wrapText="1"/>
    </xf>
    <xf borderId="54" fillId="2" fontId="30" numFmtId="0" xfId="0" applyAlignment="1" applyBorder="1" applyFont="1">
      <alignment horizontal="center" shrinkToFit="0" vertical="center" wrapText="1"/>
    </xf>
    <xf borderId="24" fillId="0" fontId="6" numFmtId="167" xfId="0" applyAlignment="1" applyBorder="1" applyFont="1" applyNumberFormat="1">
      <alignment horizontal="center" shrinkToFit="0" vertical="bottom" wrapText="0"/>
    </xf>
    <xf borderId="24" fillId="6" fontId="6" numFmtId="167" xfId="0" applyAlignment="1" applyBorder="1" applyFont="1" applyNumberFormat="1">
      <alignment horizontal="center" shrinkToFit="0" vertical="bottom" wrapText="0"/>
    </xf>
    <xf borderId="79" fillId="0" fontId="3" numFmtId="0" xfId="0" applyAlignment="1" applyBorder="1" applyFont="1">
      <alignment horizontal="center" shrinkToFit="0" vertical="center" wrapText="0"/>
    </xf>
    <xf borderId="80" fillId="0" fontId="6" numFmtId="0" xfId="0" applyAlignment="1" applyBorder="1" applyFont="1">
      <alignment horizontal="center" shrinkToFit="0" vertical="bottom" wrapText="0"/>
    </xf>
    <xf borderId="9" fillId="0" fontId="6" numFmtId="0" xfId="0" applyAlignment="1" applyBorder="1" applyFont="1">
      <alignment horizontal="center" shrinkToFit="0" vertical="bottom" wrapText="0"/>
    </xf>
    <xf borderId="9" fillId="0" fontId="3" numFmtId="0" xfId="0" applyAlignment="1" applyBorder="1" applyFont="1">
      <alignment horizontal="center" shrinkToFit="0" vertical="center" wrapText="0"/>
    </xf>
    <xf borderId="84" fillId="0" fontId="6" numFmtId="0" xfId="0" applyAlignment="1" applyBorder="1" applyFont="1">
      <alignment horizontal="center" shrinkToFit="0" vertical="bottom" wrapText="0"/>
    </xf>
    <xf borderId="6" fillId="0" fontId="3" numFmtId="0" xfId="0" applyAlignment="1" applyBorder="1" applyFont="1">
      <alignment horizontal="center" shrinkToFit="0" vertical="bottom" wrapText="0"/>
    </xf>
    <xf borderId="8" fillId="0" fontId="3" numFmtId="0" xfId="0" applyAlignment="1" applyBorder="1" applyFont="1">
      <alignment horizontal="center" shrinkToFit="0" vertical="center" wrapText="0"/>
    </xf>
    <xf borderId="6" fillId="0" fontId="3" numFmtId="0" xfId="0" applyAlignment="1" applyBorder="1" applyFont="1">
      <alignment horizontal="center" shrinkToFit="0" vertical="top" wrapText="0"/>
    </xf>
    <xf borderId="85" fillId="0" fontId="6" numFmtId="0" xfId="0" applyAlignment="1" applyBorder="1" applyFont="1">
      <alignment horizontal="center" shrinkToFit="0" vertical="bottom" wrapText="1"/>
    </xf>
    <xf borderId="49" fillId="9" fontId="15" numFmtId="0" xfId="0" applyAlignment="1" applyBorder="1" applyFont="1">
      <alignment horizontal="center" shrinkToFit="0" vertical="center" wrapText="1"/>
    </xf>
    <xf borderId="86" fillId="6" fontId="6" numFmtId="0" xfId="0" applyAlignment="1" applyBorder="1" applyFont="1">
      <alignment horizontal="center" shrinkToFit="0" vertical="center" wrapText="1"/>
    </xf>
    <xf borderId="87" fillId="6" fontId="6" numFmtId="0" xfId="0" applyAlignment="1" applyBorder="1" applyFont="1">
      <alignment horizontal="center" shrinkToFit="0" vertical="center" wrapText="0"/>
    </xf>
    <xf borderId="88" fillId="0" fontId="6" numFmtId="0" xfId="0" applyAlignment="1" applyBorder="1" applyFont="1">
      <alignment horizontal="center" shrinkToFit="0" vertical="center" wrapText="0"/>
    </xf>
    <xf borderId="0" fillId="0" fontId="3" numFmtId="0" xfId="0" applyAlignment="1" applyFont="1">
      <alignment horizontal="center" shrinkToFit="0" vertical="top" wrapText="0"/>
    </xf>
    <xf borderId="86" fillId="6" fontId="6" numFmtId="0" xfId="0" applyAlignment="1" applyBorder="1" applyFont="1">
      <alignment horizontal="center" shrinkToFit="0" vertical="top" wrapText="1"/>
    </xf>
    <xf borderId="87" fillId="6" fontId="6" numFmtId="0" xfId="0" applyAlignment="1" applyBorder="1" applyFont="1">
      <alignment horizontal="center" shrinkToFit="0" vertical="top" wrapText="0"/>
    </xf>
    <xf borderId="24" fillId="9" fontId="23" numFmtId="0" xfId="0" applyAlignment="1" applyBorder="1" applyFont="1">
      <alignment readingOrder="0" shrinkToFit="0" vertical="bottom" wrapText="0"/>
    </xf>
    <xf borderId="51" fillId="6" fontId="24" numFmtId="0" xfId="0" applyAlignment="1" applyBorder="1" applyFont="1">
      <alignment shrinkToFit="0" vertical="bottom" wrapText="0"/>
    </xf>
    <xf borderId="51" fillId="6" fontId="23" numFmtId="0" xfId="0" applyAlignment="1" applyBorder="1" applyFont="1">
      <alignment horizontal="center" readingOrder="0" shrinkToFit="0" vertical="bottom" wrapText="0"/>
    </xf>
    <xf borderId="76" fillId="6" fontId="23" numFmtId="0" xfId="0" applyAlignment="1" applyBorder="1" applyFont="1">
      <alignment horizontal="center" shrinkToFit="0" vertical="bottom" wrapText="0"/>
    </xf>
    <xf borderId="8" fillId="0" fontId="23" numFmtId="0" xfId="0" applyAlignment="1" applyBorder="1" applyFont="1">
      <alignment horizontal="center" readingOrder="0" shrinkToFit="0" vertical="center" wrapText="0"/>
    </xf>
    <xf borderId="24" fillId="9" fontId="23" numFmtId="0" xfId="0" applyAlignment="1" applyBorder="1" applyFont="1">
      <alignment horizontal="left" readingOrder="0" shrinkToFit="0" vertical="top" wrapText="1"/>
    </xf>
    <xf borderId="125" fillId="9" fontId="23" numFmtId="0" xfId="0" applyAlignment="1" applyBorder="1" applyFont="1">
      <alignment horizontal="center" shrinkToFit="0" vertical="bottom" wrapText="0"/>
    </xf>
    <xf borderId="76" fillId="6" fontId="23" numFmtId="0" xfId="0" applyAlignment="1" applyBorder="1" applyFont="1">
      <alignment shrinkToFit="0" vertical="bottom" wrapText="0"/>
    </xf>
    <xf borderId="21" fillId="6" fontId="23" numFmtId="0" xfId="0" applyAlignment="1" applyBorder="1" applyFont="1">
      <alignment horizontal="center" shrinkToFit="0" vertical="bottom" wrapText="0"/>
    </xf>
    <xf borderId="94" fillId="9" fontId="23" numFmtId="0" xfId="0" applyAlignment="1" applyBorder="1" applyFont="1">
      <alignment horizontal="center" shrinkToFit="0" vertical="center" wrapText="0"/>
    </xf>
    <xf borderId="5" fillId="0" fontId="24" numFmtId="0" xfId="0" applyAlignment="1" applyBorder="1" applyFont="1">
      <alignment horizontal="center" shrinkToFit="0" vertical="center" wrapText="0"/>
    </xf>
    <xf borderId="24" fillId="9" fontId="23" numFmtId="0" xfId="0" applyAlignment="1" applyBorder="1" applyFont="1">
      <alignment horizontal="center" shrinkToFit="0" vertical="center" wrapText="0"/>
    </xf>
    <xf borderId="24" fillId="6" fontId="23" numFmtId="0" xfId="0" applyAlignment="1" applyBorder="1" applyFont="1">
      <alignment horizontal="center" readingOrder="0" shrinkToFit="0" vertical="bottom" wrapText="0"/>
    </xf>
    <xf borderId="8" fillId="9" fontId="23" numFmtId="0" xfId="0" applyAlignment="1" applyBorder="1" applyFont="1">
      <alignment horizontal="center" shrinkToFit="0" vertical="center" wrapText="0"/>
    </xf>
    <xf borderId="24" fillId="2" fontId="23" numFmtId="0" xfId="0" applyAlignment="1" applyBorder="1" applyFont="1">
      <alignment horizontal="center" shrinkToFit="0" vertical="center" wrapText="0"/>
    </xf>
    <xf borderId="24" fillId="2" fontId="23" numFmtId="0" xfId="0" applyAlignment="1" applyBorder="1" applyFont="1">
      <alignment horizontal="center" shrinkToFit="0" vertical="bottom" wrapText="0"/>
    </xf>
    <xf borderId="76" fillId="0" fontId="23" numFmtId="0" xfId="0" applyAlignment="1" applyBorder="1" applyFont="1">
      <alignment horizontal="center" shrinkToFit="0" vertical="center" wrapText="0"/>
    </xf>
    <xf borderId="13" fillId="6" fontId="23" numFmtId="0" xfId="0" applyAlignment="1" applyBorder="1" applyFont="1">
      <alignment horizontal="center" shrinkToFit="0" vertical="bottom" wrapText="0"/>
    </xf>
    <xf borderId="76" fillId="0" fontId="23" numFmtId="0" xfId="0" applyAlignment="1" applyBorder="1" applyFont="1">
      <alignment horizontal="center" readingOrder="0" shrinkToFit="0" vertical="center" wrapText="0"/>
    </xf>
    <xf borderId="76" fillId="0" fontId="23" numFmtId="49" xfId="0" applyAlignment="1" applyBorder="1" applyFont="1" applyNumberFormat="1">
      <alignment horizontal="center" shrinkToFit="0" vertical="center" wrapText="0"/>
    </xf>
    <xf borderId="76" fillId="6" fontId="24" numFmtId="0" xfId="0" applyAlignment="1" applyBorder="1" applyFont="1">
      <alignment horizontal="center" shrinkToFit="0" vertical="bottom" wrapText="0"/>
    </xf>
    <xf borderId="13" fillId="6" fontId="23" numFmtId="0" xfId="0" applyAlignment="1" applyBorder="1" applyFont="1">
      <alignment horizontal="center" readingOrder="0" shrinkToFit="0" vertical="bottom" wrapText="0"/>
    </xf>
    <xf borderId="21" fillId="2" fontId="19" numFmtId="0" xfId="0" applyAlignment="1" applyBorder="1" applyFont="1">
      <alignment horizontal="center" shrinkToFit="0" vertical="bottom" wrapText="0"/>
    </xf>
    <xf borderId="43" fillId="2" fontId="32" numFmtId="0" xfId="0" applyAlignment="1" applyBorder="1" applyFont="1">
      <alignment shrinkToFit="0" vertical="bottom" wrapText="0"/>
    </xf>
    <xf borderId="36" fillId="2" fontId="32" numFmtId="0" xfId="0" applyAlignment="1" applyBorder="1" applyFont="1">
      <alignment horizontal="center" shrinkToFit="0" vertical="bottom" wrapText="0"/>
    </xf>
    <xf borderId="39" fillId="2" fontId="32" numFmtId="165" xfId="0" applyAlignment="1" applyBorder="1" applyFont="1" applyNumberFormat="1">
      <alignment shrinkToFit="0" vertical="bottom" wrapText="0"/>
    </xf>
    <xf borderId="24" fillId="9" fontId="21" numFmtId="0" xfId="0" applyAlignment="1" applyBorder="1" applyFont="1">
      <alignment horizontal="center" shrinkToFit="0" vertical="bottom" wrapText="0"/>
    </xf>
    <xf borderId="94" fillId="10" fontId="20" numFmtId="0" xfId="0" applyAlignment="1" applyBorder="1" applyFont="1">
      <alignment horizontal="center" shrinkToFit="0" vertical="bottom" wrapText="0"/>
    </xf>
    <xf borderId="24" fillId="11" fontId="1" numFmtId="0" xfId="0" applyAlignment="1" applyBorder="1" applyFill="1" applyFont="1">
      <alignment shrinkToFit="0" vertical="bottom" wrapText="0"/>
    </xf>
    <xf borderId="24" fillId="6" fontId="1" numFmtId="0" xfId="0" applyAlignment="1" applyBorder="1" applyFont="1">
      <alignment shrinkToFit="0" vertical="bottom" wrapText="0"/>
    </xf>
    <xf borderId="72" fillId="9" fontId="20" numFmtId="0" xfId="0" applyAlignment="1" applyBorder="1" applyFont="1">
      <alignment horizontal="left" shrinkToFit="0" vertical="bottom" wrapText="0"/>
    </xf>
    <xf borderId="8" fillId="0" fontId="4" numFmtId="0" xfId="0" applyAlignment="1" applyBorder="1" applyFont="1">
      <alignment shrinkToFit="0" vertical="bottom" wrapText="0"/>
    </xf>
    <xf borderId="8" fillId="9" fontId="20" numFmtId="0" xfId="0" applyAlignment="1" applyBorder="1" applyFont="1">
      <alignment horizontal="left" shrinkToFit="0" vertical="bottom" wrapText="0"/>
    </xf>
    <xf borderId="126" fillId="6" fontId="1" numFmtId="0" xfId="0" applyAlignment="1" applyBorder="1" applyFont="1">
      <alignment horizontal="left" shrinkToFit="0" vertical="bottom" wrapText="0"/>
    </xf>
    <xf borderId="77" fillId="10" fontId="4" numFmtId="0" xfId="0" applyAlignment="1" applyBorder="1" applyFont="1">
      <alignment horizontal="center" shrinkToFit="0" vertical="bottom" wrapText="0"/>
    </xf>
    <xf borderId="127" fillId="0" fontId="2" numFmtId="0" xfId="0" applyBorder="1" applyFont="1"/>
    <xf borderId="128" fillId="0" fontId="2" numFmtId="0" xfId="0" applyBorder="1" applyFont="1"/>
    <xf borderId="79" fillId="0" fontId="4" numFmtId="0" xfId="0" applyAlignment="1" applyBorder="1" applyFont="1">
      <alignment shrinkToFit="0" vertical="bottom" wrapText="0"/>
    </xf>
    <xf borderId="129" fillId="6" fontId="1" numFmtId="0" xfId="0" applyAlignment="1" applyBorder="1" applyFont="1">
      <alignment shrinkToFit="0" vertical="bottom" wrapText="0"/>
    </xf>
    <xf borderId="97" fillId="2" fontId="4" numFmtId="0" xfId="0" applyAlignment="1" applyBorder="1" applyFont="1">
      <alignment horizontal="center" shrinkToFit="0" vertical="center" wrapText="0"/>
    </xf>
    <xf borderId="99" fillId="6" fontId="4" numFmtId="0" xfId="0" applyAlignment="1" applyBorder="1" applyFont="1">
      <alignment horizontal="center" shrinkToFit="0" vertical="center" wrapText="1"/>
    </xf>
    <xf borderId="4" fillId="6" fontId="1" numFmtId="0" xfId="0" applyAlignment="1" applyBorder="1" applyFont="1">
      <alignment shrinkToFit="0" vertical="bottom" wrapText="0"/>
    </xf>
    <xf borderId="130" fillId="2" fontId="4" numFmtId="0" xfId="0" applyAlignment="1" applyBorder="1" applyFont="1">
      <alignment horizontal="center" shrinkToFit="0" vertical="center" wrapText="0"/>
    </xf>
    <xf borderId="8" fillId="2" fontId="4" numFmtId="0" xfId="0" applyAlignment="1" applyBorder="1" applyFont="1">
      <alignment horizontal="center" shrinkToFit="0" vertical="center" wrapText="0"/>
    </xf>
    <xf borderId="88" fillId="6" fontId="33" numFmtId="0" xfId="0" applyAlignment="1" applyBorder="1" applyFont="1">
      <alignment horizontal="center" shrinkToFit="0" vertical="center" wrapText="1"/>
    </xf>
    <xf borderId="117" fillId="9" fontId="21" numFmtId="0" xfId="0" applyAlignment="1" applyBorder="1" applyFont="1">
      <alignment horizontal="center" shrinkToFit="0" vertical="bottom" wrapText="1"/>
    </xf>
    <xf borderId="131" fillId="0" fontId="2" numFmtId="0" xfId="0" applyBorder="1" applyFont="1"/>
    <xf borderId="7" fillId="0" fontId="4" numFmtId="0" xfId="0" applyAlignment="1" applyBorder="1" applyFont="1">
      <alignment horizontal="left" shrinkToFit="0" vertical="bottom" wrapText="0"/>
    </xf>
    <xf borderId="68" fillId="9" fontId="20" numFmtId="0" xfId="0" applyAlignment="1" applyBorder="1" applyFont="1">
      <alignment horizontal="left" shrinkToFit="0" vertical="bottom" wrapText="0"/>
    </xf>
    <xf borderId="77" fillId="6" fontId="33" numFmtId="0" xfId="0" applyAlignment="1" applyBorder="1" applyFont="1">
      <alignment horizontal="center" shrinkToFit="0" vertical="bottom" wrapText="0"/>
    </xf>
    <xf borderId="44" fillId="0" fontId="2" numFmtId="0" xfId="0" applyBorder="1" applyFont="1"/>
    <xf borderId="79" fillId="0" fontId="2" numFmtId="0" xfId="0" applyBorder="1" applyFont="1"/>
    <xf borderId="125" fillId="6" fontId="33" numFmtId="0" xfId="0" applyAlignment="1" applyBorder="1" applyFont="1">
      <alignment horizontal="center" shrinkToFit="0" vertical="bottom" wrapText="0"/>
    </xf>
    <xf borderId="132" fillId="0" fontId="2" numFmtId="0" xfId="0" applyBorder="1" applyFont="1"/>
    <xf borderId="49" fillId="9" fontId="20" numFmtId="0" xfId="0" applyAlignment="1" applyBorder="1" applyFont="1">
      <alignment shrinkToFit="0" vertical="bottom" wrapText="0"/>
    </xf>
    <xf borderId="8" fillId="6" fontId="20" numFmtId="0" xfId="0" applyAlignment="1" applyBorder="1" applyFont="1">
      <alignment shrinkToFit="0" vertical="bottom" wrapText="0"/>
    </xf>
    <xf borderId="103" fillId="9" fontId="29" numFmtId="0" xfId="0" applyAlignment="1" applyBorder="1" applyFont="1">
      <alignment horizontal="center" shrinkToFit="0" vertical="center" wrapText="0"/>
    </xf>
    <xf borderId="104" fillId="9" fontId="29" numFmtId="0" xfId="0" applyAlignment="1" applyBorder="1" applyFont="1">
      <alignment horizontal="center" shrinkToFit="0" vertical="center" wrapText="1"/>
    </xf>
    <xf borderId="27" fillId="9" fontId="27" numFmtId="0" xfId="0" applyAlignment="1" applyBorder="1" applyFont="1">
      <alignment horizontal="center" shrinkToFit="0" vertical="center" wrapText="0"/>
    </xf>
    <xf borderId="32" fillId="9" fontId="29" numFmtId="0" xfId="0" applyAlignment="1" applyBorder="1" applyFont="1">
      <alignment horizontal="center" shrinkToFit="0" vertical="center" wrapText="0"/>
    </xf>
    <xf borderId="26" fillId="2" fontId="34" numFmtId="0" xfId="0" applyAlignment="1" applyBorder="1" applyFont="1">
      <alignment horizontal="center" shrinkToFit="0" vertical="center" wrapText="0"/>
    </xf>
    <xf borderId="27" fillId="2" fontId="29" numFmtId="0" xfId="0" applyAlignment="1" applyBorder="1" applyFont="1">
      <alignment horizontal="center" shrinkToFit="0" vertical="center" wrapText="1"/>
    </xf>
    <xf borderId="27" fillId="7" fontId="29" numFmtId="0" xfId="0" applyAlignment="1" applyBorder="1" applyFont="1">
      <alignment horizontal="center" shrinkToFit="0" vertical="center" wrapText="1"/>
    </xf>
    <xf borderId="31" fillId="2" fontId="34" numFmtId="0" xfId="0" applyAlignment="1" applyBorder="1" applyFont="1">
      <alignment horizontal="center" shrinkToFit="0" vertical="center" wrapText="0"/>
    </xf>
    <xf borderId="32" fillId="2" fontId="29" numFmtId="0" xfId="0" applyAlignment="1" applyBorder="1" applyFont="1">
      <alignment horizontal="center" shrinkToFit="0" vertical="center" wrapText="1"/>
    </xf>
    <xf borderId="32" fillId="7" fontId="29" numFmtId="0" xfId="0" applyAlignment="1" applyBorder="1" applyFont="1">
      <alignment horizontal="center" shrinkToFit="0" vertical="center" wrapText="1"/>
    </xf>
    <xf borderId="23" fillId="2" fontId="34" numFmtId="0" xfId="0" applyAlignment="1" applyBorder="1" applyFont="1">
      <alignment horizontal="center" shrinkToFit="0" vertical="center" wrapText="0"/>
    </xf>
    <xf borderId="36" fillId="2" fontId="29" numFmtId="0" xfId="0" applyAlignment="1" applyBorder="1" applyFont="1">
      <alignment horizontal="center" shrinkToFit="0" vertical="center" wrapText="1"/>
    </xf>
    <xf borderId="108" fillId="2" fontId="29" numFmtId="0" xfId="0" applyAlignment="1" applyBorder="1" applyFont="1">
      <alignment horizontal="center" shrinkToFit="0" vertical="bottom" wrapText="1"/>
    </xf>
    <xf borderId="0" fillId="0" fontId="25" numFmtId="0" xfId="0" applyAlignment="1" applyFont="1">
      <alignment shrinkToFit="0" vertical="bottom" wrapText="0"/>
    </xf>
    <xf borderId="0" fillId="0" fontId="29" numFmtId="164" xfId="0" applyAlignment="1" applyFont="1" applyNumberFormat="1">
      <alignment shrinkToFit="0" vertical="top" wrapText="0"/>
    </xf>
    <xf borderId="0" fillId="0" fontId="29" numFmtId="0" xfId="0" applyAlignment="1" applyFont="1">
      <alignment shrinkToFit="0" vertical="top" wrapText="0"/>
    </xf>
    <xf borderId="0" fillId="0" fontId="25" numFmtId="0" xfId="0" applyAlignment="1" applyFont="1">
      <alignment shrinkToFit="0" vertical="top" wrapText="0"/>
    </xf>
    <xf borderId="116" fillId="8" fontId="29" numFmtId="0" xfId="0" applyAlignment="1" applyBorder="1" applyFont="1">
      <alignment horizontal="center" shrinkToFit="0" vertical="bottom" wrapText="0"/>
    </xf>
    <xf borderId="115" fillId="8" fontId="29" numFmtId="0" xfId="0" applyAlignment="1" applyBorder="1" applyFont="1">
      <alignment horizontal="center" shrinkToFit="0" vertical="bottom" wrapText="0"/>
    </xf>
    <xf borderId="8" fillId="0" fontId="35" numFmtId="0" xfId="0" applyAlignment="1" applyBorder="1" applyFont="1">
      <alignment horizontal="center" shrinkToFit="0" vertical="bottom" wrapText="0"/>
    </xf>
    <xf borderId="133" fillId="6" fontId="1" numFmtId="0" xfId="0" applyAlignment="1" applyBorder="1" applyFont="1">
      <alignment horizontal="center" shrinkToFit="0" vertical="top" wrapText="0"/>
    </xf>
    <xf borderId="6" fillId="6" fontId="1" numFmtId="0" xfId="0" applyAlignment="1" applyBorder="1" applyFont="1">
      <alignment horizontal="center" shrinkToFit="0" vertical="top" wrapText="0"/>
    </xf>
    <xf borderId="8" fillId="6" fontId="1" numFmtId="0" xfId="0" applyAlignment="1" applyBorder="1" applyFont="1">
      <alignment horizontal="center" shrinkToFit="0" vertical="bottom" wrapText="0"/>
    </xf>
    <xf borderId="8" fillId="6" fontId="1" numFmtId="0" xfId="0" applyAlignment="1" applyBorder="1" applyFont="1">
      <alignment horizontal="center" shrinkToFit="0" vertical="top" wrapText="0"/>
    </xf>
    <xf borderId="51" fillId="0" fontId="35" numFmtId="0" xfId="0" applyAlignment="1" applyBorder="1" applyFont="1">
      <alignment horizontal="center" shrinkToFit="0" vertical="bottom" wrapText="0"/>
    </xf>
    <xf borderId="86" fillId="6" fontId="1" numFmtId="0" xfId="0" applyAlignment="1" applyBorder="1" applyFont="1">
      <alignment horizontal="center" shrinkToFit="0" vertical="bottom" wrapText="0"/>
    </xf>
    <xf borderId="86" fillId="6" fontId="25" numFmtId="0" xfId="0" applyAlignment="1" applyBorder="1" applyFont="1">
      <alignment horizontal="center" shrinkToFit="0" vertical="top" wrapText="0"/>
    </xf>
    <xf borderId="51" fillId="6" fontId="1" numFmtId="0" xfId="0" applyAlignment="1" applyBorder="1" applyFont="1">
      <alignment horizontal="center" shrinkToFit="0" vertical="top" wrapText="0"/>
    </xf>
    <xf borderId="8" fillId="6" fontId="3" numFmtId="164" xfId="0" applyAlignment="1" applyBorder="1" applyFont="1" applyNumberFormat="1">
      <alignment horizontal="center" shrinkToFit="0" vertical="bottom" wrapText="0"/>
    </xf>
    <xf borderId="51" fillId="6" fontId="3" numFmtId="164" xfId="0" applyAlignment="1" applyBorder="1" applyFont="1" applyNumberFormat="1">
      <alignment horizontal="center" shrinkToFit="0" vertical="bottom" wrapText="0"/>
    </xf>
    <xf borderId="117" fillId="6" fontId="22" numFmtId="0" xfId="0" applyAlignment="1" applyBorder="1" applyFont="1">
      <alignment horizontal="left" shrinkToFit="0" vertical="top" wrapText="1"/>
    </xf>
    <xf borderId="54" fillId="6" fontId="19" numFmtId="0" xfId="0" applyAlignment="1" applyBorder="1" applyFont="1">
      <alignment horizontal="left" shrinkToFit="0" vertical="top" wrapText="1"/>
    </xf>
    <xf borderId="21" fillId="2" fontId="35" numFmtId="0" xfId="0" applyAlignment="1" applyBorder="1" applyFont="1">
      <alignment horizontal="center" shrinkToFit="0" vertical="bottom" wrapText="0"/>
    </xf>
    <xf borderId="24" fillId="2" fontId="22" numFmtId="0" xfId="0" applyAlignment="1" applyBorder="1" applyFont="1">
      <alignment horizontal="left" shrinkToFit="0" vertical="bottom" wrapText="0"/>
    </xf>
    <xf borderId="13" fillId="2" fontId="22" numFmtId="0" xfId="0" applyAlignment="1" applyBorder="1" applyFont="1">
      <alignment horizontal="center" shrinkToFit="0" vertical="bottom" wrapText="0"/>
    </xf>
    <xf borderId="120" fillId="2" fontId="22" numFmtId="0" xfId="0" applyAlignment="1" applyBorder="1" applyFont="1">
      <alignment horizontal="center" shrinkToFit="0" vertical="bottom" wrapText="0"/>
    </xf>
    <xf borderId="24" fillId="6" fontId="15" numFmtId="0" xfId="0" applyAlignment="1" applyBorder="1" applyFont="1">
      <alignment shrinkToFit="0" vertical="top" wrapText="0"/>
    </xf>
    <xf borderId="24" fillId="0" fontId="35" numFmtId="0" xfId="0" applyAlignment="1" applyBorder="1" applyFont="1">
      <alignment horizontal="center" shrinkToFit="0" vertical="bottom" wrapText="0"/>
    </xf>
    <xf borderId="6" fillId="0" fontId="6" numFmtId="164" xfId="0" applyAlignment="1" applyBorder="1" applyFont="1" applyNumberFormat="1">
      <alignment shrinkToFit="0" vertical="bottom" wrapText="0"/>
    </xf>
    <xf borderId="85" fillId="0" fontId="6" numFmtId="164" xfId="0" applyAlignment="1" applyBorder="1" applyFont="1" applyNumberFormat="1">
      <alignment shrinkToFit="0" vertical="bottom" wrapText="0"/>
    </xf>
    <xf borderId="24" fillId="6" fontId="15" numFmtId="0" xfId="0" applyAlignment="1" applyBorder="1" applyFont="1">
      <alignment horizontal="left" shrinkToFit="0" vertical="top" wrapText="0"/>
    </xf>
    <xf borderId="24" fillId="6" fontId="15" numFmtId="0" xfId="0" applyAlignment="1" applyBorder="1" applyFont="1">
      <alignment shrinkToFit="0" vertical="top" wrapText="1"/>
    </xf>
    <xf borderId="24" fillId="6" fontId="6" numFmtId="0" xfId="0" applyAlignment="1" applyBorder="1" applyFont="1">
      <alignment horizontal="center" shrinkToFit="0" vertical="center" wrapText="0"/>
    </xf>
    <xf borderId="24" fillId="6" fontId="6" numFmtId="0" xfId="0" applyAlignment="1" applyBorder="1" applyFont="1">
      <alignment shrinkToFit="0" vertical="top" wrapText="1"/>
    </xf>
    <xf borderId="24" fillId="2" fontId="35" numFmtId="0" xfId="0" applyAlignment="1" applyBorder="1" applyFont="1">
      <alignment horizontal="center" shrinkToFit="0" vertical="bottom" wrapText="0"/>
    </xf>
    <xf borderId="98" fillId="12" fontId="22" numFmtId="0" xfId="0" applyAlignment="1" applyBorder="1" applyFill="1" applyFont="1">
      <alignment horizontal="center" shrinkToFit="0" vertical="center" wrapText="1"/>
    </xf>
    <xf borderId="98" fillId="12" fontId="22" numFmtId="164" xfId="0" applyAlignment="1" applyBorder="1" applyFont="1" applyNumberFormat="1">
      <alignment horizontal="center" shrinkToFit="0" vertical="center" wrapText="1"/>
    </xf>
    <xf borderId="4" fillId="12" fontId="22" numFmtId="0" xfId="0" applyAlignment="1" applyBorder="1" applyFont="1">
      <alignment horizontal="center" shrinkToFit="0" vertical="center" wrapText="1"/>
    </xf>
    <xf borderId="0" fillId="0" fontId="3" numFmtId="0" xfId="0" applyAlignment="1" applyFont="1">
      <alignment shrinkToFit="0" vertical="center" wrapText="1"/>
    </xf>
    <xf borderId="6" fillId="0" fontId="36" numFmtId="0" xfId="0" applyAlignment="1" applyBorder="1" applyFont="1">
      <alignment horizontal="left" shrinkToFit="0" vertical="center" wrapText="1"/>
    </xf>
    <xf borderId="6" fillId="0" fontId="36" numFmtId="0" xfId="0" applyAlignment="1" applyBorder="1" applyFont="1">
      <alignment horizontal="center" shrinkToFit="0" vertical="center" wrapText="1"/>
    </xf>
    <xf borderId="6" fillId="0" fontId="36" numFmtId="164" xfId="0" applyAlignment="1" applyBorder="1" applyFont="1" applyNumberFormat="1">
      <alignment horizontal="center" shrinkToFit="0" vertical="center" wrapText="1"/>
    </xf>
    <xf borderId="6" fillId="0" fontId="36" numFmtId="0" xfId="0" applyAlignment="1" applyBorder="1" applyFont="1">
      <alignment shrinkToFit="0" vertical="center" wrapText="1"/>
    </xf>
    <xf borderId="0" fillId="0" fontId="36" numFmtId="0" xfId="0" applyAlignment="1" applyFont="1">
      <alignment shrinkToFit="0" vertical="center" wrapText="1"/>
    </xf>
    <xf borderId="6" fillId="0" fontId="36" numFmtId="168" xfId="0" applyAlignment="1" applyBorder="1" applyFont="1" applyNumberFormat="1">
      <alignment horizontal="left" shrinkToFit="0" vertical="center" wrapText="1"/>
    </xf>
    <xf borderId="6" fillId="0" fontId="36" numFmtId="165" xfId="0" applyAlignment="1" applyBorder="1" applyFont="1" applyNumberFormat="1">
      <alignment horizontal="left" shrinkToFit="0" vertical="center" wrapText="1"/>
    </xf>
    <xf borderId="24" fillId="8" fontId="15" numFmtId="0" xfId="0" applyAlignment="1" applyBorder="1" applyFont="1">
      <alignment horizontal="right" shrinkToFit="0" vertical="bottom" wrapText="0"/>
    </xf>
    <xf borderId="13" fillId="9" fontId="15" numFmtId="0" xfId="0" applyAlignment="1" applyBorder="1" applyFont="1">
      <alignment horizontal="left" shrinkToFit="0" vertical="bottom" wrapText="0"/>
    </xf>
    <xf borderId="13" fillId="9" fontId="20" numFmtId="0" xfId="0" applyAlignment="1" applyBorder="1" applyFont="1">
      <alignment horizontal="center" shrinkToFit="0" vertical="center" wrapText="0"/>
    </xf>
    <xf borderId="71" fillId="0" fontId="15" numFmtId="0" xfId="0" applyAlignment="1" applyBorder="1" applyFont="1">
      <alignment horizontal="right" shrinkToFit="0" vertical="center" wrapText="1"/>
    </xf>
    <xf borderId="59" fillId="0" fontId="15" numFmtId="0" xfId="0" applyAlignment="1" applyBorder="1" applyFont="1">
      <alignment horizontal="right" shrinkToFit="0" vertical="top" wrapText="1"/>
    </xf>
    <xf borderId="59" fillId="0" fontId="15" numFmtId="0" xfId="0" applyAlignment="1" applyBorder="1" applyFont="1">
      <alignment horizontal="right" shrinkToFit="0" vertical="center" wrapText="1"/>
    </xf>
    <xf borderId="134" fillId="0" fontId="2" numFmtId="0" xfId="0" applyBorder="1" applyFont="1"/>
    <xf borderId="10" fillId="0" fontId="2" numFmtId="0" xfId="0" applyBorder="1" applyFont="1"/>
    <xf borderId="135" fillId="0" fontId="2" numFmtId="0" xfId="0" applyBorder="1" applyFont="1"/>
    <xf borderId="51" fillId="10" fontId="15" numFmtId="0" xfId="0" applyAlignment="1" applyBorder="1" applyFont="1">
      <alignment horizontal="center" shrinkToFit="0" vertical="bottom" wrapText="0"/>
    </xf>
    <xf borderId="49" fillId="9" fontId="23" numFmtId="0" xfId="0" applyAlignment="1" applyBorder="1" applyFont="1">
      <alignment horizontal="left" shrinkToFit="0" vertical="bottom" wrapText="0"/>
    </xf>
    <xf borderId="24" fillId="2" fontId="22" numFmtId="0" xfId="0" applyAlignment="1" applyBorder="1" applyFont="1">
      <alignment horizontal="center" shrinkToFit="0" vertical="bottom" wrapText="0"/>
    </xf>
    <xf borderId="13" fillId="2" fontId="13" numFmtId="0" xfId="0" applyAlignment="1" applyBorder="1" applyFont="1">
      <alignment horizontal="center" shrinkToFit="0" vertical="bottom" wrapText="0"/>
    </xf>
    <xf borderId="94" fillId="10" fontId="22" numFmtId="0" xfId="0" applyAlignment="1" applyBorder="1" applyFont="1">
      <alignment horizontal="center" shrinkToFit="0" vertical="bottom" wrapText="0"/>
    </xf>
    <xf borderId="71" fillId="9" fontId="15" numFmtId="0" xfId="0" applyAlignment="1" applyBorder="1" applyFont="1">
      <alignment horizontal="center" shrinkToFit="0" vertical="top" wrapText="1"/>
    </xf>
    <xf borderId="72" fillId="9" fontId="15" numFmtId="0" xfId="0" applyAlignment="1" applyBorder="1" applyFont="1">
      <alignment horizontal="center" shrinkToFit="0" vertical="top" wrapText="0"/>
    </xf>
    <xf borderId="59" fillId="0" fontId="24" numFmtId="0" xfId="0" applyAlignment="1" applyBorder="1" applyFont="1">
      <alignment horizontal="center" shrinkToFit="0" vertical="center" wrapText="0"/>
    </xf>
    <xf borderId="59" fillId="9" fontId="23" numFmtId="0" xfId="0" applyAlignment="1" applyBorder="1" applyFont="1">
      <alignment horizontal="center" shrinkToFit="0" vertical="bottom" wrapText="0"/>
    </xf>
    <xf borderId="74" fillId="6" fontId="24" numFmtId="0" xfId="0" applyAlignment="1" applyBorder="1" applyFont="1">
      <alignment horizontal="center" shrinkToFit="0" vertical="bottom" wrapText="0"/>
    </xf>
    <xf borderId="76" fillId="9" fontId="23" numFmtId="0" xfId="0" applyAlignment="1" applyBorder="1" applyFont="1">
      <alignment horizontal="center" shrinkToFit="0" vertical="bottom" wrapText="0"/>
    </xf>
    <xf borderId="71" fillId="9" fontId="37" numFmtId="0" xfId="0" applyAlignment="1" applyBorder="1" applyFont="1">
      <alignment horizontal="center" shrinkToFit="0" vertical="bottom" wrapText="0"/>
    </xf>
    <xf borderId="59" fillId="0" fontId="38" numFmtId="0" xfId="0" applyAlignment="1" applyBorder="1" applyFont="1">
      <alignment horizontal="center" shrinkToFit="0" vertical="center" wrapText="0"/>
    </xf>
    <xf borderId="59" fillId="9" fontId="37" numFmtId="0" xfId="0" applyAlignment="1" applyBorder="1" applyFont="1">
      <alignment horizontal="center" shrinkToFit="0" vertical="bottom" wrapText="0"/>
    </xf>
    <xf borderId="72" fillId="9" fontId="37" numFmtId="0" xfId="0" applyAlignment="1" applyBorder="1" applyFont="1">
      <alignment horizontal="center" shrinkToFit="0" vertical="bottom" wrapText="0"/>
    </xf>
    <xf borderId="8" fillId="9" fontId="37" numFmtId="0" xfId="0" applyAlignment="1" applyBorder="1" applyFont="1">
      <alignment horizontal="center" shrinkToFit="0" vertical="bottom" wrapText="0"/>
    </xf>
    <xf borderId="8" fillId="0" fontId="38" numFmtId="0" xfId="0" applyAlignment="1" applyBorder="1" applyFont="1">
      <alignment horizontal="center" shrinkToFit="0" vertical="center" wrapText="0"/>
    </xf>
    <xf borderId="49" fillId="9" fontId="37" numFmtId="0" xfId="0" applyAlignment="1" applyBorder="1" applyFont="1">
      <alignment horizontal="center" shrinkToFit="0" vertical="bottom" wrapText="0"/>
    </xf>
    <xf borderId="51" fillId="9" fontId="37" numFmtId="0" xfId="0" applyAlignment="1" applyBorder="1" applyFont="1">
      <alignment horizontal="center" shrinkToFit="0" vertical="bottom" wrapText="0"/>
    </xf>
    <xf borderId="71" fillId="10" fontId="15" numFmtId="0" xfId="0" applyAlignment="1" applyBorder="1" applyFont="1">
      <alignment horizontal="center" shrinkToFit="0" vertical="bottom" wrapText="0"/>
    </xf>
    <xf borderId="97" fillId="9" fontId="39" numFmtId="0" xfId="0" applyAlignment="1" applyBorder="1" applyFont="1">
      <alignment horizontal="left" shrinkToFit="0" vertical="bottom" wrapText="0"/>
    </xf>
    <xf borderId="77" fillId="6" fontId="24" numFmtId="0" xfId="0" applyAlignment="1" applyBorder="1" applyFont="1">
      <alignment horizontal="center" shrinkToFit="0" vertical="bottom" wrapText="0"/>
    </xf>
    <xf borderId="136" fillId="0" fontId="2" numFmtId="0" xfId="0" applyBorder="1" applyFont="1"/>
    <xf borderId="137" fillId="0" fontId="2" numFmtId="0" xfId="0" applyBorder="1" applyFont="1"/>
    <xf borderId="36" fillId="9" fontId="20" numFmtId="0" xfId="0" applyAlignment="1" applyBorder="1" applyFont="1">
      <alignment horizontal="center" shrinkToFit="0" vertical="center" wrapText="0"/>
    </xf>
    <xf borderId="21" fillId="9" fontId="22" numFmtId="0" xfId="0" applyAlignment="1" applyBorder="1" applyFont="1">
      <alignment horizontal="center" shrinkToFit="0" vertical="center" wrapText="0"/>
    </xf>
    <xf borderId="54" fillId="6" fontId="15" numFmtId="0" xfId="0" applyAlignment="1" applyBorder="1" applyFont="1">
      <alignment horizontal="center" shrinkToFit="0" vertical="center" wrapText="1"/>
    </xf>
    <xf borderId="117" fillId="6" fontId="22" numFmtId="0" xfId="0" applyAlignment="1" applyBorder="1" applyFont="1">
      <alignment horizontal="center" shrinkToFit="0" vertical="center" wrapText="1"/>
    </xf>
    <xf borderId="54" fillId="6" fontId="27" numFmtId="0" xfId="0" applyAlignment="1" applyBorder="1" applyFont="1">
      <alignment horizontal="center" shrinkToFit="0" vertical="center" wrapText="0"/>
    </xf>
    <xf borderId="24" fillId="6" fontId="3" numFmtId="0" xfId="0" applyAlignment="1" applyBorder="1" applyFont="1">
      <alignment horizontal="left" shrinkToFit="0" vertical="bottom" wrapText="0"/>
    </xf>
    <xf borderId="24" fillId="6" fontId="3" numFmtId="0" xfId="0" applyAlignment="1" applyBorder="1" applyFont="1">
      <alignment horizontal="center" shrinkToFit="0" vertical="bottom" wrapText="0"/>
    </xf>
    <xf borderId="11" fillId="2" fontId="13" numFmtId="0" xfId="0" applyAlignment="1" applyBorder="1" applyFont="1">
      <alignment shrinkToFit="0" vertical="bottom" wrapText="0"/>
    </xf>
    <xf borderId="6" fillId="9" fontId="39" numFmtId="0" xfId="0" applyAlignment="1" applyBorder="1" applyFont="1">
      <alignment horizontal="left" shrinkToFit="0" vertical="bottom" wrapText="0"/>
    </xf>
    <xf borderId="6" fillId="9" fontId="37" numFmtId="0" xfId="0" applyAlignment="1" applyBorder="1" applyFont="1">
      <alignment horizontal="left" shrinkToFit="0" vertical="bottom" wrapText="0"/>
    </xf>
    <xf borderId="49" fillId="9" fontId="39" numFmtId="0" xfId="0" applyAlignment="1" applyBorder="1" applyFont="1">
      <alignment shrinkToFit="0" vertical="bottom" wrapText="0"/>
    </xf>
    <xf borderId="27" fillId="9" fontId="19" numFmtId="0" xfId="0" applyAlignment="1" applyBorder="1" applyFont="1">
      <alignment horizontal="center" shrinkToFit="0" vertical="center" wrapText="0"/>
    </xf>
    <xf borderId="36" fillId="7" fontId="15" numFmtId="0" xfId="0" applyAlignment="1" applyBorder="1" applyFont="1">
      <alignment horizontal="center" shrinkToFit="0" vertical="center" wrapText="1"/>
    </xf>
    <xf borderId="77" fillId="9" fontId="22" numFmtId="0" xfId="0" applyAlignment="1" applyBorder="1" applyFont="1">
      <alignment horizontal="center" shrinkToFit="0" vertical="center" wrapText="0"/>
    </xf>
    <xf borderId="117" fillId="6" fontId="15" numFmtId="0" xfId="0" applyAlignment="1" applyBorder="1" applyFont="1">
      <alignment horizontal="center" shrinkToFit="0" vertical="center" wrapText="1"/>
    </xf>
    <xf borderId="108" fillId="2" fontId="22" numFmtId="0" xfId="0" applyAlignment="1" applyBorder="1" applyFont="1">
      <alignment horizontal="center" shrinkToFit="0" vertical="bottom" wrapText="1"/>
    </xf>
    <xf borderId="54" fillId="6" fontId="22" numFmtId="0" xfId="0" applyAlignment="1" applyBorder="1" applyFont="1">
      <alignment horizontal="center" shrinkToFit="0" vertical="center" wrapText="1"/>
    </xf>
    <xf borderId="117" fillId="6" fontId="15" numFmtId="0" xfId="0" applyAlignment="1" applyBorder="1" applyFont="1">
      <alignment shrinkToFit="0" vertical="bottom" wrapText="1"/>
    </xf>
    <xf borderId="54" fillId="6" fontId="15" numFmtId="0" xfId="0" applyAlignment="1" applyBorder="1" applyFont="1">
      <alignment horizontal="left" shrinkToFit="0" vertical="top" wrapText="1"/>
    </xf>
    <xf borderId="54" fillId="6" fontId="27" numFmtId="0" xfId="0" applyAlignment="1" applyBorder="1" applyFont="1">
      <alignment horizontal="center" shrinkToFit="0" vertical="center" wrapText="1"/>
    </xf>
    <xf borderId="19" fillId="0" fontId="6" numFmtId="0" xfId="0" applyAlignment="1" applyBorder="1" applyFont="1">
      <alignment horizontal="center" shrinkToFit="0" vertical="bottom" wrapText="0"/>
    </xf>
    <xf borderId="31" fillId="6" fontId="15" numFmtId="0" xfId="0" applyAlignment="1" applyBorder="1" applyFont="1">
      <alignment shrinkToFit="0" vertical="bottom" wrapText="0"/>
    </xf>
    <xf borderId="35" fillId="6" fontId="15" numFmtId="0" xfId="0" applyAlignment="1" applyBorder="1" applyFont="1">
      <alignment shrinkToFit="0" vertical="bottom" wrapText="0"/>
    </xf>
    <xf borderId="23" fillId="6" fontId="15" numFmtId="0" xfId="0" applyAlignment="1" applyBorder="1" applyFont="1">
      <alignment shrinkToFit="0" vertical="bottom" wrapText="0"/>
    </xf>
    <xf borderId="43" fillId="6" fontId="15" numFmtId="0" xfId="0" applyAlignment="1" applyBorder="1" applyFont="1">
      <alignment shrinkToFit="0" vertical="bottom" wrapText="0"/>
    </xf>
    <xf borderId="39" fillId="6" fontId="15" numFmtId="0" xfId="0" applyAlignment="1" applyBorder="1" applyFont="1">
      <alignment shrinkToFit="0" vertical="bottom" wrapText="0"/>
    </xf>
    <xf borderId="54" fillId="6" fontId="6" numFmtId="0" xfId="0" applyAlignment="1" applyBorder="1" applyFont="1">
      <alignment horizontal="left" shrinkToFit="0" vertical="center" wrapText="1"/>
    </xf>
    <xf borderId="72" fillId="6" fontId="22" numFmtId="0" xfId="0" applyAlignment="1" applyBorder="1" applyFont="1">
      <alignment shrinkToFit="0" vertical="center" wrapText="0"/>
    </xf>
    <xf borderId="72" fillId="6" fontId="22" numFmtId="0" xfId="0" applyAlignment="1" applyBorder="1" applyFont="1">
      <alignment horizontal="left" shrinkToFit="0" vertical="center" wrapText="1"/>
    </xf>
    <xf borderId="72" fillId="6" fontId="22" numFmtId="0" xfId="0" applyAlignment="1" applyBorder="1" applyFont="1">
      <alignment horizontal="left" shrinkToFit="0" vertical="top" wrapText="1"/>
    </xf>
    <xf borderId="72" fillId="6" fontId="22" numFmtId="0" xfId="0" applyAlignment="1" applyBorder="1" applyFont="1">
      <alignment shrinkToFit="0" vertical="center" wrapText="1"/>
    </xf>
    <xf borderId="72" fillId="0" fontId="15" numFmtId="0" xfId="0" applyAlignment="1" applyBorder="1" applyFont="1">
      <alignment shrinkToFit="0" vertical="bottom" wrapText="0"/>
    </xf>
    <xf borderId="49" fillId="0" fontId="6" numFmtId="0" xfId="0" applyAlignment="1" applyBorder="1" applyFont="1">
      <alignment shrinkToFit="0" vertical="bottom" wrapText="0"/>
    </xf>
    <xf borderId="26" fillId="6" fontId="22" numFmtId="0" xfId="0" applyAlignment="1" applyBorder="1" applyFont="1">
      <alignment shrinkToFit="0" vertical="center" wrapText="0"/>
    </xf>
    <xf borderId="40" fillId="6" fontId="22" numFmtId="0" xfId="0" applyAlignment="1" applyBorder="1" applyFont="1">
      <alignment shrinkToFit="0" vertical="center" wrapText="0"/>
    </xf>
    <xf borderId="30" fillId="6" fontId="22" numFmtId="0" xfId="0" applyAlignment="1" applyBorder="1" applyFont="1">
      <alignment shrinkToFit="0" vertical="center" wrapText="0"/>
    </xf>
    <xf borderId="31" fillId="6" fontId="22" numFmtId="0" xfId="0" applyAlignment="1" applyBorder="1" applyFont="1">
      <alignment shrinkToFit="0" vertical="center" wrapText="0"/>
    </xf>
    <xf borderId="4" fillId="6" fontId="22" numFmtId="0" xfId="0" applyAlignment="1" applyBorder="1" applyFont="1">
      <alignment shrinkToFit="0" vertical="center" wrapText="0"/>
    </xf>
    <xf borderId="35" fillId="6" fontId="22" numFmtId="0" xfId="0" applyAlignment="1" applyBorder="1" applyFont="1">
      <alignment shrinkToFit="0" vertical="center" wrapText="0"/>
    </xf>
    <xf borderId="59" fillId="9" fontId="39" numFmtId="0" xfId="0" applyAlignment="1" applyBorder="1" applyFont="1">
      <alignment horizontal="left" shrinkToFit="0" vertical="top" wrapText="1"/>
    </xf>
    <xf borderId="8" fillId="9" fontId="39" numFmtId="0" xfId="0" applyAlignment="1" applyBorder="1" applyFont="1">
      <alignment horizontal="left" shrinkToFit="0" vertical="bottom" wrapText="0"/>
    </xf>
    <xf borderId="72" fillId="9" fontId="39" numFmtId="0" xfId="0" applyAlignment="1" applyBorder="1" applyFont="1">
      <alignment horizontal="left" shrinkToFit="0" vertical="bottom" wrapText="0"/>
    </xf>
    <xf borderId="24" fillId="9" fontId="39" numFmtId="0" xfId="0" applyAlignment="1" applyBorder="1" applyFont="1">
      <alignment horizontal="left" shrinkToFit="0" vertical="bottom" wrapText="0"/>
    </xf>
    <xf borderId="81" fillId="9" fontId="39" numFmtId="0" xfId="0" applyAlignment="1" applyBorder="1" applyFont="1">
      <alignment horizontal="center" shrinkToFit="0" vertical="top" wrapText="0"/>
    </xf>
    <xf borderId="72" fillId="9" fontId="39" numFmtId="0" xfId="0" applyAlignment="1" applyBorder="1" applyFont="1">
      <alignment horizontal="center" shrinkToFit="0" vertical="bottom" wrapText="0"/>
    </xf>
    <xf borderId="6" fillId="9" fontId="37" numFmtId="0" xfId="0" applyAlignment="1" applyBorder="1" applyFont="1">
      <alignment horizontal="left" shrinkToFit="0" vertical="top" wrapText="0"/>
    </xf>
    <xf borderId="6" fillId="9" fontId="39" numFmtId="0" xfId="0" applyAlignment="1" applyBorder="1" applyFont="1">
      <alignment horizontal="center" shrinkToFit="0" vertical="top" wrapText="0"/>
    </xf>
    <xf borderId="49" fillId="9" fontId="39" numFmtId="0" xfId="0" applyAlignment="1" applyBorder="1" applyFont="1">
      <alignment horizontal="center" shrinkToFit="0" vertical="top" wrapText="1"/>
    </xf>
    <xf borderId="51" fillId="9" fontId="39" numFmtId="0" xfId="0" applyAlignment="1" applyBorder="1" applyFont="1">
      <alignment horizontal="center" shrinkToFit="0" vertical="top" wrapText="0"/>
    </xf>
    <xf borderId="89" fillId="9" fontId="37" numFmtId="0" xfId="0" applyAlignment="1" applyBorder="1" applyFont="1">
      <alignment horizontal="center" shrinkToFit="0" vertical="bottom" wrapText="0"/>
    </xf>
    <xf borderId="98" fillId="9" fontId="39" numFmtId="0" xfId="0" applyAlignment="1" applyBorder="1" applyFont="1">
      <alignment horizontal="left" shrinkToFit="0" vertical="bottom" wrapText="0"/>
    </xf>
    <xf borderId="97" fillId="2" fontId="40" numFmtId="0" xfId="0" applyAlignment="1" applyBorder="1" applyFont="1">
      <alignment horizontal="center" shrinkToFit="0" vertical="center" wrapText="0"/>
    </xf>
    <xf borderId="100" fillId="2" fontId="40" numFmtId="0" xfId="0" applyAlignment="1" applyBorder="1" applyFont="1">
      <alignment horizontal="center" shrinkToFit="0" vertical="center" wrapText="0"/>
    </xf>
    <xf borderId="6" fillId="0" fontId="40" numFmtId="0" xfId="0" applyAlignment="1" applyBorder="1" applyFont="1">
      <alignment shrinkToFit="0" vertical="bottom" wrapText="0"/>
    </xf>
    <xf borderId="71" fillId="6" fontId="38" numFmtId="0" xfId="0" applyAlignment="1" applyBorder="1" applyFont="1">
      <alignment horizontal="center" shrinkToFit="0" vertical="bottom" wrapText="0"/>
    </xf>
    <xf borderId="49" fillId="6" fontId="38" numFmtId="0" xfId="0" applyAlignment="1" applyBorder="1" applyFont="1">
      <alignment horizontal="center" shrinkToFit="0" vertical="bottom" wrapText="0"/>
    </xf>
    <xf borderId="125" fillId="6" fontId="15" numFmtId="0" xfId="0" applyAlignment="1" applyBorder="1" applyFont="1">
      <alignment horizontal="left" shrinkToFit="0" vertical="center" wrapText="1"/>
    </xf>
    <xf borderId="54" fillId="6" fontId="6" numFmtId="0" xfId="0" applyAlignment="1" applyBorder="1" applyFont="1">
      <alignment horizontal="left" shrinkToFit="0" vertical="top" wrapText="1"/>
    </xf>
    <xf borderId="54" fillId="6" fontId="22" numFmtId="0" xfId="0" applyAlignment="1" applyBorder="1" applyFont="1">
      <alignment horizontal="left" shrinkToFit="0" vertical="top" wrapText="1"/>
    </xf>
    <xf borderId="6" fillId="0" fontId="15" numFmtId="0" xfId="0" applyAlignment="1" applyBorder="1" applyFont="1">
      <alignment horizontal="center" shrinkToFit="0" vertical="top" wrapText="0"/>
    </xf>
    <xf borderId="86" fillId="6" fontId="15" numFmtId="0" xfId="0" applyAlignment="1" applyBorder="1" applyFont="1">
      <alignment horizontal="center" shrinkToFit="0" vertical="top" wrapText="1"/>
    </xf>
    <xf borderId="87" fillId="6" fontId="15" numFmtId="0" xfId="0" applyAlignment="1" applyBorder="1" applyFont="1">
      <alignment horizontal="center" shrinkToFit="0" vertical="top" wrapText="0"/>
    </xf>
    <xf borderId="54" fillId="6" fontId="6" numFmtId="0" xfId="0" applyAlignment="1" applyBorder="1" applyFont="1">
      <alignment horizontal="center" shrinkToFit="0" vertical="bottom" wrapText="0"/>
    </xf>
    <xf borderId="125" fillId="6" fontId="22" numFmtId="0" xfId="0" applyAlignment="1" applyBorder="1" applyFont="1">
      <alignment horizontal="left" shrinkToFit="0" vertical="top" wrapText="1"/>
    </xf>
    <xf borderId="81" fillId="6" fontId="22" numFmtId="0" xfId="0" applyAlignment="1" applyBorder="1" applyFont="1">
      <alignment horizontal="left" shrinkToFit="0" vertical="top" wrapText="1"/>
    </xf>
    <xf borderId="31" fillId="6" fontId="22" numFmtId="0" xfId="0" applyAlignment="1" applyBorder="1" applyFont="1">
      <alignment horizontal="left" shrinkToFit="0" vertical="top" wrapText="1"/>
    </xf>
    <xf borderId="4" fillId="6" fontId="22" numFmtId="0" xfId="0" applyAlignment="1" applyBorder="1" applyFont="1">
      <alignment horizontal="left" shrinkToFit="0" vertical="top" wrapText="1"/>
    </xf>
    <xf borderId="35" fillId="6" fontId="22" numFmtId="0" xfId="0" applyAlignment="1" applyBorder="1" applyFont="1">
      <alignment horizontal="left" shrinkToFit="0" vertical="top" wrapText="1"/>
    </xf>
    <xf borderId="23" fillId="6" fontId="22" numFmtId="0" xfId="0" applyAlignment="1" applyBorder="1" applyFont="1">
      <alignment horizontal="left" shrinkToFit="0" vertical="top" wrapText="1"/>
    </xf>
    <xf borderId="43" fillId="6" fontId="22" numFmtId="0" xfId="0" applyAlignment="1" applyBorder="1" applyFont="1">
      <alignment horizontal="left" shrinkToFit="0" vertical="top" wrapText="1"/>
    </xf>
    <xf borderId="39" fillId="6" fontId="22" numFmtId="0" xfId="0" applyAlignment="1" applyBorder="1" applyFont="1">
      <alignment horizontal="left" shrinkToFit="0" vertical="top" wrapText="1"/>
    </xf>
    <xf borderId="138" fillId="0" fontId="23" numFmtId="0" xfId="0" applyAlignment="1" applyBorder="1" applyFont="1">
      <alignment horizontal="center" shrinkToFit="0" vertical="center" wrapText="1"/>
    </xf>
    <xf borderId="139" fillId="0" fontId="23" numFmtId="0" xfId="0" applyAlignment="1" applyBorder="1" applyFont="1">
      <alignment horizontal="center" shrinkToFit="0" vertical="center" wrapText="1"/>
    </xf>
    <xf borderId="140" fillId="0" fontId="23" numFmtId="0" xfId="0" applyAlignment="1" applyBorder="1" applyFont="1">
      <alignment horizontal="center" shrinkToFit="0" vertical="center" wrapText="1"/>
    </xf>
    <xf borderId="141" fillId="0" fontId="24" numFmtId="0" xfId="0" applyAlignment="1" applyBorder="1" applyFont="1">
      <alignment horizontal="center" shrinkToFit="0" vertical="bottom" wrapText="1"/>
    </xf>
    <xf borderId="142" fillId="0" fontId="24" numFmtId="0" xfId="0" applyAlignment="1" applyBorder="1" applyFont="1">
      <alignment horizontal="center" shrinkToFit="0" vertical="bottom" wrapText="1"/>
    </xf>
    <xf borderId="143" fillId="0" fontId="24" numFmtId="0" xfId="0" applyAlignment="1" applyBorder="1" applyFont="1">
      <alignment horizontal="center" shrinkToFit="0" vertical="bottom" wrapText="1"/>
    </xf>
    <xf borderId="143" fillId="0" fontId="24" numFmtId="164" xfId="0" applyAlignment="1" applyBorder="1" applyFont="1" applyNumberFormat="1">
      <alignment horizontal="center" shrinkToFit="0" vertical="bottom" wrapText="1"/>
    </xf>
    <xf borderId="143" fillId="0" fontId="24" numFmtId="2" xfId="0" applyAlignment="1" applyBorder="1" applyFont="1" applyNumberFormat="1">
      <alignment horizontal="center" shrinkToFit="0" vertical="bottom" wrapText="1"/>
    </xf>
    <xf borderId="144" fillId="0" fontId="24" numFmtId="0" xfId="0" applyAlignment="1" applyBorder="1" applyFont="1">
      <alignment horizontal="center" shrinkToFit="0" vertical="bottom" wrapText="1"/>
    </xf>
    <xf borderId="139" fillId="0" fontId="24" numFmtId="0" xfId="0" applyAlignment="1" applyBorder="1" applyFont="1">
      <alignment horizontal="center" shrinkToFit="0" vertical="bottom" wrapText="1"/>
    </xf>
    <xf borderId="142" fillId="0" fontId="24" numFmtId="164" xfId="0" applyAlignment="1" applyBorder="1" applyFont="1" applyNumberFormat="1">
      <alignment horizontal="center" shrinkToFit="0" vertical="bottom" wrapText="1"/>
    </xf>
    <xf borderId="142" fillId="0" fontId="24" numFmtId="2" xfId="0" applyAlignment="1" applyBorder="1" applyFont="1" applyNumberFormat="1">
      <alignment horizontal="center" shrinkToFit="0" vertical="bottom" wrapText="1"/>
    </xf>
    <xf borderId="145" fillId="0" fontId="24" numFmtId="0" xfId="0" applyAlignment="1" applyBorder="1" applyFont="1">
      <alignment horizontal="center" shrinkToFit="0" vertical="bottom" wrapText="1"/>
    </xf>
    <xf borderId="146" fillId="0" fontId="24" numFmtId="0" xfId="0" applyAlignment="1" applyBorder="1" applyFont="1">
      <alignment horizontal="center" shrinkToFit="0" vertical="bottom" wrapText="1"/>
    </xf>
    <xf borderId="147" fillId="0" fontId="24" numFmtId="0" xfId="0" applyAlignment="1" applyBorder="1" applyFont="1">
      <alignment horizontal="center" shrinkToFit="0" vertical="bottom" wrapText="1"/>
    </xf>
    <xf borderId="147" fillId="0" fontId="24" numFmtId="164" xfId="0" applyAlignment="1" applyBorder="1" applyFont="1" applyNumberFormat="1">
      <alignment horizontal="center" shrinkToFit="0" vertical="bottom" wrapText="1"/>
    </xf>
    <xf borderId="147" fillId="0" fontId="24" numFmtId="2" xfId="0" applyAlignment="1" applyBorder="1" applyFont="1" applyNumberFormat="1">
      <alignment horizontal="center" shrinkToFit="0" vertical="bottom" wrapText="1"/>
    </xf>
    <xf borderId="148" fillId="0" fontId="24" numFmtId="0" xfId="0" applyAlignment="1" applyBorder="1" applyFont="1">
      <alignment horizontal="center" shrinkToFit="0" vertical="bottom" wrapText="1"/>
    </xf>
    <xf borderId="149" fillId="0" fontId="24" numFmtId="0" xfId="0" applyAlignment="1" applyBorder="1" applyFont="1">
      <alignment horizontal="center" shrinkToFit="0" vertical="bottom" wrapText="1"/>
    </xf>
    <xf borderId="150" fillId="0" fontId="24" numFmtId="0" xfId="0" applyAlignment="1" applyBorder="1" applyFont="1">
      <alignment horizontal="center" shrinkToFit="0" vertical="bottom" wrapText="1"/>
    </xf>
    <xf borderId="151" fillId="0" fontId="24" numFmtId="0" xfId="0" applyAlignment="1" applyBorder="1" applyFont="1">
      <alignment horizontal="center" shrinkToFit="0" vertical="bottom" wrapText="1"/>
    </xf>
    <xf borderId="150" fillId="0" fontId="24" numFmtId="164" xfId="0" applyAlignment="1" applyBorder="1" applyFont="1" applyNumberFormat="1">
      <alignment horizontal="center" shrinkToFit="0" vertical="bottom" wrapText="1"/>
    </xf>
    <xf borderId="152" fillId="0" fontId="24" numFmtId="164" xfId="0" applyAlignment="1" applyBorder="1" applyFont="1" applyNumberFormat="1">
      <alignment horizontal="center" shrinkToFit="0" vertical="bottom" wrapText="1"/>
    </xf>
    <xf borderId="150" fillId="0" fontId="24" numFmtId="2" xfId="0" applyAlignment="1" applyBorder="1" applyFont="1" applyNumberFormat="1">
      <alignment horizontal="center" shrinkToFit="0" vertical="bottom" wrapText="1"/>
    </xf>
  </cellXfs>
  <cellStyles count="1">
    <cellStyle xfId="0" name="Normal" builtinId="0"/>
  </cellStyles>
  <dxfs count="6">
    <dxf>
      <font/>
      <fill>
        <patternFill patternType="solid">
          <fgColor rgb="FFF4C7C3"/>
          <bgColor rgb="FFF4C7C3"/>
        </patternFill>
      </fill>
      <border/>
    </dxf>
    <dxf>
      <font/>
      <fill>
        <patternFill patternType="solid">
          <fgColor rgb="FFFCE8B2"/>
          <bgColor rgb="FFFCE8B2"/>
        </patternFill>
      </fill>
      <border/>
    </dxf>
    <dxf>
      <font/>
      <fill>
        <patternFill patternType="solid">
          <fgColor rgb="FFA4C2F4"/>
          <bgColor rgb="FFA4C2F4"/>
        </patternFill>
      </fill>
      <border/>
    </dxf>
    <dxf>
      <font/>
      <fill>
        <patternFill patternType="solid">
          <fgColor rgb="FFF8CBAD"/>
          <bgColor rgb="FFF8CBAD"/>
        </patternFill>
      </fill>
      <border/>
    </dxf>
    <dxf>
      <font/>
      <fill>
        <patternFill patternType="solid">
          <fgColor rgb="FFB7E1CD"/>
          <bgColor rgb="FFB7E1CD"/>
        </patternFill>
      </fill>
      <border/>
    </dxf>
    <dxf>
      <font>
        <color rgb="FF000000"/>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343</xdr:row>
      <xdr:rowOff>85725</xdr:rowOff>
    </xdr:from>
    <xdr:ext cx="4819650" cy="3495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323850</xdr:colOff>
      <xdr:row>343</xdr:row>
      <xdr:rowOff>76200</xdr:rowOff>
    </xdr:from>
    <xdr:ext cx="3352800" cy="35337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1</xdr:row>
      <xdr:rowOff>161925</xdr:rowOff>
    </xdr:from>
    <xdr:ext cx="2857500" cy="276225"/>
    <xdr:sp>
      <xdr:nvSpPr>
        <xdr:cNvPr id="3" name="Shape 3"/>
        <xdr:cNvSpPr/>
      </xdr:nvSpPr>
      <xdr:spPr>
        <a:xfrm>
          <a:off x="3922013" y="3646650"/>
          <a:ext cx="2847975" cy="266700"/>
        </a:xfrm>
        <a:prstGeom prst="rect">
          <a:avLst/>
        </a:prstGeom>
        <a:solidFill>
          <a:srgbClr val="FFFFFF"/>
        </a:solidFill>
        <a:ln cap="flat" cmpd="sng" w="9525">
          <a:solidFill>
            <a:srgbClr val="FFFFFF"/>
          </a:solidFill>
          <a:prstDash val="solid"/>
          <a:round/>
          <a:headEnd len="sm" w="sm" type="none"/>
          <a:tailEnd len="sm" w="sm" type="none"/>
        </a:ln>
      </xdr:spPr>
      <xdr:txBody>
        <a:bodyPr anchorCtr="0" anchor="ctr" bIns="45000" lIns="90000" spcFirstLastPara="1" rIns="90000" wrap="square" tIns="45000">
          <a:noAutofit/>
        </a:bodyPr>
        <a:lstStyle/>
        <a:p>
          <a:pPr indent="0" lvl="0" marL="0" rtl="0" algn="l">
            <a:lnSpc>
              <a:spcPct val="100000"/>
            </a:lnSpc>
            <a:spcBef>
              <a:spcPts val="0"/>
            </a:spcBef>
            <a:spcAft>
              <a:spcPts val="0"/>
            </a:spcAft>
            <a:buNone/>
          </a:pPr>
          <a:r>
            <a:rPr b="1" lang="en-US" sz="1200" u="none" strike="noStrike">
              <a:solidFill>
                <a:srgbClr val="FFFFFF"/>
              </a:solidFill>
              <a:latin typeface="Calibri"/>
              <a:ea typeface="Calibri"/>
              <a:cs typeface="Calibri"/>
              <a:sym typeface="Calibri"/>
            </a:rPr>
            <a:t>senha: </a:t>
          </a:r>
          <a:r>
            <a:rPr b="0" lang="en-US" sz="1400" u="none" strike="noStrike">
              <a:solidFill>
                <a:srgbClr val="FFFFFF"/>
              </a:solidFill>
              <a:latin typeface="Calibri"/>
              <a:ea typeface="Calibri"/>
              <a:cs typeface="Calibri"/>
              <a:sym typeface="Calibri"/>
            </a:rPr>
            <a:t>pendencias</a:t>
          </a:r>
          <a:endParaRPr b="0" sz="1400" u="none"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i="1" lang="en-US" sz="1100" u="none" strike="noStrike">
              <a:solidFill>
                <a:srgbClr val="FFFFFF"/>
              </a:solidFill>
              <a:latin typeface="Calibri"/>
              <a:ea typeface="Calibri"/>
              <a:cs typeface="Calibri"/>
              <a:sym typeface="Calibri"/>
            </a:rPr>
            <a:t>*Para evitar edições não intencionais</a:t>
          </a:r>
          <a:endParaRPr b="0" sz="1100" u="none" strike="noStrike">
            <a:latin typeface="Times New Roman"/>
            <a:ea typeface="Times New Roman"/>
            <a:cs typeface="Times New Roman"/>
            <a:sym typeface="Times New Roman"/>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38"/>
    <col customWidth="1" min="2" max="2" width="35.0"/>
    <col customWidth="1" min="3" max="3" width="14.38"/>
    <col customWidth="1" min="4" max="4" width="15.13"/>
    <col customWidth="1" min="5" max="6" width="14.38"/>
    <col customWidth="1" min="7" max="26" width="8.5"/>
  </cols>
  <sheetData>
    <row r="1" ht="15.75" customHeight="1">
      <c r="A1" s="1" t="s">
        <v>0</v>
      </c>
      <c r="B1" s="1" t="s">
        <v>1</v>
      </c>
      <c r="C1" s="2" t="s">
        <v>2</v>
      </c>
      <c r="D1" s="3"/>
      <c r="E1" s="1" t="s">
        <v>3</v>
      </c>
      <c r="F1" s="4"/>
      <c r="G1" s="4"/>
      <c r="H1" s="4"/>
      <c r="I1" s="4"/>
      <c r="J1" s="4"/>
      <c r="K1" s="4"/>
      <c r="L1" s="4"/>
      <c r="M1" s="4"/>
      <c r="N1" s="4"/>
      <c r="O1" s="4"/>
      <c r="P1" s="4"/>
      <c r="Q1" s="4"/>
      <c r="R1" s="4"/>
      <c r="S1" s="4"/>
      <c r="T1" s="4"/>
      <c r="U1" s="4"/>
      <c r="V1" s="4"/>
      <c r="W1" s="4"/>
      <c r="X1" s="4"/>
      <c r="Y1" s="4"/>
      <c r="Z1" s="4"/>
    </row>
    <row r="2" ht="15.75" customHeight="1">
      <c r="A2" s="1" t="s">
        <v>4</v>
      </c>
      <c r="B2" s="1" t="s">
        <v>5</v>
      </c>
      <c r="C2" s="2" t="s">
        <v>6</v>
      </c>
      <c r="D2" s="3"/>
      <c r="E2" s="1" t="s">
        <v>7</v>
      </c>
      <c r="F2" s="4"/>
      <c r="G2" s="4"/>
      <c r="H2" s="4"/>
      <c r="I2" s="4"/>
      <c r="J2" s="4"/>
      <c r="K2" s="4"/>
      <c r="L2" s="4"/>
      <c r="M2" s="4"/>
      <c r="N2" s="4"/>
      <c r="O2" s="4"/>
      <c r="P2" s="4"/>
      <c r="Q2" s="4"/>
      <c r="R2" s="4"/>
      <c r="S2" s="4"/>
      <c r="T2" s="4"/>
      <c r="U2" s="4"/>
      <c r="V2" s="4"/>
      <c r="W2" s="4"/>
      <c r="X2" s="4"/>
      <c r="Y2" s="4"/>
      <c r="Z2" s="4"/>
    </row>
    <row r="3" ht="15.75" customHeight="1">
      <c r="A3" s="1" t="s">
        <v>8</v>
      </c>
      <c r="B3" s="1" t="s">
        <v>9</v>
      </c>
      <c r="C3" s="2" t="s">
        <v>10</v>
      </c>
      <c r="D3" s="3"/>
      <c r="E3" s="1" t="s">
        <v>11</v>
      </c>
      <c r="F3" s="4"/>
      <c r="G3" s="4"/>
      <c r="H3" s="4"/>
      <c r="I3" s="4"/>
      <c r="J3" s="4"/>
      <c r="K3" s="4"/>
      <c r="L3" s="4"/>
      <c r="M3" s="4"/>
      <c r="N3" s="4"/>
      <c r="O3" s="4"/>
      <c r="P3" s="4"/>
      <c r="Q3" s="4"/>
      <c r="R3" s="4"/>
      <c r="S3" s="4"/>
      <c r="T3" s="4"/>
      <c r="U3" s="4"/>
      <c r="V3" s="4"/>
      <c r="W3" s="4"/>
      <c r="X3" s="4"/>
      <c r="Y3" s="4"/>
      <c r="Z3" s="4"/>
    </row>
    <row r="4" ht="15.75" customHeight="1">
      <c r="A4" s="1" t="s">
        <v>12</v>
      </c>
      <c r="B4" s="1" t="s">
        <v>13</v>
      </c>
      <c r="C4" s="2" t="s">
        <v>14</v>
      </c>
      <c r="D4" s="3"/>
      <c r="E4" s="1" t="s">
        <v>15</v>
      </c>
      <c r="F4" s="4"/>
      <c r="G4" s="4"/>
      <c r="H4" s="4"/>
      <c r="I4" s="4"/>
      <c r="J4" s="4"/>
      <c r="K4" s="4"/>
      <c r="L4" s="4"/>
      <c r="M4" s="4"/>
      <c r="N4" s="4"/>
      <c r="O4" s="4"/>
      <c r="P4" s="4"/>
      <c r="Q4" s="4"/>
      <c r="R4" s="4"/>
      <c r="S4" s="4"/>
      <c r="T4" s="4"/>
      <c r="U4" s="4"/>
      <c r="V4" s="4"/>
      <c r="W4" s="4"/>
      <c r="X4" s="4"/>
      <c r="Y4" s="4"/>
      <c r="Z4" s="4"/>
    </row>
    <row r="5" ht="15.75" customHeight="1">
      <c r="A5" s="1" t="s">
        <v>16</v>
      </c>
      <c r="B5" s="1" t="s">
        <v>17</v>
      </c>
      <c r="C5" s="2" t="s">
        <v>18</v>
      </c>
      <c r="D5" s="3"/>
      <c r="E5" s="1" t="s">
        <v>3</v>
      </c>
      <c r="F5" s="4"/>
      <c r="G5" s="4"/>
      <c r="H5" s="4"/>
      <c r="I5" s="4"/>
      <c r="J5" s="4"/>
      <c r="K5" s="4"/>
      <c r="L5" s="4"/>
      <c r="M5" s="4"/>
      <c r="N5" s="4"/>
      <c r="O5" s="4"/>
      <c r="P5" s="4"/>
      <c r="Q5" s="4"/>
      <c r="R5" s="4"/>
      <c r="S5" s="4"/>
      <c r="T5" s="4"/>
      <c r="U5" s="4"/>
      <c r="V5" s="4"/>
      <c r="W5" s="4"/>
      <c r="X5" s="4"/>
      <c r="Y5" s="4"/>
      <c r="Z5" s="4"/>
    </row>
    <row r="6" ht="15.75" customHeight="1">
      <c r="A6" s="1" t="s">
        <v>19</v>
      </c>
      <c r="B6" s="1" t="s">
        <v>20</v>
      </c>
      <c r="C6" s="2" t="s">
        <v>21</v>
      </c>
      <c r="D6" s="3"/>
      <c r="E6" s="1" t="s">
        <v>22</v>
      </c>
      <c r="F6" s="4"/>
      <c r="G6" s="4"/>
      <c r="H6" s="4"/>
      <c r="I6" s="4"/>
      <c r="J6" s="4"/>
      <c r="K6" s="4"/>
      <c r="L6" s="4"/>
      <c r="M6" s="4"/>
      <c r="N6" s="4"/>
      <c r="O6" s="4"/>
      <c r="P6" s="4"/>
      <c r="Q6" s="4"/>
      <c r="R6" s="4"/>
      <c r="S6" s="4"/>
      <c r="T6" s="4"/>
      <c r="U6" s="4"/>
      <c r="V6" s="4"/>
      <c r="W6" s="4"/>
      <c r="X6" s="4"/>
      <c r="Y6" s="4"/>
      <c r="Z6" s="4"/>
    </row>
    <row r="7" ht="15.75" customHeight="1">
      <c r="A7" s="1" t="s">
        <v>23</v>
      </c>
      <c r="B7" s="1" t="s">
        <v>24</v>
      </c>
      <c r="C7" s="2" t="s">
        <v>25</v>
      </c>
      <c r="D7" s="3"/>
      <c r="E7" s="1" t="s">
        <v>22</v>
      </c>
      <c r="F7" s="4"/>
      <c r="G7" s="4"/>
      <c r="H7" s="4"/>
      <c r="I7" s="4"/>
      <c r="J7" s="4"/>
      <c r="K7" s="4"/>
      <c r="L7" s="4"/>
      <c r="M7" s="4"/>
      <c r="N7" s="4"/>
      <c r="O7" s="4"/>
      <c r="P7" s="4"/>
      <c r="Q7" s="4"/>
      <c r="R7" s="4"/>
      <c r="S7" s="4"/>
      <c r="T7" s="4"/>
      <c r="U7" s="4"/>
      <c r="V7" s="4"/>
      <c r="W7" s="4"/>
      <c r="X7" s="4"/>
      <c r="Y7" s="4"/>
      <c r="Z7" s="4"/>
    </row>
    <row r="8" ht="15.75" customHeight="1">
      <c r="A8" s="1" t="s">
        <v>26</v>
      </c>
      <c r="B8" s="1" t="s">
        <v>27</v>
      </c>
      <c r="C8" s="2" t="s">
        <v>28</v>
      </c>
      <c r="D8" s="3"/>
      <c r="E8" s="1" t="s">
        <v>29</v>
      </c>
      <c r="F8" s="4"/>
      <c r="G8" s="4"/>
      <c r="H8" s="4"/>
      <c r="I8" s="4"/>
      <c r="J8" s="4"/>
      <c r="K8" s="4"/>
      <c r="L8" s="4"/>
      <c r="M8" s="4"/>
      <c r="N8" s="4"/>
      <c r="O8" s="4"/>
      <c r="P8" s="4"/>
      <c r="Q8" s="4"/>
      <c r="R8" s="4"/>
      <c r="S8" s="4"/>
      <c r="T8" s="4"/>
      <c r="U8" s="4"/>
      <c r="V8" s="4"/>
      <c r="W8" s="4"/>
      <c r="X8" s="4"/>
      <c r="Y8" s="4"/>
      <c r="Z8" s="4"/>
    </row>
    <row r="9" ht="15.75" customHeight="1">
      <c r="A9" s="1" t="s">
        <v>30</v>
      </c>
      <c r="B9" s="1" t="s">
        <v>31</v>
      </c>
      <c r="C9" s="2" t="s">
        <v>32</v>
      </c>
      <c r="D9" s="3"/>
      <c r="E9" s="1" t="s">
        <v>22</v>
      </c>
      <c r="F9" s="4"/>
      <c r="G9" s="4"/>
      <c r="H9" s="4"/>
      <c r="I9" s="4"/>
      <c r="J9" s="4"/>
      <c r="K9" s="4"/>
      <c r="L9" s="4"/>
      <c r="M9" s="4"/>
      <c r="N9" s="4"/>
      <c r="O9" s="4"/>
      <c r="P9" s="4"/>
      <c r="Q9" s="4"/>
      <c r="R9" s="4"/>
      <c r="S9" s="4"/>
      <c r="T9" s="4"/>
      <c r="U9" s="4"/>
      <c r="V9" s="4"/>
      <c r="W9" s="4"/>
      <c r="X9" s="4"/>
      <c r="Y9" s="4"/>
      <c r="Z9" s="4"/>
    </row>
    <row r="10" ht="15.75" customHeight="1">
      <c r="A10" s="1" t="s">
        <v>33</v>
      </c>
      <c r="B10" s="1" t="s">
        <v>34</v>
      </c>
      <c r="C10" s="2" t="s">
        <v>35</v>
      </c>
      <c r="D10" s="3"/>
      <c r="E10" s="1" t="s">
        <v>36</v>
      </c>
      <c r="F10" s="4"/>
      <c r="G10" s="4"/>
      <c r="H10" s="4"/>
      <c r="I10" s="4"/>
      <c r="J10" s="4"/>
      <c r="K10" s="4"/>
      <c r="L10" s="4"/>
      <c r="M10" s="4"/>
      <c r="N10" s="4"/>
      <c r="O10" s="4"/>
      <c r="P10" s="4"/>
      <c r="Q10" s="4"/>
      <c r="R10" s="4"/>
      <c r="S10" s="4"/>
      <c r="T10" s="4"/>
      <c r="U10" s="4"/>
      <c r="V10" s="4"/>
      <c r="W10" s="4"/>
      <c r="X10" s="4"/>
      <c r="Y10" s="4"/>
      <c r="Z10" s="4"/>
    </row>
    <row r="11" ht="15.75" customHeight="1">
      <c r="A11" s="1" t="s">
        <v>37</v>
      </c>
      <c r="B11" s="1" t="s">
        <v>38</v>
      </c>
      <c r="C11" s="2" t="s">
        <v>39</v>
      </c>
      <c r="D11" s="3"/>
      <c r="E11" s="1" t="s">
        <v>22</v>
      </c>
      <c r="F11" s="4"/>
      <c r="G11" s="4"/>
      <c r="H11" s="4"/>
      <c r="I11" s="4"/>
      <c r="J11" s="4"/>
      <c r="K11" s="4"/>
      <c r="L11" s="4"/>
      <c r="M11" s="4"/>
      <c r="N11" s="4"/>
      <c r="O11" s="4"/>
      <c r="P11" s="4"/>
      <c r="Q11" s="4"/>
      <c r="R11" s="4"/>
      <c r="S11" s="4"/>
      <c r="T11" s="4"/>
      <c r="U11" s="4"/>
      <c r="V11" s="4"/>
      <c r="W11" s="4"/>
      <c r="X11" s="4"/>
      <c r="Y11" s="4"/>
      <c r="Z11" s="4"/>
    </row>
    <row r="12" ht="15.75" customHeight="1">
      <c r="A12" s="1" t="s">
        <v>40</v>
      </c>
      <c r="B12" s="1" t="s">
        <v>41</v>
      </c>
      <c r="C12" s="2" t="s">
        <v>42</v>
      </c>
      <c r="D12" s="3"/>
      <c r="E12" s="1" t="s">
        <v>22</v>
      </c>
      <c r="F12" s="4"/>
      <c r="G12" s="4"/>
      <c r="H12" s="4"/>
      <c r="I12" s="4"/>
      <c r="J12" s="4"/>
      <c r="K12" s="4"/>
      <c r="L12" s="4"/>
      <c r="M12" s="4"/>
      <c r="N12" s="4"/>
      <c r="O12" s="4"/>
      <c r="P12" s="4"/>
      <c r="Q12" s="4"/>
      <c r="R12" s="4"/>
      <c r="S12" s="4"/>
      <c r="T12" s="4"/>
      <c r="U12" s="4"/>
      <c r="V12" s="4"/>
      <c r="W12" s="4"/>
      <c r="X12" s="4"/>
      <c r="Y12" s="4"/>
      <c r="Z12" s="4"/>
    </row>
    <row r="13" ht="15.75" customHeight="1">
      <c r="A13" s="1" t="s">
        <v>43</v>
      </c>
      <c r="B13" s="1" t="s">
        <v>44</v>
      </c>
      <c r="C13" s="2" t="s">
        <v>45</v>
      </c>
      <c r="D13" s="3"/>
      <c r="E13" s="1" t="s">
        <v>36</v>
      </c>
      <c r="F13" s="4"/>
      <c r="G13" s="4"/>
      <c r="H13" s="4"/>
      <c r="I13" s="4"/>
      <c r="J13" s="4"/>
      <c r="K13" s="4"/>
      <c r="L13" s="4"/>
      <c r="M13" s="4"/>
      <c r="N13" s="4"/>
      <c r="O13" s="4"/>
      <c r="P13" s="4"/>
      <c r="Q13" s="4"/>
      <c r="R13" s="4"/>
      <c r="S13" s="4"/>
      <c r="T13" s="4"/>
      <c r="U13" s="4"/>
      <c r="V13" s="4"/>
      <c r="W13" s="4"/>
      <c r="X13" s="4"/>
      <c r="Y13" s="4"/>
      <c r="Z13" s="4"/>
    </row>
    <row r="14" ht="15.75" customHeight="1">
      <c r="A14" s="1" t="s">
        <v>46</v>
      </c>
      <c r="B14" s="1" t="s">
        <v>47</v>
      </c>
      <c r="C14" s="2" t="s">
        <v>48</v>
      </c>
      <c r="D14" s="3"/>
      <c r="E14" s="1" t="s">
        <v>36</v>
      </c>
      <c r="F14" s="4"/>
      <c r="G14" s="4"/>
      <c r="H14" s="4"/>
      <c r="I14" s="4"/>
      <c r="J14" s="4"/>
      <c r="K14" s="4"/>
      <c r="L14" s="4"/>
      <c r="M14" s="4"/>
      <c r="N14" s="4"/>
      <c r="O14" s="4"/>
      <c r="P14" s="4"/>
      <c r="Q14" s="4"/>
      <c r="R14" s="4"/>
      <c r="S14" s="4"/>
      <c r="T14" s="4"/>
      <c r="U14" s="4"/>
      <c r="V14" s="4"/>
      <c r="W14" s="4"/>
      <c r="X14" s="4"/>
      <c r="Y14" s="4"/>
      <c r="Z14" s="4"/>
    </row>
    <row r="15" ht="15.75" customHeight="1">
      <c r="A15" s="1" t="s">
        <v>49</v>
      </c>
      <c r="B15" s="1" t="s">
        <v>50</v>
      </c>
      <c r="C15" s="2" t="s">
        <v>51</v>
      </c>
      <c r="D15" s="3"/>
      <c r="E15" s="1" t="s">
        <v>22</v>
      </c>
      <c r="F15" s="4"/>
      <c r="G15" s="4"/>
      <c r="H15" s="4"/>
      <c r="I15" s="4"/>
      <c r="J15" s="4"/>
      <c r="K15" s="4"/>
      <c r="L15" s="4"/>
      <c r="M15" s="4"/>
      <c r="N15" s="4"/>
      <c r="O15" s="4"/>
      <c r="P15" s="4"/>
      <c r="Q15" s="4"/>
      <c r="R15" s="4"/>
      <c r="S15" s="4"/>
      <c r="T15" s="4"/>
      <c r="U15" s="4"/>
      <c r="V15" s="4"/>
      <c r="W15" s="4"/>
      <c r="X15" s="4"/>
      <c r="Y15" s="4"/>
      <c r="Z15" s="4"/>
    </row>
    <row r="16" ht="15.75" customHeight="1">
      <c r="A16" s="1" t="s">
        <v>52</v>
      </c>
      <c r="B16" s="1" t="s">
        <v>53</v>
      </c>
      <c r="C16" s="2" t="s">
        <v>54</v>
      </c>
      <c r="D16" s="3"/>
      <c r="E16" s="1" t="s">
        <v>22</v>
      </c>
      <c r="F16" s="4"/>
      <c r="G16" s="4"/>
      <c r="H16" s="4"/>
      <c r="I16" s="4"/>
      <c r="J16" s="4"/>
      <c r="K16" s="4"/>
      <c r="L16" s="4"/>
      <c r="M16" s="4"/>
      <c r="N16" s="4"/>
      <c r="O16" s="4"/>
      <c r="P16" s="4"/>
      <c r="Q16" s="4"/>
      <c r="R16" s="4"/>
      <c r="S16" s="4"/>
      <c r="T16" s="4"/>
      <c r="U16" s="4"/>
      <c r="V16" s="4"/>
      <c r="W16" s="4"/>
      <c r="X16" s="4"/>
      <c r="Y16" s="4"/>
      <c r="Z16" s="4"/>
    </row>
    <row r="17" ht="15.75" customHeight="1">
      <c r="A17" s="1" t="s">
        <v>55</v>
      </c>
      <c r="B17" s="1" t="s">
        <v>56</v>
      </c>
      <c r="C17" s="2" t="s">
        <v>57</v>
      </c>
      <c r="D17" s="3"/>
      <c r="E17" s="1" t="s">
        <v>36</v>
      </c>
      <c r="F17" s="4"/>
      <c r="G17" s="4"/>
      <c r="H17" s="4"/>
      <c r="I17" s="4"/>
      <c r="J17" s="4"/>
      <c r="K17" s="4"/>
      <c r="L17" s="4"/>
      <c r="M17" s="4"/>
      <c r="N17" s="4"/>
      <c r="O17" s="4"/>
      <c r="P17" s="4"/>
      <c r="Q17" s="4"/>
      <c r="R17" s="4"/>
      <c r="S17" s="4"/>
      <c r="T17" s="4"/>
      <c r="U17" s="4"/>
      <c r="V17" s="4"/>
      <c r="W17" s="4"/>
      <c r="X17" s="4"/>
      <c r="Y17" s="4"/>
      <c r="Z17" s="4"/>
    </row>
    <row r="18" ht="15.75" customHeight="1">
      <c r="A18" s="1" t="s">
        <v>58</v>
      </c>
      <c r="B18" s="1" t="s">
        <v>59</v>
      </c>
      <c r="C18" s="2" t="s">
        <v>60</v>
      </c>
      <c r="D18" s="3"/>
      <c r="E18" s="1" t="s">
        <v>22</v>
      </c>
      <c r="F18" s="4"/>
      <c r="G18" s="4"/>
      <c r="H18" s="4"/>
      <c r="I18" s="4"/>
      <c r="J18" s="4"/>
      <c r="K18" s="4"/>
      <c r="L18" s="4"/>
      <c r="M18" s="4"/>
      <c r="N18" s="4"/>
      <c r="O18" s="4"/>
      <c r="P18" s="4"/>
      <c r="Q18" s="4"/>
      <c r="R18" s="4"/>
      <c r="S18" s="4"/>
      <c r="T18" s="4"/>
      <c r="U18" s="4"/>
      <c r="V18" s="4"/>
      <c r="W18" s="4"/>
      <c r="X18" s="4"/>
      <c r="Y18" s="4"/>
      <c r="Z18" s="4"/>
    </row>
    <row r="19" ht="15.75" customHeight="1">
      <c r="A19" s="1" t="s">
        <v>61</v>
      </c>
      <c r="B19" s="1" t="s">
        <v>62</v>
      </c>
      <c r="C19" s="2" t="s">
        <v>63</v>
      </c>
      <c r="D19" s="3"/>
      <c r="E19" s="1" t="s">
        <v>36</v>
      </c>
      <c r="F19" s="4"/>
      <c r="G19" s="4"/>
      <c r="H19" s="4"/>
      <c r="I19" s="4"/>
      <c r="J19" s="4"/>
      <c r="K19" s="4"/>
      <c r="L19" s="4"/>
      <c r="M19" s="4"/>
      <c r="N19" s="4"/>
      <c r="O19" s="4"/>
      <c r="P19" s="4"/>
      <c r="Q19" s="4"/>
      <c r="R19" s="4"/>
      <c r="S19" s="4"/>
      <c r="T19" s="4"/>
      <c r="U19" s="4"/>
      <c r="V19" s="4"/>
      <c r="W19" s="4"/>
      <c r="X19" s="4"/>
      <c r="Y19" s="4"/>
      <c r="Z19" s="4"/>
    </row>
    <row r="20" ht="15.75" customHeight="1">
      <c r="A20" s="1" t="s">
        <v>64</v>
      </c>
      <c r="B20" s="1" t="s">
        <v>65</v>
      </c>
      <c r="C20" s="2" t="s">
        <v>66</v>
      </c>
      <c r="D20" s="3"/>
      <c r="E20" s="1" t="s">
        <v>36</v>
      </c>
      <c r="F20" s="4"/>
      <c r="G20" s="4"/>
      <c r="H20" s="4"/>
      <c r="I20" s="4"/>
      <c r="J20" s="4"/>
      <c r="K20" s="4"/>
      <c r="L20" s="4"/>
      <c r="M20" s="4"/>
      <c r="N20" s="4"/>
      <c r="O20" s="4"/>
      <c r="P20" s="4"/>
      <c r="Q20" s="4"/>
      <c r="R20" s="4"/>
      <c r="S20" s="4"/>
      <c r="T20" s="4"/>
      <c r="U20" s="4"/>
      <c r="V20" s="4"/>
      <c r="W20" s="4"/>
      <c r="X20" s="4"/>
      <c r="Y20" s="4"/>
      <c r="Z20" s="4"/>
    </row>
    <row r="21" ht="15.75" customHeight="1">
      <c r="A21" s="1"/>
      <c r="B21" s="1"/>
      <c r="C21" s="2"/>
      <c r="D21" s="3"/>
      <c r="E21" s="1"/>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5"/>
      <c r="E22" s="4"/>
      <c r="F22" s="4"/>
      <c r="G22" s="4"/>
      <c r="H22" s="4"/>
      <c r="I22" s="4"/>
      <c r="J22" s="4"/>
      <c r="K22" s="4"/>
      <c r="L22" s="4"/>
      <c r="M22" s="4"/>
      <c r="N22" s="4"/>
      <c r="O22" s="4"/>
      <c r="P22" s="4"/>
      <c r="Q22" s="4"/>
      <c r="R22" s="4"/>
      <c r="S22" s="4"/>
      <c r="T22" s="4"/>
      <c r="U22" s="4"/>
      <c r="V22" s="4"/>
      <c r="W22" s="4"/>
      <c r="X22" s="4"/>
      <c r="Y22" s="4"/>
      <c r="Z22" s="4"/>
    </row>
    <row r="23" ht="15.75" customHeight="1">
      <c r="A23" s="6" t="s">
        <v>67</v>
      </c>
      <c r="B23" s="6" t="s">
        <v>68</v>
      </c>
      <c r="C23" s="4"/>
      <c r="D23" s="5"/>
      <c r="E23" s="4"/>
      <c r="F23" s="4"/>
      <c r="G23" s="4"/>
      <c r="H23" s="4"/>
      <c r="I23" s="4"/>
      <c r="J23" s="4"/>
      <c r="K23" s="4"/>
      <c r="L23" s="4"/>
      <c r="M23" s="4"/>
      <c r="N23" s="4"/>
      <c r="O23" s="4"/>
      <c r="P23" s="4"/>
      <c r="Q23" s="4"/>
      <c r="R23" s="4"/>
      <c r="S23" s="4"/>
      <c r="T23" s="4"/>
      <c r="U23" s="4"/>
      <c r="V23" s="4"/>
      <c r="W23" s="4"/>
      <c r="X23" s="4"/>
      <c r="Y23" s="4"/>
      <c r="Z23" s="4"/>
    </row>
    <row r="24" ht="15.75" customHeight="1">
      <c r="A24" s="6" t="s">
        <v>69</v>
      </c>
      <c r="B24" s="6" t="s">
        <v>70</v>
      </c>
      <c r="C24" s="4"/>
      <c r="D24" s="5"/>
      <c r="E24" s="4"/>
      <c r="F24" s="4"/>
      <c r="G24" s="4"/>
      <c r="H24" s="4"/>
      <c r="I24" s="4"/>
      <c r="J24" s="4"/>
      <c r="K24" s="4"/>
      <c r="L24" s="4"/>
      <c r="M24" s="4"/>
      <c r="N24" s="4"/>
      <c r="O24" s="4"/>
      <c r="P24" s="4"/>
      <c r="Q24" s="4"/>
      <c r="R24" s="4"/>
      <c r="S24" s="4"/>
      <c r="T24" s="4"/>
      <c r="U24" s="4"/>
      <c r="V24" s="4"/>
      <c r="W24" s="4"/>
      <c r="X24" s="4"/>
      <c r="Y24" s="4"/>
      <c r="Z24" s="4"/>
    </row>
    <row r="25" ht="15.75" customHeight="1">
      <c r="A25" s="6" t="s">
        <v>71</v>
      </c>
      <c r="B25" s="6" t="s">
        <v>72</v>
      </c>
      <c r="C25" s="4"/>
      <c r="D25" s="5"/>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1:D1"/>
    <mergeCell ref="C2:D2"/>
    <mergeCell ref="C3:D3"/>
    <mergeCell ref="C4:D4"/>
    <mergeCell ref="C5:D5"/>
    <mergeCell ref="C6:D6"/>
    <mergeCell ref="C7:D7"/>
    <mergeCell ref="C15:D15"/>
    <mergeCell ref="C16:D16"/>
    <mergeCell ref="C17:D17"/>
    <mergeCell ref="C18:D18"/>
    <mergeCell ref="C19:D19"/>
    <mergeCell ref="C20:D20"/>
    <mergeCell ref="C21:D21"/>
    <mergeCell ref="C8:D8"/>
    <mergeCell ref="C9:D9"/>
    <mergeCell ref="C10:D10"/>
    <mergeCell ref="C11:D11"/>
    <mergeCell ref="C12:D12"/>
    <mergeCell ref="C13:D13"/>
    <mergeCell ref="C14:D14"/>
  </mergeCells>
  <printOptions/>
  <pageMargins bottom="0.7875" footer="0.0" header="0.0" left="0.511805555555556" right="0.511805555555556" top="0.78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7.13"/>
    <col customWidth="1" min="3" max="3" width="68.75"/>
    <col customWidth="1" min="4" max="4" width="8.63"/>
    <col customWidth="1" min="5" max="5" width="13.38"/>
    <col customWidth="1" min="6" max="12" width="8.63"/>
    <col customWidth="1" min="13" max="13" width="10.38"/>
    <col customWidth="1" min="14" max="17" width="8.63"/>
    <col customWidth="1" min="18" max="26" width="8.5"/>
  </cols>
  <sheetData>
    <row r="1" ht="12.75" customHeight="1">
      <c r="A1" s="7"/>
      <c r="B1" s="7"/>
      <c r="C1" s="7"/>
      <c r="D1" s="4"/>
      <c r="E1" s="8"/>
      <c r="F1" s="4"/>
      <c r="G1" s="4"/>
      <c r="H1" s="4"/>
      <c r="I1" s="4"/>
      <c r="J1" s="4"/>
      <c r="K1" s="4"/>
      <c r="L1" s="4"/>
      <c r="M1" s="8"/>
      <c r="N1" s="4"/>
      <c r="O1" s="4"/>
      <c r="P1" s="4"/>
      <c r="Q1" s="4"/>
      <c r="R1" s="4"/>
      <c r="S1" s="4"/>
      <c r="T1" s="4"/>
      <c r="U1" s="4"/>
      <c r="V1" s="4"/>
      <c r="W1" s="4"/>
      <c r="X1" s="4"/>
      <c r="Y1" s="4"/>
      <c r="Z1" s="4"/>
    </row>
    <row r="2" ht="12.75" customHeight="1">
      <c r="A2" s="7" t="str">
        <f t="array" ref="A2">_xlws.FILTER(Pendencias!A:Q,Pendencias!L:L="ADC","")</f>
        <v>#NAME?</v>
      </c>
      <c r="B2" s="7"/>
      <c r="C2" s="7"/>
      <c r="D2" s="4"/>
      <c r="E2" s="8"/>
      <c r="F2" s="4"/>
      <c r="G2" s="4"/>
      <c r="H2" s="4"/>
      <c r="I2" s="4"/>
      <c r="J2" s="4"/>
      <c r="K2" s="4"/>
      <c r="L2" s="4"/>
      <c r="M2" s="8"/>
      <c r="N2" s="4"/>
      <c r="O2" s="4"/>
      <c r="P2" s="4"/>
      <c r="Q2" s="4"/>
      <c r="R2" s="4"/>
      <c r="S2" s="4"/>
      <c r="T2" s="4"/>
      <c r="U2" s="4"/>
      <c r="V2" s="4"/>
      <c r="W2" s="4"/>
      <c r="X2" s="4"/>
      <c r="Y2" s="4"/>
      <c r="Z2" s="4"/>
    </row>
    <row r="3" ht="12.75" customHeight="1">
      <c r="A3" s="7"/>
      <c r="B3" s="7"/>
      <c r="C3" s="7"/>
      <c r="D3" s="4"/>
      <c r="E3" s="8"/>
      <c r="F3" s="4"/>
      <c r="G3" s="4"/>
      <c r="H3" s="4"/>
      <c r="I3" s="4"/>
      <c r="J3" s="4"/>
      <c r="K3" s="4"/>
      <c r="L3" s="4"/>
      <c r="M3" s="8"/>
      <c r="N3" s="4"/>
      <c r="O3" s="4"/>
      <c r="P3" s="4"/>
      <c r="Q3" s="4"/>
      <c r="R3" s="4"/>
      <c r="S3" s="4"/>
      <c r="T3" s="4"/>
      <c r="U3" s="4"/>
      <c r="V3" s="4"/>
      <c r="W3" s="4"/>
      <c r="X3" s="4"/>
      <c r="Y3" s="4"/>
      <c r="Z3" s="4"/>
    </row>
    <row r="4" ht="12.75" customHeight="1">
      <c r="A4" s="7"/>
      <c r="B4" s="7"/>
      <c r="C4" s="7"/>
      <c r="D4" s="4"/>
      <c r="E4" s="8"/>
      <c r="F4" s="4"/>
      <c r="G4" s="4"/>
      <c r="H4" s="4"/>
      <c r="I4" s="4"/>
      <c r="J4" s="4"/>
      <c r="K4" s="4"/>
      <c r="L4" s="4"/>
      <c r="M4" s="8"/>
      <c r="N4" s="4"/>
      <c r="O4" s="4"/>
      <c r="P4" s="4"/>
      <c r="Q4" s="4"/>
      <c r="R4" s="4"/>
      <c r="S4" s="4"/>
      <c r="T4" s="4"/>
      <c r="U4" s="4"/>
      <c r="V4" s="4"/>
      <c r="W4" s="4"/>
      <c r="X4" s="4"/>
      <c r="Y4" s="4"/>
      <c r="Z4" s="4"/>
    </row>
    <row r="5" ht="12.75" customHeight="1">
      <c r="A5" s="7"/>
      <c r="B5" s="7"/>
      <c r="C5" s="7"/>
      <c r="D5" s="4"/>
      <c r="E5" s="8"/>
      <c r="F5" s="4"/>
      <c r="G5" s="4"/>
      <c r="H5" s="4"/>
      <c r="I5" s="4"/>
      <c r="J5" s="4"/>
      <c r="K5" s="4"/>
      <c r="L5" s="4"/>
      <c r="M5" s="8"/>
      <c r="N5" s="4"/>
      <c r="O5" s="4"/>
      <c r="P5" s="4"/>
      <c r="Q5" s="4"/>
      <c r="R5" s="4"/>
      <c r="S5" s="4"/>
      <c r="T5" s="4"/>
      <c r="U5" s="4"/>
      <c r="V5" s="4"/>
      <c r="W5" s="4"/>
      <c r="X5" s="4"/>
      <c r="Y5" s="4"/>
      <c r="Z5" s="4"/>
    </row>
    <row r="6" ht="12.75" customHeight="1">
      <c r="A6" s="7"/>
      <c r="B6" s="7"/>
      <c r="C6" s="7"/>
      <c r="D6" s="4"/>
      <c r="E6" s="8"/>
      <c r="F6" s="4"/>
      <c r="G6" s="4"/>
      <c r="H6" s="4"/>
      <c r="I6" s="4"/>
      <c r="J6" s="4"/>
      <c r="K6" s="4"/>
      <c r="L6" s="4"/>
      <c r="M6" s="8"/>
      <c r="N6" s="4"/>
      <c r="O6" s="4"/>
      <c r="P6" s="4"/>
      <c r="Q6" s="4"/>
      <c r="R6" s="4"/>
      <c r="S6" s="4"/>
      <c r="T6" s="4"/>
      <c r="U6" s="4"/>
      <c r="V6" s="4"/>
      <c r="W6" s="4"/>
      <c r="X6" s="4"/>
      <c r="Y6" s="4"/>
      <c r="Z6" s="4"/>
    </row>
    <row r="7" ht="12.75" customHeight="1">
      <c r="A7" s="7"/>
      <c r="B7" s="7"/>
      <c r="C7" s="7"/>
      <c r="D7" s="4"/>
      <c r="E7" s="8"/>
      <c r="F7" s="4"/>
      <c r="G7" s="4"/>
      <c r="H7" s="4"/>
      <c r="I7" s="4"/>
      <c r="J7" s="4"/>
      <c r="K7" s="4"/>
      <c r="L7" s="4"/>
      <c r="M7" s="8"/>
      <c r="N7" s="4"/>
      <c r="O7" s="4"/>
      <c r="P7" s="4"/>
      <c r="Q7" s="4"/>
      <c r="R7" s="4"/>
      <c r="S7" s="4"/>
      <c r="T7" s="4"/>
      <c r="U7" s="4"/>
      <c r="V7" s="4"/>
      <c r="W7" s="4"/>
      <c r="X7" s="4"/>
      <c r="Y7" s="4"/>
      <c r="Z7" s="4"/>
    </row>
    <row r="8" ht="12.75" customHeight="1">
      <c r="A8" s="7"/>
      <c r="B8" s="7"/>
      <c r="C8" s="7"/>
      <c r="D8" s="4"/>
      <c r="E8" s="8"/>
      <c r="F8" s="4"/>
      <c r="G8" s="4"/>
      <c r="H8" s="4"/>
      <c r="I8" s="4"/>
      <c r="J8" s="4"/>
      <c r="K8" s="4"/>
      <c r="L8" s="4"/>
      <c r="M8" s="8"/>
      <c r="N8" s="4"/>
      <c r="O8" s="4"/>
      <c r="P8" s="4"/>
      <c r="Q8" s="4"/>
      <c r="R8" s="4"/>
      <c r="S8" s="4"/>
      <c r="T8" s="4"/>
      <c r="U8" s="4"/>
      <c r="V8" s="4"/>
      <c r="W8" s="4"/>
      <c r="X8" s="4"/>
      <c r="Y8" s="4"/>
      <c r="Z8" s="4"/>
    </row>
    <row r="9" ht="12.75" customHeight="1">
      <c r="A9" s="7"/>
      <c r="B9" s="7"/>
      <c r="C9" s="7"/>
      <c r="D9" s="4"/>
      <c r="E9" s="8"/>
      <c r="F9" s="4"/>
      <c r="G9" s="4"/>
      <c r="H9" s="4"/>
      <c r="I9" s="4"/>
      <c r="J9" s="4"/>
      <c r="K9" s="4"/>
      <c r="L9" s="4"/>
      <c r="M9" s="8"/>
      <c r="N9" s="4"/>
      <c r="O9" s="4"/>
      <c r="P9" s="4"/>
      <c r="Q9" s="4"/>
      <c r="R9" s="4"/>
      <c r="S9" s="4"/>
      <c r="T9" s="4"/>
      <c r="U9" s="4"/>
      <c r="V9" s="4"/>
      <c r="W9" s="4"/>
      <c r="X9" s="4"/>
      <c r="Y9" s="4"/>
      <c r="Z9" s="4"/>
    </row>
    <row r="10" ht="12.75" customHeight="1">
      <c r="A10" s="7"/>
      <c r="B10" s="7"/>
      <c r="C10" s="7"/>
      <c r="D10" s="4"/>
      <c r="E10" s="8"/>
      <c r="F10" s="4"/>
      <c r="G10" s="4"/>
      <c r="H10" s="4"/>
      <c r="I10" s="4"/>
      <c r="J10" s="4"/>
      <c r="K10" s="4"/>
      <c r="L10" s="4"/>
      <c r="M10" s="8"/>
      <c r="N10" s="4"/>
      <c r="O10" s="4"/>
      <c r="P10" s="4"/>
      <c r="Q10" s="4"/>
      <c r="R10" s="4"/>
      <c r="S10" s="4"/>
      <c r="T10" s="4"/>
      <c r="U10" s="4"/>
      <c r="V10" s="4"/>
      <c r="W10" s="4"/>
      <c r="X10" s="4"/>
      <c r="Y10" s="4"/>
      <c r="Z10" s="4"/>
    </row>
    <row r="11" ht="12.75" customHeight="1">
      <c r="A11" s="7"/>
      <c r="B11" s="7"/>
      <c r="C11" s="7"/>
      <c r="D11" s="4"/>
      <c r="E11" s="8"/>
      <c r="F11" s="4"/>
      <c r="G11" s="4"/>
      <c r="H11" s="4"/>
      <c r="I11" s="4"/>
      <c r="J11" s="4"/>
      <c r="K11" s="4"/>
      <c r="L11" s="4"/>
      <c r="M11" s="8"/>
      <c r="N11" s="4"/>
      <c r="O11" s="4"/>
      <c r="P11" s="4"/>
      <c r="Q11" s="4"/>
      <c r="R11" s="4"/>
      <c r="S11" s="4"/>
      <c r="T11" s="4"/>
      <c r="U11" s="4"/>
      <c r="V11" s="4"/>
      <c r="W11" s="4"/>
      <c r="X11" s="4"/>
      <c r="Y11" s="4"/>
      <c r="Z11" s="4"/>
    </row>
    <row r="12" ht="12.75" customHeight="1">
      <c r="A12" s="7"/>
      <c r="B12" s="7"/>
      <c r="C12" s="7"/>
      <c r="D12" s="4"/>
      <c r="E12" s="8"/>
      <c r="F12" s="4"/>
      <c r="G12" s="4"/>
      <c r="H12" s="4"/>
      <c r="I12" s="4"/>
      <c r="J12" s="4"/>
      <c r="K12" s="4"/>
      <c r="L12" s="4"/>
      <c r="M12" s="8"/>
      <c r="N12" s="4"/>
      <c r="O12" s="4"/>
      <c r="P12" s="4"/>
      <c r="Q12" s="4"/>
      <c r="R12" s="4"/>
      <c r="S12" s="4"/>
      <c r="T12" s="4"/>
      <c r="U12" s="4"/>
      <c r="V12" s="4"/>
      <c r="W12" s="4"/>
      <c r="X12" s="4"/>
      <c r="Y12" s="4"/>
      <c r="Z12" s="4"/>
    </row>
    <row r="13" ht="12.75" customHeight="1">
      <c r="A13" s="7"/>
      <c r="B13" s="7"/>
      <c r="C13" s="7"/>
      <c r="D13" s="4"/>
      <c r="E13" s="8"/>
      <c r="F13" s="4"/>
      <c r="G13" s="4"/>
      <c r="H13" s="4"/>
      <c r="I13" s="4"/>
      <c r="J13" s="4"/>
      <c r="K13" s="4"/>
      <c r="L13" s="4"/>
      <c r="M13" s="8"/>
      <c r="N13" s="4"/>
      <c r="O13" s="4"/>
      <c r="P13" s="4"/>
      <c r="Q13" s="4"/>
      <c r="R13" s="4"/>
      <c r="S13" s="4"/>
      <c r="T13" s="4"/>
      <c r="U13" s="4"/>
      <c r="V13" s="4"/>
      <c r="W13" s="4"/>
      <c r="X13" s="4"/>
      <c r="Y13" s="4"/>
      <c r="Z13" s="4"/>
    </row>
    <row r="14" ht="12.75" customHeight="1">
      <c r="A14" s="7"/>
      <c r="B14" s="7"/>
      <c r="C14" s="7"/>
      <c r="D14" s="4"/>
      <c r="E14" s="8"/>
      <c r="F14" s="4"/>
      <c r="G14" s="4"/>
      <c r="H14" s="4"/>
      <c r="I14" s="4"/>
      <c r="J14" s="4"/>
      <c r="K14" s="4"/>
      <c r="L14" s="4"/>
      <c r="M14" s="8"/>
      <c r="N14" s="4"/>
      <c r="O14" s="4"/>
      <c r="P14" s="4"/>
      <c r="Q14" s="4"/>
      <c r="R14" s="4"/>
      <c r="S14" s="4"/>
      <c r="T14" s="4"/>
      <c r="U14" s="4"/>
      <c r="V14" s="4"/>
      <c r="W14" s="4"/>
      <c r="X14" s="4"/>
      <c r="Y14" s="4"/>
      <c r="Z14" s="4"/>
    </row>
    <row r="15" ht="12.75" customHeight="1">
      <c r="A15" s="7"/>
      <c r="B15" s="7"/>
      <c r="C15" s="7"/>
      <c r="D15" s="4"/>
      <c r="E15" s="8"/>
      <c r="F15" s="4"/>
      <c r="G15" s="4"/>
      <c r="H15" s="4"/>
      <c r="I15" s="4"/>
      <c r="J15" s="4"/>
      <c r="K15" s="4"/>
      <c r="L15" s="4"/>
      <c r="M15" s="8"/>
      <c r="N15" s="4"/>
      <c r="O15" s="4"/>
      <c r="P15" s="4"/>
      <c r="Q15" s="4"/>
      <c r="R15" s="4"/>
      <c r="S15" s="4"/>
      <c r="T15" s="4"/>
      <c r="U15" s="4"/>
      <c r="V15" s="4"/>
      <c r="W15" s="4"/>
      <c r="X15" s="4"/>
      <c r="Y15" s="4"/>
      <c r="Z15" s="4"/>
    </row>
    <row r="16" ht="12.75" customHeight="1">
      <c r="A16" s="7"/>
      <c r="B16" s="7"/>
      <c r="C16" s="7"/>
      <c r="D16" s="4"/>
      <c r="E16" s="8"/>
      <c r="F16" s="4"/>
      <c r="G16" s="4"/>
      <c r="H16" s="4"/>
      <c r="I16" s="4"/>
      <c r="J16" s="4"/>
      <c r="K16" s="4"/>
      <c r="L16" s="4"/>
      <c r="M16" s="8"/>
      <c r="N16" s="4"/>
      <c r="O16" s="4"/>
      <c r="P16" s="4"/>
      <c r="Q16" s="4"/>
      <c r="R16" s="4"/>
      <c r="S16" s="4"/>
      <c r="T16" s="4"/>
      <c r="U16" s="4"/>
      <c r="V16" s="4"/>
      <c r="W16" s="4"/>
      <c r="X16" s="4"/>
      <c r="Y16" s="4"/>
      <c r="Z16" s="4"/>
    </row>
    <row r="17" ht="12.75" customHeight="1">
      <c r="A17" s="7"/>
      <c r="B17" s="7"/>
      <c r="C17" s="7"/>
      <c r="D17" s="4"/>
      <c r="E17" s="8"/>
      <c r="F17" s="4"/>
      <c r="G17" s="4"/>
      <c r="H17" s="4"/>
      <c r="I17" s="4"/>
      <c r="J17" s="4"/>
      <c r="K17" s="4"/>
      <c r="L17" s="4"/>
      <c r="M17" s="8"/>
      <c r="N17" s="4"/>
      <c r="O17" s="4"/>
      <c r="P17" s="4"/>
      <c r="Q17" s="4"/>
      <c r="R17" s="4"/>
      <c r="S17" s="4"/>
      <c r="T17" s="4"/>
      <c r="U17" s="4"/>
      <c r="V17" s="4"/>
      <c r="W17" s="4"/>
      <c r="X17" s="4"/>
      <c r="Y17" s="4"/>
      <c r="Z17" s="4"/>
    </row>
    <row r="18" ht="12.75" customHeight="1">
      <c r="A18" s="7"/>
      <c r="B18" s="7"/>
      <c r="C18" s="7"/>
      <c r="D18" s="4"/>
      <c r="E18" s="8"/>
      <c r="F18" s="4"/>
      <c r="G18" s="4"/>
      <c r="H18" s="4"/>
      <c r="I18" s="4"/>
      <c r="J18" s="4"/>
      <c r="K18" s="4"/>
      <c r="L18" s="4"/>
      <c r="M18" s="8"/>
      <c r="N18" s="4"/>
      <c r="O18" s="4"/>
      <c r="P18" s="4"/>
      <c r="Q18" s="4"/>
      <c r="R18" s="4"/>
      <c r="S18" s="4"/>
      <c r="T18" s="4"/>
      <c r="U18" s="4"/>
      <c r="V18" s="4"/>
      <c r="W18" s="4"/>
      <c r="X18" s="4"/>
      <c r="Y18" s="4"/>
      <c r="Z18" s="4"/>
    </row>
    <row r="19" ht="12.75" customHeight="1">
      <c r="A19" s="7"/>
      <c r="B19" s="7"/>
      <c r="C19" s="7"/>
      <c r="D19" s="4"/>
      <c r="E19" s="8"/>
      <c r="F19" s="4"/>
      <c r="G19" s="4"/>
      <c r="H19" s="4"/>
      <c r="I19" s="4"/>
      <c r="J19" s="4"/>
      <c r="K19" s="4"/>
      <c r="L19" s="4"/>
      <c r="M19" s="8"/>
      <c r="N19" s="4"/>
      <c r="O19" s="4"/>
      <c r="P19" s="4"/>
      <c r="Q19" s="4"/>
      <c r="R19" s="4"/>
      <c r="S19" s="4"/>
      <c r="T19" s="4"/>
      <c r="U19" s="4"/>
      <c r="V19" s="4"/>
      <c r="W19" s="4"/>
      <c r="X19" s="4"/>
      <c r="Y19" s="4"/>
      <c r="Z19" s="4"/>
    </row>
    <row r="20" ht="12.75" customHeight="1">
      <c r="A20" s="7"/>
      <c r="B20" s="7"/>
      <c r="C20" s="7"/>
      <c r="D20" s="4"/>
      <c r="E20" s="8"/>
      <c r="F20" s="4"/>
      <c r="G20" s="4"/>
      <c r="H20" s="4"/>
      <c r="I20" s="4"/>
      <c r="J20" s="4"/>
      <c r="K20" s="4"/>
      <c r="L20" s="4"/>
      <c r="M20" s="8"/>
      <c r="N20" s="4"/>
      <c r="O20" s="4"/>
      <c r="P20" s="4"/>
      <c r="Q20" s="4"/>
      <c r="R20" s="4"/>
      <c r="S20" s="4"/>
      <c r="T20" s="4"/>
      <c r="U20" s="4"/>
      <c r="V20" s="4"/>
      <c r="W20" s="4"/>
      <c r="X20" s="4"/>
      <c r="Y20" s="4"/>
      <c r="Z20" s="4"/>
    </row>
    <row r="21" ht="12.75" customHeight="1">
      <c r="A21" s="7"/>
      <c r="B21" s="7"/>
      <c r="C21" s="7"/>
      <c r="D21" s="4"/>
      <c r="E21" s="8"/>
      <c r="F21" s="4"/>
      <c r="G21" s="4"/>
      <c r="H21" s="4"/>
      <c r="I21" s="4"/>
      <c r="J21" s="4"/>
      <c r="K21" s="4"/>
      <c r="L21" s="4"/>
      <c r="M21" s="8"/>
      <c r="N21" s="4"/>
      <c r="O21" s="4"/>
      <c r="P21" s="4"/>
      <c r="Q21" s="4"/>
      <c r="R21" s="4"/>
      <c r="S21" s="4"/>
      <c r="T21" s="4"/>
      <c r="U21" s="4"/>
      <c r="V21" s="4"/>
      <c r="W21" s="4"/>
      <c r="X21" s="4"/>
      <c r="Y21" s="4"/>
      <c r="Z21" s="4"/>
    </row>
    <row r="22" ht="12.75" customHeight="1">
      <c r="A22" s="7"/>
      <c r="B22" s="7"/>
      <c r="C22" s="7"/>
      <c r="D22" s="4"/>
      <c r="E22" s="8"/>
      <c r="F22" s="4"/>
      <c r="G22" s="4"/>
      <c r="H22" s="4"/>
      <c r="I22" s="4"/>
      <c r="J22" s="4"/>
      <c r="K22" s="4"/>
      <c r="L22" s="4"/>
      <c r="M22" s="8"/>
      <c r="N22" s="4"/>
      <c r="O22" s="4"/>
      <c r="P22" s="4"/>
      <c r="Q22" s="4"/>
      <c r="R22" s="4"/>
      <c r="S22" s="4"/>
      <c r="T22" s="4"/>
      <c r="U22" s="4"/>
      <c r="V22" s="4"/>
      <c r="W22" s="4"/>
      <c r="X22" s="4"/>
      <c r="Y22" s="4"/>
      <c r="Z22" s="4"/>
    </row>
    <row r="23" ht="12.75" customHeight="1">
      <c r="A23" s="7"/>
      <c r="B23" s="7"/>
      <c r="C23" s="7"/>
      <c r="D23" s="4"/>
      <c r="E23" s="8"/>
      <c r="F23" s="4"/>
      <c r="G23" s="4"/>
      <c r="H23" s="4"/>
      <c r="I23" s="4"/>
      <c r="J23" s="4"/>
      <c r="K23" s="4"/>
      <c r="L23" s="4"/>
      <c r="M23" s="8"/>
      <c r="N23" s="4"/>
      <c r="O23" s="4"/>
      <c r="P23" s="4"/>
      <c r="Q23" s="4"/>
      <c r="R23" s="4"/>
      <c r="S23" s="4"/>
      <c r="T23" s="4"/>
      <c r="U23" s="4"/>
      <c r="V23" s="4"/>
      <c r="W23" s="4"/>
      <c r="X23" s="4"/>
      <c r="Y23" s="4"/>
      <c r="Z23" s="4"/>
    </row>
    <row r="24" ht="12.75" customHeight="1">
      <c r="A24" s="7"/>
      <c r="B24" s="7"/>
      <c r="C24" s="7"/>
      <c r="D24" s="4"/>
      <c r="E24" s="8"/>
      <c r="F24" s="4"/>
      <c r="G24" s="4"/>
      <c r="H24" s="4"/>
      <c r="I24" s="4"/>
      <c r="J24" s="4"/>
      <c r="K24" s="4"/>
      <c r="L24" s="4"/>
      <c r="M24" s="8"/>
      <c r="N24" s="4"/>
      <c r="O24" s="4"/>
      <c r="P24" s="4"/>
      <c r="Q24" s="4"/>
      <c r="R24" s="4"/>
      <c r="S24" s="4"/>
      <c r="T24" s="4"/>
      <c r="U24" s="4"/>
      <c r="V24" s="4"/>
      <c r="W24" s="4"/>
      <c r="X24" s="4"/>
      <c r="Y24" s="4"/>
      <c r="Z24" s="4"/>
    </row>
    <row r="25" ht="12.75" customHeight="1">
      <c r="A25" s="7"/>
      <c r="B25" s="7"/>
      <c r="C25" s="7"/>
      <c r="D25" s="4"/>
      <c r="E25" s="8"/>
      <c r="F25" s="4"/>
      <c r="G25" s="4"/>
      <c r="H25" s="4"/>
      <c r="I25" s="4"/>
      <c r="J25" s="4"/>
      <c r="K25" s="4"/>
      <c r="L25" s="4"/>
      <c r="M25" s="8"/>
      <c r="N25" s="4"/>
      <c r="O25" s="4"/>
      <c r="P25" s="4"/>
      <c r="Q25" s="4"/>
      <c r="R25" s="4"/>
      <c r="S25" s="4"/>
      <c r="T25" s="4"/>
      <c r="U25" s="4"/>
      <c r="V25" s="4"/>
      <c r="W25" s="4"/>
      <c r="X25" s="4"/>
      <c r="Y25" s="4"/>
      <c r="Z25" s="4"/>
    </row>
    <row r="26" ht="12.75" customHeight="1">
      <c r="A26" s="7"/>
      <c r="B26" s="7"/>
      <c r="C26" s="7"/>
      <c r="D26" s="4"/>
      <c r="E26" s="8"/>
      <c r="F26" s="4"/>
      <c r="G26" s="4"/>
      <c r="H26" s="4"/>
      <c r="I26" s="4"/>
      <c r="J26" s="4"/>
      <c r="K26" s="4"/>
      <c r="L26" s="4"/>
      <c r="M26" s="8"/>
      <c r="N26" s="4"/>
      <c r="O26" s="4"/>
      <c r="P26" s="4"/>
      <c r="Q26" s="4"/>
      <c r="R26" s="4"/>
      <c r="S26" s="4"/>
      <c r="T26" s="4"/>
      <c r="U26" s="4"/>
      <c r="V26" s="4"/>
      <c r="W26" s="4"/>
      <c r="X26" s="4"/>
      <c r="Y26" s="4"/>
      <c r="Z26" s="4"/>
    </row>
    <row r="27" ht="12.75" customHeight="1">
      <c r="A27" s="7"/>
      <c r="B27" s="7"/>
      <c r="C27" s="7"/>
      <c r="D27" s="4"/>
      <c r="E27" s="8"/>
      <c r="F27" s="4"/>
      <c r="G27" s="4"/>
      <c r="H27" s="4"/>
      <c r="I27" s="4"/>
      <c r="J27" s="4"/>
      <c r="K27" s="4"/>
      <c r="L27" s="4"/>
      <c r="M27" s="8"/>
      <c r="N27" s="4"/>
      <c r="O27" s="4"/>
      <c r="P27" s="4"/>
      <c r="Q27" s="4"/>
      <c r="R27" s="4"/>
      <c r="S27" s="4"/>
      <c r="T27" s="4"/>
      <c r="U27" s="4"/>
      <c r="V27" s="4"/>
      <c r="W27" s="4"/>
      <c r="X27" s="4"/>
      <c r="Y27" s="4"/>
      <c r="Z27" s="4"/>
    </row>
    <row r="28" ht="12.75" customHeight="1">
      <c r="A28" s="7"/>
      <c r="B28" s="7"/>
      <c r="C28" s="7"/>
      <c r="D28" s="4"/>
      <c r="E28" s="8"/>
      <c r="F28" s="4"/>
      <c r="G28" s="4"/>
      <c r="H28" s="4"/>
      <c r="I28" s="4"/>
      <c r="J28" s="4"/>
      <c r="K28" s="4"/>
      <c r="L28" s="4"/>
      <c r="M28" s="8"/>
      <c r="N28" s="4"/>
      <c r="O28" s="4"/>
      <c r="P28" s="4"/>
      <c r="Q28" s="4"/>
      <c r="R28" s="4"/>
      <c r="S28" s="4"/>
      <c r="T28" s="4"/>
      <c r="U28" s="4"/>
      <c r="V28" s="4"/>
      <c r="W28" s="4"/>
      <c r="X28" s="4"/>
      <c r="Y28" s="4"/>
      <c r="Z28" s="4"/>
    </row>
    <row r="29" ht="12.75" customHeight="1">
      <c r="A29" s="7"/>
      <c r="B29" s="7"/>
      <c r="C29" s="7"/>
      <c r="D29" s="4"/>
      <c r="E29" s="8"/>
      <c r="F29" s="4"/>
      <c r="G29" s="4"/>
      <c r="H29" s="4"/>
      <c r="I29" s="4"/>
      <c r="J29" s="4"/>
      <c r="K29" s="4"/>
      <c r="L29" s="4"/>
      <c r="M29" s="8"/>
      <c r="N29" s="4"/>
      <c r="O29" s="4"/>
      <c r="P29" s="4"/>
      <c r="Q29" s="4"/>
      <c r="R29" s="4"/>
      <c r="S29" s="4"/>
      <c r="T29" s="4"/>
      <c r="U29" s="4"/>
      <c r="V29" s="4"/>
      <c r="W29" s="4"/>
      <c r="X29" s="4"/>
      <c r="Y29" s="4"/>
      <c r="Z29" s="4"/>
    </row>
    <row r="30" ht="12.75" customHeight="1">
      <c r="A30" s="7"/>
      <c r="B30" s="7"/>
      <c r="C30" s="7"/>
      <c r="D30" s="4"/>
      <c r="E30" s="8"/>
      <c r="F30" s="4"/>
      <c r="G30" s="4"/>
      <c r="H30" s="4"/>
      <c r="I30" s="4"/>
      <c r="J30" s="4"/>
      <c r="K30" s="4"/>
      <c r="L30" s="4"/>
      <c r="M30" s="8"/>
      <c r="N30" s="4"/>
      <c r="O30" s="4"/>
      <c r="P30" s="4"/>
      <c r="Q30" s="4"/>
      <c r="R30" s="4"/>
      <c r="S30" s="4"/>
      <c r="T30" s="4"/>
      <c r="U30" s="4"/>
      <c r="V30" s="4"/>
      <c r="W30" s="4"/>
      <c r="X30" s="4"/>
      <c r="Y30" s="4"/>
      <c r="Z30" s="4"/>
    </row>
    <row r="31" ht="12.75" customHeight="1">
      <c r="A31" s="7"/>
      <c r="B31" s="7"/>
      <c r="C31" s="7"/>
      <c r="D31" s="4"/>
      <c r="E31" s="8"/>
      <c r="F31" s="4"/>
      <c r="G31" s="4"/>
      <c r="H31" s="4"/>
      <c r="I31" s="4"/>
      <c r="J31" s="4"/>
      <c r="K31" s="4"/>
      <c r="L31" s="4"/>
      <c r="M31" s="8"/>
      <c r="N31" s="4"/>
      <c r="O31" s="4"/>
      <c r="P31" s="4"/>
      <c r="Q31" s="4"/>
      <c r="R31" s="4"/>
      <c r="S31" s="4"/>
      <c r="T31" s="4"/>
      <c r="U31" s="4"/>
      <c r="V31" s="4"/>
      <c r="W31" s="4"/>
      <c r="X31" s="4"/>
      <c r="Y31" s="4"/>
      <c r="Z31" s="4"/>
    </row>
    <row r="32" ht="12.75" customHeight="1">
      <c r="A32" s="7"/>
      <c r="B32" s="7"/>
      <c r="C32" s="7"/>
      <c r="D32" s="4"/>
      <c r="E32" s="8"/>
      <c r="F32" s="4"/>
      <c r="G32" s="4"/>
      <c r="H32" s="4"/>
      <c r="I32" s="4"/>
      <c r="J32" s="4"/>
      <c r="K32" s="4"/>
      <c r="L32" s="4"/>
      <c r="M32" s="8"/>
      <c r="N32" s="4"/>
      <c r="O32" s="4"/>
      <c r="P32" s="4"/>
      <c r="Q32" s="4"/>
      <c r="R32" s="4"/>
      <c r="S32" s="4"/>
      <c r="T32" s="4"/>
      <c r="U32" s="4"/>
      <c r="V32" s="4"/>
      <c r="W32" s="4"/>
      <c r="X32" s="4"/>
      <c r="Y32" s="4"/>
      <c r="Z32" s="4"/>
    </row>
    <row r="33" ht="12.75" customHeight="1">
      <c r="A33" s="7"/>
      <c r="B33" s="7"/>
      <c r="C33" s="7"/>
      <c r="D33" s="4"/>
      <c r="E33" s="8"/>
      <c r="F33" s="4"/>
      <c r="G33" s="4"/>
      <c r="H33" s="4"/>
      <c r="I33" s="4"/>
      <c r="J33" s="4"/>
      <c r="K33" s="4"/>
      <c r="L33" s="4"/>
      <c r="M33" s="8"/>
      <c r="N33" s="4"/>
      <c r="O33" s="4"/>
      <c r="P33" s="4"/>
      <c r="Q33" s="4"/>
      <c r="R33" s="4"/>
      <c r="S33" s="4"/>
      <c r="T33" s="4"/>
      <c r="U33" s="4"/>
      <c r="V33" s="4"/>
      <c r="W33" s="4"/>
      <c r="X33" s="4"/>
      <c r="Y33" s="4"/>
      <c r="Z33" s="4"/>
    </row>
    <row r="34" ht="12.75" customHeight="1">
      <c r="A34" s="7"/>
      <c r="B34" s="7"/>
      <c r="C34" s="7"/>
      <c r="D34" s="4"/>
      <c r="E34" s="8"/>
      <c r="F34" s="4"/>
      <c r="G34" s="4"/>
      <c r="H34" s="4"/>
      <c r="I34" s="4"/>
      <c r="J34" s="4"/>
      <c r="K34" s="4"/>
      <c r="L34" s="4"/>
      <c r="M34" s="8"/>
      <c r="N34" s="4"/>
      <c r="O34" s="4"/>
      <c r="P34" s="4"/>
      <c r="Q34" s="4"/>
      <c r="R34" s="4"/>
      <c r="S34" s="4"/>
      <c r="T34" s="4"/>
      <c r="U34" s="4"/>
      <c r="V34" s="4"/>
      <c r="W34" s="4"/>
      <c r="X34" s="4"/>
      <c r="Y34" s="4"/>
      <c r="Z34" s="4"/>
    </row>
    <row r="35" ht="12.75" customHeight="1">
      <c r="A35" s="7"/>
      <c r="B35" s="7"/>
      <c r="C35" s="7"/>
      <c r="D35" s="4"/>
      <c r="E35" s="8"/>
      <c r="F35" s="4"/>
      <c r="G35" s="4"/>
      <c r="H35" s="4"/>
      <c r="I35" s="4"/>
      <c r="J35" s="4"/>
      <c r="K35" s="4"/>
      <c r="L35" s="4"/>
      <c r="M35" s="8"/>
      <c r="N35" s="4"/>
      <c r="O35" s="4"/>
      <c r="P35" s="4"/>
      <c r="Q35" s="4"/>
      <c r="R35" s="4"/>
      <c r="S35" s="4"/>
      <c r="T35" s="4"/>
      <c r="U35" s="4"/>
      <c r="V35" s="4"/>
      <c r="W35" s="4"/>
      <c r="X35" s="4"/>
      <c r="Y35" s="4"/>
      <c r="Z35" s="4"/>
    </row>
    <row r="36" ht="12.75" customHeight="1">
      <c r="A36" s="7"/>
      <c r="B36" s="7"/>
      <c r="C36" s="7"/>
      <c r="D36" s="4"/>
      <c r="E36" s="8"/>
      <c r="F36" s="4"/>
      <c r="G36" s="4"/>
      <c r="H36" s="4"/>
      <c r="I36" s="4"/>
      <c r="J36" s="4"/>
      <c r="K36" s="4"/>
      <c r="L36" s="4"/>
      <c r="M36" s="8"/>
      <c r="N36" s="4"/>
      <c r="O36" s="4"/>
      <c r="P36" s="4"/>
      <c r="Q36" s="4"/>
      <c r="R36" s="4"/>
      <c r="S36" s="4"/>
      <c r="T36" s="4"/>
      <c r="U36" s="4"/>
      <c r="V36" s="4"/>
      <c r="W36" s="4"/>
      <c r="X36" s="4"/>
      <c r="Y36" s="4"/>
      <c r="Z36" s="4"/>
    </row>
    <row r="37" ht="12.75" customHeight="1">
      <c r="A37" s="7"/>
      <c r="B37" s="7"/>
      <c r="C37" s="7"/>
      <c r="D37" s="4"/>
      <c r="E37" s="8"/>
      <c r="F37" s="4"/>
      <c r="G37" s="4"/>
      <c r="H37" s="4"/>
      <c r="I37" s="4"/>
      <c r="J37" s="4"/>
      <c r="K37" s="4"/>
      <c r="L37" s="4"/>
      <c r="M37" s="8"/>
      <c r="N37" s="4"/>
      <c r="O37" s="4"/>
      <c r="P37" s="4"/>
      <c r="Q37" s="4"/>
      <c r="R37" s="4"/>
      <c r="S37" s="4"/>
      <c r="T37" s="4"/>
      <c r="U37" s="4"/>
      <c r="V37" s="4"/>
      <c r="W37" s="4"/>
      <c r="X37" s="4"/>
      <c r="Y37" s="4"/>
      <c r="Z37" s="4"/>
    </row>
    <row r="38" ht="12.75" customHeight="1">
      <c r="A38" s="7"/>
      <c r="B38" s="7"/>
      <c r="C38" s="7"/>
      <c r="D38" s="4"/>
      <c r="E38" s="8"/>
      <c r="F38" s="4"/>
      <c r="G38" s="4"/>
      <c r="H38" s="4"/>
      <c r="I38" s="4"/>
      <c r="J38" s="4"/>
      <c r="K38" s="4"/>
      <c r="L38" s="4"/>
      <c r="M38" s="8"/>
      <c r="N38" s="4"/>
      <c r="O38" s="4"/>
      <c r="P38" s="4"/>
      <c r="Q38" s="4"/>
      <c r="R38" s="4"/>
      <c r="S38" s="4"/>
      <c r="T38" s="4"/>
      <c r="U38" s="4"/>
      <c r="V38" s="4"/>
      <c r="W38" s="4"/>
      <c r="X38" s="4"/>
      <c r="Y38" s="4"/>
      <c r="Z38" s="4"/>
    </row>
    <row r="39" ht="12.75" customHeight="1">
      <c r="A39" s="7"/>
      <c r="B39" s="7"/>
      <c r="C39" s="7"/>
      <c r="D39" s="4"/>
      <c r="E39" s="8"/>
      <c r="F39" s="4"/>
      <c r="G39" s="4"/>
      <c r="H39" s="4"/>
      <c r="I39" s="4"/>
      <c r="J39" s="4"/>
      <c r="K39" s="4"/>
      <c r="L39" s="4"/>
      <c r="M39" s="8"/>
      <c r="N39" s="4"/>
      <c r="O39" s="4"/>
      <c r="P39" s="4"/>
      <c r="Q39" s="4"/>
      <c r="R39" s="4"/>
      <c r="S39" s="4"/>
      <c r="T39" s="4"/>
      <c r="U39" s="4"/>
      <c r="V39" s="4"/>
      <c r="W39" s="4"/>
      <c r="X39" s="4"/>
      <c r="Y39" s="4"/>
      <c r="Z39" s="4"/>
    </row>
    <row r="40" ht="12.75" customHeight="1">
      <c r="A40" s="7"/>
      <c r="B40" s="7"/>
      <c r="C40" s="7"/>
      <c r="D40" s="4"/>
      <c r="E40" s="8"/>
      <c r="F40" s="4"/>
      <c r="G40" s="4"/>
      <c r="H40" s="4"/>
      <c r="I40" s="4"/>
      <c r="J40" s="4"/>
      <c r="K40" s="4"/>
      <c r="L40" s="4"/>
      <c r="M40" s="8"/>
      <c r="N40" s="4"/>
      <c r="O40" s="4"/>
      <c r="P40" s="4"/>
      <c r="Q40" s="4"/>
      <c r="R40" s="4"/>
      <c r="S40" s="4"/>
      <c r="T40" s="4"/>
      <c r="U40" s="4"/>
      <c r="V40" s="4"/>
      <c r="W40" s="4"/>
      <c r="X40" s="4"/>
      <c r="Y40" s="4"/>
      <c r="Z40" s="4"/>
    </row>
    <row r="41" ht="12.75" customHeight="1">
      <c r="A41" s="7"/>
      <c r="B41" s="7"/>
      <c r="C41" s="7"/>
      <c r="D41" s="4"/>
      <c r="E41" s="8"/>
      <c r="F41" s="4"/>
      <c r="G41" s="4"/>
      <c r="H41" s="4"/>
      <c r="I41" s="4"/>
      <c r="J41" s="4"/>
      <c r="K41" s="4"/>
      <c r="L41" s="4"/>
      <c r="M41" s="8"/>
      <c r="N41" s="4"/>
      <c r="O41" s="4"/>
      <c r="P41" s="4"/>
      <c r="Q41" s="4"/>
      <c r="R41" s="4"/>
      <c r="S41" s="4"/>
      <c r="T41" s="4"/>
      <c r="U41" s="4"/>
      <c r="V41" s="4"/>
      <c r="W41" s="4"/>
      <c r="X41" s="4"/>
      <c r="Y41" s="4"/>
      <c r="Z41" s="4"/>
    </row>
    <row r="42" ht="12.75" customHeight="1">
      <c r="A42" s="7"/>
      <c r="B42" s="7"/>
      <c r="C42" s="7"/>
      <c r="D42" s="4"/>
      <c r="E42" s="8"/>
      <c r="F42" s="4"/>
      <c r="G42" s="4"/>
      <c r="H42" s="4"/>
      <c r="I42" s="4"/>
      <c r="J42" s="4"/>
      <c r="K42" s="4"/>
      <c r="L42" s="4"/>
      <c r="M42" s="8"/>
      <c r="N42" s="4"/>
      <c r="O42" s="4"/>
      <c r="P42" s="4"/>
      <c r="Q42" s="4"/>
      <c r="R42" s="4"/>
      <c r="S42" s="4"/>
      <c r="T42" s="4"/>
      <c r="U42" s="4"/>
      <c r="V42" s="4"/>
      <c r="W42" s="4"/>
      <c r="X42" s="4"/>
      <c r="Y42" s="4"/>
      <c r="Z42" s="4"/>
    </row>
    <row r="43" ht="12.75" customHeight="1">
      <c r="A43" s="7"/>
      <c r="B43" s="7"/>
      <c r="C43" s="7"/>
      <c r="D43" s="4"/>
      <c r="E43" s="8"/>
      <c r="F43" s="4"/>
      <c r="G43" s="4"/>
      <c r="H43" s="4"/>
      <c r="I43" s="4"/>
      <c r="J43" s="4"/>
      <c r="K43" s="4"/>
      <c r="L43" s="4"/>
      <c r="M43" s="8"/>
      <c r="N43" s="4"/>
      <c r="O43" s="4"/>
      <c r="P43" s="4"/>
      <c r="Q43" s="4"/>
      <c r="R43" s="4"/>
      <c r="S43" s="4"/>
      <c r="T43" s="4"/>
      <c r="U43" s="4"/>
      <c r="V43" s="4"/>
      <c r="W43" s="4"/>
      <c r="X43" s="4"/>
      <c r="Y43" s="4"/>
      <c r="Z43" s="4"/>
    </row>
    <row r="44" ht="12.75" customHeight="1">
      <c r="A44" s="7"/>
      <c r="B44" s="7"/>
      <c r="C44" s="7"/>
      <c r="D44" s="4"/>
      <c r="E44" s="8"/>
      <c r="F44" s="4"/>
      <c r="G44" s="4"/>
      <c r="H44" s="4"/>
      <c r="I44" s="4"/>
      <c r="J44" s="4"/>
      <c r="K44" s="4"/>
      <c r="L44" s="4"/>
      <c r="M44" s="8"/>
      <c r="N44" s="4"/>
      <c r="O44" s="4"/>
      <c r="P44" s="4"/>
      <c r="Q44" s="4"/>
      <c r="R44" s="4"/>
      <c r="S44" s="4"/>
      <c r="T44" s="4"/>
      <c r="U44" s="4"/>
      <c r="V44" s="4"/>
      <c r="W44" s="4"/>
      <c r="X44" s="4"/>
      <c r="Y44" s="4"/>
      <c r="Z44" s="4"/>
    </row>
    <row r="45" ht="12.75" customHeight="1">
      <c r="A45" s="7"/>
      <c r="B45" s="7"/>
      <c r="C45" s="7"/>
      <c r="D45" s="4"/>
      <c r="E45" s="8"/>
      <c r="F45" s="4"/>
      <c r="G45" s="4"/>
      <c r="H45" s="4"/>
      <c r="I45" s="4"/>
      <c r="J45" s="4"/>
      <c r="K45" s="4"/>
      <c r="L45" s="4"/>
      <c r="M45" s="8"/>
      <c r="N45" s="4"/>
      <c r="O45" s="4"/>
      <c r="P45" s="4"/>
      <c r="Q45" s="4"/>
      <c r="R45" s="4"/>
      <c r="S45" s="4"/>
      <c r="T45" s="4"/>
      <c r="U45" s="4"/>
      <c r="V45" s="4"/>
      <c r="W45" s="4"/>
      <c r="X45" s="4"/>
      <c r="Y45" s="4"/>
      <c r="Z45" s="4"/>
    </row>
    <row r="46" ht="12.75" customHeight="1">
      <c r="A46" s="7"/>
      <c r="B46" s="7"/>
      <c r="C46" s="7"/>
      <c r="D46" s="4"/>
      <c r="E46" s="8"/>
      <c r="F46" s="4"/>
      <c r="G46" s="4"/>
      <c r="H46" s="4"/>
      <c r="I46" s="4"/>
      <c r="J46" s="4"/>
      <c r="K46" s="4"/>
      <c r="L46" s="4"/>
      <c r="M46" s="8"/>
      <c r="N46" s="4"/>
      <c r="O46" s="4"/>
      <c r="P46" s="4"/>
      <c r="Q46" s="4"/>
      <c r="R46" s="4"/>
      <c r="S46" s="4"/>
      <c r="T46" s="4"/>
      <c r="U46" s="4"/>
      <c r="V46" s="4"/>
      <c r="W46" s="4"/>
      <c r="X46" s="4"/>
      <c r="Y46" s="4"/>
      <c r="Z46" s="4"/>
    </row>
    <row r="47" ht="12.75" customHeight="1">
      <c r="A47" s="7"/>
      <c r="B47" s="7"/>
      <c r="C47" s="7"/>
      <c r="D47" s="4"/>
      <c r="E47" s="8"/>
      <c r="F47" s="4"/>
      <c r="G47" s="4"/>
      <c r="H47" s="4"/>
      <c r="I47" s="4"/>
      <c r="J47" s="4"/>
      <c r="K47" s="4"/>
      <c r="L47" s="4"/>
      <c r="M47" s="8"/>
      <c r="N47" s="4"/>
      <c r="O47" s="4"/>
      <c r="P47" s="4"/>
      <c r="Q47" s="4"/>
      <c r="R47" s="4"/>
      <c r="S47" s="4"/>
      <c r="T47" s="4"/>
      <c r="U47" s="4"/>
      <c r="V47" s="4"/>
      <c r="W47" s="4"/>
      <c r="X47" s="4"/>
      <c r="Y47" s="4"/>
      <c r="Z47" s="4"/>
    </row>
    <row r="48" ht="12.75" customHeight="1">
      <c r="A48" s="7"/>
      <c r="B48" s="7"/>
      <c r="C48" s="7"/>
      <c r="D48" s="4"/>
      <c r="E48" s="8"/>
      <c r="F48" s="4"/>
      <c r="G48" s="4"/>
      <c r="H48" s="4"/>
      <c r="I48" s="4"/>
      <c r="J48" s="4"/>
      <c r="K48" s="4"/>
      <c r="L48" s="4"/>
      <c r="M48" s="8"/>
      <c r="N48" s="4"/>
      <c r="O48" s="4"/>
      <c r="P48" s="4"/>
      <c r="Q48" s="4"/>
      <c r="R48" s="4"/>
      <c r="S48" s="4"/>
      <c r="T48" s="4"/>
      <c r="U48" s="4"/>
      <c r="V48" s="4"/>
      <c r="W48" s="4"/>
      <c r="X48" s="4"/>
      <c r="Y48" s="4"/>
      <c r="Z48" s="4"/>
    </row>
    <row r="49" ht="12.75" customHeight="1">
      <c r="A49" s="7"/>
      <c r="B49" s="7"/>
      <c r="C49" s="7"/>
      <c r="D49" s="4"/>
      <c r="E49" s="8"/>
      <c r="F49" s="4"/>
      <c r="G49" s="4"/>
      <c r="H49" s="4"/>
      <c r="I49" s="4"/>
      <c r="J49" s="4"/>
      <c r="K49" s="4"/>
      <c r="L49" s="4"/>
      <c r="M49" s="8"/>
      <c r="N49" s="4"/>
      <c r="O49" s="4"/>
      <c r="P49" s="4"/>
      <c r="Q49" s="4"/>
      <c r="R49" s="4"/>
      <c r="S49" s="4"/>
      <c r="T49" s="4"/>
      <c r="U49" s="4"/>
      <c r="V49" s="4"/>
      <c r="W49" s="4"/>
      <c r="X49" s="4"/>
      <c r="Y49" s="4"/>
      <c r="Z49" s="4"/>
    </row>
    <row r="50" ht="12.75" customHeight="1">
      <c r="A50" s="7"/>
      <c r="B50" s="7"/>
      <c r="C50" s="7"/>
      <c r="D50" s="4"/>
      <c r="E50" s="8"/>
      <c r="F50" s="4"/>
      <c r="G50" s="4"/>
      <c r="H50" s="4"/>
      <c r="I50" s="4"/>
      <c r="J50" s="4"/>
      <c r="K50" s="4"/>
      <c r="L50" s="4"/>
      <c r="M50" s="8"/>
      <c r="N50" s="4"/>
      <c r="O50" s="4"/>
      <c r="P50" s="4"/>
      <c r="Q50" s="4"/>
      <c r="R50" s="4"/>
      <c r="S50" s="4"/>
      <c r="T50" s="4"/>
      <c r="U50" s="4"/>
      <c r="V50" s="4"/>
      <c r="W50" s="4"/>
      <c r="X50" s="4"/>
      <c r="Y50" s="4"/>
      <c r="Z50" s="4"/>
    </row>
    <row r="51" ht="12.75" customHeight="1">
      <c r="A51" s="7"/>
      <c r="B51" s="7"/>
      <c r="C51" s="7"/>
      <c r="D51" s="4"/>
      <c r="E51" s="8"/>
      <c r="F51" s="4"/>
      <c r="G51" s="4"/>
      <c r="H51" s="4"/>
      <c r="I51" s="4"/>
      <c r="J51" s="4"/>
      <c r="K51" s="4"/>
      <c r="L51" s="4"/>
      <c r="M51" s="8"/>
      <c r="N51" s="4"/>
      <c r="O51" s="4"/>
      <c r="P51" s="4"/>
      <c r="Q51" s="4"/>
      <c r="R51" s="4"/>
      <c r="S51" s="4"/>
      <c r="T51" s="4"/>
      <c r="U51" s="4"/>
      <c r="V51" s="4"/>
      <c r="W51" s="4"/>
      <c r="X51" s="4"/>
      <c r="Y51" s="4"/>
      <c r="Z51" s="4"/>
    </row>
    <row r="52" ht="12.75" customHeight="1">
      <c r="A52" s="7"/>
      <c r="B52" s="7"/>
      <c r="C52" s="7"/>
      <c r="D52" s="4"/>
      <c r="E52" s="8"/>
      <c r="F52" s="4"/>
      <c r="G52" s="4"/>
      <c r="H52" s="4"/>
      <c r="I52" s="4"/>
      <c r="J52" s="4"/>
      <c r="K52" s="4"/>
      <c r="L52" s="4"/>
      <c r="M52" s="8"/>
      <c r="N52" s="4"/>
      <c r="O52" s="4"/>
      <c r="P52" s="4"/>
      <c r="Q52" s="4"/>
      <c r="R52" s="4"/>
      <c r="S52" s="4"/>
      <c r="T52" s="4"/>
      <c r="U52" s="4"/>
      <c r="V52" s="4"/>
      <c r="W52" s="4"/>
      <c r="X52" s="4"/>
      <c r="Y52" s="4"/>
      <c r="Z52" s="4"/>
    </row>
    <row r="53" ht="12.75" customHeight="1">
      <c r="A53" s="7"/>
      <c r="B53" s="7"/>
      <c r="C53" s="7"/>
      <c r="D53" s="4"/>
      <c r="E53" s="8"/>
      <c r="F53" s="4"/>
      <c r="G53" s="4"/>
      <c r="H53" s="4"/>
      <c r="I53" s="4"/>
      <c r="J53" s="4"/>
      <c r="K53" s="4"/>
      <c r="L53" s="4"/>
      <c r="M53" s="8"/>
      <c r="N53" s="4"/>
      <c r="O53" s="4"/>
      <c r="P53" s="4"/>
      <c r="Q53" s="4"/>
      <c r="R53" s="4"/>
      <c r="S53" s="4"/>
      <c r="T53" s="4"/>
      <c r="U53" s="4"/>
      <c r="V53" s="4"/>
      <c r="W53" s="4"/>
      <c r="X53" s="4"/>
      <c r="Y53" s="4"/>
      <c r="Z53" s="4"/>
    </row>
    <row r="54" ht="12.75" customHeight="1">
      <c r="A54" s="7"/>
      <c r="B54" s="7"/>
      <c r="C54" s="7"/>
      <c r="D54" s="4"/>
      <c r="E54" s="8"/>
      <c r="F54" s="4"/>
      <c r="G54" s="4"/>
      <c r="H54" s="4"/>
      <c r="I54" s="4"/>
      <c r="J54" s="4"/>
      <c r="K54" s="4"/>
      <c r="L54" s="4"/>
      <c r="M54" s="8"/>
      <c r="N54" s="4"/>
      <c r="O54" s="4"/>
      <c r="P54" s="4"/>
      <c r="Q54" s="4"/>
      <c r="R54" s="4"/>
      <c r="S54" s="4"/>
      <c r="T54" s="4"/>
      <c r="U54" s="4"/>
      <c r="V54" s="4"/>
      <c r="W54" s="4"/>
      <c r="X54" s="4"/>
      <c r="Y54" s="4"/>
      <c r="Z54" s="4"/>
    </row>
    <row r="55" ht="12.75" customHeight="1">
      <c r="A55" s="7"/>
      <c r="B55" s="7"/>
      <c r="C55" s="7"/>
      <c r="D55" s="4"/>
      <c r="E55" s="8"/>
      <c r="F55" s="4"/>
      <c r="G55" s="4"/>
      <c r="H55" s="4"/>
      <c r="I55" s="4"/>
      <c r="J55" s="4"/>
      <c r="K55" s="4"/>
      <c r="L55" s="4"/>
      <c r="M55" s="8"/>
      <c r="N55" s="4"/>
      <c r="O55" s="4"/>
      <c r="P55" s="4"/>
      <c r="Q55" s="4"/>
      <c r="R55" s="4"/>
      <c r="S55" s="4"/>
      <c r="T55" s="4"/>
      <c r="U55" s="4"/>
      <c r="V55" s="4"/>
      <c r="W55" s="4"/>
      <c r="X55" s="4"/>
      <c r="Y55" s="4"/>
      <c r="Z55" s="4"/>
    </row>
    <row r="56" ht="12.75" customHeight="1">
      <c r="A56" s="7"/>
      <c r="B56" s="7"/>
      <c r="C56" s="7"/>
      <c r="D56" s="4"/>
      <c r="E56" s="8"/>
      <c r="F56" s="4"/>
      <c r="G56" s="4"/>
      <c r="H56" s="4"/>
      <c r="I56" s="4"/>
      <c r="J56" s="4"/>
      <c r="K56" s="4"/>
      <c r="L56" s="4"/>
      <c r="M56" s="8"/>
      <c r="N56" s="4"/>
      <c r="O56" s="4"/>
      <c r="P56" s="4"/>
      <c r="Q56" s="4"/>
      <c r="R56" s="4"/>
      <c r="S56" s="4"/>
      <c r="T56" s="4"/>
      <c r="U56" s="4"/>
      <c r="V56" s="4"/>
      <c r="W56" s="4"/>
      <c r="X56" s="4"/>
      <c r="Y56" s="4"/>
      <c r="Z56" s="4"/>
    </row>
    <row r="57" ht="12.75" customHeight="1">
      <c r="A57" s="7"/>
      <c r="B57" s="7"/>
      <c r="C57" s="7"/>
      <c r="D57" s="4"/>
      <c r="E57" s="8"/>
      <c r="F57" s="4"/>
      <c r="G57" s="4"/>
      <c r="H57" s="4"/>
      <c r="I57" s="4"/>
      <c r="J57" s="4"/>
      <c r="K57" s="4"/>
      <c r="L57" s="4"/>
      <c r="M57" s="8"/>
      <c r="N57" s="4"/>
      <c r="O57" s="4"/>
      <c r="P57" s="4"/>
      <c r="Q57" s="4"/>
      <c r="R57" s="4"/>
      <c r="S57" s="4"/>
      <c r="T57" s="4"/>
      <c r="U57" s="4"/>
      <c r="V57" s="4"/>
      <c r="W57" s="4"/>
      <c r="X57" s="4"/>
      <c r="Y57" s="4"/>
      <c r="Z57" s="4"/>
    </row>
    <row r="58" ht="12.75" customHeight="1">
      <c r="A58" s="7"/>
      <c r="B58" s="7"/>
      <c r="C58" s="7"/>
      <c r="D58" s="4"/>
      <c r="E58" s="8"/>
      <c r="F58" s="4"/>
      <c r="G58" s="4"/>
      <c r="H58" s="4"/>
      <c r="I58" s="4"/>
      <c r="J58" s="4"/>
      <c r="K58" s="4"/>
      <c r="L58" s="4"/>
      <c r="M58" s="8"/>
      <c r="N58" s="4"/>
      <c r="O58" s="4"/>
      <c r="P58" s="4"/>
      <c r="Q58" s="4"/>
      <c r="R58" s="4"/>
      <c r="S58" s="4"/>
      <c r="T58" s="4"/>
      <c r="U58" s="4"/>
      <c r="V58" s="4"/>
      <c r="W58" s="4"/>
      <c r="X58" s="4"/>
      <c r="Y58" s="4"/>
      <c r="Z58" s="4"/>
    </row>
    <row r="59" ht="12.75" customHeight="1">
      <c r="A59" s="7"/>
      <c r="B59" s="7"/>
      <c r="C59" s="7"/>
      <c r="D59" s="4"/>
      <c r="E59" s="8"/>
      <c r="F59" s="4"/>
      <c r="G59" s="4"/>
      <c r="H59" s="4"/>
      <c r="I59" s="4"/>
      <c r="J59" s="4"/>
      <c r="K59" s="4"/>
      <c r="L59" s="4"/>
      <c r="M59" s="8"/>
      <c r="N59" s="4"/>
      <c r="O59" s="4"/>
      <c r="P59" s="4"/>
      <c r="Q59" s="4"/>
      <c r="R59" s="4"/>
      <c r="S59" s="4"/>
      <c r="T59" s="4"/>
      <c r="U59" s="4"/>
      <c r="V59" s="4"/>
      <c r="W59" s="4"/>
      <c r="X59" s="4"/>
      <c r="Y59" s="4"/>
      <c r="Z59" s="4"/>
    </row>
    <row r="60" ht="12.75" customHeight="1">
      <c r="A60" s="7"/>
      <c r="B60" s="7"/>
      <c r="C60" s="7"/>
      <c r="D60" s="4"/>
      <c r="E60" s="8"/>
      <c r="F60" s="4"/>
      <c r="G60" s="4"/>
      <c r="H60" s="4"/>
      <c r="I60" s="4"/>
      <c r="J60" s="4"/>
      <c r="K60" s="4"/>
      <c r="L60" s="4"/>
      <c r="M60" s="8"/>
      <c r="N60" s="4"/>
      <c r="O60" s="4"/>
      <c r="P60" s="4"/>
      <c r="Q60" s="4"/>
      <c r="R60" s="4"/>
      <c r="S60" s="4"/>
      <c r="T60" s="4"/>
      <c r="U60" s="4"/>
      <c r="V60" s="4"/>
      <c r="W60" s="4"/>
      <c r="X60" s="4"/>
      <c r="Y60" s="4"/>
      <c r="Z60" s="4"/>
    </row>
    <row r="61" ht="12.75" customHeight="1">
      <c r="A61" s="7"/>
      <c r="B61" s="7"/>
      <c r="C61" s="7"/>
      <c r="D61" s="4"/>
      <c r="E61" s="8"/>
      <c r="F61" s="4"/>
      <c r="G61" s="4"/>
      <c r="H61" s="4"/>
      <c r="I61" s="4"/>
      <c r="J61" s="4"/>
      <c r="K61" s="4"/>
      <c r="L61" s="4"/>
      <c r="M61" s="8"/>
      <c r="N61" s="4"/>
      <c r="O61" s="4"/>
      <c r="P61" s="4"/>
      <c r="Q61" s="4"/>
      <c r="R61" s="4"/>
      <c r="S61" s="4"/>
      <c r="T61" s="4"/>
      <c r="U61" s="4"/>
      <c r="V61" s="4"/>
      <c r="W61" s="4"/>
      <c r="X61" s="4"/>
      <c r="Y61" s="4"/>
      <c r="Z61" s="4"/>
    </row>
    <row r="62" ht="12.75" customHeight="1">
      <c r="A62" s="7"/>
      <c r="B62" s="7"/>
      <c r="C62" s="7"/>
      <c r="D62" s="4"/>
      <c r="E62" s="8"/>
      <c r="F62" s="4"/>
      <c r="G62" s="4"/>
      <c r="H62" s="4"/>
      <c r="I62" s="4"/>
      <c r="J62" s="4"/>
      <c r="K62" s="4"/>
      <c r="L62" s="4"/>
      <c r="M62" s="8"/>
      <c r="N62" s="4"/>
      <c r="O62" s="4"/>
      <c r="P62" s="4"/>
      <c r="Q62" s="4"/>
      <c r="R62" s="4"/>
      <c r="S62" s="4"/>
      <c r="T62" s="4"/>
      <c r="U62" s="4"/>
      <c r="V62" s="4"/>
      <c r="W62" s="4"/>
      <c r="X62" s="4"/>
      <c r="Y62" s="4"/>
      <c r="Z62" s="4"/>
    </row>
    <row r="63" ht="12.75" customHeight="1">
      <c r="A63" s="7"/>
      <c r="B63" s="7"/>
      <c r="C63" s="7"/>
      <c r="D63" s="4"/>
      <c r="E63" s="8"/>
      <c r="F63" s="4"/>
      <c r="G63" s="4"/>
      <c r="H63" s="4"/>
      <c r="I63" s="4"/>
      <c r="J63" s="4"/>
      <c r="K63" s="4"/>
      <c r="L63" s="4"/>
      <c r="M63" s="8"/>
      <c r="N63" s="4"/>
      <c r="O63" s="4"/>
      <c r="P63" s="4"/>
      <c r="Q63" s="4"/>
      <c r="R63" s="4"/>
      <c r="S63" s="4"/>
      <c r="T63" s="4"/>
      <c r="U63" s="4"/>
      <c r="V63" s="4"/>
      <c r="W63" s="4"/>
      <c r="X63" s="4"/>
      <c r="Y63" s="4"/>
      <c r="Z63" s="4"/>
    </row>
    <row r="64" ht="12.75" customHeight="1">
      <c r="A64" s="7"/>
      <c r="B64" s="7"/>
      <c r="C64" s="7"/>
      <c r="D64" s="4"/>
      <c r="E64" s="8"/>
      <c r="F64" s="4"/>
      <c r="G64" s="4"/>
      <c r="H64" s="4"/>
      <c r="I64" s="4"/>
      <c r="J64" s="4"/>
      <c r="K64" s="4"/>
      <c r="L64" s="4"/>
      <c r="M64" s="8"/>
      <c r="N64" s="4"/>
      <c r="O64" s="4"/>
      <c r="P64" s="4"/>
      <c r="Q64" s="4"/>
      <c r="R64" s="4"/>
      <c r="S64" s="4"/>
      <c r="T64" s="4"/>
      <c r="U64" s="4"/>
      <c r="V64" s="4"/>
      <c r="W64" s="4"/>
      <c r="X64" s="4"/>
      <c r="Y64" s="4"/>
      <c r="Z64" s="4"/>
    </row>
    <row r="65" ht="12.75" customHeight="1">
      <c r="A65" s="7"/>
      <c r="B65" s="7"/>
      <c r="C65" s="7"/>
      <c r="D65" s="4"/>
      <c r="E65" s="8"/>
      <c r="F65" s="4"/>
      <c r="G65" s="4"/>
      <c r="H65" s="4"/>
      <c r="I65" s="4"/>
      <c r="J65" s="4"/>
      <c r="K65" s="4"/>
      <c r="L65" s="4"/>
      <c r="M65" s="8"/>
      <c r="N65" s="4"/>
      <c r="O65" s="4"/>
      <c r="P65" s="4"/>
      <c r="Q65" s="4"/>
      <c r="R65" s="4"/>
      <c r="S65" s="4"/>
      <c r="T65" s="4"/>
      <c r="U65" s="4"/>
      <c r="V65" s="4"/>
      <c r="W65" s="4"/>
      <c r="X65" s="4"/>
      <c r="Y65" s="4"/>
      <c r="Z65" s="4"/>
    </row>
    <row r="66" ht="12.75" customHeight="1">
      <c r="A66" s="7"/>
      <c r="B66" s="7"/>
      <c r="C66" s="7"/>
      <c r="D66" s="4"/>
      <c r="E66" s="8"/>
      <c r="F66" s="4"/>
      <c r="G66" s="4"/>
      <c r="H66" s="4"/>
      <c r="I66" s="4"/>
      <c r="J66" s="4"/>
      <c r="K66" s="4"/>
      <c r="L66" s="4"/>
      <c r="M66" s="8"/>
      <c r="N66" s="4"/>
      <c r="O66" s="4"/>
      <c r="P66" s="4"/>
      <c r="Q66" s="4"/>
      <c r="R66" s="4"/>
      <c r="S66" s="4"/>
      <c r="T66" s="4"/>
      <c r="U66" s="4"/>
      <c r="V66" s="4"/>
      <c r="W66" s="4"/>
      <c r="X66" s="4"/>
      <c r="Y66" s="4"/>
      <c r="Z66" s="4"/>
    </row>
    <row r="67" ht="12.75" customHeight="1">
      <c r="A67" s="7"/>
      <c r="B67" s="7"/>
      <c r="C67" s="7"/>
      <c r="D67" s="4"/>
      <c r="E67" s="8"/>
      <c r="F67" s="4"/>
      <c r="G67" s="4"/>
      <c r="H67" s="4"/>
      <c r="I67" s="4"/>
      <c r="J67" s="4"/>
      <c r="K67" s="4"/>
      <c r="L67" s="4"/>
      <c r="M67" s="8"/>
      <c r="N67" s="4"/>
      <c r="O67" s="4"/>
      <c r="P67" s="4"/>
      <c r="Q67" s="4"/>
      <c r="R67" s="4"/>
      <c r="S67" s="4"/>
      <c r="T67" s="4"/>
      <c r="U67" s="4"/>
      <c r="V67" s="4"/>
      <c r="W67" s="4"/>
      <c r="X67" s="4"/>
      <c r="Y67" s="4"/>
      <c r="Z67" s="4"/>
    </row>
    <row r="68" ht="12.75" customHeight="1">
      <c r="A68" s="7"/>
      <c r="B68" s="7"/>
      <c r="C68" s="7"/>
      <c r="D68" s="4"/>
      <c r="E68" s="8"/>
      <c r="F68" s="4"/>
      <c r="G68" s="4"/>
      <c r="H68" s="4"/>
      <c r="I68" s="4"/>
      <c r="J68" s="4"/>
      <c r="K68" s="4"/>
      <c r="L68" s="4"/>
      <c r="M68" s="8"/>
      <c r="N68" s="4"/>
      <c r="O68" s="4"/>
      <c r="P68" s="4"/>
      <c r="Q68" s="4"/>
      <c r="R68" s="4"/>
      <c r="S68" s="4"/>
      <c r="T68" s="4"/>
      <c r="U68" s="4"/>
      <c r="V68" s="4"/>
      <c r="W68" s="4"/>
      <c r="X68" s="4"/>
      <c r="Y68" s="4"/>
      <c r="Z68" s="4"/>
    </row>
    <row r="69" ht="12.75" customHeight="1">
      <c r="A69" s="7"/>
      <c r="B69" s="7"/>
      <c r="C69" s="7"/>
      <c r="D69" s="4"/>
      <c r="E69" s="8"/>
      <c r="F69" s="4"/>
      <c r="G69" s="4"/>
      <c r="H69" s="4"/>
      <c r="I69" s="4"/>
      <c r="J69" s="4"/>
      <c r="K69" s="4"/>
      <c r="L69" s="4"/>
      <c r="M69" s="8"/>
      <c r="N69" s="4"/>
      <c r="O69" s="4"/>
      <c r="P69" s="4"/>
      <c r="Q69" s="4"/>
      <c r="R69" s="4"/>
      <c r="S69" s="4"/>
      <c r="T69" s="4"/>
      <c r="U69" s="4"/>
      <c r="V69" s="4"/>
      <c r="W69" s="4"/>
      <c r="X69" s="4"/>
      <c r="Y69" s="4"/>
      <c r="Z69" s="4"/>
    </row>
    <row r="70" ht="12.75" customHeight="1">
      <c r="A70" s="7"/>
      <c r="B70" s="7"/>
      <c r="C70" s="7"/>
      <c r="D70" s="4"/>
      <c r="E70" s="8"/>
      <c r="F70" s="4"/>
      <c r="G70" s="4"/>
      <c r="H70" s="4"/>
      <c r="I70" s="4"/>
      <c r="J70" s="4"/>
      <c r="K70" s="4"/>
      <c r="L70" s="4"/>
      <c r="M70" s="8"/>
      <c r="N70" s="4"/>
      <c r="O70" s="4"/>
      <c r="P70" s="4"/>
      <c r="Q70" s="4"/>
      <c r="R70" s="4"/>
      <c r="S70" s="4"/>
      <c r="T70" s="4"/>
      <c r="U70" s="4"/>
      <c r="V70" s="4"/>
      <c r="W70" s="4"/>
      <c r="X70" s="4"/>
      <c r="Y70" s="4"/>
      <c r="Z70" s="4"/>
    </row>
    <row r="71" ht="12.75" customHeight="1">
      <c r="A71" s="7"/>
      <c r="B71" s="7"/>
      <c r="C71" s="7"/>
      <c r="D71" s="4"/>
      <c r="E71" s="8"/>
      <c r="F71" s="4"/>
      <c r="G71" s="4"/>
      <c r="H71" s="4"/>
      <c r="I71" s="4"/>
      <c r="J71" s="4"/>
      <c r="K71" s="4"/>
      <c r="L71" s="4"/>
      <c r="M71" s="8"/>
      <c r="N71" s="4"/>
      <c r="O71" s="4"/>
      <c r="P71" s="4"/>
      <c r="Q71" s="4"/>
      <c r="R71" s="4"/>
      <c r="S71" s="4"/>
      <c r="T71" s="4"/>
      <c r="U71" s="4"/>
      <c r="V71" s="4"/>
      <c r="W71" s="4"/>
      <c r="X71" s="4"/>
      <c r="Y71" s="4"/>
      <c r="Z71" s="4"/>
    </row>
    <row r="72" ht="12.75" customHeight="1">
      <c r="A72" s="7"/>
      <c r="B72" s="7"/>
      <c r="C72" s="7"/>
      <c r="D72" s="4"/>
      <c r="E72" s="8"/>
      <c r="F72" s="4"/>
      <c r="G72" s="4"/>
      <c r="H72" s="4"/>
      <c r="I72" s="4"/>
      <c r="J72" s="4"/>
      <c r="K72" s="4"/>
      <c r="L72" s="4"/>
      <c r="M72" s="8"/>
      <c r="N72" s="4"/>
      <c r="O72" s="4"/>
      <c r="P72" s="4"/>
      <c r="Q72" s="4"/>
      <c r="R72" s="4"/>
      <c r="S72" s="4"/>
      <c r="T72" s="4"/>
      <c r="U72" s="4"/>
      <c r="V72" s="4"/>
      <c r="W72" s="4"/>
      <c r="X72" s="4"/>
      <c r="Y72" s="4"/>
      <c r="Z72" s="4"/>
    </row>
    <row r="73" ht="12.75" customHeight="1">
      <c r="A73" s="7"/>
      <c r="B73" s="7"/>
      <c r="C73" s="7"/>
      <c r="D73" s="4"/>
      <c r="E73" s="8"/>
      <c r="F73" s="4"/>
      <c r="G73" s="4"/>
      <c r="H73" s="4"/>
      <c r="I73" s="4"/>
      <c r="J73" s="4"/>
      <c r="K73" s="4"/>
      <c r="L73" s="4"/>
      <c r="M73" s="8"/>
      <c r="N73" s="4"/>
      <c r="O73" s="4"/>
      <c r="P73" s="4"/>
      <c r="Q73" s="4"/>
      <c r="R73" s="4"/>
      <c r="S73" s="4"/>
      <c r="T73" s="4"/>
      <c r="U73" s="4"/>
      <c r="V73" s="4"/>
      <c r="W73" s="4"/>
      <c r="X73" s="4"/>
      <c r="Y73" s="4"/>
      <c r="Z73" s="4"/>
    </row>
    <row r="74" ht="12.75" customHeight="1">
      <c r="A74" s="7"/>
      <c r="B74" s="7"/>
      <c r="C74" s="7"/>
      <c r="D74" s="4"/>
      <c r="E74" s="8"/>
      <c r="F74" s="4"/>
      <c r="G74" s="4"/>
      <c r="H74" s="4"/>
      <c r="I74" s="4"/>
      <c r="J74" s="4"/>
      <c r="K74" s="4"/>
      <c r="L74" s="4"/>
      <c r="M74" s="8"/>
      <c r="N74" s="4"/>
      <c r="O74" s="4"/>
      <c r="P74" s="4"/>
      <c r="Q74" s="4"/>
      <c r="R74" s="4"/>
      <c r="S74" s="4"/>
      <c r="T74" s="4"/>
      <c r="U74" s="4"/>
      <c r="V74" s="4"/>
      <c r="W74" s="4"/>
      <c r="X74" s="4"/>
      <c r="Y74" s="4"/>
      <c r="Z74" s="4"/>
    </row>
    <row r="75" ht="12.75" customHeight="1">
      <c r="A75" s="7"/>
      <c r="B75" s="7"/>
      <c r="C75" s="7"/>
      <c r="D75" s="4"/>
      <c r="E75" s="8"/>
      <c r="F75" s="4"/>
      <c r="G75" s="4"/>
      <c r="H75" s="4"/>
      <c r="I75" s="4"/>
      <c r="J75" s="4"/>
      <c r="K75" s="4"/>
      <c r="L75" s="4"/>
      <c r="M75" s="8"/>
      <c r="N75" s="4"/>
      <c r="O75" s="4"/>
      <c r="P75" s="4"/>
      <c r="Q75" s="4"/>
      <c r="R75" s="4"/>
      <c r="S75" s="4"/>
      <c r="T75" s="4"/>
      <c r="U75" s="4"/>
      <c r="V75" s="4"/>
      <c r="W75" s="4"/>
      <c r="X75" s="4"/>
      <c r="Y75" s="4"/>
      <c r="Z75" s="4"/>
    </row>
    <row r="76" ht="12.75" customHeight="1">
      <c r="A76" s="7"/>
      <c r="B76" s="7"/>
      <c r="C76" s="7"/>
      <c r="D76" s="4"/>
      <c r="E76" s="8"/>
      <c r="F76" s="4"/>
      <c r="G76" s="4"/>
      <c r="H76" s="4"/>
      <c r="I76" s="4"/>
      <c r="J76" s="4"/>
      <c r="K76" s="4"/>
      <c r="L76" s="4"/>
      <c r="M76" s="8"/>
      <c r="N76" s="4"/>
      <c r="O76" s="4"/>
      <c r="P76" s="4"/>
      <c r="Q76" s="4"/>
      <c r="R76" s="4"/>
      <c r="S76" s="4"/>
      <c r="T76" s="4"/>
      <c r="U76" s="4"/>
      <c r="V76" s="4"/>
      <c r="W76" s="4"/>
      <c r="X76" s="4"/>
      <c r="Y76" s="4"/>
      <c r="Z76" s="4"/>
    </row>
    <row r="77" ht="12.75" customHeight="1">
      <c r="A77" s="7"/>
      <c r="B77" s="7"/>
      <c r="C77" s="7"/>
      <c r="D77" s="4"/>
      <c r="E77" s="8"/>
      <c r="F77" s="4"/>
      <c r="G77" s="4"/>
      <c r="H77" s="4"/>
      <c r="I77" s="4"/>
      <c r="J77" s="4"/>
      <c r="K77" s="4"/>
      <c r="L77" s="4"/>
      <c r="M77" s="8"/>
      <c r="N77" s="4"/>
      <c r="O77" s="4"/>
      <c r="P77" s="4"/>
      <c r="Q77" s="4"/>
      <c r="R77" s="4"/>
      <c r="S77" s="4"/>
      <c r="T77" s="4"/>
      <c r="U77" s="4"/>
      <c r="V77" s="4"/>
      <c r="W77" s="4"/>
      <c r="X77" s="4"/>
      <c r="Y77" s="4"/>
      <c r="Z77" s="4"/>
    </row>
    <row r="78" ht="12.75" customHeight="1">
      <c r="A78" s="7"/>
      <c r="B78" s="7"/>
      <c r="C78" s="7"/>
      <c r="D78" s="4"/>
      <c r="E78" s="8"/>
      <c r="F78" s="4"/>
      <c r="G78" s="4"/>
      <c r="H78" s="4"/>
      <c r="I78" s="4"/>
      <c r="J78" s="4"/>
      <c r="K78" s="4"/>
      <c r="L78" s="4"/>
      <c r="M78" s="8"/>
      <c r="N78" s="4"/>
      <c r="O78" s="4"/>
      <c r="P78" s="4"/>
      <c r="Q78" s="4"/>
      <c r="R78" s="4"/>
      <c r="S78" s="4"/>
      <c r="T78" s="4"/>
      <c r="U78" s="4"/>
      <c r="V78" s="4"/>
      <c r="W78" s="4"/>
      <c r="X78" s="4"/>
      <c r="Y78" s="4"/>
      <c r="Z78" s="4"/>
    </row>
    <row r="79" ht="12.75" customHeight="1">
      <c r="A79" s="7"/>
      <c r="B79" s="7"/>
      <c r="C79" s="7"/>
      <c r="D79" s="4"/>
      <c r="E79" s="8"/>
      <c r="F79" s="4"/>
      <c r="G79" s="4"/>
      <c r="H79" s="4"/>
      <c r="I79" s="4"/>
      <c r="J79" s="4"/>
      <c r="K79" s="4"/>
      <c r="L79" s="4"/>
      <c r="M79" s="8"/>
      <c r="N79" s="4"/>
      <c r="O79" s="4"/>
      <c r="P79" s="4"/>
      <c r="Q79" s="4"/>
      <c r="R79" s="4"/>
      <c r="S79" s="4"/>
      <c r="T79" s="4"/>
      <c r="U79" s="4"/>
      <c r="V79" s="4"/>
      <c r="W79" s="4"/>
      <c r="X79" s="4"/>
      <c r="Y79" s="4"/>
      <c r="Z79" s="4"/>
    </row>
    <row r="80" ht="12.75" customHeight="1">
      <c r="A80" s="7"/>
      <c r="B80" s="7"/>
      <c r="C80" s="7"/>
      <c r="D80" s="4"/>
      <c r="E80" s="8"/>
      <c r="F80" s="4"/>
      <c r="G80" s="4"/>
      <c r="H80" s="4"/>
      <c r="I80" s="4"/>
      <c r="J80" s="4"/>
      <c r="K80" s="4"/>
      <c r="L80" s="4"/>
      <c r="M80" s="8"/>
      <c r="N80" s="4"/>
      <c r="O80" s="4"/>
      <c r="P80" s="4"/>
      <c r="Q80" s="4"/>
      <c r="R80" s="4"/>
      <c r="S80" s="4"/>
      <c r="T80" s="4"/>
      <c r="U80" s="4"/>
      <c r="V80" s="4"/>
      <c r="W80" s="4"/>
      <c r="X80" s="4"/>
      <c r="Y80" s="4"/>
      <c r="Z80" s="4"/>
    </row>
    <row r="81" ht="12.75" customHeight="1">
      <c r="A81" s="7"/>
      <c r="B81" s="7"/>
      <c r="C81" s="7"/>
      <c r="D81" s="4"/>
      <c r="E81" s="8"/>
      <c r="F81" s="4"/>
      <c r="G81" s="4"/>
      <c r="H81" s="4"/>
      <c r="I81" s="4"/>
      <c r="J81" s="4"/>
      <c r="K81" s="4"/>
      <c r="L81" s="4"/>
      <c r="M81" s="8"/>
      <c r="N81" s="4"/>
      <c r="O81" s="4"/>
      <c r="P81" s="4"/>
      <c r="Q81" s="4"/>
      <c r="R81" s="4"/>
      <c r="S81" s="4"/>
      <c r="T81" s="4"/>
      <c r="U81" s="4"/>
      <c r="V81" s="4"/>
      <c r="W81" s="4"/>
      <c r="X81" s="4"/>
      <c r="Y81" s="4"/>
      <c r="Z81" s="4"/>
    </row>
    <row r="82" ht="12.75" customHeight="1">
      <c r="A82" s="7"/>
      <c r="B82" s="7"/>
      <c r="C82" s="7"/>
      <c r="D82" s="4"/>
      <c r="E82" s="8"/>
      <c r="F82" s="4"/>
      <c r="G82" s="4"/>
      <c r="H82" s="4"/>
      <c r="I82" s="4"/>
      <c r="J82" s="4"/>
      <c r="K82" s="4"/>
      <c r="L82" s="4"/>
      <c r="M82" s="8"/>
      <c r="N82" s="4"/>
      <c r="O82" s="4"/>
      <c r="P82" s="4"/>
      <c r="Q82" s="4"/>
      <c r="R82" s="4"/>
      <c r="S82" s="4"/>
      <c r="T82" s="4"/>
      <c r="U82" s="4"/>
      <c r="V82" s="4"/>
      <c r="W82" s="4"/>
      <c r="X82" s="4"/>
      <c r="Y82" s="4"/>
      <c r="Z82" s="4"/>
    </row>
    <row r="83" ht="12.75" customHeight="1">
      <c r="A83" s="7"/>
      <c r="B83" s="7"/>
      <c r="C83" s="7"/>
      <c r="D83" s="4"/>
      <c r="E83" s="8"/>
      <c r="F83" s="4"/>
      <c r="G83" s="4"/>
      <c r="H83" s="4"/>
      <c r="I83" s="4"/>
      <c r="J83" s="4"/>
      <c r="K83" s="4"/>
      <c r="L83" s="4"/>
      <c r="M83" s="8"/>
      <c r="N83" s="4"/>
      <c r="O83" s="4"/>
      <c r="P83" s="4"/>
      <c r="Q83" s="4"/>
      <c r="R83" s="4"/>
      <c r="S83" s="4"/>
      <c r="T83" s="4"/>
      <c r="U83" s="4"/>
      <c r="V83" s="4"/>
      <c r="W83" s="4"/>
      <c r="X83" s="4"/>
      <c r="Y83" s="4"/>
      <c r="Z83" s="4"/>
    </row>
    <row r="84" ht="12.75" customHeight="1">
      <c r="A84" s="7"/>
      <c r="B84" s="7"/>
      <c r="C84" s="7"/>
      <c r="D84" s="4"/>
      <c r="E84" s="8"/>
      <c r="F84" s="4"/>
      <c r="G84" s="4"/>
      <c r="H84" s="4"/>
      <c r="I84" s="4"/>
      <c r="J84" s="4"/>
      <c r="K84" s="4"/>
      <c r="L84" s="4"/>
      <c r="M84" s="8"/>
      <c r="N84" s="4"/>
      <c r="O84" s="4"/>
      <c r="P84" s="4"/>
      <c r="Q84" s="4"/>
      <c r="R84" s="4"/>
      <c r="S84" s="4"/>
      <c r="T84" s="4"/>
      <c r="U84" s="4"/>
      <c r="V84" s="4"/>
      <c r="W84" s="4"/>
      <c r="X84" s="4"/>
      <c r="Y84" s="4"/>
      <c r="Z84" s="4"/>
    </row>
    <row r="85" ht="12.75" customHeight="1">
      <c r="A85" s="7"/>
      <c r="B85" s="7"/>
      <c r="C85" s="7"/>
      <c r="D85" s="4"/>
      <c r="E85" s="8"/>
      <c r="F85" s="4"/>
      <c r="G85" s="4"/>
      <c r="H85" s="4"/>
      <c r="I85" s="4"/>
      <c r="J85" s="4"/>
      <c r="K85" s="4"/>
      <c r="L85" s="4"/>
      <c r="M85" s="8"/>
      <c r="N85" s="4"/>
      <c r="O85" s="4"/>
      <c r="P85" s="4"/>
      <c r="Q85" s="4"/>
      <c r="R85" s="4"/>
      <c r="S85" s="4"/>
      <c r="T85" s="4"/>
      <c r="U85" s="4"/>
      <c r="V85" s="4"/>
      <c r="W85" s="4"/>
      <c r="X85" s="4"/>
      <c r="Y85" s="4"/>
      <c r="Z85" s="4"/>
    </row>
    <row r="86" ht="12.75" customHeight="1">
      <c r="A86" s="7"/>
      <c r="B86" s="7"/>
      <c r="C86" s="7"/>
      <c r="D86" s="4"/>
      <c r="E86" s="8"/>
      <c r="F86" s="4"/>
      <c r="G86" s="4"/>
      <c r="H86" s="4"/>
      <c r="I86" s="4"/>
      <c r="J86" s="4"/>
      <c r="K86" s="4"/>
      <c r="L86" s="4"/>
      <c r="M86" s="8"/>
      <c r="N86" s="4"/>
      <c r="O86" s="4"/>
      <c r="P86" s="4"/>
      <c r="Q86" s="4"/>
      <c r="R86" s="4"/>
      <c r="S86" s="4"/>
      <c r="T86" s="4"/>
      <c r="U86" s="4"/>
      <c r="V86" s="4"/>
      <c r="W86" s="4"/>
      <c r="X86" s="4"/>
      <c r="Y86" s="4"/>
      <c r="Z86" s="4"/>
    </row>
    <row r="87" ht="12.75" customHeight="1">
      <c r="A87" s="7"/>
      <c r="B87" s="7"/>
      <c r="C87" s="7"/>
      <c r="D87" s="4"/>
      <c r="E87" s="8"/>
      <c r="F87" s="4"/>
      <c r="G87" s="4"/>
      <c r="H87" s="4"/>
      <c r="I87" s="4"/>
      <c r="J87" s="4"/>
      <c r="K87" s="4"/>
      <c r="L87" s="4"/>
      <c r="M87" s="8"/>
      <c r="N87" s="4"/>
      <c r="O87" s="4"/>
      <c r="P87" s="4"/>
      <c r="Q87" s="4"/>
      <c r="R87" s="4"/>
      <c r="S87" s="4"/>
      <c r="T87" s="4"/>
      <c r="U87" s="4"/>
      <c r="V87" s="4"/>
      <c r="W87" s="4"/>
      <c r="X87" s="4"/>
      <c r="Y87" s="4"/>
      <c r="Z87" s="4"/>
    </row>
    <row r="88" ht="12.75" customHeight="1">
      <c r="A88" s="7"/>
      <c r="B88" s="7"/>
      <c r="C88" s="7"/>
      <c r="D88" s="4"/>
      <c r="E88" s="8"/>
      <c r="F88" s="4"/>
      <c r="G88" s="4"/>
      <c r="H88" s="4"/>
      <c r="I88" s="4"/>
      <c r="J88" s="4"/>
      <c r="K88" s="4"/>
      <c r="L88" s="4"/>
      <c r="M88" s="8"/>
      <c r="N88" s="4"/>
      <c r="O88" s="4"/>
      <c r="P88" s="4"/>
      <c r="Q88" s="4"/>
      <c r="R88" s="4"/>
      <c r="S88" s="4"/>
      <c r="T88" s="4"/>
      <c r="U88" s="4"/>
      <c r="V88" s="4"/>
      <c r="W88" s="4"/>
      <c r="X88" s="4"/>
      <c r="Y88" s="4"/>
      <c r="Z88" s="4"/>
    </row>
    <row r="89" ht="12.75" customHeight="1">
      <c r="A89" s="7"/>
      <c r="B89" s="7"/>
      <c r="C89" s="7"/>
      <c r="D89" s="4"/>
      <c r="E89" s="8"/>
      <c r="F89" s="4"/>
      <c r="G89" s="4"/>
      <c r="H89" s="4"/>
      <c r="I89" s="4"/>
      <c r="J89" s="4"/>
      <c r="K89" s="4"/>
      <c r="L89" s="4"/>
      <c r="M89" s="8"/>
      <c r="N89" s="4"/>
      <c r="O89" s="4"/>
      <c r="P89" s="4"/>
      <c r="Q89" s="4"/>
      <c r="R89" s="4"/>
      <c r="S89" s="4"/>
      <c r="T89" s="4"/>
      <c r="U89" s="4"/>
      <c r="V89" s="4"/>
      <c r="W89" s="4"/>
      <c r="X89" s="4"/>
      <c r="Y89" s="4"/>
      <c r="Z89" s="4"/>
    </row>
    <row r="90" ht="12.75" customHeight="1">
      <c r="A90" s="7"/>
      <c r="B90" s="7"/>
      <c r="C90" s="7"/>
      <c r="D90" s="4"/>
      <c r="E90" s="8"/>
      <c r="F90" s="4"/>
      <c r="G90" s="4"/>
      <c r="H90" s="4"/>
      <c r="I90" s="4"/>
      <c r="J90" s="4"/>
      <c r="K90" s="4"/>
      <c r="L90" s="4"/>
      <c r="M90" s="8"/>
      <c r="N90" s="4"/>
      <c r="O90" s="4"/>
      <c r="P90" s="4"/>
      <c r="Q90" s="4"/>
      <c r="R90" s="4"/>
      <c r="S90" s="4"/>
      <c r="T90" s="4"/>
      <c r="U90" s="4"/>
      <c r="V90" s="4"/>
      <c r="W90" s="4"/>
      <c r="X90" s="4"/>
      <c r="Y90" s="4"/>
      <c r="Z90" s="4"/>
    </row>
    <row r="91" ht="12.75" customHeight="1">
      <c r="A91" s="7"/>
      <c r="B91" s="7"/>
      <c r="C91" s="7"/>
      <c r="D91" s="4"/>
      <c r="E91" s="8"/>
      <c r="F91" s="4"/>
      <c r="G91" s="4"/>
      <c r="H91" s="4"/>
      <c r="I91" s="4"/>
      <c r="J91" s="4"/>
      <c r="K91" s="4"/>
      <c r="L91" s="4"/>
      <c r="M91" s="8"/>
      <c r="N91" s="4"/>
      <c r="O91" s="4"/>
      <c r="P91" s="4"/>
      <c r="Q91" s="4"/>
      <c r="R91" s="4"/>
      <c r="S91" s="4"/>
      <c r="T91" s="4"/>
      <c r="U91" s="4"/>
      <c r="V91" s="4"/>
      <c r="W91" s="4"/>
      <c r="X91" s="4"/>
      <c r="Y91" s="4"/>
      <c r="Z91" s="4"/>
    </row>
    <row r="92" ht="12.75" customHeight="1">
      <c r="A92" s="7"/>
      <c r="B92" s="7"/>
      <c r="C92" s="7"/>
      <c r="D92" s="4"/>
      <c r="E92" s="8"/>
      <c r="F92" s="4"/>
      <c r="G92" s="4"/>
      <c r="H92" s="4"/>
      <c r="I92" s="4"/>
      <c r="J92" s="4"/>
      <c r="K92" s="4"/>
      <c r="L92" s="4"/>
      <c r="M92" s="8"/>
      <c r="N92" s="4"/>
      <c r="O92" s="4"/>
      <c r="P92" s="4"/>
      <c r="Q92" s="4"/>
      <c r="R92" s="4"/>
      <c r="S92" s="4"/>
      <c r="T92" s="4"/>
      <c r="U92" s="4"/>
      <c r="V92" s="4"/>
      <c r="W92" s="4"/>
      <c r="X92" s="4"/>
      <c r="Y92" s="4"/>
      <c r="Z92" s="4"/>
    </row>
    <row r="93" ht="12.75" customHeight="1">
      <c r="A93" s="7"/>
      <c r="B93" s="7"/>
      <c r="C93" s="7"/>
      <c r="D93" s="4"/>
      <c r="E93" s="8"/>
      <c r="F93" s="4"/>
      <c r="G93" s="4"/>
      <c r="H93" s="4"/>
      <c r="I93" s="4"/>
      <c r="J93" s="4"/>
      <c r="K93" s="4"/>
      <c r="L93" s="4"/>
      <c r="M93" s="8"/>
      <c r="N93" s="4"/>
      <c r="O93" s="4"/>
      <c r="P93" s="4"/>
      <c r="Q93" s="4"/>
      <c r="R93" s="4"/>
      <c r="S93" s="4"/>
      <c r="T93" s="4"/>
      <c r="U93" s="4"/>
      <c r="V93" s="4"/>
      <c r="W93" s="4"/>
      <c r="X93" s="4"/>
      <c r="Y93" s="4"/>
      <c r="Z93" s="4"/>
    </row>
    <row r="94" ht="12.75" customHeight="1">
      <c r="A94" s="7"/>
      <c r="B94" s="7"/>
      <c r="C94" s="7"/>
      <c r="D94" s="4"/>
      <c r="E94" s="8"/>
      <c r="F94" s="4"/>
      <c r="G94" s="4"/>
      <c r="H94" s="4"/>
      <c r="I94" s="4"/>
      <c r="J94" s="4"/>
      <c r="K94" s="4"/>
      <c r="L94" s="4"/>
      <c r="M94" s="8"/>
      <c r="N94" s="4"/>
      <c r="O94" s="4"/>
      <c r="P94" s="4"/>
      <c r="Q94" s="4"/>
      <c r="R94" s="4"/>
      <c r="S94" s="4"/>
      <c r="T94" s="4"/>
      <c r="U94" s="4"/>
      <c r="V94" s="4"/>
      <c r="W94" s="4"/>
      <c r="X94" s="4"/>
      <c r="Y94" s="4"/>
      <c r="Z94" s="4"/>
    </row>
    <row r="95" ht="12.75" customHeight="1">
      <c r="A95" s="7"/>
      <c r="B95" s="7"/>
      <c r="C95" s="7"/>
      <c r="D95" s="4"/>
      <c r="E95" s="8"/>
      <c r="F95" s="4"/>
      <c r="G95" s="4"/>
      <c r="H95" s="4"/>
      <c r="I95" s="4"/>
      <c r="J95" s="4"/>
      <c r="K95" s="4"/>
      <c r="L95" s="4"/>
      <c r="M95" s="8"/>
      <c r="N95" s="4"/>
      <c r="O95" s="4"/>
      <c r="P95" s="4"/>
      <c r="Q95" s="4"/>
      <c r="R95" s="4"/>
      <c r="S95" s="4"/>
      <c r="T95" s="4"/>
      <c r="U95" s="4"/>
      <c r="V95" s="4"/>
      <c r="W95" s="4"/>
      <c r="X95" s="4"/>
      <c r="Y95" s="4"/>
      <c r="Z95" s="4"/>
    </row>
    <row r="96" ht="12.75" customHeight="1">
      <c r="A96" s="7"/>
      <c r="B96" s="7"/>
      <c r="C96" s="7"/>
      <c r="D96" s="4"/>
      <c r="E96" s="8"/>
      <c r="F96" s="4"/>
      <c r="G96" s="4"/>
      <c r="H96" s="4"/>
      <c r="I96" s="4"/>
      <c r="J96" s="4"/>
      <c r="K96" s="4"/>
      <c r="L96" s="4"/>
      <c r="M96" s="8"/>
      <c r="N96" s="4"/>
      <c r="O96" s="4"/>
      <c r="P96" s="4"/>
      <c r="Q96" s="4"/>
      <c r="R96" s="4"/>
      <c r="S96" s="4"/>
      <c r="T96" s="4"/>
      <c r="U96" s="4"/>
      <c r="V96" s="4"/>
      <c r="W96" s="4"/>
      <c r="X96" s="4"/>
      <c r="Y96" s="4"/>
      <c r="Z96" s="4"/>
    </row>
    <row r="97" ht="12.75" customHeight="1">
      <c r="A97" s="7"/>
      <c r="B97" s="7"/>
      <c r="C97" s="7"/>
      <c r="D97" s="4"/>
      <c r="E97" s="8"/>
      <c r="F97" s="4"/>
      <c r="G97" s="4"/>
      <c r="H97" s="4"/>
      <c r="I97" s="4"/>
      <c r="J97" s="4"/>
      <c r="K97" s="4"/>
      <c r="L97" s="4"/>
      <c r="M97" s="8"/>
      <c r="N97" s="4"/>
      <c r="O97" s="4"/>
      <c r="P97" s="4"/>
      <c r="Q97" s="4"/>
      <c r="R97" s="4"/>
      <c r="S97" s="4"/>
      <c r="T97" s="4"/>
      <c r="U97" s="4"/>
      <c r="V97" s="4"/>
      <c r="W97" s="4"/>
      <c r="X97" s="4"/>
      <c r="Y97" s="4"/>
      <c r="Z97" s="4"/>
    </row>
    <row r="98" ht="12.75" customHeight="1">
      <c r="A98" s="7"/>
      <c r="B98" s="7"/>
      <c r="C98" s="7"/>
      <c r="D98" s="4"/>
      <c r="E98" s="8"/>
      <c r="F98" s="4"/>
      <c r="G98" s="4"/>
      <c r="H98" s="4"/>
      <c r="I98" s="4"/>
      <c r="J98" s="4"/>
      <c r="K98" s="4"/>
      <c r="L98" s="4"/>
      <c r="M98" s="8"/>
      <c r="N98" s="4"/>
      <c r="O98" s="4"/>
      <c r="P98" s="4"/>
      <c r="Q98" s="4"/>
      <c r="R98" s="4"/>
      <c r="S98" s="4"/>
      <c r="T98" s="4"/>
      <c r="U98" s="4"/>
      <c r="V98" s="4"/>
      <c r="W98" s="4"/>
      <c r="X98" s="4"/>
      <c r="Y98" s="4"/>
      <c r="Z98" s="4"/>
    </row>
    <row r="99" ht="12.75" customHeight="1">
      <c r="A99" s="7"/>
      <c r="B99" s="7"/>
      <c r="C99" s="7"/>
      <c r="D99" s="4"/>
      <c r="E99" s="8"/>
      <c r="F99" s="4"/>
      <c r="G99" s="4"/>
      <c r="H99" s="4"/>
      <c r="I99" s="4"/>
      <c r="J99" s="4"/>
      <c r="K99" s="4"/>
      <c r="L99" s="4"/>
      <c r="M99" s="8"/>
      <c r="N99" s="4"/>
      <c r="O99" s="4"/>
      <c r="P99" s="4"/>
      <c r="Q99" s="4"/>
      <c r="R99" s="4"/>
      <c r="S99" s="4"/>
      <c r="T99" s="4"/>
      <c r="U99" s="4"/>
      <c r="V99" s="4"/>
      <c r="W99" s="4"/>
      <c r="X99" s="4"/>
      <c r="Y99" s="4"/>
      <c r="Z99" s="4"/>
    </row>
    <row r="100" ht="12.75" customHeight="1">
      <c r="A100" s="7"/>
      <c r="B100" s="7"/>
      <c r="C100" s="7"/>
      <c r="D100" s="4"/>
      <c r="E100" s="8"/>
      <c r="F100" s="4"/>
      <c r="G100" s="4"/>
      <c r="H100" s="4"/>
      <c r="I100" s="4"/>
      <c r="J100" s="4"/>
      <c r="K100" s="4"/>
      <c r="L100" s="4"/>
      <c r="M100" s="8"/>
      <c r="N100" s="4"/>
      <c r="O100" s="4"/>
      <c r="P100" s="4"/>
      <c r="Q100" s="4"/>
      <c r="R100" s="4"/>
      <c r="S100" s="4"/>
      <c r="T100" s="4"/>
      <c r="U100" s="4"/>
      <c r="V100" s="4"/>
      <c r="W100" s="4"/>
      <c r="X100" s="4"/>
      <c r="Y100" s="4"/>
      <c r="Z100" s="4"/>
    </row>
    <row r="101" ht="12.75" customHeight="1">
      <c r="A101" s="7"/>
      <c r="B101" s="7"/>
      <c r="C101" s="7"/>
      <c r="D101" s="4"/>
      <c r="E101" s="8"/>
      <c r="F101" s="4"/>
      <c r="G101" s="4"/>
      <c r="H101" s="4"/>
      <c r="I101" s="4"/>
      <c r="J101" s="4"/>
      <c r="K101" s="4"/>
      <c r="L101" s="4"/>
      <c r="M101" s="8"/>
      <c r="N101" s="4"/>
      <c r="O101" s="4"/>
      <c r="P101" s="4"/>
      <c r="Q101" s="4"/>
      <c r="R101" s="4"/>
      <c r="S101" s="4"/>
      <c r="T101" s="4"/>
      <c r="U101" s="4"/>
      <c r="V101" s="4"/>
      <c r="W101" s="4"/>
      <c r="X101" s="4"/>
      <c r="Y101" s="4"/>
      <c r="Z101" s="4"/>
    </row>
    <row r="102" ht="12.75" customHeight="1">
      <c r="A102" s="7"/>
      <c r="B102" s="7"/>
      <c r="C102" s="7"/>
      <c r="D102" s="4"/>
      <c r="E102" s="8"/>
      <c r="F102" s="4"/>
      <c r="G102" s="4"/>
      <c r="H102" s="4"/>
      <c r="I102" s="4"/>
      <c r="J102" s="4"/>
      <c r="K102" s="4"/>
      <c r="L102" s="4"/>
      <c r="M102" s="8"/>
      <c r="N102" s="4"/>
      <c r="O102" s="4"/>
      <c r="P102" s="4"/>
      <c r="Q102" s="4"/>
      <c r="R102" s="4"/>
      <c r="S102" s="4"/>
      <c r="T102" s="4"/>
      <c r="U102" s="4"/>
      <c r="V102" s="4"/>
      <c r="W102" s="4"/>
      <c r="X102" s="4"/>
      <c r="Y102" s="4"/>
      <c r="Z102" s="4"/>
    </row>
    <row r="103" ht="12.75" customHeight="1">
      <c r="A103" s="7"/>
      <c r="B103" s="7"/>
      <c r="C103" s="7"/>
      <c r="D103" s="4"/>
      <c r="E103" s="8"/>
      <c r="F103" s="4"/>
      <c r="G103" s="4"/>
      <c r="H103" s="4"/>
      <c r="I103" s="4"/>
      <c r="J103" s="4"/>
      <c r="K103" s="4"/>
      <c r="L103" s="4"/>
      <c r="M103" s="8"/>
      <c r="N103" s="4"/>
      <c r="O103" s="4"/>
      <c r="P103" s="4"/>
      <c r="Q103" s="4"/>
      <c r="R103" s="4"/>
      <c r="S103" s="4"/>
      <c r="T103" s="4"/>
      <c r="U103" s="4"/>
      <c r="V103" s="4"/>
      <c r="W103" s="4"/>
      <c r="X103" s="4"/>
      <c r="Y103" s="4"/>
      <c r="Z103" s="4"/>
    </row>
    <row r="104" ht="12.75" customHeight="1">
      <c r="A104" s="7"/>
      <c r="B104" s="7"/>
      <c r="C104" s="7"/>
      <c r="D104" s="4"/>
      <c r="E104" s="8"/>
      <c r="F104" s="4"/>
      <c r="G104" s="4"/>
      <c r="H104" s="4"/>
      <c r="I104" s="4"/>
      <c r="J104" s="4"/>
      <c r="K104" s="4"/>
      <c r="L104" s="4"/>
      <c r="M104" s="8"/>
      <c r="N104" s="4"/>
      <c r="O104" s="4"/>
      <c r="P104" s="4"/>
      <c r="Q104" s="4"/>
      <c r="R104" s="4"/>
      <c r="S104" s="4"/>
      <c r="T104" s="4"/>
      <c r="U104" s="4"/>
      <c r="V104" s="4"/>
      <c r="W104" s="4"/>
      <c r="X104" s="4"/>
      <c r="Y104" s="4"/>
      <c r="Z104" s="4"/>
    </row>
    <row r="105" ht="12.75" customHeight="1">
      <c r="A105" s="7"/>
      <c r="B105" s="7"/>
      <c r="C105" s="7"/>
      <c r="D105" s="4"/>
      <c r="E105" s="8"/>
      <c r="F105" s="4"/>
      <c r="G105" s="4"/>
      <c r="H105" s="4"/>
      <c r="I105" s="4"/>
      <c r="J105" s="4"/>
      <c r="K105" s="4"/>
      <c r="L105" s="4"/>
      <c r="M105" s="8"/>
      <c r="N105" s="4"/>
      <c r="O105" s="4"/>
      <c r="P105" s="4"/>
      <c r="Q105" s="4"/>
      <c r="R105" s="4"/>
      <c r="S105" s="4"/>
      <c r="T105" s="4"/>
      <c r="U105" s="4"/>
      <c r="V105" s="4"/>
      <c r="W105" s="4"/>
      <c r="X105" s="4"/>
      <c r="Y105" s="4"/>
      <c r="Z105" s="4"/>
    </row>
    <row r="106" ht="12.75" customHeight="1">
      <c r="A106" s="7"/>
      <c r="B106" s="7"/>
      <c r="C106" s="7"/>
      <c r="D106" s="4"/>
      <c r="E106" s="8"/>
      <c r="F106" s="4"/>
      <c r="G106" s="4"/>
      <c r="H106" s="4"/>
      <c r="I106" s="4"/>
      <c r="J106" s="4"/>
      <c r="K106" s="4"/>
      <c r="L106" s="4"/>
      <c r="M106" s="8"/>
      <c r="N106" s="4"/>
      <c r="O106" s="4"/>
      <c r="P106" s="4"/>
      <c r="Q106" s="4"/>
      <c r="R106" s="4"/>
      <c r="S106" s="4"/>
      <c r="T106" s="4"/>
      <c r="U106" s="4"/>
      <c r="V106" s="4"/>
      <c r="W106" s="4"/>
      <c r="X106" s="4"/>
      <c r="Y106" s="4"/>
      <c r="Z106" s="4"/>
    </row>
    <row r="107" ht="12.75" customHeight="1">
      <c r="A107" s="7"/>
      <c r="B107" s="7"/>
      <c r="C107" s="7"/>
      <c r="D107" s="4"/>
      <c r="E107" s="8"/>
      <c r="F107" s="4"/>
      <c r="G107" s="4"/>
      <c r="H107" s="4"/>
      <c r="I107" s="4"/>
      <c r="J107" s="4"/>
      <c r="K107" s="4"/>
      <c r="L107" s="4"/>
      <c r="M107" s="8"/>
      <c r="N107" s="4"/>
      <c r="O107" s="4"/>
      <c r="P107" s="4"/>
      <c r="Q107" s="4"/>
      <c r="R107" s="4"/>
      <c r="S107" s="4"/>
      <c r="T107" s="4"/>
      <c r="U107" s="4"/>
      <c r="V107" s="4"/>
      <c r="W107" s="4"/>
      <c r="X107" s="4"/>
      <c r="Y107" s="4"/>
      <c r="Z107" s="4"/>
    </row>
    <row r="108" ht="12.75" customHeight="1">
      <c r="A108" s="7"/>
      <c r="B108" s="7"/>
      <c r="C108" s="7"/>
      <c r="D108" s="4"/>
      <c r="E108" s="8"/>
      <c r="F108" s="4"/>
      <c r="G108" s="4"/>
      <c r="H108" s="4"/>
      <c r="I108" s="4"/>
      <c r="J108" s="4"/>
      <c r="K108" s="4"/>
      <c r="L108" s="4"/>
      <c r="M108" s="8"/>
      <c r="N108" s="4"/>
      <c r="O108" s="4"/>
      <c r="P108" s="4"/>
      <c r="Q108" s="4"/>
      <c r="R108" s="4"/>
      <c r="S108" s="4"/>
      <c r="T108" s="4"/>
      <c r="U108" s="4"/>
      <c r="V108" s="4"/>
      <c r="W108" s="4"/>
      <c r="X108" s="4"/>
      <c r="Y108" s="4"/>
      <c r="Z108" s="4"/>
    </row>
    <row r="109" ht="12.75" customHeight="1">
      <c r="A109" s="7"/>
      <c r="B109" s="7"/>
      <c r="C109" s="7"/>
      <c r="D109" s="4"/>
      <c r="E109" s="8"/>
      <c r="F109" s="4"/>
      <c r="G109" s="4"/>
      <c r="H109" s="4"/>
      <c r="I109" s="4"/>
      <c r="J109" s="4"/>
      <c r="K109" s="4"/>
      <c r="L109" s="4"/>
      <c r="M109" s="8"/>
      <c r="N109" s="4"/>
      <c r="O109" s="4"/>
      <c r="P109" s="4"/>
      <c r="Q109" s="4"/>
      <c r="R109" s="4"/>
      <c r="S109" s="4"/>
      <c r="T109" s="4"/>
      <c r="U109" s="4"/>
      <c r="V109" s="4"/>
      <c r="W109" s="4"/>
      <c r="X109" s="4"/>
      <c r="Y109" s="4"/>
      <c r="Z109" s="4"/>
    </row>
    <row r="110" ht="12.75" customHeight="1">
      <c r="A110" s="7"/>
      <c r="B110" s="7"/>
      <c r="C110" s="7"/>
      <c r="D110" s="4"/>
      <c r="E110" s="8"/>
      <c r="F110" s="4"/>
      <c r="G110" s="4"/>
      <c r="H110" s="4"/>
      <c r="I110" s="4"/>
      <c r="J110" s="4"/>
      <c r="K110" s="4"/>
      <c r="L110" s="4"/>
      <c r="M110" s="8"/>
      <c r="N110" s="4"/>
      <c r="O110" s="4"/>
      <c r="P110" s="4"/>
      <c r="Q110" s="4"/>
      <c r="R110" s="4"/>
      <c r="S110" s="4"/>
      <c r="T110" s="4"/>
      <c r="U110" s="4"/>
      <c r="V110" s="4"/>
      <c r="W110" s="4"/>
      <c r="X110" s="4"/>
      <c r="Y110" s="4"/>
      <c r="Z110" s="4"/>
    </row>
    <row r="111" ht="12.75" customHeight="1">
      <c r="A111" s="7"/>
      <c r="B111" s="7"/>
      <c r="C111" s="7"/>
      <c r="D111" s="4"/>
      <c r="E111" s="8"/>
      <c r="F111" s="4"/>
      <c r="G111" s="4"/>
      <c r="H111" s="4"/>
      <c r="I111" s="4"/>
      <c r="J111" s="4"/>
      <c r="K111" s="4"/>
      <c r="L111" s="4"/>
      <c r="M111" s="8"/>
      <c r="N111" s="4"/>
      <c r="O111" s="4"/>
      <c r="P111" s="4"/>
      <c r="Q111" s="4"/>
      <c r="R111" s="4"/>
      <c r="S111" s="4"/>
      <c r="T111" s="4"/>
      <c r="U111" s="4"/>
      <c r="V111" s="4"/>
      <c r="W111" s="4"/>
      <c r="X111" s="4"/>
      <c r="Y111" s="4"/>
      <c r="Z111" s="4"/>
    </row>
    <row r="112" ht="12.75" customHeight="1">
      <c r="A112" s="7"/>
      <c r="B112" s="7"/>
      <c r="C112" s="7"/>
      <c r="D112" s="4"/>
      <c r="E112" s="8"/>
      <c r="F112" s="4"/>
      <c r="G112" s="4"/>
      <c r="H112" s="4"/>
      <c r="I112" s="4"/>
      <c r="J112" s="4"/>
      <c r="K112" s="4"/>
      <c r="L112" s="4"/>
      <c r="M112" s="8"/>
      <c r="N112" s="4"/>
      <c r="O112" s="4"/>
      <c r="P112" s="4"/>
      <c r="Q112" s="4"/>
      <c r="R112" s="4"/>
      <c r="S112" s="4"/>
      <c r="T112" s="4"/>
      <c r="U112" s="4"/>
      <c r="V112" s="4"/>
      <c r="W112" s="4"/>
      <c r="X112" s="4"/>
      <c r="Y112" s="4"/>
      <c r="Z112" s="4"/>
    </row>
    <row r="113" ht="12.75" customHeight="1">
      <c r="A113" s="7"/>
      <c r="B113" s="7"/>
      <c r="C113" s="7"/>
      <c r="D113" s="4"/>
      <c r="E113" s="8"/>
      <c r="F113" s="4"/>
      <c r="G113" s="4"/>
      <c r="H113" s="4"/>
      <c r="I113" s="4"/>
      <c r="J113" s="4"/>
      <c r="K113" s="4"/>
      <c r="L113" s="4"/>
      <c r="M113" s="8"/>
      <c r="N113" s="4"/>
      <c r="O113" s="4"/>
      <c r="P113" s="4"/>
      <c r="Q113" s="4"/>
      <c r="R113" s="4"/>
      <c r="S113" s="4"/>
      <c r="T113" s="4"/>
      <c r="U113" s="4"/>
      <c r="V113" s="4"/>
      <c r="W113" s="4"/>
      <c r="X113" s="4"/>
      <c r="Y113" s="4"/>
      <c r="Z113" s="4"/>
    </row>
    <row r="114" ht="12.75" customHeight="1">
      <c r="A114" s="7"/>
      <c r="B114" s="7"/>
      <c r="C114" s="7"/>
      <c r="D114" s="4"/>
      <c r="E114" s="8"/>
      <c r="F114" s="4"/>
      <c r="G114" s="4"/>
      <c r="H114" s="4"/>
      <c r="I114" s="4"/>
      <c r="J114" s="4"/>
      <c r="K114" s="4"/>
      <c r="L114" s="4"/>
      <c r="M114" s="8"/>
      <c r="N114" s="4"/>
      <c r="O114" s="4"/>
      <c r="P114" s="4"/>
      <c r="Q114" s="4"/>
      <c r="R114" s="4"/>
      <c r="S114" s="4"/>
      <c r="T114" s="4"/>
      <c r="U114" s="4"/>
      <c r="V114" s="4"/>
      <c r="W114" s="4"/>
      <c r="X114" s="4"/>
      <c r="Y114" s="4"/>
      <c r="Z114" s="4"/>
    </row>
    <row r="115" ht="12.75" customHeight="1">
      <c r="A115" s="7"/>
      <c r="B115" s="7"/>
      <c r="C115" s="7"/>
      <c r="D115" s="4"/>
      <c r="E115" s="8"/>
      <c r="F115" s="4"/>
      <c r="G115" s="4"/>
      <c r="H115" s="4"/>
      <c r="I115" s="4"/>
      <c r="J115" s="4"/>
      <c r="K115" s="4"/>
      <c r="L115" s="4"/>
      <c r="M115" s="8"/>
      <c r="N115" s="4"/>
      <c r="O115" s="4"/>
      <c r="P115" s="4"/>
      <c r="Q115" s="4"/>
      <c r="R115" s="4"/>
      <c r="S115" s="4"/>
      <c r="T115" s="4"/>
      <c r="U115" s="4"/>
      <c r="V115" s="4"/>
      <c r="W115" s="4"/>
      <c r="X115" s="4"/>
      <c r="Y115" s="4"/>
      <c r="Z115" s="4"/>
    </row>
    <row r="116" ht="12.75" customHeight="1">
      <c r="A116" s="7"/>
      <c r="B116" s="7"/>
      <c r="C116" s="7"/>
      <c r="D116" s="4"/>
      <c r="E116" s="8"/>
      <c r="F116" s="4"/>
      <c r="G116" s="4"/>
      <c r="H116" s="4"/>
      <c r="I116" s="4"/>
      <c r="J116" s="4"/>
      <c r="K116" s="4"/>
      <c r="L116" s="4"/>
      <c r="M116" s="8"/>
      <c r="N116" s="4"/>
      <c r="O116" s="4"/>
      <c r="P116" s="4"/>
      <c r="Q116" s="4"/>
      <c r="R116" s="4"/>
      <c r="S116" s="4"/>
      <c r="T116" s="4"/>
      <c r="U116" s="4"/>
      <c r="V116" s="4"/>
      <c r="W116" s="4"/>
      <c r="X116" s="4"/>
      <c r="Y116" s="4"/>
      <c r="Z116" s="4"/>
    </row>
    <row r="117" ht="12.75" customHeight="1">
      <c r="A117" s="7"/>
      <c r="B117" s="7"/>
      <c r="C117" s="7"/>
      <c r="D117" s="4"/>
      <c r="E117" s="8"/>
      <c r="F117" s="4"/>
      <c r="G117" s="4"/>
      <c r="H117" s="4"/>
      <c r="I117" s="4"/>
      <c r="J117" s="4"/>
      <c r="K117" s="4"/>
      <c r="L117" s="4"/>
      <c r="M117" s="8"/>
      <c r="N117" s="4"/>
      <c r="O117" s="4"/>
      <c r="P117" s="4"/>
      <c r="Q117" s="4"/>
      <c r="R117" s="4"/>
      <c r="S117" s="4"/>
      <c r="T117" s="4"/>
      <c r="U117" s="4"/>
      <c r="V117" s="4"/>
      <c r="W117" s="4"/>
      <c r="X117" s="4"/>
      <c r="Y117" s="4"/>
      <c r="Z117" s="4"/>
    </row>
    <row r="118" ht="12.75" customHeight="1">
      <c r="A118" s="7"/>
      <c r="B118" s="7"/>
      <c r="C118" s="7"/>
      <c r="D118" s="4"/>
      <c r="E118" s="8"/>
      <c r="F118" s="4"/>
      <c r="G118" s="4"/>
      <c r="H118" s="4"/>
      <c r="I118" s="4"/>
      <c r="J118" s="4"/>
      <c r="K118" s="4"/>
      <c r="L118" s="4"/>
      <c r="M118" s="8"/>
      <c r="N118" s="4"/>
      <c r="O118" s="4"/>
      <c r="P118" s="4"/>
      <c r="Q118" s="4"/>
      <c r="R118" s="4"/>
      <c r="S118" s="4"/>
      <c r="T118" s="4"/>
      <c r="U118" s="4"/>
      <c r="V118" s="4"/>
      <c r="W118" s="4"/>
      <c r="X118" s="4"/>
      <c r="Y118" s="4"/>
      <c r="Z118" s="4"/>
    </row>
    <row r="119" ht="12.75" customHeight="1">
      <c r="A119" s="7"/>
      <c r="B119" s="7"/>
      <c r="C119" s="7"/>
      <c r="D119" s="4"/>
      <c r="E119" s="8"/>
      <c r="F119" s="4"/>
      <c r="G119" s="4"/>
      <c r="H119" s="4"/>
      <c r="I119" s="4"/>
      <c r="J119" s="4"/>
      <c r="K119" s="4"/>
      <c r="L119" s="4"/>
      <c r="M119" s="8"/>
      <c r="N119" s="4"/>
      <c r="O119" s="4"/>
      <c r="P119" s="4"/>
      <c r="Q119" s="4"/>
      <c r="R119" s="4"/>
      <c r="S119" s="4"/>
      <c r="T119" s="4"/>
      <c r="U119" s="4"/>
      <c r="V119" s="4"/>
      <c r="W119" s="4"/>
      <c r="X119" s="4"/>
      <c r="Y119" s="4"/>
      <c r="Z119" s="4"/>
    </row>
    <row r="120" ht="12.75" customHeight="1">
      <c r="A120" s="7"/>
      <c r="B120" s="7"/>
      <c r="C120" s="7"/>
      <c r="D120" s="4"/>
      <c r="E120" s="8"/>
      <c r="F120" s="4"/>
      <c r="G120" s="4"/>
      <c r="H120" s="4"/>
      <c r="I120" s="4"/>
      <c r="J120" s="4"/>
      <c r="K120" s="4"/>
      <c r="L120" s="4"/>
      <c r="M120" s="8"/>
      <c r="N120" s="4"/>
      <c r="O120" s="4"/>
      <c r="P120" s="4"/>
      <c r="Q120" s="4"/>
      <c r="R120" s="4"/>
      <c r="S120" s="4"/>
      <c r="T120" s="4"/>
      <c r="U120" s="4"/>
      <c r="V120" s="4"/>
      <c r="W120" s="4"/>
      <c r="X120" s="4"/>
      <c r="Y120" s="4"/>
      <c r="Z120" s="4"/>
    </row>
    <row r="121" ht="12.75" customHeight="1">
      <c r="A121" s="7"/>
      <c r="B121" s="7"/>
      <c r="C121" s="7"/>
      <c r="D121" s="4"/>
      <c r="E121" s="8"/>
      <c r="F121" s="4"/>
      <c r="G121" s="4"/>
      <c r="H121" s="4"/>
      <c r="I121" s="4"/>
      <c r="J121" s="4"/>
      <c r="K121" s="4"/>
      <c r="L121" s="4"/>
      <c r="M121" s="8"/>
      <c r="N121" s="4"/>
      <c r="O121" s="4"/>
      <c r="P121" s="4"/>
      <c r="Q121" s="4"/>
      <c r="R121" s="4"/>
      <c r="S121" s="4"/>
      <c r="T121" s="4"/>
      <c r="U121" s="4"/>
      <c r="V121" s="4"/>
      <c r="W121" s="4"/>
      <c r="X121" s="4"/>
      <c r="Y121" s="4"/>
      <c r="Z121" s="4"/>
    </row>
    <row r="122" ht="12.75" customHeight="1">
      <c r="A122" s="7"/>
      <c r="B122" s="7"/>
      <c r="C122" s="7"/>
      <c r="D122" s="4"/>
      <c r="E122" s="8"/>
      <c r="F122" s="4"/>
      <c r="G122" s="4"/>
      <c r="H122" s="4"/>
      <c r="I122" s="4"/>
      <c r="J122" s="4"/>
      <c r="K122" s="4"/>
      <c r="L122" s="4"/>
      <c r="M122" s="8"/>
      <c r="N122" s="4"/>
      <c r="O122" s="4"/>
      <c r="P122" s="4"/>
      <c r="Q122" s="4"/>
      <c r="R122" s="4"/>
      <c r="S122" s="4"/>
      <c r="T122" s="4"/>
      <c r="U122" s="4"/>
      <c r="V122" s="4"/>
      <c r="W122" s="4"/>
      <c r="X122" s="4"/>
      <c r="Y122" s="4"/>
      <c r="Z122" s="4"/>
    </row>
    <row r="123" ht="12.75" customHeight="1">
      <c r="A123" s="7"/>
      <c r="B123" s="7"/>
      <c r="C123" s="7"/>
      <c r="D123" s="4"/>
      <c r="E123" s="8"/>
      <c r="F123" s="4"/>
      <c r="G123" s="4"/>
      <c r="H123" s="4"/>
      <c r="I123" s="4"/>
      <c r="J123" s="4"/>
      <c r="K123" s="4"/>
      <c r="L123" s="4"/>
      <c r="M123" s="8"/>
      <c r="N123" s="4"/>
      <c r="O123" s="4"/>
      <c r="P123" s="4"/>
      <c r="Q123" s="4"/>
      <c r="R123" s="4"/>
      <c r="S123" s="4"/>
      <c r="T123" s="4"/>
      <c r="U123" s="4"/>
      <c r="V123" s="4"/>
      <c r="W123" s="4"/>
      <c r="X123" s="4"/>
      <c r="Y123" s="4"/>
      <c r="Z123" s="4"/>
    </row>
    <row r="124" ht="12.75" customHeight="1">
      <c r="A124" s="7"/>
      <c r="B124" s="7"/>
      <c r="C124" s="7"/>
      <c r="D124" s="4"/>
      <c r="E124" s="8"/>
      <c r="F124" s="4"/>
      <c r="G124" s="4"/>
      <c r="H124" s="4"/>
      <c r="I124" s="4"/>
      <c r="J124" s="4"/>
      <c r="K124" s="4"/>
      <c r="L124" s="4"/>
      <c r="M124" s="8"/>
      <c r="N124" s="4"/>
      <c r="O124" s="4"/>
      <c r="P124" s="4"/>
      <c r="Q124" s="4"/>
      <c r="R124" s="4"/>
      <c r="S124" s="4"/>
      <c r="T124" s="4"/>
      <c r="U124" s="4"/>
      <c r="V124" s="4"/>
      <c r="W124" s="4"/>
      <c r="X124" s="4"/>
      <c r="Y124" s="4"/>
      <c r="Z124" s="4"/>
    </row>
    <row r="125" ht="12.75" customHeight="1">
      <c r="A125" s="7"/>
      <c r="B125" s="7"/>
      <c r="C125" s="7"/>
      <c r="D125" s="4"/>
      <c r="E125" s="8"/>
      <c r="F125" s="4"/>
      <c r="G125" s="4"/>
      <c r="H125" s="4"/>
      <c r="I125" s="4"/>
      <c r="J125" s="4"/>
      <c r="K125" s="4"/>
      <c r="L125" s="4"/>
      <c r="M125" s="8"/>
      <c r="N125" s="4"/>
      <c r="O125" s="4"/>
      <c r="P125" s="4"/>
      <c r="Q125" s="4"/>
      <c r="R125" s="4"/>
      <c r="S125" s="4"/>
      <c r="T125" s="4"/>
      <c r="U125" s="4"/>
      <c r="V125" s="4"/>
      <c r="W125" s="4"/>
      <c r="X125" s="4"/>
      <c r="Y125" s="4"/>
      <c r="Z125" s="4"/>
    </row>
    <row r="126" ht="12.75" customHeight="1">
      <c r="A126" s="7"/>
      <c r="B126" s="7"/>
      <c r="C126" s="7"/>
      <c r="D126" s="4"/>
      <c r="E126" s="8"/>
      <c r="F126" s="4"/>
      <c r="G126" s="4"/>
      <c r="H126" s="4"/>
      <c r="I126" s="4"/>
      <c r="J126" s="4"/>
      <c r="K126" s="4"/>
      <c r="L126" s="4"/>
      <c r="M126" s="8"/>
      <c r="N126" s="4"/>
      <c r="O126" s="4"/>
      <c r="P126" s="4"/>
      <c r="Q126" s="4"/>
      <c r="R126" s="4"/>
      <c r="S126" s="4"/>
      <c r="T126" s="4"/>
      <c r="U126" s="4"/>
      <c r="V126" s="4"/>
      <c r="W126" s="4"/>
      <c r="X126" s="4"/>
      <c r="Y126" s="4"/>
      <c r="Z126" s="4"/>
    </row>
    <row r="127" ht="12.75" customHeight="1">
      <c r="A127" s="7"/>
      <c r="B127" s="7"/>
      <c r="C127" s="7"/>
      <c r="D127" s="4"/>
      <c r="E127" s="8"/>
      <c r="F127" s="4"/>
      <c r="G127" s="4"/>
      <c r="H127" s="4"/>
      <c r="I127" s="4"/>
      <c r="J127" s="4"/>
      <c r="K127" s="4"/>
      <c r="L127" s="4"/>
      <c r="M127" s="8"/>
      <c r="N127" s="4"/>
      <c r="O127" s="4"/>
      <c r="P127" s="4"/>
      <c r="Q127" s="4"/>
      <c r="R127" s="4"/>
      <c r="S127" s="4"/>
      <c r="T127" s="4"/>
      <c r="U127" s="4"/>
      <c r="V127" s="4"/>
      <c r="W127" s="4"/>
      <c r="X127" s="4"/>
      <c r="Y127" s="4"/>
      <c r="Z127" s="4"/>
    </row>
    <row r="128" ht="12.75" customHeight="1">
      <c r="A128" s="7"/>
      <c r="B128" s="7"/>
      <c r="C128" s="7"/>
      <c r="D128" s="4"/>
      <c r="E128" s="8"/>
      <c r="F128" s="4"/>
      <c r="G128" s="4"/>
      <c r="H128" s="4"/>
      <c r="I128" s="4"/>
      <c r="J128" s="4"/>
      <c r="K128" s="4"/>
      <c r="L128" s="4"/>
      <c r="M128" s="8"/>
      <c r="N128" s="4"/>
      <c r="O128" s="4"/>
      <c r="P128" s="4"/>
      <c r="Q128" s="4"/>
      <c r="R128" s="4"/>
      <c r="S128" s="4"/>
      <c r="T128" s="4"/>
      <c r="U128" s="4"/>
      <c r="V128" s="4"/>
      <c r="W128" s="4"/>
      <c r="X128" s="4"/>
      <c r="Y128" s="4"/>
      <c r="Z128" s="4"/>
    </row>
    <row r="129" ht="12.75" customHeight="1">
      <c r="A129" s="7"/>
      <c r="B129" s="7"/>
      <c r="C129" s="7"/>
      <c r="D129" s="4"/>
      <c r="E129" s="8"/>
      <c r="F129" s="4"/>
      <c r="G129" s="4"/>
      <c r="H129" s="4"/>
      <c r="I129" s="4"/>
      <c r="J129" s="4"/>
      <c r="K129" s="4"/>
      <c r="L129" s="4"/>
      <c r="M129" s="8"/>
      <c r="N129" s="4"/>
      <c r="O129" s="4"/>
      <c r="P129" s="4"/>
      <c r="Q129" s="4"/>
      <c r="R129" s="4"/>
      <c r="S129" s="4"/>
      <c r="T129" s="4"/>
      <c r="U129" s="4"/>
      <c r="V129" s="4"/>
      <c r="W129" s="4"/>
      <c r="X129" s="4"/>
      <c r="Y129" s="4"/>
      <c r="Z129" s="4"/>
    </row>
    <row r="130" ht="12.75" customHeight="1">
      <c r="A130" s="7"/>
      <c r="B130" s="7"/>
      <c r="C130" s="7"/>
      <c r="D130" s="4"/>
      <c r="E130" s="8"/>
      <c r="F130" s="4"/>
      <c r="G130" s="4"/>
      <c r="H130" s="4"/>
      <c r="I130" s="4"/>
      <c r="J130" s="4"/>
      <c r="K130" s="4"/>
      <c r="L130" s="4"/>
      <c r="M130" s="8"/>
      <c r="N130" s="4"/>
      <c r="O130" s="4"/>
      <c r="P130" s="4"/>
      <c r="Q130" s="4"/>
      <c r="R130" s="4"/>
      <c r="S130" s="4"/>
      <c r="T130" s="4"/>
      <c r="U130" s="4"/>
      <c r="V130" s="4"/>
      <c r="W130" s="4"/>
      <c r="X130" s="4"/>
      <c r="Y130" s="4"/>
      <c r="Z130" s="4"/>
    </row>
    <row r="131" ht="12.75" customHeight="1">
      <c r="A131" s="7"/>
      <c r="B131" s="7"/>
      <c r="C131" s="7"/>
      <c r="D131" s="4"/>
      <c r="E131" s="8"/>
      <c r="F131" s="4"/>
      <c r="G131" s="4"/>
      <c r="H131" s="4"/>
      <c r="I131" s="4"/>
      <c r="J131" s="4"/>
      <c r="K131" s="4"/>
      <c r="L131" s="4"/>
      <c r="M131" s="8"/>
      <c r="N131" s="4"/>
      <c r="O131" s="4"/>
      <c r="P131" s="4"/>
      <c r="Q131" s="4"/>
      <c r="R131" s="4"/>
      <c r="S131" s="4"/>
      <c r="T131" s="4"/>
      <c r="U131" s="4"/>
      <c r="V131" s="4"/>
      <c r="W131" s="4"/>
      <c r="X131" s="4"/>
      <c r="Y131" s="4"/>
      <c r="Z131" s="4"/>
    </row>
    <row r="132" ht="12.75" customHeight="1">
      <c r="A132" s="7"/>
      <c r="B132" s="7"/>
      <c r="C132" s="7"/>
      <c r="D132" s="4"/>
      <c r="E132" s="8"/>
      <c r="F132" s="4"/>
      <c r="G132" s="4"/>
      <c r="H132" s="4"/>
      <c r="I132" s="4"/>
      <c r="J132" s="4"/>
      <c r="K132" s="4"/>
      <c r="L132" s="4"/>
      <c r="M132" s="8"/>
      <c r="N132" s="4"/>
      <c r="O132" s="4"/>
      <c r="P132" s="4"/>
      <c r="Q132" s="4"/>
      <c r="R132" s="4"/>
      <c r="S132" s="4"/>
      <c r="T132" s="4"/>
      <c r="U132" s="4"/>
      <c r="V132" s="4"/>
      <c r="W132" s="4"/>
      <c r="X132" s="4"/>
      <c r="Y132" s="4"/>
      <c r="Z132" s="4"/>
    </row>
    <row r="133" ht="12.75" customHeight="1">
      <c r="A133" s="7"/>
      <c r="B133" s="7"/>
      <c r="C133" s="7"/>
      <c r="D133" s="4"/>
      <c r="E133" s="8"/>
      <c r="F133" s="4"/>
      <c r="G133" s="4"/>
      <c r="H133" s="4"/>
      <c r="I133" s="4"/>
      <c r="J133" s="4"/>
      <c r="K133" s="4"/>
      <c r="L133" s="4"/>
      <c r="M133" s="8"/>
      <c r="N133" s="4"/>
      <c r="O133" s="4"/>
      <c r="P133" s="4"/>
      <c r="Q133" s="4"/>
      <c r="R133" s="4"/>
      <c r="S133" s="4"/>
      <c r="T133" s="4"/>
      <c r="U133" s="4"/>
      <c r="V133" s="4"/>
      <c r="W133" s="4"/>
      <c r="X133" s="4"/>
      <c r="Y133" s="4"/>
      <c r="Z133" s="4"/>
    </row>
    <row r="134" ht="12.75" customHeight="1">
      <c r="A134" s="7"/>
      <c r="B134" s="7"/>
      <c r="C134" s="7"/>
      <c r="D134" s="4"/>
      <c r="E134" s="8"/>
      <c r="F134" s="4"/>
      <c r="G134" s="4"/>
      <c r="H134" s="4"/>
      <c r="I134" s="4"/>
      <c r="J134" s="4"/>
      <c r="K134" s="4"/>
      <c r="L134" s="4"/>
      <c r="M134" s="8"/>
      <c r="N134" s="4"/>
      <c r="O134" s="4"/>
      <c r="P134" s="4"/>
      <c r="Q134" s="4"/>
      <c r="R134" s="4"/>
      <c r="S134" s="4"/>
      <c r="T134" s="4"/>
      <c r="U134" s="4"/>
      <c r="V134" s="4"/>
      <c r="W134" s="4"/>
      <c r="X134" s="4"/>
      <c r="Y134" s="4"/>
      <c r="Z134" s="4"/>
    </row>
    <row r="135" ht="12.75" customHeight="1">
      <c r="A135" s="7"/>
      <c r="B135" s="7"/>
      <c r="C135" s="7"/>
      <c r="D135" s="4"/>
      <c r="E135" s="8"/>
      <c r="F135" s="4"/>
      <c r="G135" s="4"/>
      <c r="H135" s="4"/>
      <c r="I135" s="4"/>
      <c r="J135" s="4"/>
      <c r="K135" s="4"/>
      <c r="L135" s="4"/>
      <c r="M135" s="8"/>
      <c r="N135" s="4"/>
      <c r="O135" s="4"/>
      <c r="P135" s="4"/>
      <c r="Q135" s="4"/>
      <c r="R135" s="4"/>
      <c r="S135" s="4"/>
      <c r="T135" s="4"/>
      <c r="U135" s="4"/>
      <c r="V135" s="4"/>
      <c r="W135" s="4"/>
      <c r="X135" s="4"/>
      <c r="Y135" s="4"/>
      <c r="Z135" s="4"/>
    </row>
    <row r="136" ht="12.75" customHeight="1">
      <c r="A136" s="7"/>
      <c r="B136" s="7"/>
      <c r="C136" s="7"/>
      <c r="D136" s="4"/>
      <c r="E136" s="8"/>
      <c r="F136" s="4"/>
      <c r="G136" s="4"/>
      <c r="H136" s="4"/>
      <c r="I136" s="4"/>
      <c r="J136" s="4"/>
      <c r="K136" s="4"/>
      <c r="L136" s="4"/>
      <c r="M136" s="8"/>
      <c r="N136" s="4"/>
      <c r="O136" s="4"/>
      <c r="P136" s="4"/>
      <c r="Q136" s="4"/>
      <c r="R136" s="4"/>
      <c r="S136" s="4"/>
      <c r="T136" s="4"/>
      <c r="U136" s="4"/>
      <c r="V136" s="4"/>
      <c r="W136" s="4"/>
      <c r="X136" s="4"/>
      <c r="Y136" s="4"/>
      <c r="Z136" s="4"/>
    </row>
    <row r="137" ht="12.75" customHeight="1">
      <c r="A137" s="7"/>
      <c r="B137" s="7"/>
      <c r="C137" s="7"/>
      <c r="D137" s="4"/>
      <c r="E137" s="8"/>
      <c r="F137" s="4"/>
      <c r="G137" s="4"/>
      <c r="H137" s="4"/>
      <c r="I137" s="4"/>
      <c r="J137" s="4"/>
      <c r="K137" s="4"/>
      <c r="L137" s="4"/>
      <c r="M137" s="8"/>
      <c r="N137" s="4"/>
      <c r="O137" s="4"/>
      <c r="P137" s="4"/>
      <c r="Q137" s="4"/>
      <c r="R137" s="4"/>
      <c r="S137" s="4"/>
      <c r="T137" s="4"/>
      <c r="U137" s="4"/>
      <c r="V137" s="4"/>
      <c r="W137" s="4"/>
      <c r="X137" s="4"/>
      <c r="Y137" s="4"/>
      <c r="Z137" s="4"/>
    </row>
    <row r="138" ht="12.75" customHeight="1">
      <c r="A138" s="7"/>
      <c r="B138" s="7"/>
      <c r="C138" s="7"/>
      <c r="D138" s="4"/>
      <c r="E138" s="8"/>
      <c r="F138" s="4"/>
      <c r="G138" s="4"/>
      <c r="H138" s="4"/>
      <c r="I138" s="4"/>
      <c r="J138" s="4"/>
      <c r="K138" s="4"/>
      <c r="L138" s="4"/>
      <c r="M138" s="8"/>
      <c r="N138" s="4"/>
      <c r="O138" s="4"/>
      <c r="P138" s="4"/>
      <c r="Q138" s="4"/>
      <c r="R138" s="4"/>
      <c r="S138" s="4"/>
      <c r="T138" s="4"/>
      <c r="U138" s="4"/>
      <c r="V138" s="4"/>
      <c r="W138" s="4"/>
      <c r="X138" s="4"/>
      <c r="Y138" s="4"/>
      <c r="Z138" s="4"/>
    </row>
    <row r="139" ht="12.75" customHeight="1">
      <c r="A139" s="7"/>
      <c r="B139" s="7"/>
      <c r="C139" s="7"/>
      <c r="D139" s="4"/>
      <c r="E139" s="8"/>
      <c r="F139" s="4"/>
      <c r="G139" s="4"/>
      <c r="H139" s="4"/>
      <c r="I139" s="4"/>
      <c r="J139" s="4"/>
      <c r="K139" s="4"/>
      <c r="L139" s="4"/>
      <c r="M139" s="8"/>
      <c r="N139" s="4"/>
      <c r="O139" s="4"/>
      <c r="P139" s="4"/>
      <c r="Q139" s="4"/>
      <c r="R139" s="4"/>
      <c r="S139" s="4"/>
      <c r="T139" s="4"/>
      <c r="U139" s="4"/>
      <c r="V139" s="4"/>
      <c r="W139" s="4"/>
      <c r="X139" s="4"/>
      <c r="Y139" s="4"/>
      <c r="Z139" s="4"/>
    </row>
    <row r="140" ht="12.75" customHeight="1">
      <c r="A140" s="7"/>
      <c r="B140" s="7"/>
      <c r="C140" s="7"/>
      <c r="D140" s="4"/>
      <c r="E140" s="8"/>
      <c r="F140" s="4"/>
      <c r="G140" s="4"/>
      <c r="H140" s="4"/>
      <c r="I140" s="4"/>
      <c r="J140" s="4"/>
      <c r="K140" s="4"/>
      <c r="L140" s="4"/>
      <c r="M140" s="8"/>
      <c r="N140" s="4"/>
      <c r="O140" s="4"/>
      <c r="P140" s="4"/>
      <c r="Q140" s="4"/>
      <c r="R140" s="4"/>
      <c r="S140" s="4"/>
      <c r="T140" s="4"/>
      <c r="U140" s="4"/>
      <c r="V140" s="4"/>
      <c r="W140" s="4"/>
      <c r="X140" s="4"/>
      <c r="Y140" s="4"/>
      <c r="Z140" s="4"/>
    </row>
    <row r="141" ht="12.75" customHeight="1">
      <c r="A141" s="7"/>
      <c r="B141" s="7"/>
      <c r="C141" s="7"/>
      <c r="D141" s="4"/>
      <c r="E141" s="8"/>
      <c r="F141" s="4"/>
      <c r="G141" s="4"/>
      <c r="H141" s="4"/>
      <c r="I141" s="4"/>
      <c r="J141" s="4"/>
      <c r="K141" s="4"/>
      <c r="L141" s="4"/>
      <c r="M141" s="8"/>
      <c r="N141" s="4"/>
      <c r="O141" s="4"/>
      <c r="P141" s="4"/>
      <c r="Q141" s="4"/>
      <c r="R141" s="4"/>
      <c r="S141" s="4"/>
      <c r="T141" s="4"/>
      <c r="U141" s="4"/>
      <c r="V141" s="4"/>
      <c r="W141" s="4"/>
      <c r="X141" s="4"/>
      <c r="Y141" s="4"/>
      <c r="Z141" s="4"/>
    </row>
    <row r="142" ht="12.75" customHeight="1">
      <c r="A142" s="7"/>
      <c r="B142" s="7"/>
      <c r="C142" s="7"/>
      <c r="D142" s="4"/>
      <c r="E142" s="8"/>
      <c r="F142" s="4"/>
      <c r="G142" s="4"/>
      <c r="H142" s="4"/>
      <c r="I142" s="4"/>
      <c r="J142" s="4"/>
      <c r="K142" s="4"/>
      <c r="L142" s="4"/>
      <c r="M142" s="8"/>
      <c r="N142" s="4"/>
      <c r="O142" s="4"/>
      <c r="P142" s="4"/>
      <c r="Q142" s="4"/>
      <c r="R142" s="4"/>
      <c r="S142" s="4"/>
      <c r="T142" s="4"/>
      <c r="U142" s="4"/>
      <c r="V142" s="4"/>
      <c r="W142" s="4"/>
      <c r="X142" s="4"/>
      <c r="Y142" s="4"/>
      <c r="Z142" s="4"/>
    </row>
    <row r="143" ht="12.75" customHeight="1">
      <c r="A143" s="7"/>
      <c r="B143" s="7"/>
      <c r="C143" s="7"/>
      <c r="D143" s="4"/>
      <c r="E143" s="8"/>
      <c r="F143" s="4"/>
      <c r="G143" s="4"/>
      <c r="H143" s="4"/>
      <c r="I143" s="4"/>
      <c r="J143" s="4"/>
      <c r="K143" s="4"/>
      <c r="L143" s="4"/>
      <c r="M143" s="8"/>
      <c r="N143" s="4"/>
      <c r="O143" s="4"/>
      <c r="P143" s="4"/>
      <c r="Q143" s="4"/>
      <c r="R143" s="4"/>
      <c r="S143" s="4"/>
      <c r="T143" s="4"/>
      <c r="U143" s="4"/>
      <c r="V143" s="4"/>
      <c r="W143" s="4"/>
      <c r="X143" s="4"/>
      <c r="Y143" s="4"/>
      <c r="Z143" s="4"/>
    </row>
    <row r="144" ht="12.75" customHeight="1">
      <c r="A144" s="7"/>
      <c r="B144" s="7"/>
      <c r="C144" s="7"/>
      <c r="D144" s="4"/>
      <c r="E144" s="8"/>
      <c r="F144" s="4"/>
      <c r="G144" s="4"/>
      <c r="H144" s="4"/>
      <c r="I144" s="4"/>
      <c r="J144" s="4"/>
      <c r="K144" s="4"/>
      <c r="L144" s="4"/>
      <c r="M144" s="8"/>
      <c r="N144" s="4"/>
      <c r="O144" s="4"/>
      <c r="P144" s="4"/>
      <c r="Q144" s="4"/>
      <c r="R144" s="4"/>
      <c r="S144" s="4"/>
      <c r="T144" s="4"/>
      <c r="U144" s="4"/>
      <c r="V144" s="4"/>
      <c r="W144" s="4"/>
      <c r="X144" s="4"/>
      <c r="Y144" s="4"/>
      <c r="Z144" s="4"/>
    </row>
    <row r="145" ht="12.75" customHeight="1">
      <c r="A145" s="7"/>
      <c r="B145" s="7"/>
      <c r="C145" s="7"/>
      <c r="D145" s="4"/>
      <c r="E145" s="8"/>
      <c r="F145" s="4"/>
      <c r="G145" s="4"/>
      <c r="H145" s="4"/>
      <c r="I145" s="4"/>
      <c r="J145" s="4"/>
      <c r="K145" s="4"/>
      <c r="L145" s="4"/>
      <c r="M145" s="8"/>
      <c r="N145" s="4"/>
      <c r="O145" s="4"/>
      <c r="P145" s="4"/>
      <c r="Q145" s="4"/>
      <c r="R145" s="4"/>
      <c r="S145" s="4"/>
      <c r="T145" s="4"/>
      <c r="U145" s="4"/>
      <c r="V145" s="4"/>
      <c r="W145" s="4"/>
      <c r="X145" s="4"/>
      <c r="Y145" s="4"/>
      <c r="Z145" s="4"/>
    </row>
    <row r="146" ht="12.75" customHeight="1">
      <c r="A146" s="7"/>
      <c r="B146" s="7"/>
      <c r="C146" s="7"/>
      <c r="D146" s="4"/>
      <c r="E146" s="8"/>
      <c r="F146" s="4"/>
      <c r="G146" s="4"/>
      <c r="H146" s="4"/>
      <c r="I146" s="4"/>
      <c r="J146" s="4"/>
      <c r="K146" s="4"/>
      <c r="L146" s="4"/>
      <c r="M146" s="8"/>
      <c r="N146" s="4"/>
      <c r="O146" s="4"/>
      <c r="P146" s="4"/>
      <c r="Q146" s="4"/>
      <c r="R146" s="4"/>
      <c r="S146" s="4"/>
      <c r="T146" s="4"/>
      <c r="U146" s="4"/>
      <c r="V146" s="4"/>
      <c r="W146" s="4"/>
      <c r="X146" s="4"/>
      <c r="Y146" s="4"/>
      <c r="Z146" s="4"/>
    </row>
    <row r="147" ht="12.75" customHeight="1">
      <c r="A147" s="7"/>
      <c r="B147" s="7"/>
      <c r="C147" s="7"/>
      <c r="D147" s="4"/>
      <c r="E147" s="8"/>
      <c r="F147" s="4"/>
      <c r="G147" s="4"/>
      <c r="H147" s="4"/>
      <c r="I147" s="4"/>
      <c r="J147" s="4"/>
      <c r="K147" s="4"/>
      <c r="L147" s="4"/>
      <c r="M147" s="8"/>
      <c r="N147" s="4"/>
      <c r="O147" s="4"/>
      <c r="P147" s="4"/>
      <c r="Q147" s="4"/>
      <c r="R147" s="4"/>
      <c r="S147" s="4"/>
      <c r="T147" s="4"/>
      <c r="U147" s="4"/>
      <c r="V147" s="4"/>
      <c r="W147" s="4"/>
      <c r="X147" s="4"/>
      <c r="Y147" s="4"/>
      <c r="Z147" s="4"/>
    </row>
    <row r="148" ht="12.75" customHeight="1">
      <c r="A148" s="7"/>
      <c r="B148" s="7"/>
      <c r="C148" s="7"/>
      <c r="D148" s="4"/>
      <c r="E148" s="8"/>
      <c r="F148" s="4"/>
      <c r="G148" s="4"/>
      <c r="H148" s="4"/>
      <c r="I148" s="4"/>
      <c r="J148" s="4"/>
      <c r="K148" s="4"/>
      <c r="L148" s="4"/>
      <c r="M148" s="8"/>
      <c r="N148" s="4"/>
      <c r="O148" s="4"/>
      <c r="P148" s="4"/>
      <c r="Q148" s="4"/>
      <c r="R148" s="4"/>
      <c r="S148" s="4"/>
      <c r="T148" s="4"/>
      <c r="U148" s="4"/>
      <c r="V148" s="4"/>
      <c r="W148" s="4"/>
      <c r="X148" s="4"/>
      <c r="Y148" s="4"/>
      <c r="Z148" s="4"/>
    </row>
    <row r="149" ht="12.75" customHeight="1">
      <c r="A149" s="7"/>
      <c r="B149" s="7"/>
      <c r="C149" s="7"/>
      <c r="D149" s="4"/>
      <c r="E149" s="8"/>
      <c r="F149" s="4"/>
      <c r="G149" s="4"/>
      <c r="H149" s="4"/>
      <c r="I149" s="4"/>
      <c r="J149" s="4"/>
      <c r="K149" s="4"/>
      <c r="L149" s="4"/>
      <c r="M149" s="8"/>
      <c r="N149" s="4"/>
      <c r="O149" s="4"/>
      <c r="P149" s="4"/>
      <c r="Q149" s="4"/>
      <c r="R149" s="4"/>
      <c r="S149" s="4"/>
      <c r="T149" s="4"/>
      <c r="U149" s="4"/>
      <c r="V149" s="4"/>
      <c r="W149" s="4"/>
      <c r="X149" s="4"/>
      <c r="Y149" s="4"/>
      <c r="Z149" s="4"/>
    </row>
    <row r="150" ht="12.75" customHeight="1">
      <c r="A150" s="7"/>
      <c r="B150" s="7"/>
      <c r="C150" s="7"/>
      <c r="D150" s="4"/>
      <c r="E150" s="8"/>
      <c r="F150" s="4"/>
      <c r="G150" s="4"/>
      <c r="H150" s="4"/>
      <c r="I150" s="4"/>
      <c r="J150" s="4"/>
      <c r="K150" s="4"/>
      <c r="L150" s="4"/>
      <c r="M150" s="8"/>
      <c r="N150" s="4"/>
      <c r="O150" s="4"/>
      <c r="P150" s="4"/>
      <c r="Q150" s="4"/>
      <c r="R150" s="4"/>
      <c r="S150" s="4"/>
      <c r="T150" s="4"/>
      <c r="U150" s="4"/>
      <c r="V150" s="4"/>
      <c r="W150" s="4"/>
      <c r="X150" s="4"/>
      <c r="Y150" s="4"/>
      <c r="Z150" s="4"/>
    </row>
    <row r="151" ht="12.75" customHeight="1">
      <c r="A151" s="7"/>
      <c r="B151" s="7"/>
      <c r="C151" s="7"/>
      <c r="D151" s="4"/>
      <c r="E151" s="8"/>
      <c r="F151" s="4"/>
      <c r="G151" s="4"/>
      <c r="H151" s="4"/>
      <c r="I151" s="4"/>
      <c r="J151" s="4"/>
      <c r="K151" s="4"/>
      <c r="L151" s="4"/>
      <c r="M151" s="8"/>
      <c r="N151" s="4"/>
      <c r="O151" s="4"/>
      <c r="P151" s="4"/>
      <c r="Q151" s="4"/>
      <c r="R151" s="4"/>
      <c r="S151" s="4"/>
      <c r="T151" s="4"/>
      <c r="U151" s="4"/>
      <c r="V151" s="4"/>
      <c r="W151" s="4"/>
      <c r="X151" s="4"/>
      <c r="Y151" s="4"/>
      <c r="Z151" s="4"/>
    </row>
    <row r="152" ht="12.75" customHeight="1">
      <c r="A152" s="7"/>
      <c r="B152" s="7"/>
      <c r="C152" s="7"/>
      <c r="D152" s="4"/>
      <c r="E152" s="8"/>
      <c r="F152" s="4"/>
      <c r="G152" s="4"/>
      <c r="H152" s="4"/>
      <c r="I152" s="4"/>
      <c r="J152" s="4"/>
      <c r="K152" s="4"/>
      <c r="L152" s="4"/>
      <c r="M152" s="8"/>
      <c r="N152" s="4"/>
      <c r="O152" s="4"/>
      <c r="P152" s="4"/>
      <c r="Q152" s="4"/>
      <c r="R152" s="4"/>
      <c r="S152" s="4"/>
      <c r="T152" s="4"/>
      <c r="U152" s="4"/>
      <c r="V152" s="4"/>
      <c r="W152" s="4"/>
      <c r="X152" s="4"/>
      <c r="Y152" s="4"/>
      <c r="Z152" s="4"/>
    </row>
    <row r="153" ht="12.75" customHeight="1">
      <c r="A153" s="7"/>
      <c r="B153" s="7"/>
      <c r="C153" s="7"/>
      <c r="D153" s="4"/>
      <c r="E153" s="8"/>
      <c r="F153" s="4"/>
      <c r="G153" s="4"/>
      <c r="H153" s="4"/>
      <c r="I153" s="4"/>
      <c r="J153" s="4"/>
      <c r="K153" s="4"/>
      <c r="L153" s="4"/>
      <c r="M153" s="8"/>
      <c r="N153" s="4"/>
      <c r="O153" s="4"/>
      <c r="P153" s="4"/>
      <c r="Q153" s="4"/>
      <c r="R153" s="4"/>
      <c r="S153" s="4"/>
      <c r="T153" s="4"/>
      <c r="U153" s="4"/>
      <c r="V153" s="4"/>
      <c r="W153" s="4"/>
      <c r="X153" s="4"/>
      <c r="Y153" s="4"/>
      <c r="Z153" s="4"/>
    </row>
    <row r="154" ht="12.75" customHeight="1">
      <c r="A154" s="7"/>
      <c r="B154" s="7"/>
      <c r="C154" s="7"/>
      <c r="D154" s="4"/>
      <c r="E154" s="8"/>
      <c r="F154" s="4"/>
      <c r="G154" s="4"/>
      <c r="H154" s="4"/>
      <c r="I154" s="4"/>
      <c r="J154" s="4"/>
      <c r="K154" s="4"/>
      <c r="L154" s="4"/>
      <c r="M154" s="8"/>
      <c r="N154" s="4"/>
      <c r="O154" s="4"/>
      <c r="P154" s="4"/>
      <c r="Q154" s="4"/>
      <c r="R154" s="4"/>
      <c r="S154" s="4"/>
      <c r="T154" s="4"/>
      <c r="U154" s="4"/>
      <c r="V154" s="4"/>
      <c r="W154" s="4"/>
      <c r="X154" s="4"/>
      <c r="Y154" s="4"/>
      <c r="Z154" s="4"/>
    </row>
    <row r="155" ht="12.75" customHeight="1">
      <c r="A155" s="7"/>
      <c r="B155" s="7"/>
      <c r="C155" s="7"/>
      <c r="D155" s="4"/>
      <c r="E155" s="8"/>
      <c r="F155" s="4"/>
      <c r="G155" s="4"/>
      <c r="H155" s="4"/>
      <c r="I155" s="4"/>
      <c r="J155" s="4"/>
      <c r="K155" s="4"/>
      <c r="L155" s="4"/>
      <c r="M155" s="8"/>
      <c r="N155" s="4"/>
      <c r="O155" s="4"/>
      <c r="P155" s="4"/>
      <c r="Q155" s="4"/>
      <c r="R155" s="4"/>
      <c r="S155" s="4"/>
      <c r="T155" s="4"/>
      <c r="U155" s="4"/>
      <c r="V155" s="4"/>
      <c r="W155" s="4"/>
      <c r="X155" s="4"/>
      <c r="Y155" s="4"/>
      <c r="Z155" s="4"/>
    </row>
    <row r="156" ht="12.75" customHeight="1">
      <c r="A156" s="7"/>
      <c r="B156" s="7"/>
      <c r="C156" s="7"/>
      <c r="D156" s="4"/>
      <c r="E156" s="8"/>
      <c r="F156" s="4"/>
      <c r="G156" s="4"/>
      <c r="H156" s="4"/>
      <c r="I156" s="4"/>
      <c r="J156" s="4"/>
      <c r="K156" s="4"/>
      <c r="L156" s="4"/>
      <c r="M156" s="8"/>
      <c r="N156" s="4"/>
      <c r="O156" s="4"/>
      <c r="P156" s="4"/>
      <c r="Q156" s="4"/>
      <c r="R156" s="4"/>
      <c r="S156" s="4"/>
      <c r="T156" s="4"/>
      <c r="U156" s="4"/>
      <c r="V156" s="4"/>
      <c r="W156" s="4"/>
      <c r="X156" s="4"/>
      <c r="Y156" s="4"/>
      <c r="Z156" s="4"/>
    </row>
    <row r="157" ht="12.75" customHeight="1">
      <c r="A157" s="7"/>
      <c r="B157" s="7"/>
      <c r="C157" s="7"/>
      <c r="D157" s="4"/>
      <c r="E157" s="8"/>
      <c r="F157" s="4"/>
      <c r="G157" s="4"/>
      <c r="H157" s="4"/>
      <c r="I157" s="4"/>
      <c r="J157" s="4"/>
      <c r="K157" s="4"/>
      <c r="L157" s="4"/>
      <c r="M157" s="8"/>
      <c r="N157" s="4"/>
      <c r="O157" s="4"/>
      <c r="P157" s="4"/>
      <c r="Q157" s="4"/>
      <c r="R157" s="4"/>
      <c r="S157" s="4"/>
      <c r="T157" s="4"/>
      <c r="U157" s="4"/>
      <c r="V157" s="4"/>
      <c r="W157" s="4"/>
      <c r="X157" s="4"/>
      <c r="Y157" s="4"/>
      <c r="Z157" s="4"/>
    </row>
    <row r="158" ht="12.75" customHeight="1">
      <c r="A158" s="7"/>
      <c r="B158" s="7"/>
      <c r="C158" s="7"/>
      <c r="D158" s="4"/>
      <c r="E158" s="8"/>
      <c r="F158" s="4"/>
      <c r="G158" s="4"/>
      <c r="H158" s="4"/>
      <c r="I158" s="4"/>
      <c r="J158" s="4"/>
      <c r="K158" s="4"/>
      <c r="L158" s="4"/>
      <c r="M158" s="8"/>
      <c r="N158" s="4"/>
      <c r="O158" s="4"/>
      <c r="P158" s="4"/>
      <c r="Q158" s="4"/>
      <c r="R158" s="4"/>
      <c r="S158" s="4"/>
      <c r="T158" s="4"/>
      <c r="U158" s="4"/>
      <c r="V158" s="4"/>
      <c r="W158" s="4"/>
      <c r="X158" s="4"/>
      <c r="Y158" s="4"/>
      <c r="Z158" s="4"/>
    </row>
    <row r="159" ht="12.75" customHeight="1">
      <c r="A159" s="7"/>
      <c r="B159" s="7"/>
      <c r="C159" s="7"/>
      <c r="D159" s="4"/>
      <c r="E159" s="8"/>
      <c r="F159" s="4"/>
      <c r="G159" s="4"/>
      <c r="H159" s="4"/>
      <c r="I159" s="4"/>
      <c r="J159" s="4"/>
      <c r="K159" s="4"/>
      <c r="L159" s="4"/>
      <c r="M159" s="8"/>
      <c r="N159" s="4"/>
      <c r="O159" s="4"/>
      <c r="P159" s="4"/>
      <c r="Q159" s="4"/>
      <c r="R159" s="4"/>
      <c r="S159" s="4"/>
      <c r="T159" s="4"/>
      <c r="U159" s="4"/>
      <c r="V159" s="4"/>
      <c r="W159" s="4"/>
      <c r="X159" s="4"/>
      <c r="Y159" s="4"/>
      <c r="Z159" s="4"/>
    </row>
    <row r="160" ht="12.75" customHeight="1">
      <c r="A160" s="7"/>
      <c r="B160" s="7"/>
      <c r="C160" s="7"/>
      <c r="D160" s="4"/>
      <c r="E160" s="8"/>
      <c r="F160" s="4"/>
      <c r="G160" s="4"/>
      <c r="H160" s="4"/>
      <c r="I160" s="4"/>
      <c r="J160" s="4"/>
      <c r="K160" s="4"/>
      <c r="L160" s="4"/>
      <c r="M160" s="8"/>
      <c r="N160" s="4"/>
      <c r="O160" s="4"/>
      <c r="P160" s="4"/>
      <c r="Q160" s="4"/>
      <c r="R160" s="4"/>
      <c r="S160" s="4"/>
      <c r="T160" s="4"/>
      <c r="U160" s="4"/>
      <c r="V160" s="4"/>
      <c r="W160" s="4"/>
      <c r="X160" s="4"/>
      <c r="Y160" s="4"/>
      <c r="Z160" s="4"/>
    </row>
    <row r="161" ht="12.75" customHeight="1">
      <c r="A161" s="7"/>
      <c r="B161" s="7"/>
      <c r="C161" s="7"/>
      <c r="D161" s="4"/>
      <c r="E161" s="8"/>
      <c r="F161" s="4"/>
      <c r="G161" s="4"/>
      <c r="H161" s="4"/>
      <c r="I161" s="4"/>
      <c r="J161" s="4"/>
      <c r="K161" s="4"/>
      <c r="L161" s="4"/>
      <c r="M161" s="8"/>
      <c r="N161" s="4"/>
      <c r="O161" s="4"/>
      <c r="P161" s="4"/>
      <c r="Q161" s="4"/>
      <c r="R161" s="4"/>
      <c r="S161" s="4"/>
      <c r="T161" s="4"/>
      <c r="U161" s="4"/>
      <c r="V161" s="4"/>
      <c r="W161" s="4"/>
      <c r="X161" s="4"/>
      <c r="Y161" s="4"/>
      <c r="Z161" s="4"/>
    </row>
    <row r="162" ht="12.75" customHeight="1">
      <c r="A162" s="7"/>
      <c r="B162" s="7"/>
      <c r="C162" s="7"/>
      <c r="D162" s="4"/>
      <c r="E162" s="8"/>
      <c r="F162" s="4"/>
      <c r="G162" s="4"/>
      <c r="H162" s="4"/>
      <c r="I162" s="4"/>
      <c r="J162" s="4"/>
      <c r="K162" s="4"/>
      <c r="L162" s="4"/>
      <c r="M162" s="8"/>
      <c r="N162" s="4"/>
      <c r="O162" s="4"/>
      <c r="P162" s="4"/>
      <c r="Q162" s="4"/>
      <c r="R162" s="4"/>
      <c r="S162" s="4"/>
      <c r="T162" s="4"/>
      <c r="U162" s="4"/>
      <c r="V162" s="4"/>
      <c r="W162" s="4"/>
      <c r="X162" s="4"/>
      <c r="Y162" s="4"/>
      <c r="Z162" s="4"/>
    </row>
    <row r="163" ht="12.75" customHeight="1">
      <c r="A163" s="7"/>
      <c r="B163" s="7"/>
      <c r="C163" s="7"/>
      <c r="D163" s="4"/>
      <c r="E163" s="8"/>
      <c r="F163" s="4"/>
      <c r="G163" s="4"/>
      <c r="H163" s="4"/>
      <c r="I163" s="4"/>
      <c r="J163" s="4"/>
      <c r="K163" s="4"/>
      <c r="L163" s="4"/>
      <c r="M163" s="8"/>
      <c r="N163" s="4"/>
      <c r="O163" s="4"/>
      <c r="P163" s="4"/>
      <c r="Q163" s="4"/>
      <c r="R163" s="4"/>
      <c r="S163" s="4"/>
      <c r="T163" s="4"/>
      <c r="U163" s="4"/>
      <c r="V163" s="4"/>
      <c r="W163" s="4"/>
      <c r="X163" s="4"/>
      <c r="Y163" s="4"/>
      <c r="Z163" s="4"/>
    </row>
    <row r="164" ht="12.75" customHeight="1">
      <c r="A164" s="7"/>
      <c r="B164" s="7"/>
      <c r="C164" s="7"/>
      <c r="D164" s="4"/>
      <c r="E164" s="8"/>
      <c r="F164" s="4"/>
      <c r="G164" s="4"/>
      <c r="H164" s="4"/>
      <c r="I164" s="4"/>
      <c r="J164" s="4"/>
      <c r="K164" s="4"/>
      <c r="L164" s="4"/>
      <c r="M164" s="8"/>
      <c r="N164" s="4"/>
      <c r="O164" s="4"/>
      <c r="P164" s="4"/>
      <c r="Q164" s="4"/>
      <c r="R164" s="4"/>
      <c r="S164" s="4"/>
      <c r="T164" s="4"/>
      <c r="U164" s="4"/>
      <c r="V164" s="4"/>
      <c r="W164" s="4"/>
      <c r="X164" s="4"/>
      <c r="Y164" s="4"/>
      <c r="Z164" s="4"/>
    </row>
    <row r="165" ht="12.75" customHeight="1">
      <c r="A165" s="7"/>
      <c r="B165" s="7"/>
      <c r="C165" s="7"/>
      <c r="D165" s="4"/>
      <c r="E165" s="8"/>
      <c r="F165" s="4"/>
      <c r="G165" s="4"/>
      <c r="H165" s="4"/>
      <c r="I165" s="4"/>
      <c r="J165" s="4"/>
      <c r="K165" s="4"/>
      <c r="L165" s="4"/>
      <c r="M165" s="8"/>
      <c r="N165" s="4"/>
      <c r="O165" s="4"/>
      <c r="P165" s="4"/>
      <c r="Q165" s="4"/>
      <c r="R165" s="4"/>
      <c r="S165" s="4"/>
      <c r="T165" s="4"/>
      <c r="U165" s="4"/>
      <c r="V165" s="4"/>
      <c r="W165" s="4"/>
      <c r="X165" s="4"/>
      <c r="Y165" s="4"/>
      <c r="Z165" s="4"/>
    </row>
    <row r="166" ht="12.75" customHeight="1">
      <c r="A166" s="7"/>
      <c r="B166" s="7"/>
      <c r="C166" s="7"/>
      <c r="D166" s="4"/>
      <c r="E166" s="8"/>
      <c r="F166" s="4"/>
      <c r="G166" s="4"/>
      <c r="H166" s="4"/>
      <c r="I166" s="4"/>
      <c r="J166" s="4"/>
      <c r="K166" s="4"/>
      <c r="L166" s="4"/>
      <c r="M166" s="8"/>
      <c r="N166" s="4"/>
      <c r="O166" s="4"/>
      <c r="P166" s="4"/>
      <c r="Q166" s="4"/>
      <c r="R166" s="4"/>
      <c r="S166" s="4"/>
      <c r="T166" s="4"/>
      <c r="U166" s="4"/>
      <c r="V166" s="4"/>
      <c r="W166" s="4"/>
      <c r="X166" s="4"/>
      <c r="Y166" s="4"/>
      <c r="Z166" s="4"/>
    </row>
    <row r="167" ht="12.75" customHeight="1">
      <c r="A167" s="7"/>
      <c r="B167" s="7"/>
      <c r="C167" s="7"/>
      <c r="D167" s="4"/>
      <c r="E167" s="8"/>
      <c r="F167" s="4"/>
      <c r="G167" s="4"/>
      <c r="H167" s="4"/>
      <c r="I167" s="4"/>
      <c r="J167" s="4"/>
      <c r="K167" s="4"/>
      <c r="L167" s="4"/>
      <c r="M167" s="8"/>
      <c r="N167" s="4"/>
      <c r="O167" s="4"/>
      <c r="P167" s="4"/>
      <c r="Q167" s="4"/>
      <c r="R167" s="4"/>
      <c r="S167" s="4"/>
      <c r="T167" s="4"/>
      <c r="U167" s="4"/>
      <c r="V167" s="4"/>
      <c r="W167" s="4"/>
      <c r="X167" s="4"/>
      <c r="Y167" s="4"/>
      <c r="Z167" s="4"/>
    </row>
    <row r="168" ht="12.75" customHeight="1">
      <c r="A168" s="7"/>
      <c r="B168" s="7"/>
      <c r="C168" s="7"/>
      <c r="D168" s="4"/>
      <c r="E168" s="8"/>
      <c r="F168" s="4"/>
      <c r="G168" s="4"/>
      <c r="H168" s="4"/>
      <c r="I168" s="4"/>
      <c r="J168" s="4"/>
      <c r="K168" s="4"/>
      <c r="L168" s="4"/>
      <c r="M168" s="8"/>
      <c r="N168" s="4"/>
      <c r="O168" s="4"/>
      <c r="P168" s="4"/>
      <c r="Q168" s="4"/>
      <c r="R168" s="4"/>
      <c r="S168" s="4"/>
      <c r="T168" s="4"/>
      <c r="U168" s="4"/>
      <c r="V168" s="4"/>
      <c r="W168" s="4"/>
      <c r="X168" s="4"/>
      <c r="Y168" s="4"/>
      <c r="Z168" s="4"/>
    </row>
    <row r="169" ht="12.75" customHeight="1">
      <c r="A169" s="7"/>
      <c r="B169" s="7"/>
      <c r="C169" s="7"/>
      <c r="D169" s="4"/>
      <c r="E169" s="8"/>
      <c r="F169" s="4"/>
      <c r="G169" s="4"/>
      <c r="H169" s="4"/>
      <c r="I169" s="4"/>
      <c r="J169" s="4"/>
      <c r="K169" s="4"/>
      <c r="L169" s="4"/>
      <c r="M169" s="8"/>
      <c r="N169" s="4"/>
      <c r="O169" s="4"/>
      <c r="P169" s="4"/>
      <c r="Q169" s="4"/>
      <c r="R169" s="4"/>
      <c r="S169" s="4"/>
      <c r="T169" s="4"/>
      <c r="U169" s="4"/>
      <c r="V169" s="4"/>
      <c r="W169" s="4"/>
      <c r="X169" s="4"/>
      <c r="Y169" s="4"/>
      <c r="Z169" s="4"/>
    </row>
    <row r="170" ht="12.75" customHeight="1">
      <c r="A170" s="7"/>
      <c r="B170" s="7"/>
      <c r="C170" s="7"/>
      <c r="D170" s="4"/>
      <c r="E170" s="8"/>
      <c r="F170" s="4"/>
      <c r="G170" s="4"/>
      <c r="H170" s="4"/>
      <c r="I170" s="4"/>
      <c r="J170" s="4"/>
      <c r="K170" s="4"/>
      <c r="L170" s="4"/>
      <c r="M170" s="8"/>
      <c r="N170" s="4"/>
      <c r="O170" s="4"/>
      <c r="P170" s="4"/>
      <c r="Q170" s="4"/>
      <c r="R170" s="4"/>
      <c r="S170" s="4"/>
      <c r="T170" s="4"/>
      <c r="U170" s="4"/>
      <c r="V170" s="4"/>
      <c r="W170" s="4"/>
      <c r="X170" s="4"/>
      <c r="Y170" s="4"/>
      <c r="Z170" s="4"/>
    </row>
    <row r="171" ht="12.75" customHeight="1">
      <c r="A171" s="7"/>
      <c r="B171" s="7"/>
      <c r="C171" s="7"/>
      <c r="D171" s="4"/>
      <c r="E171" s="8"/>
      <c r="F171" s="4"/>
      <c r="G171" s="4"/>
      <c r="H171" s="4"/>
      <c r="I171" s="4"/>
      <c r="J171" s="4"/>
      <c r="K171" s="4"/>
      <c r="L171" s="4"/>
      <c r="M171" s="8"/>
      <c r="N171" s="4"/>
      <c r="O171" s="4"/>
      <c r="P171" s="4"/>
      <c r="Q171" s="4"/>
      <c r="R171" s="4"/>
      <c r="S171" s="4"/>
      <c r="T171" s="4"/>
      <c r="U171" s="4"/>
      <c r="V171" s="4"/>
      <c r="W171" s="4"/>
      <c r="X171" s="4"/>
      <c r="Y171" s="4"/>
      <c r="Z171" s="4"/>
    </row>
    <row r="172" ht="12.75" customHeight="1">
      <c r="A172" s="7"/>
      <c r="B172" s="7"/>
      <c r="C172" s="7"/>
      <c r="D172" s="4"/>
      <c r="E172" s="8"/>
      <c r="F172" s="4"/>
      <c r="G172" s="4"/>
      <c r="H172" s="4"/>
      <c r="I172" s="4"/>
      <c r="J172" s="4"/>
      <c r="K172" s="4"/>
      <c r="L172" s="4"/>
      <c r="M172" s="8"/>
      <c r="N172" s="4"/>
      <c r="O172" s="4"/>
      <c r="P172" s="4"/>
      <c r="Q172" s="4"/>
      <c r="R172" s="4"/>
      <c r="S172" s="4"/>
      <c r="T172" s="4"/>
      <c r="U172" s="4"/>
      <c r="V172" s="4"/>
      <c r="W172" s="4"/>
      <c r="X172" s="4"/>
      <c r="Y172" s="4"/>
      <c r="Z172" s="4"/>
    </row>
    <row r="173" ht="12.75" customHeight="1">
      <c r="A173" s="7"/>
      <c r="B173" s="7"/>
      <c r="C173" s="7"/>
      <c r="D173" s="4"/>
      <c r="E173" s="8"/>
      <c r="F173" s="4"/>
      <c r="G173" s="4"/>
      <c r="H173" s="4"/>
      <c r="I173" s="4"/>
      <c r="J173" s="4"/>
      <c r="K173" s="4"/>
      <c r="L173" s="4"/>
      <c r="M173" s="8"/>
      <c r="N173" s="4"/>
      <c r="O173" s="4"/>
      <c r="P173" s="4"/>
      <c r="Q173" s="4"/>
      <c r="R173" s="4"/>
      <c r="S173" s="4"/>
      <c r="T173" s="4"/>
      <c r="U173" s="4"/>
      <c r="V173" s="4"/>
      <c r="W173" s="4"/>
      <c r="X173" s="4"/>
      <c r="Y173" s="4"/>
      <c r="Z173" s="4"/>
    </row>
    <row r="174" ht="12.75" customHeight="1">
      <c r="A174" s="7"/>
      <c r="B174" s="7"/>
      <c r="C174" s="7"/>
      <c r="D174" s="4"/>
      <c r="E174" s="8"/>
      <c r="F174" s="4"/>
      <c r="G174" s="4"/>
      <c r="H174" s="4"/>
      <c r="I174" s="4"/>
      <c r="J174" s="4"/>
      <c r="K174" s="4"/>
      <c r="L174" s="4"/>
      <c r="M174" s="8"/>
      <c r="N174" s="4"/>
      <c r="O174" s="4"/>
      <c r="P174" s="4"/>
      <c r="Q174" s="4"/>
      <c r="R174" s="4"/>
      <c r="S174" s="4"/>
      <c r="T174" s="4"/>
      <c r="U174" s="4"/>
      <c r="V174" s="4"/>
      <c r="W174" s="4"/>
      <c r="X174" s="4"/>
      <c r="Y174" s="4"/>
      <c r="Z174" s="4"/>
    </row>
    <row r="175" ht="12.75" customHeight="1">
      <c r="A175" s="7"/>
      <c r="B175" s="7"/>
      <c r="C175" s="7"/>
      <c r="D175" s="4"/>
      <c r="E175" s="8"/>
      <c r="F175" s="4"/>
      <c r="G175" s="4"/>
      <c r="H175" s="4"/>
      <c r="I175" s="4"/>
      <c r="J175" s="4"/>
      <c r="K175" s="4"/>
      <c r="L175" s="4"/>
      <c r="M175" s="8"/>
      <c r="N175" s="4"/>
      <c r="O175" s="4"/>
      <c r="P175" s="4"/>
      <c r="Q175" s="4"/>
      <c r="R175" s="4"/>
      <c r="S175" s="4"/>
      <c r="T175" s="4"/>
      <c r="U175" s="4"/>
      <c r="V175" s="4"/>
      <c r="W175" s="4"/>
      <c r="X175" s="4"/>
      <c r="Y175" s="4"/>
      <c r="Z175" s="4"/>
    </row>
    <row r="176" ht="12.75" customHeight="1">
      <c r="A176" s="7"/>
      <c r="B176" s="7"/>
      <c r="C176" s="7"/>
      <c r="D176" s="4"/>
      <c r="E176" s="8"/>
      <c r="F176" s="4"/>
      <c r="G176" s="4"/>
      <c r="H176" s="4"/>
      <c r="I176" s="4"/>
      <c r="J176" s="4"/>
      <c r="K176" s="4"/>
      <c r="L176" s="4"/>
      <c r="M176" s="8"/>
      <c r="N176" s="4"/>
      <c r="O176" s="4"/>
      <c r="P176" s="4"/>
      <c r="Q176" s="4"/>
      <c r="R176" s="4"/>
      <c r="S176" s="4"/>
      <c r="T176" s="4"/>
      <c r="U176" s="4"/>
      <c r="V176" s="4"/>
      <c r="W176" s="4"/>
      <c r="X176" s="4"/>
      <c r="Y176" s="4"/>
      <c r="Z176" s="4"/>
    </row>
    <row r="177" ht="12.75" customHeight="1">
      <c r="A177" s="7"/>
      <c r="B177" s="7"/>
      <c r="C177" s="7"/>
      <c r="D177" s="4"/>
      <c r="E177" s="8"/>
      <c r="F177" s="4"/>
      <c r="G177" s="4"/>
      <c r="H177" s="4"/>
      <c r="I177" s="4"/>
      <c r="J177" s="4"/>
      <c r="K177" s="4"/>
      <c r="L177" s="4"/>
      <c r="M177" s="8"/>
      <c r="N177" s="4"/>
      <c r="O177" s="4"/>
      <c r="P177" s="4"/>
      <c r="Q177" s="4"/>
      <c r="R177" s="4"/>
      <c r="S177" s="4"/>
      <c r="T177" s="4"/>
      <c r="U177" s="4"/>
      <c r="V177" s="4"/>
      <c r="W177" s="4"/>
      <c r="X177" s="4"/>
      <c r="Y177" s="4"/>
      <c r="Z177" s="4"/>
    </row>
    <row r="178" ht="12.75" customHeight="1">
      <c r="A178" s="7"/>
      <c r="B178" s="7"/>
      <c r="C178" s="7"/>
      <c r="D178" s="4"/>
      <c r="E178" s="8"/>
      <c r="F178" s="4"/>
      <c r="G178" s="4"/>
      <c r="H178" s="4"/>
      <c r="I178" s="4"/>
      <c r="J178" s="4"/>
      <c r="K178" s="4"/>
      <c r="L178" s="4"/>
      <c r="M178" s="8"/>
      <c r="N178" s="4"/>
      <c r="O178" s="4"/>
      <c r="P178" s="4"/>
      <c r="Q178" s="4"/>
      <c r="R178" s="4"/>
      <c r="S178" s="4"/>
      <c r="T178" s="4"/>
      <c r="U178" s="4"/>
      <c r="V178" s="4"/>
      <c r="W178" s="4"/>
      <c r="X178" s="4"/>
      <c r="Y178" s="4"/>
      <c r="Z178" s="4"/>
    </row>
    <row r="179" ht="12.75" customHeight="1">
      <c r="A179" s="7"/>
      <c r="B179" s="7"/>
      <c r="C179" s="7"/>
      <c r="D179" s="4"/>
      <c r="E179" s="8"/>
      <c r="F179" s="4"/>
      <c r="G179" s="4"/>
      <c r="H179" s="4"/>
      <c r="I179" s="4"/>
      <c r="J179" s="4"/>
      <c r="K179" s="4"/>
      <c r="L179" s="4"/>
      <c r="M179" s="8"/>
      <c r="N179" s="4"/>
      <c r="O179" s="4"/>
      <c r="P179" s="4"/>
      <c r="Q179" s="4"/>
      <c r="R179" s="4"/>
      <c r="S179" s="4"/>
      <c r="T179" s="4"/>
      <c r="U179" s="4"/>
      <c r="V179" s="4"/>
      <c r="W179" s="4"/>
      <c r="X179" s="4"/>
      <c r="Y179" s="4"/>
      <c r="Z179" s="4"/>
    </row>
    <row r="180" ht="12.75" customHeight="1">
      <c r="A180" s="7"/>
      <c r="B180" s="7"/>
      <c r="C180" s="7"/>
      <c r="D180" s="4"/>
      <c r="E180" s="8"/>
      <c r="F180" s="4"/>
      <c r="G180" s="4"/>
      <c r="H180" s="4"/>
      <c r="I180" s="4"/>
      <c r="J180" s="4"/>
      <c r="K180" s="4"/>
      <c r="L180" s="4"/>
      <c r="M180" s="8"/>
      <c r="N180" s="4"/>
      <c r="O180" s="4"/>
      <c r="P180" s="4"/>
      <c r="Q180" s="4"/>
      <c r="R180" s="4"/>
      <c r="S180" s="4"/>
      <c r="T180" s="4"/>
      <c r="U180" s="4"/>
      <c r="V180" s="4"/>
      <c r="W180" s="4"/>
      <c r="X180" s="4"/>
      <c r="Y180" s="4"/>
      <c r="Z180" s="4"/>
    </row>
    <row r="181" ht="12.75" customHeight="1">
      <c r="A181" s="7"/>
      <c r="B181" s="7"/>
      <c r="C181" s="7"/>
      <c r="D181" s="4"/>
      <c r="E181" s="8"/>
      <c r="F181" s="4"/>
      <c r="G181" s="4"/>
      <c r="H181" s="4"/>
      <c r="I181" s="4"/>
      <c r="J181" s="4"/>
      <c r="K181" s="4"/>
      <c r="L181" s="4"/>
      <c r="M181" s="8"/>
      <c r="N181" s="4"/>
      <c r="O181" s="4"/>
      <c r="P181" s="4"/>
      <c r="Q181" s="4"/>
      <c r="R181" s="4"/>
      <c r="S181" s="4"/>
      <c r="T181" s="4"/>
      <c r="U181" s="4"/>
      <c r="V181" s="4"/>
      <c r="W181" s="4"/>
      <c r="X181" s="4"/>
      <c r="Y181" s="4"/>
      <c r="Z181" s="4"/>
    </row>
    <row r="182" ht="12.75" customHeight="1">
      <c r="A182" s="7"/>
      <c r="B182" s="7"/>
      <c r="C182" s="7"/>
      <c r="D182" s="4"/>
      <c r="E182" s="8"/>
      <c r="F182" s="4"/>
      <c r="G182" s="4"/>
      <c r="H182" s="4"/>
      <c r="I182" s="4"/>
      <c r="J182" s="4"/>
      <c r="K182" s="4"/>
      <c r="L182" s="4"/>
      <c r="M182" s="8"/>
      <c r="N182" s="4"/>
      <c r="O182" s="4"/>
      <c r="P182" s="4"/>
      <c r="Q182" s="4"/>
      <c r="R182" s="4"/>
      <c r="S182" s="4"/>
      <c r="T182" s="4"/>
      <c r="U182" s="4"/>
      <c r="V182" s="4"/>
      <c r="W182" s="4"/>
      <c r="X182" s="4"/>
      <c r="Y182" s="4"/>
      <c r="Z182" s="4"/>
    </row>
    <row r="183" ht="12.75" customHeight="1">
      <c r="A183" s="7"/>
      <c r="B183" s="7"/>
      <c r="C183" s="7"/>
      <c r="D183" s="4"/>
      <c r="E183" s="8"/>
      <c r="F183" s="4"/>
      <c r="G183" s="4"/>
      <c r="H183" s="4"/>
      <c r="I183" s="4"/>
      <c r="J183" s="4"/>
      <c r="K183" s="4"/>
      <c r="L183" s="4"/>
      <c r="M183" s="8"/>
      <c r="N183" s="4"/>
      <c r="O183" s="4"/>
      <c r="P183" s="4"/>
      <c r="Q183" s="4"/>
      <c r="R183" s="4"/>
      <c r="S183" s="4"/>
      <c r="T183" s="4"/>
      <c r="U183" s="4"/>
      <c r="V183" s="4"/>
      <c r="W183" s="4"/>
      <c r="X183" s="4"/>
      <c r="Y183" s="4"/>
      <c r="Z183" s="4"/>
    </row>
    <row r="184" ht="12.75" customHeight="1">
      <c r="A184" s="7"/>
      <c r="B184" s="7"/>
      <c r="C184" s="7"/>
      <c r="D184" s="4"/>
      <c r="E184" s="8"/>
      <c r="F184" s="4"/>
      <c r="G184" s="4"/>
      <c r="H184" s="4"/>
      <c r="I184" s="4"/>
      <c r="J184" s="4"/>
      <c r="K184" s="4"/>
      <c r="L184" s="4"/>
      <c r="M184" s="8"/>
      <c r="N184" s="4"/>
      <c r="O184" s="4"/>
      <c r="P184" s="4"/>
      <c r="Q184" s="4"/>
      <c r="R184" s="4"/>
      <c r="S184" s="4"/>
      <c r="T184" s="4"/>
      <c r="U184" s="4"/>
      <c r="V184" s="4"/>
      <c r="W184" s="4"/>
      <c r="X184" s="4"/>
      <c r="Y184" s="4"/>
      <c r="Z184" s="4"/>
    </row>
    <row r="185" ht="12.75" customHeight="1">
      <c r="A185" s="7"/>
      <c r="B185" s="7"/>
      <c r="C185" s="7"/>
      <c r="D185" s="4"/>
      <c r="E185" s="8"/>
      <c r="F185" s="4"/>
      <c r="G185" s="4"/>
      <c r="H185" s="4"/>
      <c r="I185" s="4"/>
      <c r="J185" s="4"/>
      <c r="K185" s="4"/>
      <c r="L185" s="4"/>
      <c r="M185" s="8"/>
      <c r="N185" s="4"/>
      <c r="O185" s="4"/>
      <c r="P185" s="4"/>
      <c r="Q185" s="4"/>
      <c r="R185" s="4"/>
      <c r="S185" s="4"/>
      <c r="T185" s="4"/>
      <c r="U185" s="4"/>
      <c r="V185" s="4"/>
      <c r="W185" s="4"/>
      <c r="X185" s="4"/>
      <c r="Y185" s="4"/>
      <c r="Z185" s="4"/>
    </row>
    <row r="186" ht="12.75" customHeight="1">
      <c r="A186" s="7"/>
      <c r="B186" s="7"/>
      <c r="C186" s="7"/>
      <c r="D186" s="4"/>
      <c r="E186" s="8"/>
      <c r="F186" s="4"/>
      <c r="G186" s="4"/>
      <c r="H186" s="4"/>
      <c r="I186" s="4"/>
      <c r="J186" s="4"/>
      <c r="K186" s="4"/>
      <c r="L186" s="4"/>
      <c r="M186" s="8"/>
      <c r="N186" s="4"/>
      <c r="O186" s="4"/>
      <c r="P186" s="4"/>
      <c r="Q186" s="4"/>
      <c r="R186" s="4"/>
      <c r="S186" s="4"/>
      <c r="T186" s="4"/>
      <c r="U186" s="4"/>
      <c r="V186" s="4"/>
      <c r="W186" s="4"/>
      <c r="X186" s="4"/>
      <c r="Y186" s="4"/>
      <c r="Z186" s="4"/>
    </row>
    <row r="187" ht="12.75" customHeight="1">
      <c r="A187" s="7"/>
      <c r="B187" s="7"/>
      <c r="C187" s="7"/>
      <c r="D187" s="4"/>
      <c r="E187" s="8"/>
      <c r="F187" s="4"/>
      <c r="G187" s="4"/>
      <c r="H187" s="4"/>
      <c r="I187" s="4"/>
      <c r="J187" s="4"/>
      <c r="K187" s="4"/>
      <c r="L187" s="4"/>
      <c r="M187" s="8"/>
      <c r="N187" s="4"/>
      <c r="O187" s="4"/>
      <c r="P187" s="4"/>
      <c r="Q187" s="4"/>
      <c r="R187" s="4"/>
      <c r="S187" s="4"/>
      <c r="T187" s="4"/>
      <c r="U187" s="4"/>
      <c r="V187" s="4"/>
      <c r="W187" s="4"/>
      <c r="X187" s="4"/>
      <c r="Y187" s="4"/>
      <c r="Z187" s="4"/>
    </row>
    <row r="188" ht="12.75" customHeight="1">
      <c r="A188" s="7"/>
      <c r="B188" s="7"/>
      <c r="C188" s="7"/>
      <c r="D188" s="4"/>
      <c r="E188" s="8"/>
      <c r="F188" s="4"/>
      <c r="G188" s="4"/>
      <c r="H188" s="4"/>
      <c r="I188" s="4"/>
      <c r="J188" s="4"/>
      <c r="K188" s="4"/>
      <c r="L188" s="4"/>
      <c r="M188" s="8"/>
      <c r="N188" s="4"/>
      <c r="O188" s="4"/>
      <c r="P188" s="4"/>
      <c r="Q188" s="4"/>
      <c r="R188" s="4"/>
      <c r="S188" s="4"/>
      <c r="T188" s="4"/>
      <c r="U188" s="4"/>
      <c r="V188" s="4"/>
      <c r="W188" s="4"/>
      <c r="X188" s="4"/>
      <c r="Y188" s="4"/>
      <c r="Z188" s="4"/>
    </row>
    <row r="189" ht="12.75" customHeight="1">
      <c r="A189" s="7"/>
      <c r="B189" s="7"/>
      <c r="C189" s="7"/>
      <c r="D189" s="4"/>
      <c r="E189" s="8"/>
      <c r="F189" s="4"/>
      <c r="G189" s="4"/>
      <c r="H189" s="4"/>
      <c r="I189" s="4"/>
      <c r="J189" s="4"/>
      <c r="K189" s="4"/>
      <c r="L189" s="4"/>
      <c r="M189" s="8"/>
      <c r="N189" s="4"/>
      <c r="O189" s="4"/>
      <c r="P189" s="4"/>
      <c r="Q189" s="4"/>
      <c r="R189" s="4"/>
      <c r="S189" s="4"/>
      <c r="T189" s="4"/>
      <c r="U189" s="4"/>
      <c r="V189" s="4"/>
      <c r="W189" s="4"/>
      <c r="X189" s="4"/>
      <c r="Y189" s="4"/>
      <c r="Z189" s="4"/>
    </row>
    <row r="190" ht="12.75" customHeight="1">
      <c r="A190" s="7"/>
      <c r="B190" s="7"/>
      <c r="C190" s="7"/>
      <c r="D190" s="4"/>
      <c r="E190" s="8"/>
      <c r="F190" s="4"/>
      <c r="G190" s="4"/>
      <c r="H190" s="4"/>
      <c r="I190" s="4"/>
      <c r="J190" s="4"/>
      <c r="K190" s="4"/>
      <c r="L190" s="4"/>
      <c r="M190" s="8"/>
      <c r="N190" s="4"/>
      <c r="O190" s="4"/>
      <c r="P190" s="4"/>
      <c r="Q190" s="4"/>
      <c r="R190" s="4"/>
      <c r="S190" s="4"/>
      <c r="T190" s="4"/>
      <c r="U190" s="4"/>
      <c r="V190" s="4"/>
      <c r="W190" s="4"/>
      <c r="X190" s="4"/>
      <c r="Y190" s="4"/>
      <c r="Z190" s="4"/>
    </row>
    <row r="191" ht="12.75" customHeight="1">
      <c r="A191" s="7"/>
      <c r="B191" s="7"/>
      <c r="C191" s="7"/>
      <c r="D191" s="4"/>
      <c r="E191" s="8"/>
      <c r="F191" s="4"/>
      <c r="G191" s="4"/>
      <c r="H191" s="4"/>
      <c r="I191" s="4"/>
      <c r="J191" s="4"/>
      <c r="K191" s="4"/>
      <c r="L191" s="4"/>
      <c r="M191" s="8"/>
      <c r="N191" s="4"/>
      <c r="O191" s="4"/>
      <c r="P191" s="4"/>
      <c r="Q191" s="4"/>
      <c r="R191" s="4"/>
      <c r="S191" s="4"/>
      <c r="T191" s="4"/>
      <c r="U191" s="4"/>
      <c r="V191" s="4"/>
      <c r="W191" s="4"/>
      <c r="X191" s="4"/>
      <c r="Y191" s="4"/>
      <c r="Z191" s="4"/>
    </row>
    <row r="192" ht="12.75" customHeight="1">
      <c r="A192" s="7"/>
      <c r="B192" s="7"/>
      <c r="C192" s="7"/>
      <c r="D192" s="4"/>
      <c r="E192" s="8"/>
      <c r="F192" s="4"/>
      <c r="G192" s="4"/>
      <c r="H192" s="4"/>
      <c r="I192" s="4"/>
      <c r="J192" s="4"/>
      <c r="K192" s="4"/>
      <c r="L192" s="4"/>
      <c r="M192" s="8"/>
      <c r="N192" s="4"/>
      <c r="O192" s="4"/>
      <c r="P192" s="4"/>
      <c r="Q192" s="4"/>
      <c r="R192" s="4"/>
      <c r="S192" s="4"/>
      <c r="T192" s="4"/>
      <c r="U192" s="4"/>
      <c r="V192" s="4"/>
      <c r="W192" s="4"/>
      <c r="X192" s="4"/>
      <c r="Y192" s="4"/>
      <c r="Z192" s="4"/>
    </row>
    <row r="193" ht="12.75" customHeight="1">
      <c r="A193" s="7"/>
      <c r="B193" s="7"/>
      <c r="C193" s="7"/>
      <c r="D193" s="4"/>
      <c r="E193" s="8"/>
      <c r="F193" s="4"/>
      <c r="G193" s="4"/>
      <c r="H193" s="4"/>
      <c r="I193" s="4"/>
      <c r="J193" s="4"/>
      <c r="K193" s="4"/>
      <c r="L193" s="4"/>
      <c r="M193" s="8"/>
      <c r="N193" s="4"/>
      <c r="O193" s="4"/>
      <c r="P193" s="4"/>
      <c r="Q193" s="4"/>
      <c r="R193" s="4"/>
      <c r="S193" s="4"/>
      <c r="T193" s="4"/>
      <c r="U193" s="4"/>
      <c r="V193" s="4"/>
      <c r="W193" s="4"/>
      <c r="X193" s="4"/>
      <c r="Y193" s="4"/>
      <c r="Z193" s="4"/>
    </row>
    <row r="194" ht="12.75" customHeight="1">
      <c r="A194" s="7"/>
      <c r="B194" s="7"/>
      <c r="C194" s="7"/>
      <c r="D194" s="4"/>
      <c r="E194" s="8"/>
      <c r="F194" s="4"/>
      <c r="G194" s="4"/>
      <c r="H194" s="4"/>
      <c r="I194" s="4"/>
      <c r="J194" s="4"/>
      <c r="K194" s="4"/>
      <c r="L194" s="4"/>
      <c r="M194" s="8"/>
      <c r="N194" s="4"/>
      <c r="O194" s="4"/>
      <c r="P194" s="4"/>
      <c r="Q194" s="4"/>
      <c r="R194" s="4"/>
      <c r="S194" s="4"/>
      <c r="T194" s="4"/>
      <c r="U194" s="4"/>
      <c r="V194" s="4"/>
      <c r="W194" s="4"/>
      <c r="X194" s="4"/>
      <c r="Y194" s="4"/>
      <c r="Z194" s="4"/>
    </row>
    <row r="195" ht="12.75" customHeight="1">
      <c r="A195" s="7"/>
      <c r="B195" s="7"/>
      <c r="C195" s="7"/>
      <c r="D195" s="4"/>
      <c r="E195" s="8"/>
      <c r="F195" s="4"/>
      <c r="G195" s="4"/>
      <c r="H195" s="4"/>
      <c r="I195" s="4"/>
      <c r="J195" s="4"/>
      <c r="K195" s="4"/>
      <c r="L195" s="4"/>
      <c r="M195" s="8"/>
      <c r="N195" s="4"/>
      <c r="O195" s="4"/>
      <c r="P195" s="4"/>
      <c r="Q195" s="4"/>
      <c r="R195" s="4"/>
      <c r="S195" s="4"/>
      <c r="T195" s="4"/>
      <c r="U195" s="4"/>
      <c r="V195" s="4"/>
      <c r="W195" s="4"/>
      <c r="X195" s="4"/>
      <c r="Y195" s="4"/>
      <c r="Z195" s="4"/>
    </row>
    <row r="196" ht="12.75" customHeight="1">
      <c r="A196" s="7"/>
      <c r="B196" s="7"/>
      <c r="C196" s="7"/>
      <c r="D196" s="4"/>
      <c r="E196" s="8"/>
      <c r="F196" s="4"/>
      <c r="G196" s="4"/>
      <c r="H196" s="4"/>
      <c r="I196" s="4"/>
      <c r="J196" s="4"/>
      <c r="K196" s="4"/>
      <c r="L196" s="4"/>
      <c r="M196" s="8"/>
      <c r="N196" s="4"/>
      <c r="O196" s="4"/>
      <c r="P196" s="4"/>
      <c r="Q196" s="4"/>
      <c r="R196" s="4"/>
      <c r="S196" s="4"/>
      <c r="T196" s="4"/>
      <c r="U196" s="4"/>
      <c r="V196" s="4"/>
      <c r="W196" s="4"/>
      <c r="X196" s="4"/>
      <c r="Y196" s="4"/>
      <c r="Z196" s="4"/>
    </row>
    <row r="197" ht="12.75" customHeight="1">
      <c r="A197" s="7"/>
      <c r="B197" s="7"/>
      <c r="C197" s="7"/>
      <c r="D197" s="4"/>
      <c r="E197" s="8"/>
      <c r="F197" s="4"/>
      <c r="G197" s="4"/>
      <c r="H197" s="4"/>
      <c r="I197" s="4"/>
      <c r="J197" s="4"/>
      <c r="K197" s="4"/>
      <c r="L197" s="4"/>
      <c r="M197" s="8"/>
      <c r="N197" s="4"/>
      <c r="O197" s="4"/>
      <c r="P197" s="4"/>
      <c r="Q197" s="4"/>
      <c r="R197" s="4"/>
      <c r="S197" s="4"/>
      <c r="T197" s="4"/>
      <c r="U197" s="4"/>
      <c r="V197" s="4"/>
      <c r="W197" s="4"/>
      <c r="X197" s="4"/>
      <c r="Y197" s="4"/>
      <c r="Z197" s="4"/>
    </row>
    <row r="198" ht="12.75" customHeight="1">
      <c r="A198" s="7"/>
      <c r="B198" s="7"/>
      <c r="C198" s="7"/>
      <c r="D198" s="4"/>
      <c r="E198" s="8"/>
      <c r="F198" s="4"/>
      <c r="G198" s="4"/>
      <c r="H198" s="4"/>
      <c r="I198" s="4"/>
      <c r="J198" s="4"/>
      <c r="K198" s="4"/>
      <c r="L198" s="4"/>
      <c r="M198" s="8"/>
      <c r="N198" s="4"/>
      <c r="O198" s="4"/>
      <c r="P198" s="4"/>
      <c r="Q198" s="4"/>
      <c r="R198" s="4"/>
      <c r="S198" s="4"/>
      <c r="T198" s="4"/>
      <c r="U198" s="4"/>
      <c r="V198" s="4"/>
      <c r="W198" s="4"/>
      <c r="X198" s="4"/>
      <c r="Y198" s="4"/>
      <c r="Z198" s="4"/>
    </row>
    <row r="199" ht="12.75" customHeight="1">
      <c r="A199" s="7"/>
      <c r="B199" s="7"/>
      <c r="C199" s="7"/>
      <c r="D199" s="4"/>
      <c r="E199" s="8"/>
      <c r="F199" s="4"/>
      <c r="G199" s="4"/>
      <c r="H199" s="4"/>
      <c r="I199" s="4"/>
      <c r="J199" s="4"/>
      <c r="K199" s="4"/>
      <c r="L199" s="4"/>
      <c r="M199" s="8"/>
      <c r="N199" s="4"/>
      <c r="O199" s="4"/>
      <c r="P199" s="4"/>
      <c r="Q199" s="4"/>
      <c r="R199" s="4"/>
      <c r="S199" s="4"/>
      <c r="T199" s="4"/>
      <c r="U199" s="4"/>
      <c r="V199" s="4"/>
      <c r="W199" s="4"/>
      <c r="X199" s="4"/>
      <c r="Y199" s="4"/>
      <c r="Z199" s="4"/>
    </row>
    <row r="200" ht="12.75" customHeight="1">
      <c r="A200" s="7"/>
      <c r="B200" s="7"/>
      <c r="C200" s="7"/>
      <c r="D200" s="4"/>
      <c r="E200" s="8"/>
      <c r="F200" s="4"/>
      <c r="G200" s="4"/>
      <c r="H200" s="4"/>
      <c r="I200" s="4"/>
      <c r="J200" s="4"/>
      <c r="K200" s="4"/>
      <c r="L200" s="4"/>
      <c r="M200" s="8"/>
      <c r="N200" s="4"/>
      <c r="O200" s="4"/>
      <c r="P200" s="4"/>
      <c r="Q200" s="4"/>
      <c r="R200" s="4"/>
      <c r="S200" s="4"/>
      <c r="T200" s="4"/>
      <c r="U200" s="4"/>
      <c r="V200" s="4"/>
      <c r="W200" s="4"/>
      <c r="X200" s="4"/>
      <c r="Y200" s="4"/>
      <c r="Z200" s="4"/>
    </row>
    <row r="201" ht="12.75" customHeight="1">
      <c r="A201" s="7"/>
      <c r="B201" s="7"/>
      <c r="C201" s="7"/>
      <c r="D201" s="4"/>
      <c r="E201" s="8"/>
      <c r="F201" s="4"/>
      <c r="G201" s="4"/>
      <c r="H201" s="4"/>
      <c r="I201" s="4"/>
      <c r="J201" s="4"/>
      <c r="K201" s="4"/>
      <c r="L201" s="4"/>
      <c r="M201" s="8"/>
      <c r="N201" s="4"/>
      <c r="O201" s="4"/>
      <c r="P201" s="4"/>
      <c r="Q201" s="4"/>
      <c r="R201" s="4"/>
      <c r="S201" s="4"/>
      <c r="T201" s="4"/>
      <c r="U201" s="4"/>
      <c r="V201" s="4"/>
      <c r="W201" s="4"/>
      <c r="X201" s="4"/>
      <c r="Y201" s="4"/>
      <c r="Z201" s="4"/>
    </row>
    <row r="202" ht="12.75" customHeight="1">
      <c r="A202" s="7"/>
      <c r="B202" s="7"/>
      <c r="C202" s="7"/>
      <c r="D202" s="4"/>
      <c r="E202" s="8"/>
      <c r="F202" s="4"/>
      <c r="G202" s="4"/>
      <c r="H202" s="4"/>
      <c r="I202" s="4"/>
      <c r="J202" s="4"/>
      <c r="K202" s="4"/>
      <c r="L202" s="4"/>
      <c r="M202" s="8"/>
      <c r="N202" s="4"/>
      <c r="O202" s="4"/>
      <c r="P202" s="4"/>
      <c r="Q202" s="4"/>
      <c r="R202" s="4"/>
      <c r="S202" s="4"/>
      <c r="T202" s="4"/>
      <c r="U202" s="4"/>
      <c r="V202" s="4"/>
      <c r="W202" s="4"/>
      <c r="X202" s="4"/>
      <c r="Y202" s="4"/>
      <c r="Z202" s="4"/>
    </row>
    <row r="203" ht="12.75" customHeight="1">
      <c r="A203" s="7"/>
      <c r="B203" s="7"/>
      <c r="C203" s="7"/>
      <c r="D203" s="4"/>
      <c r="E203" s="8"/>
      <c r="F203" s="4"/>
      <c r="G203" s="4"/>
      <c r="H203" s="4"/>
      <c r="I203" s="4"/>
      <c r="J203" s="4"/>
      <c r="K203" s="4"/>
      <c r="L203" s="4"/>
      <c r="M203" s="8"/>
      <c r="N203" s="4"/>
      <c r="O203" s="4"/>
      <c r="P203" s="4"/>
      <c r="Q203" s="4"/>
      <c r="R203" s="4"/>
      <c r="S203" s="4"/>
      <c r="T203" s="4"/>
      <c r="U203" s="4"/>
      <c r="V203" s="4"/>
      <c r="W203" s="4"/>
      <c r="X203" s="4"/>
      <c r="Y203" s="4"/>
      <c r="Z203" s="4"/>
    </row>
    <row r="204" ht="12.75" customHeight="1">
      <c r="A204" s="7"/>
      <c r="B204" s="7"/>
      <c r="C204" s="7"/>
      <c r="D204" s="4"/>
      <c r="E204" s="8"/>
      <c r="F204" s="4"/>
      <c r="G204" s="4"/>
      <c r="H204" s="4"/>
      <c r="I204" s="4"/>
      <c r="J204" s="4"/>
      <c r="K204" s="4"/>
      <c r="L204" s="4"/>
      <c r="M204" s="8"/>
      <c r="N204" s="4"/>
      <c r="O204" s="4"/>
      <c r="P204" s="4"/>
      <c r="Q204" s="4"/>
      <c r="R204" s="4"/>
      <c r="S204" s="4"/>
      <c r="T204" s="4"/>
      <c r="U204" s="4"/>
      <c r="V204" s="4"/>
      <c r="W204" s="4"/>
      <c r="X204" s="4"/>
      <c r="Y204" s="4"/>
      <c r="Z204" s="4"/>
    </row>
    <row r="205" ht="12.75" customHeight="1">
      <c r="A205" s="7"/>
      <c r="B205" s="7"/>
      <c r="C205" s="7"/>
      <c r="D205" s="4"/>
      <c r="E205" s="8"/>
      <c r="F205" s="4"/>
      <c r="G205" s="4"/>
      <c r="H205" s="4"/>
      <c r="I205" s="4"/>
      <c r="J205" s="4"/>
      <c r="K205" s="4"/>
      <c r="L205" s="4"/>
      <c r="M205" s="8"/>
      <c r="N205" s="4"/>
      <c r="O205" s="4"/>
      <c r="P205" s="4"/>
      <c r="Q205" s="4"/>
      <c r="R205" s="4"/>
      <c r="S205" s="4"/>
      <c r="T205" s="4"/>
      <c r="U205" s="4"/>
      <c r="V205" s="4"/>
      <c r="W205" s="4"/>
      <c r="X205" s="4"/>
      <c r="Y205" s="4"/>
      <c r="Z205" s="4"/>
    </row>
    <row r="206" ht="12.75" customHeight="1">
      <c r="A206" s="7"/>
      <c r="B206" s="7"/>
      <c r="C206" s="7"/>
      <c r="D206" s="4"/>
      <c r="E206" s="8"/>
      <c r="F206" s="4"/>
      <c r="G206" s="4"/>
      <c r="H206" s="4"/>
      <c r="I206" s="4"/>
      <c r="J206" s="4"/>
      <c r="K206" s="4"/>
      <c r="L206" s="4"/>
      <c r="M206" s="8"/>
      <c r="N206" s="4"/>
      <c r="O206" s="4"/>
      <c r="P206" s="4"/>
      <c r="Q206" s="4"/>
      <c r="R206" s="4"/>
      <c r="S206" s="4"/>
      <c r="T206" s="4"/>
      <c r="U206" s="4"/>
      <c r="V206" s="4"/>
      <c r="W206" s="4"/>
      <c r="X206" s="4"/>
      <c r="Y206" s="4"/>
      <c r="Z206" s="4"/>
    </row>
    <row r="207" ht="12.75" customHeight="1">
      <c r="A207" s="7"/>
      <c r="B207" s="7"/>
      <c r="C207" s="7"/>
      <c r="D207" s="4"/>
      <c r="E207" s="8"/>
      <c r="F207" s="4"/>
      <c r="G207" s="4"/>
      <c r="H207" s="4"/>
      <c r="I207" s="4"/>
      <c r="J207" s="4"/>
      <c r="K207" s="4"/>
      <c r="L207" s="4"/>
      <c r="M207" s="8"/>
      <c r="N207" s="4"/>
      <c r="O207" s="4"/>
      <c r="P207" s="4"/>
      <c r="Q207" s="4"/>
      <c r="R207" s="4"/>
      <c r="S207" s="4"/>
      <c r="T207" s="4"/>
      <c r="U207" s="4"/>
      <c r="V207" s="4"/>
      <c r="W207" s="4"/>
      <c r="X207" s="4"/>
      <c r="Y207" s="4"/>
      <c r="Z207" s="4"/>
    </row>
    <row r="208" ht="12.75" customHeight="1">
      <c r="A208" s="7"/>
      <c r="B208" s="7"/>
      <c r="C208" s="7"/>
      <c r="D208" s="4"/>
      <c r="E208" s="8"/>
      <c r="F208" s="4"/>
      <c r="G208" s="4"/>
      <c r="H208" s="4"/>
      <c r="I208" s="4"/>
      <c r="J208" s="4"/>
      <c r="K208" s="4"/>
      <c r="L208" s="4"/>
      <c r="M208" s="8"/>
      <c r="N208" s="4"/>
      <c r="O208" s="4"/>
      <c r="P208" s="4"/>
      <c r="Q208" s="4"/>
      <c r="R208" s="4"/>
      <c r="S208" s="4"/>
      <c r="T208" s="4"/>
      <c r="U208" s="4"/>
      <c r="V208" s="4"/>
      <c r="W208" s="4"/>
      <c r="X208" s="4"/>
      <c r="Y208" s="4"/>
      <c r="Z208" s="4"/>
    </row>
    <row r="209" ht="12.75" customHeight="1">
      <c r="A209" s="7"/>
      <c r="B209" s="7"/>
      <c r="C209" s="7"/>
      <c r="D209" s="4"/>
      <c r="E209" s="8"/>
      <c r="F209" s="4"/>
      <c r="G209" s="4"/>
      <c r="H209" s="4"/>
      <c r="I209" s="4"/>
      <c r="J209" s="4"/>
      <c r="K209" s="4"/>
      <c r="L209" s="4"/>
      <c r="M209" s="8"/>
      <c r="N209" s="4"/>
      <c r="O209" s="4"/>
      <c r="P209" s="4"/>
      <c r="Q209" s="4"/>
      <c r="R209" s="4"/>
      <c r="S209" s="4"/>
      <c r="T209" s="4"/>
      <c r="U209" s="4"/>
      <c r="V209" s="4"/>
      <c r="W209" s="4"/>
      <c r="X209" s="4"/>
      <c r="Y209" s="4"/>
      <c r="Z209" s="4"/>
    </row>
    <row r="210" ht="12.75" customHeight="1">
      <c r="A210" s="7"/>
      <c r="B210" s="7"/>
      <c r="C210" s="7"/>
      <c r="D210" s="4"/>
      <c r="E210" s="8"/>
      <c r="F210" s="4"/>
      <c r="G210" s="4"/>
      <c r="H210" s="4"/>
      <c r="I210" s="4"/>
      <c r="J210" s="4"/>
      <c r="K210" s="4"/>
      <c r="L210" s="4"/>
      <c r="M210" s="8"/>
      <c r="N210" s="4"/>
      <c r="O210" s="4"/>
      <c r="P210" s="4"/>
      <c r="Q210" s="4"/>
      <c r="R210" s="4"/>
      <c r="S210" s="4"/>
      <c r="T210" s="4"/>
      <c r="U210" s="4"/>
      <c r="V210" s="4"/>
      <c r="W210" s="4"/>
      <c r="X210" s="4"/>
      <c r="Y210" s="4"/>
      <c r="Z210" s="4"/>
    </row>
    <row r="211" ht="12.75" customHeight="1">
      <c r="A211" s="7"/>
      <c r="B211" s="7"/>
      <c r="C211" s="7"/>
      <c r="D211" s="4"/>
      <c r="E211" s="8"/>
      <c r="F211" s="4"/>
      <c r="G211" s="4"/>
      <c r="H211" s="4"/>
      <c r="I211" s="4"/>
      <c r="J211" s="4"/>
      <c r="K211" s="4"/>
      <c r="L211" s="4"/>
      <c r="M211" s="8"/>
      <c r="N211" s="4"/>
      <c r="O211" s="4"/>
      <c r="P211" s="4"/>
      <c r="Q211" s="4"/>
      <c r="R211" s="4"/>
      <c r="S211" s="4"/>
      <c r="T211" s="4"/>
      <c r="U211" s="4"/>
      <c r="V211" s="4"/>
      <c r="W211" s="4"/>
      <c r="X211" s="4"/>
      <c r="Y211" s="4"/>
      <c r="Z211" s="4"/>
    </row>
    <row r="212" ht="12.75" customHeight="1">
      <c r="A212" s="7"/>
      <c r="B212" s="7"/>
      <c r="C212" s="7"/>
      <c r="D212" s="4"/>
      <c r="E212" s="8"/>
      <c r="F212" s="4"/>
      <c r="G212" s="4"/>
      <c r="H212" s="4"/>
      <c r="I212" s="4"/>
      <c r="J212" s="4"/>
      <c r="K212" s="4"/>
      <c r="L212" s="4"/>
      <c r="M212" s="8"/>
      <c r="N212" s="4"/>
      <c r="O212" s="4"/>
      <c r="P212" s="4"/>
      <c r="Q212" s="4"/>
      <c r="R212" s="4"/>
      <c r="S212" s="4"/>
      <c r="T212" s="4"/>
      <c r="U212" s="4"/>
      <c r="V212" s="4"/>
      <c r="W212" s="4"/>
      <c r="X212" s="4"/>
      <c r="Y212" s="4"/>
      <c r="Z212" s="4"/>
    </row>
    <row r="213" ht="12.75" customHeight="1">
      <c r="A213" s="7"/>
      <c r="B213" s="7"/>
      <c r="C213" s="7"/>
      <c r="D213" s="4"/>
      <c r="E213" s="8"/>
      <c r="F213" s="4"/>
      <c r="G213" s="4"/>
      <c r="H213" s="4"/>
      <c r="I213" s="4"/>
      <c r="J213" s="4"/>
      <c r="K213" s="4"/>
      <c r="L213" s="4"/>
      <c r="M213" s="8"/>
      <c r="N213" s="4"/>
      <c r="O213" s="4"/>
      <c r="P213" s="4"/>
      <c r="Q213" s="4"/>
      <c r="R213" s="4"/>
      <c r="S213" s="4"/>
      <c r="T213" s="4"/>
      <c r="U213" s="4"/>
      <c r="V213" s="4"/>
      <c r="W213" s="4"/>
      <c r="X213" s="4"/>
      <c r="Y213" s="4"/>
      <c r="Z213" s="4"/>
    </row>
    <row r="214" ht="12.75" customHeight="1">
      <c r="A214" s="7"/>
      <c r="B214" s="7"/>
      <c r="C214" s="7"/>
      <c r="D214" s="4"/>
      <c r="E214" s="8"/>
      <c r="F214" s="4"/>
      <c r="G214" s="4"/>
      <c r="H214" s="4"/>
      <c r="I214" s="4"/>
      <c r="J214" s="4"/>
      <c r="K214" s="4"/>
      <c r="L214" s="4"/>
      <c r="M214" s="8"/>
      <c r="N214" s="4"/>
      <c r="O214" s="4"/>
      <c r="P214" s="4"/>
      <c r="Q214" s="4"/>
      <c r="R214" s="4"/>
      <c r="S214" s="4"/>
      <c r="T214" s="4"/>
      <c r="U214" s="4"/>
      <c r="V214" s="4"/>
      <c r="W214" s="4"/>
      <c r="X214" s="4"/>
      <c r="Y214" s="4"/>
      <c r="Z214" s="4"/>
    </row>
    <row r="215" ht="12.75" customHeight="1">
      <c r="A215" s="7"/>
      <c r="B215" s="7"/>
      <c r="C215" s="7"/>
      <c r="D215" s="4"/>
      <c r="E215" s="8"/>
      <c r="F215" s="4"/>
      <c r="G215" s="4"/>
      <c r="H215" s="4"/>
      <c r="I215" s="4"/>
      <c r="J215" s="4"/>
      <c r="K215" s="4"/>
      <c r="L215" s="4"/>
      <c r="M215" s="8"/>
      <c r="N215" s="4"/>
      <c r="O215" s="4"/>
      <c r="P215" s="4"/>
      <c r="Q215" s="4"/>
      <c r="R215" s="4"/>
      <c r="S215" s="4"/>
      <c r="T215" s="4"/>
      <c r="U215" s="4"/>
      <c r="V215" s="4"/>
      <c r="W215" s="4"/>
      <c r="X215" s="4"/>
      <c r="Y215" s="4"/>
      <c r="Z215" s="4"/>
    </row>
    <row r="216" ht="12.75" customHeight="1">
      <c r="A216" s="7"/>
      <c r="B216" s="7"/>
      <c r="C216" s="7"/>
      <c r="D216" s="4"/>
      <c r="E216" s="8"/>
      <c r="F216" s="4"/>
      <c r="G216" s="4"/>
      <c r="H216" s="4"/>
      <c r="I216" s="4"/>
      <c r="J216" s="4"/>
      <c r="K216" s="4"/>
      <c r="L216" s="4"/>
      <c r="M216" s="8"/>
      <c r="N216" s="4"/>
      <c r="O216" s="4"/>
      <c r="P216" s="4"/>
      <c r="Q216" s="4"/>
      <c r="R216" s="4"/>
      <c r="S216" s="4"/>
      <c r="T216" s="4"/>
      <c r="U216" s="4"/>
      <c r="V216" s="4"/>
      <c r="W216" s="4"/>
      <c r="X216" s="4"/>
      <c r="Y216" s="4"/>
      <c r="Z216" s="4"/>
    </row>
    <row r="217" ht="12.75" customHeight="1">
      <c r="A217" s="7"/>
      <c r="B217" s="7"/>
      <c r="C217" s="7"/>
      <c r="D217" s="4"/>
      <c r="E217" s="8"/>
      <c r="F217" s="4"/>
      <c r="G217" s="4"/>
      <c r="H217" s="4"/>
      <c r="I217" s="4"/>
      <c r="J217" s="4"/>
      <c r="K217" s="4"/>
      <c r="L217" s="4"/>
      <c r="M217" s="8"/>
      <c r="N217" s="4"/>
      <c r="O217" s="4"/>
      <c r="P217" s="4"/>
      <c r="Q217" s="4"/>
      <c r="R217" s="4"/>
      <c r="S217" s="4"/>
      <c r="T217" s="4"/>
      <c r="U217" s="4"/>
      <c r="V217" s="4"/>
      <c r="W217" s="4"/>
      <c r="X217" s="4"/>
      <c r="Y217" s="4"/>
      <c r="Z217" s="4"/>
    </row>
    <row r="218" ht="12.75" customHeight="1">
      <c r="A218" s="7"/>
      <c r="B218" s="7"/>
      <c r="C218" s="7"/>
      <c r="D218" s="4"/>
      <c r="E218" s="8"/>
      <c r="F218" s="4"/>
      <c r="G218" s="4"/>
      <c r="H218" s="4"/>
      <c r="I218" s="4"/>
      <c r="J218" s="4"/>
      <c r="K218" s="4"/>
      <c r="L218" s="4"/>
      <c r="M218" s="8"/>
      <c r="N218" s="4"/>
      <c r="O218" s="4"/>
      <c r="P218" s="4"/>
      <c r="Q218" s="4"/>
      <c r="R218" s="4"/>
      <c r="S218" s="4"/>
      <c r="T218" s="4"/>
      <c r="U218" s="4"/>
      <c r="V218" s="4"/>
      <c r="W218" s="4"/>
      <c r="X218" s="4"/>
      <c r="Y218" s="4"/>
      <c r="Z218" s="4"/>
    </row>
    <row r="219" ht="12.75" customHeight="1">
      <c r="A219" s="7"/>
      <c r="B219" s="7"/>
      <c r="C219" s="7"/>
      <c r="D219" s="4"/>
      <c r="E219" s="8"/>
      <c r="F219" s="4"/>
      <c r="G219" s="4"/>
      <c r="H219" s="4"/>
      <c r="I219" s="4"/>
      <c r="J219" s="4"/>
      <c r="K219" s="4"/>
      <c r="L219" s="4"/>
      <c r="M219" s="8"/>
      <c r="N219" s="4"/>
      <c r="O219" s="4"/>
      <c r="P219" s="4"/>
      <c r="Q219" s="4"/>
      <c r="R219" s="4"/>
      <c r="S219" s="4"/>
      <c r="T219" s="4"/>
      <c r="U219" s="4"/>
      <c r="V219" s="4"/>
      <c r="W219" s="4"/>
      <c r="X219" s="4"/>
      <c r="Y219" s="4"/>
      <c r="Z219" s="4"/>
    </row>
    <row r="220" ht="12.75" customHeight="1">
      <c r="A220" s="7"/>
      <c r="B220" s="7"/>
      <c r="C220" s="7"/>
      <c r="D220" s="4"/>
      <c r="E220" s="8"/>
      <c r="F220" s="4"/>
      <c r="G220" s="4"/>
      <c r="H220" s="4"/>
      <c r="I220" s="4"/>
      <c r="J220" s="4"/>
      <c r="K220" s="4"/>
      <c r="L220" s="4"/>
      <c r="M220" s="8"/>
      <c r="N220" s="4"/>
      <c r="O220" s="4"/>
      <c r="P220" s="4"/>
      <c r="Q220" s="4"/>
      <c r="R220" s="4"/>
      <c r="S220" s="4"/>
      <c r="T220" s="4"/>
      <c r="U220" s="4"/>
      <c r="V220" s="4"/>
      <c r="W220" s="4"/>
      <c r="X220" s="4"/>
      <c r="Y220" s="4"/>
      <c r="Z220" s="4"/>
    </row>
    <row r="221" ht="12.75" customHeight="1">
      <c r="A221" s="7"/>
      <c r="B221" s="7"/>
      <c r="C221" s="7"/>
      <c r="D221" s="4"/>
      <c r="E221" s="8"/>
      <c r="F221" s="4"/>
      <c r="G221" s="4"/>
      <c r="H221" s="4"/>
      <c r="I221" s="4"/>
      <c r="J221" s="4"/>
      <c r="K221" s="4"/>
      <c r="L221" s="4"/>
      <c r="M221" s="8"/>
      <c r="N221" s="4"/>
      <c r="O221" s="4"/>
      <c r="P221" s="4"/>
      <c r="Q221" s="4"/>
      <c r="R221" s="4"/>
      <c r="S221" s="4"/>
      <c r="T221" s="4"/>
      <c r="U221" s="4"/>
      <c r="V221" s="4"/>
      <c r="W221" s="4"/>
      <c r="X221" s="4"/>
      <c r="Y221" s="4"/>
      <c r="Z221" s="4"/>
    </row>
    <row r="222" ht="12.75" customHeight="1">
      <c r="A222" s="7"/>
      <c r="B222" s="7"/>
      <c r="C222" s="7"/>
      <c r="D222" s="4"/>
      <c r="E222" s="8"/>
      <c r="F222" s="4"/>
      <c r="G222" s="4"/>
      <c r="H222" s="4"/>
      <c r="I222" s="4"/>
      <c r="J222" s="4"/>
      <c r="K222" s="4"/>
      <c r="L222" s="4"/>
      <c r="M222" s="8"/>
      <c r="N222" s="4"/>
      <c r="O222" s="4"/>
      <c r="P222" s="4"/>
      <c r="Q222" s="4"/>
      <c r="R222" s="4"/>
      <c r="S222" s="4"/>
      <c r="T222" s="4"/>
      <c r="U222" s="4"/>
      <c r="V222" s="4"/>
      <c r="W222" s="4"/>
      <c r="X222" s="4"/>
      <c r="Y222" s="4"/>
      <c r="Z222" s="4"/>
    </row>
    <row r="223" ht="12.75" customHeight="1">
      <c r="A223" s="7"/>
      <c r="B223" s="7"/>
      <c r="C223" s="7"/>
      <c r="D223" s="4"/>
      <c r="E223" s="8"/>
      <c r="F223" s="4"/>
      <c r="G223" s="4"/>
      <c r="H223" s="4"/>
      <c r="I223" s="4"/>
      <c r="J223" s="4"/>
      <c r="K223" s="4"/>
      <c r="L223" s="4"/>
      <c r="M223" s="8"/>
      <c r="N223" s="4"/>
      <c r="O223" s="4"/>
      <c r="P223" s="4"/>
      <c r="Q223" s="4"/>
      <c r="R223" s="4"/>
      <c r="S223" s="4"/>
      <c r="T223" s="4"/>
      <c r="U223" s="4"/>
      <c r="V223" s="4"/>
      <c r="W223" s="4"/>
      <c r="X223" s="4"/>
      <c r="Y223" s="4"/>
      <c r="Z223" s="4"/>
    </row>
    <row r="224" ht="12.75" customHeight="1">
      <c r="A224" s="7"/>
      <c r="B224" s="7"/>
      <c r="C224" s="7"/>
      <c r="D224" s="4"/>
      <c r="E224" s="8"/>
      <c r="F224" s="4"/>
      <c r="G224" s="4"/>
      <c r="H224" s="4"/>
      <c r="I224" s="4"/>
      <c r="J224" s="4"/>
      <c r="K224" s="4"/>
      <c r="L224" s="4"/>
      <c r="M224" s="8"/>
      <c r="N224" s="4"/>
      <c r="O224" s="4"/>
      <c r="P224" s="4"/>
      <c r="Q224" s="4"/>
      <c r="R224" s="4"/>
      <c r="S224" s="4"/>
      <c r="T224" s="4"/>
      <c r="U224" s="4"/>
      <c r="V224" s="4"/>
      <c r="W224" s="4"/>
      <c r="X224" s="4"/>
      <c r="Y224" s="4"/>
      <c r="Z224" s="4"/>
    </row>
    <row r="225" ht="12.75" customHeight="1">
      <c r="A225" s="7"/>
      <c r="B225" s="7"/>
      <c r="C225" s="7"/>
      <c r="D225" s="4"/>
      <c r="E225" s="8"/>
      <c r="F225" s="4"/>
      <c r="G225" s="4"/>
      <c r="H225" s="4"/>
      <c r="I225" s="4"/>
      <c r="J225" s="4"/>
      <c r="K225" s="4"/>
      <c r="L225" s="4"/>
      <c r="M225" s="8"/>
      <c r="N225" s="4"/>
      <c r="O225" s="4"/>
      <c r="P225" s="4"/>
      <c r="Q225" s="4"/>
      <c r="R225" s="4"/>
      <c r="S225" s="4"/>
      <c r="T225" s="4"/>
      <c r="U225" s="4"/>
      <c r="V225" s="4"/>
      <c r="W225" s="4"/>
      <c r="X225" s="4"/>
      <c r="Y225" s="4"/>
      <c r="Z225" s="4"/>
    </row>
    <row r="226" ht="12.75" customHeight="1">
      <c r="A226" s="7"/>
      <c r="B226" s="7"/>
      <c r="C226" s="7"/>
      <c r="D226" s="4"/>
      <c r="E226" s="8"/>
      <c r="F226" s="4"/>
      <c r="G226" s="4"/>
      <c r="H226" s="4"/>
      <c r="I226" s="4"/>
      <c r="J226" s="4"/>
      <c r="K226" s="4"/>
      <c r="L226" s="4"/>
      <c r="M226" s="8"/>
      <c r="N226" s="4"/>
      <c r="O226" s="4"/>
      <c r="P226" s="4"/>
      <c r="Q226" s="4"/>
      <c r="R226" s="4"/>
      <c r="S226" s="4"/>
      <c r="T226" s="4"/>
      <c r="U226" s="4"/>
      <c r="V226" s="4"/>
      <c r="W226" s="4"/>
      <c r="X226" s="4"/>
      <c r="Y226" s="4"/>
      <c r="Z226" s="4"/>
    </row>
    <row r="227" ht="12.75" customHeight="1">
      <c r="A227" s="7"/>
      <c r="B227" s="7"/>
      <c r="C227" s="7"/>
      <c r="D227" s="4"/>
      <c r="E227" s="8"/>
      <c r="F227" s="4"/>
      <c r="G227" s="4"/>
      <c r="H227" s="4"/>
      <c r="I227" s="4"/>
      <c r="J227" s="4"/>
      <c r="K227" s="4"/>
      <c r="L227" s="4"/>
      <c r="M227" s="8"/>
      <c r="N227" s="4"/>
      <c r="O227" s="4"/>
      <c r="P227" s="4"/>
      <c r="Q227" s="4"/>
      <c r="R227" s="4"/>
      <c r="S227" s="4"/>
      <c r="T227" s="4"/>
      <c r="U227" s="4"/>
      <c r="V227" s="4"/>
      <c r="W227" s="4"/>
      <c r="X227" s="4"/>
      <c r="Y227" s="4"/>
      <c r="Z227" s="4"/>
    </row>
    <row r="228" ht="12.75" customHeight="1">
      <c r="A228" s="7"/>
      <c r="B228" s="7"/>
      <c r="C228" s="7"/>
      <c r="D228" s="4"/>
      <c r="E228" s="8"/>
      <c r="F228" s="4"/>
      <c r="G228" s="4"/>
      <c r="H228" s="4"/>
      <c r="I228" s="4"/>
      <c r="J228" s="4"/>
      <c r="K228" s="4"/>
      <c r="L228" s="4"/>
      <c r="M228" s="8"/>
      <c r="N228" s="4"/>
      <c r="O228" s="4"/>
      <c r="P228" s="4"/>
      <c r="Q228" s="4"/>
      <c r="R228" s="4"/>
      <c r="S228" s="4"/>
      <c r="T228" s="4"/>
      <c r="U228" s="4"/>
      <c r="V228" s="4"/>
      <c r="W228" s="4"/>
      <c r="X228" s="4"/>
      <c r="Y228" s="4"/>
      <c r="Z228" s="4"/>
    </row>
    <row r="229" ht="12.75" customHeight="1">
      <c r="A229" s="7"/>
      <c r="B229" s="7"/>
      <c r="C229" s="7"/>
      <c r="D229" s="4"/>
      <c r="E229" s="8"/>
      <c r="F229" s="4"/>
      <c r="G229" s="4"/>
      <c r="H229" s="4"/>
      <c r="I229" s="4"/>
      <c r="J229" s="4"/>
      <c r="K229" s="4"/>
      <c r="L229" s="4"/>
      <c r="M229" s="8"/>
      <c r="N229" s="4"/>
      <c r="O229" s="4"/>
      <c r="P229" s="4"/>
      <c r="Q229" s="4"/>
      <c r="R229" s="4"/>
      <c r="S229" s="4"/>
      <c r="T229" s="4"/>
      <c r="U229" s="4"/>
      <c r="V229" s="4"/>
      <c r="W229" s="4"/>
      <c r="X229" s="4"/>
      <c r="Y229" s="4"/>
      <c r="Z229" s="4"/>
    </row>
    <row r="230" ht="12.75" customHeight="1">
      <c r="A230" s="7"/>
      <c r="B230" s="7"/>
      <c r="C230" s="7"/>
      <c r="D230" s="4"/>
      <c r="E230" s="8"/>
      <c r="F230" s="4"/>
      <c r="G230" s="4"/>
      <c r="H230" s="4"/>
      <c r="I230" s="4"/>
      <c r="J230" s="4"/>
      <c r="K230" s="4"/>
      <c r="L230" s="4"/>
      <c r="M230" s="8"/>
      <c r="N230" s="4"/>
      <c r="O230" s="4"/>
      <c r="P230" s="4"/>
      <c r="Q230" s="4"/>
      <c r="R230" s="4"/>
      <c r="S230" s="4"/>
      <c r="T230" s="4"/>
      <c r="U230" s="4"/>
      <c r="V230" s="4"/>
      <c r="W230" s="4"/>
      <c r="X230" s="4"/>
      <c r="Y230" s="4"/>
      <c r="Z230" s="4"/>
    </row>
    <row r="231" ht="12.75" customHeight="1">
      <c r="A231" s="7"/>
      <c r="B231" s="7"/>
      <c r="C231" s="7"/>
      <c r="D231" s="4"/>
      <c r="E231" s="8"/>
      <c r="F231" s="4"/>
      <c r="G231" s="4"/>
      <c r="H231" s="4"/>
      <c r="I231" s="4"/>
      <c r="J231" s="4"/>
      <c r="K231" s="4"/>
      <c r="L231" s="4"/>
      <c r="M231" s="8"/>
      <c r="N231" s="4"/>
      <c r="O231" s="4"/>
      <c r="P231" s="4"/>
      <c r="Q231" s="4"/>
      <c r="R231" s="4"/>
      <c r="S231" s="4"/>
      <c r="T231" s="4"/>
      <c r="U231" s="4"/>
      <c r="V231" s="4"/>
      <c r="W231" s="4"/>
      <c r="X231" s="4"/>
      <c r="Y231" s="4"/>
      <c r="Z231" s="4"/>
    </row>
    <row r="232" ht="12.75" customHeight="1">
      <c r="A232" s="7"/>
      <c r="B232" s="7"/>
      <c r="C232" s="7"/>
      <c r="D232" s="4"/>
      <c r="E232" s="8"/>
      <c r="F232" s="4"/>
      <c r="G232" s="4"/>
      <c r="H232" s="4"/>
      <c r="I232" s="4"/>
      <c r="J232" s="4"/>
      <c r="K232" s="4"/>
      <c r="L232" s="4"/>
      <c r="M232" s="8"/>
      <c r="N232" s="4"/>
      <c r="O232" s="4"/>
      <c r="P232" s="4"/>
      <c r="Q232" s="4"/>
      <c r="R232" s="4"/>
      <c r="S232" s="4"/>
      <c r="T232" s="4"/>
      <c r="U232" s="4"/>
      <c r="V232" s="4"/>
      <c r="W232" s="4"/>
      <c r="X232" s="4"/>
      <c r="Y232" s="4"/>
      <c r="Z232" s="4"/>
    </row>
    <row r="233" ht="12.75" customHeight="1">
      <c r="A233" s="7"/>
      <c r="B233" s="7"/>
      <c r="C233" s="7"/>
      <c r="D233" s="4"/>
      <c r="E233" s="8"/>
      <c r="F233" s="4"/>
      <c r="G233" s="4"/>
      <c r="H233" s="4"/>
      <c r="I233" s="4"/>
      <c r="J233" s="4"/>
      <c r="K233" s="4"/>
      <c r="L233" s="4"/>
      <c r="M233" s="8"/>
      <c r="N233" s="4"/>
      <c r="O233" s="4"/>
      <c r="P233" s="4"/>
      <c r="Q233" s="4"/>
      <c r="R233" s="4"/>
      <c r="S233" s="4"/>
      <c r="T233" s="4"/>
      <c r="U233" s="4"/>
      <c r="V233" s="4"/>
      <c r="W233" s="4"/>
      <c r="X233" s="4"/>
      <c r="Y233" s="4"/>
      <c r="Z233" s="4"/>
    </row>
    <row r="234" ht="12.75" customHeight="1">
      <c r="A234" s="7"/>
      <c r="B234" s="7"/>
      <c r="C234" s="7"/>
      <c r="D234" s="4"/>
      <c r="E234" s="8"/>
      <c r="F234" s="4"/>
      <c r="G234" s="4"/>
      <c r="H234" s="4"/>
      <c r="I234" s="4"/>
      <c r="J234" s="4"/>
      <c r="K234" s="4"/>
      <c r="L234" s="4"/>
      <c r="M234" s="8"/>
      <c r="N234" s="4"/>
      <c r="O234" s="4"/>
      <c r="P234" s="4"/>
      <c r="Q234" s="4"/>
      <c r="R234" s="4"/>
      <c r="S234" s="4"/>
      <c r="T234" s="4"/>
      <c r="U234" s="4"/>
      <c r="V234" s="4"/>
      <c r="W234" s="4"/>
      <c r="X234" s="4"/>
      <c r="Y234" s="4"/>
      <c r="Z234" s="4"/>
    </row>
    <row r="235" ht="12.75" customHeight="1">
      <c r="A235" s="7"/>
      <c r="B235" s="7"/>
      <c r="C235" s="7"/>
      <c r="D235" s="4"/>
      <c r="E235" s="8"/>
      <c r="F235" s="4"/>
      <c r="G235" s="4"/>
      <c r="H235" s="4"/>
      <c r="I235" s="4"/>
      <c r="J235" s="4"/>
      <c r="K235" s="4"/>
      <c r="L235" s="4"/>
      <c r="M235" s="8"/>
      <c r="N235" s="4"/>
      <c r="O235" s="4"/>
      <c r="P235" s="4"/>
      <c r="Q235" s="4"/>
      <c r="R235" s="4"/>
      <c r="S235" s="4"/>
      <c r="T235" s="4"/>
      <c r="U235" s="4"/>
      <c r="V235" s="4"/>
      <c r="W235" s="4"/>
      <c r="X235" s="4"/>
      <c r="Y235" s="4"/>
      <c r="Z235" s="4"/>
    </row>
    <row r="236" ht="12.75" customHeight="1">
      <c r="A236" s="7"/>
      <c r="B236" s="7"/>
      <c r="C236" s="7"/>
      <c r="D236" s="4"/>
      <c r="E236" s="8"/>
      <c r="F236" s="4"/>
      <c r="G236" s="4"/>
      <c r="H236" s="4"/>
      <c r="I236" s="4"/>
      <c r="J236" s="4"/>
      <c r="K236" s="4"/>
      <c r="L236" s="4"/>
      <c r="M236" s="8"/>
      <c r="N236" s="4"/>
      <c r="O236" s="4"/>
      <c r="P236" s="4"/>
      <c r="Q236" s="4"/>
      <c r="R236" s="4"/>
      <c r="S236" s="4"/>
      <c r="T236" s="4"/>
      <c r="U236" s="4"/>
      <c r="V236" s="4"/>
      <c r="W236" s="4"/>
      <c r="X236" s="4"/>
      <c r="Y236" s="4"/>
      <c r="Z236" s="4"/>
    </row>
    <row r="237" ht="12.75" customHeight="1">
      <c r="A237" s="7"/>
      <c r="B237" s="7"/>
      <c r="C237" s="7"/>
      <c r="D237" s="4"/>
      <c r="E237" s="8"/>
      <c r="F237" s="4"/>
      <c r="G237" s="4"/>
      <c r="H237" s="4"/>
      <c r="I237" s="4"/>
      <c r="J237" s="4"/>
      <c r="K237" s="4"/>
      <c r="L237" s="4"/>
      <c r="M237" s="8"/>
      <c r="N237" s="4"/>
      <c r="O237" s="4"/>
      <c r="P237" s="4"/>
      <c r="Q237" s="4"/>
      <c r="R237" s="4"/>
      <c r="S237" s="4"/>
      <c r="T237" s="4"/>
      <c r="U237" s="4"/>
      <c r="V237" s="4"/>
      <c r="W237" s="4"/>
      <c r="X237" s="4"/>
      <c r="Y237" s="4"/>
      <c r="Z237" s="4"/>
    </row>
    <row r="238" ht="12.75" customHeight="1">
      <c r="A238" s="7"/>
      <c r="B238" s="7"/>
      <c r="C238" s="7"/>
      <c r="D238" s="4"/>
      <c r="E238" s="8"/>
      <c r="F238" s="4"/>
      <c r="G238" s="4"/>
      <c r="H238" s="4"/>
      <c r="I238" s="4"/>
      <c r="J238" s="4"/>
      <c r="K238" s="4"/>
      <c r="L238" s="4"/>
      <c r="M238" s="8"/>
      <c r="N238" s="4"/>
      <c r="O238" s="4"/>
      <c r="P238" s="4"/>
      <c r="Q238" s="4"/>
      <c r="R238" s="4"/>
      <c r="S238" s="4"/>
      <c r="T238" s="4"/>
      <c r="U238" s="4"/>
      <c r="V238" s="4"/>
      <c r="W238" s="4"/>
      <c r="X238" s="4"/>
      <c r="Y238" s="4"/>
      <c r="Z238" s="4"/>
    </row>
    <row r="239" ht="12.75" customHeight="1">
      <c r="A239" s="7"/>
      <c r="B239" s="7"/>
      <c r="C239" s="7"/>
      <c r="D239" s="4"/>
      <c r="E239" s="8"/>
      <c r="F239" s="4"/>
      <c r="G239" s="4"/>
      <c r="H239" s="4"/>
      <c r="I239" s="4"/>
      <c r="J239" s="4"/>
      <c r="K239" s="4"/>
      <c r="L239" s="4"/>
      <c r="M239" s="8"/>
      <c r="N239" s="4"/>
      <c r="O239" s="4"/>
      <c r="P239" s="4"/>
      <c r="Q239" s="4"/>
      <c r="R239" s="4"/>
      <c r="S239" s="4"/>
      <c r="T239" s="4"/>
      <c r="U239" s="4"/>
      <c r="V239" s="4"/>
      <c r="W239" s="4"/>
      <c r="X239" s="4"/>
      <c r="Y239" s="4"/>
      <c r="Z239" s="4"/>
    </row>
    <row r="240" ht="12.75" customHeight="1">
      <c r="A240" s="7"/>
      <c r="B240" s="7"/>
      <c r="C240" s="7"/>
      <c r="D240" s="4"/>
      <c r="E240" s="8"/>
      <c r="F240" s="4"/>
      <c r="G240" s="4"/>
      <c r="H240" s="4"/>
      <c r="I240" s="4"/>
      <c r="J240" s="4"/>
      <c r="K240" s="4"/>
      <c r="L240" s="4"/>
      <c r="M240" s="8"/>
      <c r="N240" s="4"/>
      <c r="O240" s="4"/>
      <c r="P240" s="4"/>
      <c r="Q240" s="4"/>
      <c r="R240" s="4"/>
      <c r="S240" s="4"/>
      <c r="T240" s="4"/>
      <c r="U240" s="4"/>
      <c r="V240" s="4"/>
      <c r="W240" s="4"/>
      <c r="X240" s="4"/>
      <c r="Y240" s="4"/>
      <c r="Z240" s="4"/>
    </row>
    <row r="241" ht="12.75" customHeight="1">
      <c r="A241" s="7"/>
      <c r="B241" s="7"/>
      <c r="C241" s="7"/>
      <c r="D241" s="4"/>
      <c r="E241" s="8"/>
      <c r="F241" s="4"/>
      <c r="G241" s="4"/>
      <c r="H241" s="4"/>
      <c r="I241" s="4"/>
      <c r="J241" s="4"/>
      <c r="K241" s="4"/>
      <c r="L241" s="4"/>
      <c r="M241" s="8"/>
      <c r="N241" s="4"/>
      <c r="O241" s="4"/>
      <c r="P241" s="4"/>
      <c r="Q241" s="4"/>
      <c r="R241" s="4"/>
      <c r="S241" s="4"/>
      <c r="T241" s="4"/>
      <c r="U241" s="4"/>
      <c r="V241" s="4"/>
      <c r="W241" s="4"/>
      <c r="X241" s="4"/>
      <c r="Y241" s="4"/>
      <c r="Z241" s="4"/>
    </row>
    <row r="242" ht="12.75" customHeight="1">
      <c r="A242" s="7"/>
      <c r="B242" s="7"/>
      <c r="C242" s="7"/>
      <c r="D242" s="4"/>
      <c r="E242" s="8"/>
      <c r="F242" s="4"/>
      <c r="G242" s="4"/>
      <c r="H242" s="4"/>
      <c r="I242" s="4"/>
      <c r="J242" s="4"/>
      <c r="K242" s="4"/>
      <c r="L242" s="4"/>
      <c r="M242" s="8"/>
      <c r="N242" s="4"/>
      <c r="O242" s="4"/>
      <c r="P242" s="4"/>
      <c r="Q242" s="4"/>
      <c r="R242" s="4"/>
      <c r="S242" s="4"/>
      <c r="T242" s="4"/>
      <c r="U242" s="4"/>
      <c r="V242" s="4"/>
      <c r="W242" s="4"/>
      <c r="X242" s="4"/>
      <c r="Y242" s="4"/>
      <c r="Z242" s="4"/>
    </row>
    <row r="243" ht="12.75" customHeight="1">
      <c r="A243" s="7"/>
      <c r="B243" s="7"/>
      <c r="C243" s="7"/>
      <c r="D243" s="4"/>
      <c r="E243" s="8"/>
      <c r="F243" s="4"/>
      <c r="G243" s="4"/>
      <c r="H243" s="4"/>
      <c r="I243" s="4"/>
      <c r="J243" s="4"/>
      <c r="K243" s="4"/>
      <c r="L243" s="4"/>
      <c r="M243" s="8"/>
      <c r="N243" s="4"/>
      <c r="O243" s="4"/>
      <c r="P243" s="4"/>
      <c r="Q243" s="4"/>
      <c r="R243" s="4"/>
      <c r="S243" s="4"/>
      <c r="T243" s="4"/>
      <c r="U243" s="4"/>
      <c r="V243" s="4"/>
      <c r="W243" s="4"/>
      <c r="X243" s="4"/>
      <c r="Y243" s="4"/>
      <c r="Z243" s="4"/>
    </row>
    <row r="244" ht="12.75" customHeight="1">
      <c r="A244" s="7"/>
      <c r="B244" s="7"/>
      <c r="C244" s="7"/>
      <c r="D244" s="4"/>
      <c r="E244" s="8"/>
      <c r="F244" s="4"/>
      <c r="G244" s="4"/>
      <c r="H244" s="4"/>
      <c r="I244" s="4"/>
      <c r="J244" s="4"/>
      <c r="K244" s="4"/>
      <c r="L244" s="4"/>
      <c r="M244" s="8"/>
      <c r="N244" s="4"/>
      <c r="O244" s="4"/>
      <c r="P244" s="4"/>
      <c r="Q244" s="4"/>
      <c r="R244" s="4"/>
      <c r="S244" s="4"/>
      <c r="T244" s="4"/>
      <c r="U244" s="4"/>
      <c r="V244" s="4"/>
      <c r="W244" s="4"/>
      <c r="X244" s="4"/>
      <c r="Y244" s="4"/>
      <c r="Z244" s="4"/>
    </row>
    <row r="245" ht="12.75" customHeight="1">
      <c r="A245" s="7"/>
      <c r="B245" s="7"/>
      <c r="C245" s="7"/>
      <c r="D245" s="4"/>
      <c r="E245" s="8"/>
      <c r="F245" s="4"/>
      <c r="G245" s="4"/>
      <c r="H245" s="4"/>
      <c r="I245" s="4"/>
      <c r="J245" s="4"/>
      <c r="K245" s="4"/>
      <c r="L245" s="4"/>
      <c r="M245" s="8"/>
      <c r="N245" s="4"/>
      <c r="O245" s="4"/>
      <c r="P245" s="4"/>
      <c r="Q245" s="4"/>
      <c r="R245" s="4"/>
      <c r="S245" s="4"/>
      <c r="T245" s="4"/>
      <c r="U245" s="4"/>
      <c r="V245" s="4"/>
      <c r="W245" s="4"/>
      <c r="X245" s="4"/>
      <c r="Y245" s="4"/>
      <c r="Z245" s="4"/>
    </row>
    <row r="246" ht="12.75" customHeight="1">
      <c r="A246" s="7"/>
      <c r="B246" s="7"/>
      <c r="C246" s="7"/>
      <c r="D246" s="4"/>
      <c r="E246" s="8"/>
      <c r="F246" s="4"/>
      <c r="G246" s="4"/>
      <c r="H246" s="4"/>
      <c r="I246" s="4"/>
      <c r="J246" s="4"/>
      <c r="K246" s="4"/>
      <c r="L246" s="4"/>
      <c r="M246" s="8"/>
      <c r="N246" s="4"/>
      <c r="O246" s="4"/>
      <c r="P246" s="4"/>
      <c r="Q246" s="4"/>
      <c r="R246" s="4"/>
      <c r="S246" s="4"/>
      <c r="T246" s="4"/>
      <c r="U246" s="4"/>
      <c r="V246" s="4"/>
      <c r="W246" s="4"/>
      <c r="X246" s="4"/>
      <c r="Y246" s="4"/>
      <c r="Z246" s="4"/>
    </row>
    <row r="247" ht="12.75" customHeight="1">
      <c r="A247" s="7"/>
      <c r="B247" s="7"/>
      <c r="C247" s="7"/>
      <c r="D247" s="4"/>
      <c r="E247" s="8"/>
      <c r="F247" s="4"/>
      <c r="G247" s="4"/>
      <c r="H247" s="4"/>
      <c r="I247" s="4"/>
      <c r="J247" s="4"/>
      <c r="K247" s="4"/>
      <c r="L247" s="4"/>
      <c r="M247" s="8"/>
      <c r="N247" s="4"/>
      <c r="O247" s="4"/>
      <c r="P247" s="4"/>
      <c r="Q247" s="4"/>
      <c r="R247" s="4"/>
      <c r="S247" s="4"/>
      <c r="T247" s="4"/>
      <c r="U247" s="4"/>
      <c r="V247" s="4"/>
      <c r="W247" s="4"/>
      <c r="X247" s="4"/>
      <c r="Y247" s="4"/>
      <c r="Z247" s="4"/>
    </row>
    <row r="248" ht="12.75" customHeight="1">
      <c r="A248" s="7"/>
      <c r="B248" s="7"/>
      <c r="C248" s="7"/>
      <c r="D248" s="4"/>
      <c r="E248" s="8"/>
      <c r="F248" s="4"/>
      <c r="G248" s="4"/>
      <c r="H248" s="4"/>
      <c r="I248" s="4"/>
      <c r="J248" s="4"/>
      <c r="K248" s="4"/>
      <c r="L248" s="4"/>
      <c r="M248" s="8"/>
      <c r="N248" s="4"/>
      <c r="O248" s="4"/>
      <c r="P248" s="4"/>
      <c r="Q248" s="4"/>
      <c r="R248" s="4"/>
      <c r="S248" s="4"/>
      <c r="T248" s="4"/>
      <c r="U248" s="4"/>
      <c r="V248" s="4"/>
      <c r="W248" s="4"/>
      <c r="X248" s="4"/>
      <c r="Y248" s="4"/>
      <c r="Z248" s="4"/>
    </row>
    <row r="249" ht="12.75" customHeight="1">
      <c r="A249" s="7"/>
      <c r="B249" s="7"/>
      <c r="C249" s="7"/>
      <c r="D249" s="4"/>
      <c r="E249" s="8"/>
      <c r="F249" s="4"/>
      <c r="G249" s="4"/>
      <c r="H249" s="4"/>
      <c r="I249" s="4"/>
      <c r="J249" s="4"/>
      <c r="K249" s="4"/>
      <c r="L249" s="4"/>
      <c r="M249" s="8"/>
      <c r="N249" s="4"/>
      <c r="O249" s="4"/>
      <c r="P249" s="4"/>
      <c r="Q249" s="4"/>
      <c r="R249" s="4"/>
      <c r="S249" s="4"/>
      <c r="T249" s="4"/>
      <c r="U249" s="4"/>
      <c r="V249" s="4"/>
      <c r="W249" s="4"/>
      <c r="X249" s="4"/>
      <c r="Y249" s="4"/>
      <c r="Z249" s="4"/>
    </row>
    <row r="250" ht="12.75" customHeight="1">
      <c r="A250" s="7"/>
      <c r="B250" s="7"/>
      <c r="C250" s="7"/>
      <c r="D250" s="4"/>
      <c r="E250" s="8"/>
      <c r="F250" s="4"/>
      <c r="G250" s="4"/>
      <c r="H250" s="4"/>
      <c r="I250" s="4"/>
      <c r="J250" s="4"/>
      <c r="K250" s="4"/>
      <c r="L250" s="4"/>
      <c r="M250" s="8"/>
      <c r="N250" s="4"/>
      <c r="O250" s="4"/>
      <c r="P250" s="4"/>
      <c r="Q250" s="4"/>
      <c r="R250" s="4"/>
      <c r="S250" s="4"/>
      <c r="T250" s="4"/>
      <c r="U250" s="4"/>
      <c r="V250" s="4"/>
      <c r="W250" s="4"/>
      <c r="X250" s="4"/>
      <c r="Y250" s="4"/>
      <c r="Z250" s="4"/>
    </row>
    <row r="251" ht="12.75" customHeight="1">
      <c r="A251" s="7"/>
      <c r="B251" s="7"/>
      <c r="C251" s="7"/>
      <c r="D251" s="4"/>
      <c r="E251" s="8"/>
      <c r="F251" s="4"/>
      <c r="G251" s="4"/>
      <c r="H251" s="4"/>
      <c r="I251" s="4"/>
      <c r="J251" s="4"/>
      <c r="K251" s="4"/>
      <c r="L251" s="4"/>
      <c r="M251" s="8"/>
      <c r="N251" s="4"/>
      <c r="O251" s="4"/>
      <c r="P251" s="4"/>
      <c r="Q251" s="4"/>
      <c r="R251" s="4"/>
      <c r="S251" s="4"/>
      <c r="T251" s="4"/>
      <c r="U251" s="4"/>
      <c r="V251" s="4"/>
      <c r="W251" s="4"/>
      <c r="X251" s="4"/>
      <c r="Y251" s="4"/>
      <c r="Z251" s="4"/>
    </row>
    <row r="252" ht="12.75" customHeight="1">
      <c r="A252" s="7"/>
      <c r="B252" s="7"/>
      <c r="C252" s="7"/>
      <c r="D252" s="4"/>
      <c r="E252" s="8"/>
      <c r="F252" s="4"/>
      <c r="G252" s="4"/>
      <c r="H252" s="4"/>
      <c r="I252" s="4"/>
      <c r="J252" s="4"/>
      <c r="K252" s="4"/>
      <c r="L252" s="4"/>
      <c r="M252" s="8"/>
      <c r="N252" s="4"/>
      <c r="O252" s="4"/>
      <c r="P252" s="4"/>
      <c r="Q252" s="4"/>
      <c r="R252" s="4"/>
      <c r="S252" s="4"/>
      <c r="T252" s="4"/>
      <c r="U252" s="4"/>
      <c r="V252" s="4"/>
      <c r="W252" s="4"/>
      <c r="X252" s="4"/>
      <c r="Y252" s="4"/>
      <c r="Z252" s="4"/>
    </row>
    <row r="253" ht="12.75" customHeight="1">
      <c r="A253" s="7"/>
      <c r="B253" s="7"/>
      <c r="C253" s="7"/>
      <c r="D253" s="4"/>
      <c r="E253" s="8"/>
      <c r="F253" s="4"/>
      <c r="G253" s="4"/>
      <c r="H253" s="4"/>
      <c r="I253" s="4"/>
      <c r="J253" s="4"/>
      <c r="K253" s="4"/>
      <c r="L253" s="4"/>
      <c r="M253" s="8"/>
      <c r="N253" s="4"/>
      <c r="O253" s="4"/>
      <c r="P253" s="4"/>
      <c r="Q253" s="4"/>
      <c r="R253" s="4"/>
      <c r="S253" s="4"/>
      <c r="T253" s="4"/>
      <c r="U253" s="4"/>
      <c r="V253" s="4"/>
      <c r="W253" s="4"/>
      <c r="X253" s="4"/>
      <c r="Y253" s="4"/>
      <c r="Z253" s="4"/>
    </row>
    <row r="254" ht="12.75" customHeight="1">
      <c r="A254" s="7"/>
      <c r="B254" s="7"/>
      <c r="C254" s="7"/>
      <c r="D254" s="4"/>
      <c r="E254" s="8"/>
      <c r="F254" s="4"/>
      <c r="G254" s="4"/>
      <c r="H254" s="4"/>
      <c r="I254" s="4"/>
      <c r="J254" s="4"/>
      <c r="K254" s="4"/>
      <c r="L254" s="4"/>
      <c r="M254" s="8"/>
      <c r="N254" s="4"/>
      <c r="O254" s="4"/>
      <c r="P254" s="4"/>
      <c r="Q254" s="4"/>
      <c r="R254" s="4"/>
      <c r="S254" s="4"/>
      <c r="T254" s="4"/>
      <c r="U254" s="4"/>
      <c r="V254" s="4"/>
      <c r="W254" s="4"/>
      <c r="X254" s="4"/>
      <c r="Y254" s="4"/>
      <c r="Z254" s="4"/>
    </row>
    <row r="255" ht="12.75" customHeight="1">
      <c r="A255" s="7"/>
      <c r="B255" s="7"/>
      <c r="C255" s="7"/>
      <c r="D255" s="4"/>
      <c r="E255" s="8"/>
      <c r="F255" s="4"/>
      <c r="G255" s="4"/>
      <c r="H255" s="4"/>
      <c r="I255" s="4"/>
      <c r="J255" s="4"/>
      <c r="K255" s="4"/>
      <c r="L255" s="4"/>
      <c r="M255" s="8"/>
      <c r="N255" s="4"/>
      <c r="O255" s="4"/>
      <c r="P255" s="4"/>
      <c r="Q255" s="4"/>
      <c r="R255" s="4"/>
      <c r="S255" s="4"/>
      <c r="T255" s="4"/>
      <c r="U255" s="4"/>
      <c r="V255" s="4"/>
      <c r="W255" s="4"/>
      <c r="X255" s="4"/>
      <c r="Y255" s="4"/>
      <c r="Z255" s="4"/>
    </row>
    <row r="256" ht="12.75" customHeight="1">
      <c r="A256" s="7"/>
      <c r="B256" s="7"/>
      <c r="C256" s="7"/>
      <c r="D256" s="4"/>
      <c r="E256" s="8"/>
      <c r="F256" s="4"/>
      <c r="G256" s="4"/>
      <c r="H256" s="4"/>
      <c r="I256" s="4"/>
      <c r="J256" s="4"/>
      <c r="K256" s="4"/>
      <c r="L256" s="4"/>
      <c r="M256" s="8"/>
      <c r="N256" s="4"/>
      <c r="O256" s="4"/>
      <c r="P256" s="4"/>
      <c r="Q256" s="4"/>
      <c r="R256" s="4"/>
      <c r="S256" s="4"/>
      <c r="T256" s="4"/>
      <c r="U256" s="4"/>
      <c r="V256" s="4"/>
      <c r="W256" s="4"/>
      <c r="X256" s="4"/>
      <c r="Y256" s="4"/>
      <c r="Z256" s="4"/>
    </row>
    <row r="257" ht="12.75" customHeight="1">
      <c r="A257" s="7"/>
      <c r="B257" s="7"/>
      <c r="C257" s="7"/>
      <c r="D257" s="4"/>
      <c r="E257" s="8"/>
      <c r="F257" s="4"/>
      <c r="G257" s="4"/>
      <c r="H257" s="4"/>
      <c r="I257" s="4"/>
      <c r="J257" s="4"/>
      <c r="K257" s="4"/>
      <c r="L257" s="4"/>
      <c r="M257" s="8"/>
      <c r="N257" s="4"/>
      <c r="O257" s="4"/>
      <c r="P257" s="4"/>
      <c r="Q257" s="4"/>
      <c r="R257" s="4"/>
      <c r="S257" s="4"/>
      <c r="T257" s="4"/>
      <c r="U257" s="4"/>
      <c r="V257" s="4"/>
      <c r="W257" s="4"/>
      <c r="X257" s="4"/>
      <c r="Y257" s="4"/>
      <c r="Z257" s="4"/>
    </row>
    <row r="258" ht="12.75" customHeight="1">
      <c r="A258" s="7"/>
      <c r="B258" s="7"/>
      <c r="C258" s="7"/>
      <c r="D258" s="4"/>
      <c r="E258" s="8"/>
      <c r="F258" s="4"/>
      <c r="G258" s="4"/>
      <c r="H258" s="4"/>
      <c r="I258" s="4"/>
      <c r="J258" s="4"/>
      <c r="K258" s="4"/>
      <c r="L258" s="4"/>
      <c r="M258" s="8"/>
      <c r="N258" s="4"/>
      <c r="O258" s="4"/>
      <c r="P258" s="4"/>
      <c r="Q258" s="4"/>
      <c r="R258" s="4"/>
      <c r="S258" s="4"/>
      <c r="T258" s="4"/>
      <c r="U258" s="4"/>
      <c r="V258" s="4"/>
      <c r="W258" s="4"/>
      <c r="X258" s="4"/>
      <c r="Y258" s="4"/>
      <c r="Z258" s="4"/>
    </row>
    <row r="259" ht="12.75" customHeight="1">
      <c r="A259" s="7"/>
      <c r="B259" s="7"/>
      <c r="C259" s="7"/>
      <c r="D259" s="4"/>
      <c r="E259" s="8"/>
      <c r="F259" s="4"/>
      <c r="G259" s="4"/>
      <c r="H259" s="4"/>
      <c r="I259" s="4"/>
      <c r="J259" s="4"/>
      <c r="K259" s="4"/>
      <c r="L259" s="4"/>
      <c r="M259" s="8"/>
      <c r="N259" s="4"/>
      <c r="O259" s="4"/>
      <c r="P259" s="4"/>
      <c r="Q259" s="4"/>
      <c r="R259" s="4"/>
      <c r="S259" s="4"/>
      <c r="T259" s="4"/>
      <c r="U259" s="4"/>
      <c r="V259" s="4"/>
      <c r="W259" s="4"/>
      <c r="X259" s="4"/>
      <c r="Y259" s="4"/>
      <c r="Z259" s="4"/>
    </row>
    <row r="260" ht="12.75" customHeight="1">
      <c r="A260" s="7"/>
      <c r="B260" s="7"/>
      <c r="C260" s="7"/>
      <c r="D260" s="4"/>
      <c r="E260" s="8"/>
      <c r="F260" s="4"/>
      <c r="G260" s="4"/>
      <c r="H260" s="4"/>
      <c r="I260" s="4"/>
      <c r="J260" s="4"/>
      <c r="K260" s="4"/>
      <c r="L260" s="4"/>
      <c r="M260" s="8"/>
      <c r="N260" s="4"/>
      <c r="O260" s="4"/>
      <c r="P260" s="4"/>
      <c r="Q260" s="4"/>
      <c r="R260" s="4"/>
      <c r="S260" s="4"/>
      <c r="T260" s="4"/>
      <c r="U260" s="4"/>
      <c r="V260" s="4"/>
      <c r="W260" s="4"/>
      <c r="X260" s="4"/>
      <c r="Y260" s="4"/>
      <c r="Z260" s="4"/>
    </row>
    <row r="261" ht="12.75" customHeight="1">
      <c r="A261" s="7"/>
      <c r="B261" s="7"/>
      <c r="C261" s="7"/>
      <c r="D261" s="4"/>
      <c r="E261" s="8"/>
      <c r="F261" s="4"/>
      <c r="G261" s="4"/>
      <c r="H261" s="4"/>
      <c r="I261" s="4"/>
      <c r="J261" s="4"/>
      <c r="K261" s="4"/>
      <c r="L261" s="4"/>
      <c r="M261" s="8"/>
      <c r="N261" s="4"/>
      <c r="O261" s="4"/>
      <c r="P261" s="4"/>
      <c r="Q261" s="4"/>
      <c r="R261" s="4"/>
      <c r="S261" s="4"/>
      <c r="T261" s="4"/>
      <c r="U261" s="4"/>
      <c r="V261" s="4"/>
      <c r="W261" s="4"/>
      <c r="X261" s="4"/>
      <c r="Y261" s="4"/>
      <c r="Z261" s="4"/>
    </row>
    <row r="262" ht="12.75" customHeight="1">
      <c r="A262" s="7"/>
      <c r="B262" s="7"/>
      <c r="C262" s="7"/>
      <c r="D262" s="4"/>
      <c r="E262" s="8"/>
      <c r="F262" s="4"/>
      <c r="G262" s="4"/>
      <c r="H262" s="4"/>
      <c r="I262" s="4"/>
      <c r="J262" s="4"/>
      <c r="K262" s="4"/>
      <c r="L262" s="4"/>
      <c r="M262" s="8"/>
      <c r="N262" s="4"/>
      <c r="O262" s="4"/>
      <c r="P262" s="4"/>
      <c r="Q262" s="4"/>
      <c r="R262" s="4"/>
      <c r="S262" s="4"/>
      <c r="T262" s="4"/>
      <c r="U262" s="4"/>
      <c r="V262" s="4"/>
      <c r="W262" s="4"/>
      <c r="X262" s="4"/>
      <c r="Y262" s="4"/>
      <c r="Z262" s="4"/>
    </row>
    <row r="263" ht="12.75" customHeight="1">
      <c r="A263" s="7"/>
      <c r="B263" s="7"/>
      <c r="C263" s="7"/>
      <c r="D263" s="4"/>
      <c r="E263" s="8"/>
      <c r="F263" s="4"/>
      <c r="G263" s="4"/>
      <c r="H263" s="4"/>
      <c r="I263" s="4"/>
      <c r="J263" s="4"/>
      <c r="K263" s="4"/>
      <c r="L263" s="4"/>
      <c r="M263" s="8"/>
      <c r="N263" s="4"/>
      <c r="O263" s="4"/>
      <c r="P263" s="4"/>
      <c r="Q263" s="4"/>
      <c r="R263" s="4"/>
      <c r="S263" s="4"/>
      <c r="T263" s="4"/>
      <c r="U263" s="4"/>
      <c r="V263" s="4"/>
      <c r="W263" s="4"/>
      <c r="X263" s="4"/>
      <c r="Y263" s="4"/>
      <c r="Z263" s="4"/>
    </row>
    <row r="264" ht="12.75" customHeight="1">
      <c r="A264" s="7"/>
      <c r="B264" s="7"/>
      <c r="C264" s="7"/>
      <c r="D264" s="4"/>
      <c r="E264" s="8"/>
      <c r="F264" s="4"/>
      <c r="G264" s="4"/>
      <c r="H264" s="4"/>
      <c r="I264" s="4"/>
      <c r="J264" s="4"/>
      <c r="K264" s="4"/>
      <c r="L264" s="4"/>
      <c r="M264" s="8"/>
      <c r="N264" s="4"/>
      <c r="O264" s="4"/>
      <c r="P264" s="4"/>
      <c r="Q264" s="4"/>
      <c r="R264" s="4"/>
      <c r="S264" s="4"/>
      <c r="T264" s="4"/>
      <c r="U264" s="4"/>
      <c r="V264" s="4"/>
      <c r="W264" s="4"/>
      <c r="X264" s="4"/>
      <c r="Y264" s="4"/>
      <c r="Z264" s="4"/>
    </row>
    <row r="265" ht="12.75" customHeight="1">
      <c r="A265" s="7"/>
      <c r="B265" s="7"/>
      <c r="C265" s="7"/>
      <c r="D265" s="4"/>
      <c r="E265" s="8"/>
      <c r="F265" s="4"/>
      <c r="G265" s="4"/>
      <c r="H265" s="4"/>
      <c r="I265" s="4"/>
      <c r="J265" s="4"/>
      <c r="K265" s="4"/>
      <c r="L265" s="4"/>
      <c r="M265" s="8"/>
      <c r="N265" s="4"/>
      <c r="O265" s="4"/>
      <c r="P265" s="4"/>
      <c r="Q265" s="4"/>
      <c r="R265" s="4"/>
      <c r="S265" s="4"/>
      <c r="T265" s="4"/>
      <c r="U265" s="4"/>
      <c r="V265" s="4"/>
      <c r="W265" s="4"/>
      <c r="X265" s="4"/>
      <c r="Y265" s="4"/>
      <c r="Z265" s="4"/>
    </row>
    <row r="266" ht="12.75" customHeight="1">
      <c r="A266" s="7"/>
      <c r="B266" s="7"/>
      <c r="C266" s="7"/>
      <c r="D266" s="4"/>
      <c r="E266" s="8"/>
      <c r="F266" s="4"/>
      <c r="G266" s="4"/>
      <c r="H266" s="4"/>
      <c r="I266" s="4"/>
      <c r="J266" s="4"/>
      <c r="K266" s="4"/>
      <c r="L266" s="4"/>
      <c r="M266" s="8"/>
      <c r="N266" s="4"/>
      <c r="O266" s="4"/>
      <c r="P266" s="4"/>
      <c r="Q266" s="4"/>
      <c r="R266" s="4"/>
      <c r="S266" s="4"/>
      <c r="T266" s="4"/>
      <c r="U266" s="4"/>
      <c r="V266" s="4"/>
      <c r="W266" s="4"/>
      <c r="X266" s="4"/>
      <c r="Y266" s="4"/>
      <c r="Z266" s="4"/>
    </row>
    <row r="267" ht="12.75" customHeight="1">
      <c r="A267" s="7"/>
      <c r="B267" s="7"/>
      <c r="C267" s="7"/>
      <c r="D267" s="4"/>
      <c r="E267" s="8"/>
      <c r="F267" s="4"/>
      <c r="G267" s="4"/>
      <c r="H267" s="4"/>
      <c r="I267" s="4"/>
      <c r="J267" s="4"/>
      <c r="K267" s="4"/>
      <c r="L267" s="4"/>
      <c r="M267" s="8"/>
      <c r="N267" s="4"/>
      <c r="O267" s="4"/>
      <c r="P267" s="4"/>
      <c r="Q267" s="4"/>
      <c r="R267" s="4"/>
      <c r="S267" s="4"/>
      <c r="T267" s="4"/>
      <c r="U267" s="4"/>
      <c r="V267" s="4"/>
      <c r="W267" s="4"/>
      <c r="X267" s="4"/>
      <c r="Y267" s="4"/>
      <c r="Z267" s="4"/>
    </row>
    <row r="268" ht="12.75" customHeight="1">
      <c r="A268" s="7"/>
      <c r="B268" s="7"/>
      <c r="C268" s="7"/>
      <c r="D268" s="4"/>
      <c r="E268" s="8"/>
      <c r="F268" s="4"/>
      <c r="G268" s="4"/>
      <c r="H268" s="4"/>
      <c r="I268" s="4"/>
      <c r="J268" s="4"/>
      <c r="K268" s="4"/>
      <c r="L268" s="4"/>
      <c r="M268" s="8"/>
      <c r="N268" s="4"/>
      <c r="O268" s="4"/>
      <c r="P268" s="4"/>
      <c r="Q268" s="4"/>
      <c r="R268" s="4"/>
      <c r="S268" s="4"/>
      <c r="T268" s="4"/>
      <c r="U268" s="4"/>
      <c r="V268" s="4"/>
      <c r="W268" s="4"/>
      <c r="X268" s="4"/>
      <c r="Y268" s="4"/>
      <c r="Z268" s="4"/>
    </row>
    <row r="269" ht="12.75" customHeight="1">
      <c r="A269" s="7"/>
      <c r="B269" s="7"/>
      <c r="C269" s="7"/>
      <c r="D269" s="4"/>
      <c r="E269" s="8"/>
      <c r="F269" s="4"/>
      <c r="G269" s="4"/>
      <c r="H269" s="4"/>
      <c r="I269" s="4"/>
      <c r="J269" s="4"/>
      <c r="K269" s="4"/>
      <c r="L269" s="4"/>
      <c r="M269" s="8"/>
      <c r="N269" s="4"/>
      <c r="O269" s="4"/>
      <c r="P269" s="4"/>
      <c r="Q269" s="4"/>
      <c r="R269" s="4"/>
      <c r="S269" s="4"/>
      <c r="T269" s="4"/>
      <c r="U269" s="4"/>
      <c r="V269" s="4"/>
      <c r="W269" s="4"/>
      <c r="X269" s="4"/>
      <c r="Y269" s="4"/>
      <c r="Z269" s="4"/>
    </row>
    <row r="270" ht="12.75" customHeight="1">
      <c r="A270" s="7"/>
      <c r="B270" s="7"/>
      <c r="C270" s="7"/>
      <c r="D270" s="4"/>
      <c r="E270" s="8"/>
      <c r="F270" s="4"/>
      <c r="G270" s="4"/>
      <c r="H270" s="4"/>
      <c r="I270" s="4"/>
      <c r="J270" s="4"/>
      <c r="K270" s="4"/>
      <c r="L270" s="4"/>
      <c r="M270" s="8"/>
      <c r="N270" s="4"/>
      <c r="O270" s="4"/>
      <c r="P270" s="4"/>
      <c r="Q270" s="4"/>
      <c r="R270" s="4"/>
      <c r="S270" s="4"/>
      <c r="T270" s="4"/>
      <c r="U270" s="4"/>
      <c r="V270" s="4"/>
      <c r="W270" s="4"/>
      <c r="X270" s="4"/>
      <c r="Y270" s="4"/>
      <c r="Z270" s="4"/>
    </row>
    <row r="271" ht="12.75" customHeight="1">
      <c r="A271" s="7"/>
      <c r="B271" s="7"/>
      <c r="C271" s="7"/>
      <c r="D271" s="4"/>
      <c r="E271" s="8"/>
      <c r="F271" s="4"/>
      <c r="G271" s="4"/>
      <c r="H271" s="4"/>
      <c r="I271" s="4"/>
      <c r="J271" s="4"/>
      <c r="K271" s="4"/>
      <c r="L271" s="4"/>
      <c r="M271" s="8"/>
      <c r="N271" s="4"/>
      <c r="O271" s="4"/>
      <c r="P271" s="4"/>
      <c r="Q271" s="4"/>
      <c r="R271" s="4"/>
      <c r="S271" s="4"/>
      <c r="T271" s="4"/>
      <c r="U271" s="4"/>
      <c r="V271" s="4"/>
      <c r="W271" s="4"/>
      <c r="X271" s="4"/>
      <c r="Y271" s="4"/>
      <c r="Z271" s="4"/>
    </row>
    <row r="272" ht="12.75" customHeight="1">
      <c r="A272" s="7"/>
      <c r="B272" s="7"/>
      <c r="C272" s="7"/>
      <c r="D272" s="4"/>
      <c r="E272" s="8"/>
      <c r="F272" s="4"/>
      <c r="G272" s="4"/>
      <c r="H272" s="4"/>
      <c r="I272" s="4"/>
      <c r="J272" s="4"/>
      <c r="K272" s="4"/>
      <c r="L272" s="4"/>
      <c r="M272" s="8"/>
      <c r="N272" s="4"/>
      <c r="O272" s="4"/>
      <c r="P272" s="4"/>
      <c r="Q272" s="4"/>
      <c r="R272" s="4"/>
      <c r="S272" s="4"/>
      <c r="T272" s="4"/>
      <c r="U272" s="4"/>
      <c r="V272" s="4"/>
      <c r="W272" s="4"/>
      <c r="X272" s="4"/>
      <c r="Y272" s="4"/>
      <c r="Z272" s="4"/>
    </row>
    <row r="273" ht="12.75" customHeight="1">
      <c r="A273" s="7"/>
      <c r="B273" s="7"/>
      <c r="C273" s="7"/>
      <c r="D273" s="4"/>
      <c r="E273" s="8"/>
      <c r="F273" s="4"/>
      <c r="G273" s="4"/>
      <c r="H273" s="4"/>
      <c r="I273" s="4"/>
      <c r="J273" s="4"/>
      <c r="K273" s="4"/>
      <c r="L273" s="4"/>
      <c r="M273" s="8"/>
      <c r="N273" s="4"/>
      <c r="O273" s="4"/>
      <c r="P273" s="4"/>
      <c r="Q273" s="4"/>
      <c r="R273" s="4"/>
      <c r="S273" s="4"/>
      <c r="T273" s="4"/>
      <c r="U273" s="4"/>
      <c r="V273" s="4"/>
      <c r="W273" s="4"/>
      <c r="X273" s="4"/>
      <c r="Y273" s="4"/>
      <c r="Z273" s="4"/>
    </row>
    <row r="274" ht="12.75" customHeight="1">
      <c r="A274" s="7"/>
      <c r="B274" s="7"/>
      <c r="C274" s="7"/>
      <c r="D274" s="4"/>
      <c r="E274" s="8"/>
      <c r="F274" s="4"/>
      <c r="G274" s="4"/>
      <c r="H274" s="4"/>
      <c r="I274" s="4"/>
      <c r="J274" s="4"/>
      <c r="K274" s="4"/>
      <c r="L274" s="4"/>
      <c r="M274" s="8"/>
      <c r="N274" s="4"/>
      <c r="O274" s="4"/>
      <c r="P274" s="4"/>
      <c r="Q274" s="4"/>
      <c r="R274" s="4"/>
      <c r="S274" s="4"/>
      <c r="T274" s="4"/>
      <c r="U274" s="4"/>
      <c r="V274" s="4"/>
      <c r="W274" s="4"/>
      <c r="X274" s="4"/>
      <c r="Y274" s="4"/>
      <c r="Z274" s="4"/>
    </row>
    <row r="275" ht="12.75" customHeight="1">
      <c r="A275" s="7"/>
      <c r="B275" s="7"/>
      <c r="C275" s="7"/>
      <c r="D275" s="4"/>
      <c r="E275" s="8"/>
      <c r="F275" s="4"/>
      <c r="G275" s="4"/>
      <c r="H275" s="4"/>
      <c r="I275" s="4"/>
      <c r="J275" s="4"/>
      <c r="K275" s="4"/>
      <c r="L275" s="4"/>
      <c r="M275" s="8"/>
      <c r="N275" s="4"/>
      <c r="O275" s="4"/>
      <c r="P275" s="4"/>
      <c r="Q275" s="4"/>
      <c r="R275" s="4"/>
      <c r="S275" s="4"/>
      <c r="T275" s="4"/>
      <c r="U275" s="4"/>
      <c r="V275" s="4"/>
      <c r="W275" s="4"/>
      <c r="X275" s="4"/>
      <c r="Y275" s="4"/>
      <c r="Z275" s="4"/>
    </row>
    <row r="276" ht="12.75" customHeight="1">
      <c r="A276" s="7"/>
      <c r="B276" s="7"/>
      <c r="C276" s="7"/>
      <c r="D276" s="4"/>
      <c r="E276" s="8"/>
      <c r="F276" s="4"/>
      <c r="G276" s="4"/>
      <c r="H276" s="4"/>
      <c r="I276" s="4"/>
      <c r="J276" s="4"/>
      <c r="K276" s="4"/>
      <c r="L276" s="4"/>
      <c r="M276" s="8"/>
      <c r="N276" s="4"/>
      <c r="O276" s="4"/>
      <c r="P276" s="4"/>
      <c r="Q276" s="4"/>
      <c r="R276" s="4"/>
      <c r="S276" s="4"/>
      <c r="T276" s="4"/>
      <c r="U276" s="4"/>
      <c r="V276" s="4"/>
      <c r="W276" s="4"/>
      <c r="X276" s="4"/>
      <c r="Y276" s="4"/>
      <c r="Z276" s="4"/>
    </row>
    <row r="277" ht="12.75" customHeight="1">
      <c r="A277" s="7"/>
      <c r="B277" s="7"/>
      <c r="C277" s="7"/>
      <c r="D277" s="4"/>
      <c r="E277" s="8"/>
      <c r="F277" s="4"/>
      <c r="G277" s="4"/>
      <c r="H277" s="4"/>
      <c r="I277" s="4"/>
      <c r="J277" s="4"/>
      <c r="K277" s="4"/>
      <c r="L277" s="4"/>
      <c r="M277" s="8"/>
      <c r="N277" s="4"/>
      <c r="O277" s="4"/>
      <c r="P277" s="4"/>
      <c r="Q277" s="4"/>
      <c r="R277" s="4"/>
      <c r="S277" s="4"/>
      <c r="T277" s="4"/>
      <c r="U277" s="4"/>
      <c r="V277" s="4"/>
      <c r="W277" s="4"/>
      <c r="X277" s="4"/>
      <c r="Y277" s="4"/>
      <c r="Z277" s="4"/>
    </row>
    <row r="278" ht="12.75" customHeight="1">
      <c r="A278" s="7"/>
      <c r="B278" s="7"/>
      <c r="C278" s="7"/>
      <c r="D278" s="4"/>
      <c r="E278" s="8"/>
      <c r="F278" s="4"/>
      <c r="G278" s="4"/>
      <c r="H278" s="4"/>
      <c r="I278" s="4"/>
      <c r="J278" s="4"/>
      <c r="K278" s="4"/>
      <c r="L278" s="4"/>
      <c r="M278" s="8"/>
      <c r="N278" s="4"/>
      <c r="O278" s="4"/>
      <c r="P278" s="4"/>
      <c r="Q278" s="4"/>
      <c r="R278" s="4"/>
      <c r="S278" s="4"/>
      <c r="T278" s="4"/>
      <c r="U278" s="4"/>
      <c r="V278" s="4"/>
      <c r="W278" s="4"/>
      <c r="X278" s="4"/>
      <c r="Y278" s="4"/>
      <c r="Z278" s="4"/>
    </row>
    <row r="279" ht="12.75" customHeight="1">
      <c r="A279" s="7"/>
      <c r="B279" s="7"/>
      <c r="C279" s="7"/>
      <c r="D279" s="4"/>
      <c r="E279" s="8"/>
      <c r="F279" s="4"/>
      <c r="G279" s="4"/>
      <c r="H279" s="4"/>
      <c r="I279" s="4"/>
      <c r="J279" s="4"/>
      <c r="K279" s="4"/>
      <c r="L279" s="4"/>
      <c r="M279" s="8"/>
      <c r="N279" s="4"/>
      <c r="O279" s="4"/>
      <c r="P279" s="4"/>
      <c r="Q279" s="4"/>
      <c r="R279" s="4"/>
      <c r="S279" s="4"/>
      <c r="T279" s="4"/>
      <c r="U279" s="4"/>
      <c r="V279" s="4"/>
      <c r="W279" s="4"/>
      <c r="X279" s="4"/>
      <c r="Y279" s="4"/>
      <c r="Z279" s="4"/>
    </row>
    <row r="280" ht="12.75" customHeight="1">
      <c r="A280" s="7"/>
      <c r="B280" s="7"/>
      <c r="C280" s="7"/>
      <c r="D280" s="4"/>
      <c r="E280" s="8"/>
      <c r="F280" s="4"/>
      <c r="G280" s="4"/>
      <c r="H280" s="4"/>
      <c r="I280" s="4"/>
      <c r="J280" s="4"/>
      <c r="K280" s="4"/>
      <c r="L280" s="4"/>
      <c r="M280" s="8"/>
      <c r="N280" s="4"/>
      <c r="O280" s="4"/>
      <c r="P280" s="4"/>
      <c r="Q280" s="4"/>
      <c r="R280" s="4"/>
      <c r="S280" s="4"/>
      <c r="T280" s="4"/>
      <c r="U280" s="4"/>
      <c r="V280" s="4"/>
      <c r="W280" s="4"/>
      <c r="X280" s="4"/>
      <c r="Y280" s="4"/>
      <c r="Z280" s="4"/>
    </row>
    <row r="281" ht="12.75" customHeight="1">
      <c r="A281" s="7"/>
      <c r="B281" s="7"/>
      <c r="C281" s="7"/>
      <c r="D281" s="4"/>
      <c r="E281" s="8"/>
      <c r="F281" s="4"/>
      <c r="G281" s="4"/>
      <c r="H281" s="4"/>
      <c r="I281" s="4"/>
      <c r="J281" s="4"/>
      <c r="K281" s="4"/>
      <c r="L281" s="4"/>
      <c r="M281" s="8"/>
      <c r="N281" s="4"/>
      <c r="O281" s="4"/>
      <c r="P281" s="4"/>
      <c r="Q281" s="4"/>
      <c r="R281" s="4"/>
      <c r="S281" s="4"/>
      <c r="T281" s="4"/>
      <c r="U281" s="4"/>
      <c r="V281" s="4"/>
      <c r="W281" s="4"/>
      <c r="X281" s="4"/>
      <c r="Y281" s="4"/>
      <c r="Z281" s="4"/>
    </row>
    <row r="282" ht="12.75" customHeight="1">
      <c r="A282" s="7"/>
      <c r="B282" s="7"/>
      <c r="C282" s="7"/>
      <c r="D282" s="4"/>
      <c r="E282" s="8"/>
      <c r="F282" s="4"/>
      <c r="G282" s="4"/>
      <c r="H282" s="4"/>
      <c r="I282" s="4"/>
      <c r="J282" s="4"/>
      <c r="K282" s="4"/>
      <c r="L282" s="4"/>
      <c r="M282" s="8"/>
      <c r="N282" s="4"/>
      <c r="O282" s="4"/>
      <c r="P282" s="4"/>
      <c r="Q282" s="4"/>
      <c r="R282" s="4"/>
      <c r="S282" s="4"/>
      <c r="T282" s="4"/>
      <c r="U282" s="4"/>
      <c r="V282" s="4"/>
      <c r="W282" s="4"/>
      <c r="X282" s="4"/>
      <c r="Y282" s="4"/>
      <c r="Z282" s="4"/>
    </row>
    <row r="283" ht="12.75" customHeight="1">
      <c r="A283" s="7"/>
      <c r="B283" s="7"/>
      <c r="C283" s="7"/>
      <c r="D283" s="4"/>
      <c r="E283" s="8"/>
      <c r="F283" s="4"/>
      <c r="G283" s="4"/>
      <c r="H283" s="4"/>
      <c r="I283" s="4"/>
      <c r="J283" s="4"/>
      <c r="K283" s="4"/>
      <c r="L283" s="4"/>
      <c r="M283" s="8"/>
      <c r="N283" s="4"/>
      <c r="O283" s="4"/>
      <c r="P283" s="4"/>
      <c r="Q283" s="4"/>
      <c r="R283" s="4"/>
      <c r="S283" s="4"/>
      <c r="T283" s="4"/>
      <c r="U283" s="4"/>
      <c r="V283" s="4"/>
      <c r="W283" s="4"/>
      <c r="X283" s="4"/>
      <c r="Y283" s="4"/>
      <c r="Z283" s="4"/>
    </row>
    <row r="284" ht="12.75" customHeight="1">
      <c r="A284" s="7"/>
      <c r="B284" s="7"/>
      <c r="C284" s="7"/>
      <c r="D284" s="4"/>
      <c r="E284" s="8"/>
      <c r="F284" s="4"/>
      <c r="G284" s="4"/>
      <c r="H284" s="4"/>
      <c r="I284" s="4"/>
      <c r="J284" s="4"/>
      <c r="K284" s="4"/>
      <c r="L284" s="4"/>
      <c r="M284" s="8"/>
      <c r="N284" s="4"/>
      <c r="O284" s="4"/>
      <c r="P284" s="4"/>
      <c r="Q284" s="4"/>
      <c r="R284" s="4"/>
      <c r="S284" s="4"/>
      <c r="T284" s="4"/>
      <c r="U284" s="4"/>
      <c r="V284" s="4"/>
      <c r="W284" s="4"/>
      <c r="X284" s="4"/>
      <c r="Y284" s="4"/>
      <c r="Z284" s="4"/>
    </row>
    <row r="285" ht="12.75" customHeight="1">
      <c r="A285" s="7"/>
      <c r="B285" s="7"/>
      <c r="C285" s="7"/>
      <c r="D285" s="4"/>
      <c r="E285" s="8"/>
      <c r="F285" s="4"/>
      <c r="G285" s="4"/>
      <c r="H285" s="4"/>
      <c r="I285" s="4"/>
      <c r="J285" s="4"/>
      <c r="K285" s="4"/>
      <c r="L285" s="4"/>
      <c r="M285" s="8"/>
      <c r="N285" s="4"/>
      <c r="O285" s="4"/>
      <c r="P285" s="4"/>
      <c r="Q285" s="4"/>
      <c r="R285" s="4"/>
      <c r="S285" s="4"/>
      <c r="T285" s="4"/>
      <c r="U285" s="4"/>
      <c r="V285" s="4"/>
      <c r="W285" s="4"/>
      <c r="X285" s="4"/>
      <c r="Y285" s="4"/>
      <c r="Z285" s="4"/>
    </row>
    <row r="286" ht="12.75" customHeight="1">
      <c r="A286" s="7"/>
      <c r="B286" s="7"/>
      <c r="C286" s="7"/>
      <c r="D286" s="4"/>
      <c r="E286" s="8"/>
      <c r="F286" s="4"/>
      <c r="G286" s="4"/>
      <c r="H286" s="4"/>
      <c r="I286" s="4"/>
      <c r="J286" s="4"/>
      <c r="K286" s="4"/>
      <c r="L286" s="4"/>
      <c r="M286" s="8"/>
      <c r="N286" s="4"/>
      <c r="O286" s="4"/>
      <c r="P286" s="4"/>
      <c r="Q286" s="4"/>
      <c r="R286" s="4"/>
      <c r="S286" s="4"/>
      <c r="T286" s="4"/>
      <c r="U286" s="4"/>
      <c r="V286" s="4"/>
      <c r="W286" s="4"/>
      <c r="X286" s="4"/>
      <c r="Y286" s="4"/>
      <c r="Z286" s="4"/>
    </row>
    <row r="287" ht="12.75" customHeight="1">
      <c r="A287" s="7"/>
      <c r="B287" s="7"/>
      <c r="C287" s="7"/>
      <c r="D287" s="4"/>
      <c r="E287" s="8"/>
      <c r="F287" s="4"/>
      <c r="G287" s="4"/>
      <c r="H287" s="4"/>
      <c r="I287" s="4"/>
      <c r="J287" s="4"/>
      <c r="K287" s="4"/>
      <c r="L287" s="4"/>
      <c r="M287" s="8"/>
      <c r="N287" s="4"/>
      <c r="O287" s="4"/>
      <c r="P287" s="4"/>
      <c r="Q287" s="4"/>
      <c r="R287" s="4"/>
      <c r="S287" s="4"/>
      <c r="T287" s="4"/>
      <c r="U287" s="4"/>
      <c r="V287" s="4"/>
      <c r="W287" s="4"/>
      <c r="X287" s="4"/>
      <c r="Y287" s="4"/>
      <c r="Z287" s="4"/>
    </row>
    <row r="288" ht="12.75" customHeight="1">
      <c r="A288" s="7"/>
      <c r="B288" s="7"/>
      <c r="C288" s="7"/>
      <c r="D288" s="4"/>
      <c r="E288" s="8"/>
      <c r="F288" s="4"/>
      <c r="G288" s="4"/>
      <c r="H288" s="4"/>
      <c r="I288" s="4"/>
      <c r="J288" s="4"/>
      <c r="K288" s="4"/>
      <c r="L288" s="4"/>
      <c r="M288" s="8"/>
      <c r="N288" s="4"/>
      <c r="O288" s="4"/>
      <c r="P288" s="4"/>
      <c r="Q288" s="4"/>
      <c r="R288" s="4"/>
      <c r="S288" s="4"/>
      <c r="T288" s="4"/>
      <c r="U288" s="4"/>
      <c r="V288" s="4"/>
      <c r="W288" s="4"/>
      <c r="X288" s="4"/>
      <c r="Y288" s="4"/>
      <c r="Z288" s="4"/>
    </row>
    <row r="289" ht="12.75" customHeight="1">
      <c r="A289" s="7"/>
      <c r="B289" s="7"/>
      <c r="C289" s="7"/>
      <c r="D289" s="4"/>
      <c r="E289" s="8"/>
      <c r="F289" s="4"/>
      <c r="G289" s="4"/>
      <c r="H289" s="4"/>
      <c r="I289" s="4"/>
      <c r="J289" s="4"/>
      <c r="K289" s="4"/>
      <c r="L289" s="4"/>
      <c r="M289" s="8"/>
      <c r="N289" s="4"/>
      <c r="O289" s="4"/>
      <c r="P289" s="4"/>
      <c r="Q289" s="4"/>
      <c r="R289" s="4"/>
      <c r="S289" s="4"/>
      <c r="T289" s="4"/>
      <c r="U289" s="4"/>
      <c r="V289" s="4"/>
      <c r="W289" s="4"/>
      <c r="X289" s="4"/>
      <c r="Y289" s="4"/>
      <c r="Z289" s="4"/>
    </row>
    <row r="290" ht="12.75" customHeight="1">
      <c r="A290" s="7"/>
      <c r="B290" s="7"/>
      <c r="C290" s="7"/>
      <c r="D290" s="4"/>
      <c r="E290" s="8"/>
      <c r="F290" s="4"/>
      <c r="G290" s="4"/>
      <c r="H290" s="4"/>
      <c r="I290" s="4"/>
      <c r="J290" s="4"/>
      <c r="K290" s="4"/>
      <c r="L290" s="4"/>
      <c r="M290" s="8"/>
      <c r="N290" s="4"/>
      <c r="O290" s="4"/>
      <c r="P290" s="4"/>
      <c r="Q290" s="4"/>
      <c r="R290" s="4"/>
      <c r="S290" s="4"/>
      <c r="T290" s="4"/>
      <c r="U290" s="4"/>
      <c r="V290" s="4"/>
      <c r="W290" s="4"/>
      <c r="X290" s="4"/>
      <c r="Y290" s="4"/>
      <c r="Z290" s="4"/>
    </row>
    <row r="291" ht="12.75" customHeight="1">
      <c r="A291" s="7"/>
      <c r="B291" s="7"/>
      <c r="C291" s="7"/>
      <c r="D291" s="4"/>
      <c r="E291" s="8"/>
      <c r="F291" s="4"/>
      <c r="G291" s="4"/>
      <c r="H291" s="4"/>
      <c r="I291" s="4"/>
      <c r="J291" s="4"/>
      <c r="K291" s="4"/>
      <c r="L291" s="4"/>
      <c r="M291" s="8"/>
      <c r="N291" s="4"/>
      <c r="O291" s="4"/>
      <c r="P291" s="4"/>
      <c r="Q291" s="4"/>
      <c r="R291" s="4"/>
      <c r="S291" s="4"/>
      <c r="T291" s="4"/>
      <c r="U291" s="4"/>
      <c r="V291" s="4"/>
      <c r="W291" s="4"/>
      <c r="X291" s="4"/>
      <c r="Y291" s="4"/>
      <c r="Z291" s="4"/>
    </row>
    <row r="292" ht="12.75" customHeight="1">
      <c r="A292" s="7"/>
      <c r="B292" s="7"/>
      <c r="C292" s="7"/>
      <c r="D292" s="4"/>
      <c r="E292" s="8"/>
      <c r="F292" s="4"/>
      <c r="G292" s="4"/>
      <c r="H292" s="4"/>
      <c r="I292" s="4"/>
      <c r="J292" s="4"/>
      <c r="K292" s="4"/>
      <c r="L292" s="4"/>
      <c r="M292" s="8"/>
      <c r="N292" s="4"/>
      <c r="O292" s="4"/>
      <c r="P292" s="4"/>
      <c r="Q292" s="4"/>
      <c r="R292" s="4"/>
      <c r="S292" s="4"/>
      <c r="T292" s="4"/>
      <c r="U292" s="4"/>
      <c r="V292" s="4"/>
      <c r="W292" s="4"/>
      <c r="X292" s="4"/>
      <c r="Y292" s="4"/>
      <c r="Z292" s="4"/>
    </row>
    <row r="293" ht="12.75" customHeight="1">
      <c r="A293" s="7"/>
      <c r="B293" s="7"/>
      <c r="C293" s="7"/>
      <c r="D293" s="4"/>
      <c r="E293" s="8"/>
      <c r="F293" s="4"/>
      <c r="G293" s="4"/>
      <c r="H293" s="4"/>
      <c r="I293" s="4"/>
      <c r="J293" s="4"/>
      <c r="K293" s="4"/>
      <c r="L293" s="4"/>
      <c r="M293" s="8"/>
      <c r="N293" s="4"/>
      <c r="O293" s="4"/>
      <c r="P293" s="4"/>
      <c r="Q293" s="4"/>
      <c r="R293" s="4"/>
      <c r="S293" s="4"/>
      <c r="T293" s="4"/>
      <c r="U293" s="4"/>
      <c r="V293" s="4"/>
      <c r="W293" s="4"/>
      <c r="X293" s="4"/>
      <c r="Y293" s="4"/>
      <c r="Z293" s="4"/>
    </row>
    <row r="294" ht="12.75" customHeight="1">
      <c r="A294" s="7"/>
      <c r="B294" s="7"/>
      <c r="C294" s="7"/>
      <c r="D294" s="4"/>
      <c r="E294" s="8"/>
      <c r="F294" s="4"/>
      <c r="G294" s="4"/>
      <c r="H294" s="4"/>
      <c r="I294" s="4"/>
      <c r="J294" s="4"/>
      <c r="K294" s="4"/>
      <c r="L294" s="4"/>
      <c r="M294" s="8"/>
      <c r="N294" s="4"/>
      <c r="O294" s="4"/>
      <c r="P294" s="4"/>
      <c r="Q294" s="4"/>
      <c r="R294" s="4"/>
      <c r="S294" s="4"/>
      <c r="T294" s="4"/>
      <c r="U294" s="4"/>
      <c r="V294" s="4"/>
      <c r="W294" s="4"/>
      <c r="X294" s="4"/>
      <c r="Y294" s="4"/>
      <c r="Z294" s="4"/>
    </row>
    <row r="295" ht="12.75" customHeight="1">
      <c r="A295" s="7"/>
      <c r="B295" s="7"/>
      <c r="C295" s="7"/>
      <c r="D295" s="4"/>
      <c r="E295" s="8"/>
      <c r="F295" s="4"/>
      <c r="G295" s="4"/>
      <c r="H295" s="4"/>
      <c r="I295" s="4"/>
      <c r="J295" s="4"/>
      <c r="K295" s="4"/>
      <c r="L295" s="4"/>
      <c r="M295" s="8"/>
      <c r="N295" s="4"/>
      <c r="O295" s="4"/>
      <c r="P295" s="4"/>
      <c r="Q295" s="4"/>
      <c r="R295" s="4"/>
      <c r="S295" s="4"/>
      <c r="T295" s="4"/>
      <c r="U295" s="4"/>
      <c r="V295" s="4"/>
      <c r="W295" s="4"/>
      <c r="X295" s="4"/>
      <c r="Y295" s="4"/>
      <c r="Z295" s="4"/>
    </row>
    <row r="296" ht="12.75" customHeight="1">
      <c r="A296" s="7"/>
      <c r="B296" s="7"/>
      <c r="C296" s="7"/>
      <c r="D296" s="4"/>
      <c r="E296" s="8"/>
      <c r="F296" s="4"/>
      <c r="G296" s="4"/>
      <c r="H296" s="4"/>
      <c r="I296" s="4"/>
      <c r="J296" s="4"/>
      <c r="K296" s="4"/>
      <c r="L296" s="4"/>
      <c r="M296" s="8"/>
      <c r="N296" s="4"/>
      <c r="O296" s="4"/>
      <c r="P296" s="4"/>
      <c r="Q296" s="4"/>
      <c r="R296" s="4"/>
      <c r="S296" s="4"/>
      <c r="T296" s="4"/>
      <c r="U296" s="4"/>
      <c r="V296" s="4"/>
      <c r="W296" s="4"/>
      <c r="X296" s="4"/>
      <c r="Y296" s="4"/>
      <c r="Z296" s="4"/>
    </row>
    <row r="297" ht="12.75" customHeight="1">
      <c r="A297" s="7"/>
      <c r="B297" s="7"/>
      <c r="C297" s="7"/>
      <c r="D297" s="4"/>
      <c r="E297" s="8"/>
      <c r="F297" s="4"/>
      <c r="G297" s="4"/>
      <c r="H297" s="4"/>
      <c r="I297" s="4"/>
      <c r="J297" s="4"/>
      <c r="K297" s="4"/>
      <c r="L297" s="4"/>
      <c r="M297" s="8"/>
      <c r="N297" s="4"/>
      <c r="O297" s="4"/>
      <c r="P297" s="4"/>
      <c r="Q297" s="4"/>
      <c r="R297" s="4"/>
      <c r="S297" s="4"/>
      <c r="T297" s="4"/>
      <c r="U297" s="4"/>
      <c r="V297" s="4"/>
      <c r="W297" s="4"/>
      <c r="X297" s="4"/>
      <c r="Y297" s="4"/>
      <c r="Z297" s="4"/>
    </row>
    <row r="298" ht="12.75" customHeight="1">
      <c r="A298" s="7"/>
      <c r="B298" s="7"/>
      <c r="C298" s="7"/>
      <c r="D298" s="4"/>
      <c r="E298" s="8"/>
      <c r="F298" s="4"/>
      <c r="G298" s="4"/>
      <c r="H298" s="4"/>
      <c r="I298" s="4"/>
      <c r="J298" s="4"/>
      <c r="K298" s="4"/>
      <c r="L298" s="4"/>
      <c r="M298" s="8"/>
      <c r="N298" s="4"/>
      <c r="O298" s="4"/>
      <c r="P298" s="4"/>
      <c r="Q298" s="4"/>
      <c r="R298" s="4"/>
      <c r="S298" s="4"/>
      <c r="T298" s="4"/>
      <c r="U298" s="4"/>
      <c r="V298" s="4"/>
      <c r="W298" s="4"/>
      <c r="X298" s="4"/>
      <c r="Y298" s="4"/>
      <c r="Z298" s="4"/>
    </row>
    <row r="299" ht="12.75" customHeight="1">
      <c r="A299" s="7"/>
      <c r="B299" s="7"/>
      <c r="C299" s="7"/>
      <c r="D299" s="4"/>
      <c r="E299" s="8"/>
      <c r="F299" s="4"/>
      <c r="G299" s="4"/>
      <c r="H299" s="4"/>
      <c r="I299" s="4"/>
      <c r="J299" s="4"/>
      <c r="K299" s="4"/>
      <c r="L299" s="4"/>
      <c r="M299" s="8"/>
      <c r="N299" s="4"/>
      <c r="O299" s="4"/>
      <c r="P299" s="4"/>
      <c r="Q299" s="4"/>
      <c r="R299" s="4"/>
      <c r="S299" s="4"/>
      <c r="T299" s="4"/>
      <c r="U299" s="4"/>
      <c r="V299" s="4"/>
      <c r="W299" s="4"/>
      <c r="X299" s="4"/>
      <c r="Y299" s="4"/>
      <c r="Z299" s="4"/>
    </row>
    <row r="300" ht="12.75" customHeight="1">
      <c r="A300" s="7"/>
      <c r="B300" s="7"/>
      <c r="C300" s="7"/>
      <c r="D300" s="4"/>
      <c r="E300" s="8"/>
      <c r="F300" s="4"/>
      <c r="G300" s="4"/>
      <c r="H300" s="4"/>
      <c r="I300" s="4"/>
      <c r="J300" s="4"/>
      <c r="K300" s="4"/>
      <c r="L300" s="4"/>
      <c r="M300" s="8"/>
      <c r="N300" s="4"/>
      <c r="O300" s="4"/>
      <c r="P300" s="4"/>
      <c r="Q300" s="4"/>
      <c r="R300" s="4"/>
      <c r="S300" s="4"/>
      <c r="T300" s="4"/>
      <c r="U300" s="4"/>
      <c r="V300" s="4"/>
      <c r="W300" s="4"/>
      <c r="X300" s="4"/>
      <c r="Y300" s="4"/>
      <c r="Z300" s="4"/>
    </row>
    <row r="301" ht="12.75" customHeight="1">
      <c r="A301" s="7"/>
      <c r="B301" s="7"/>
      <c r="C301" s="7"/>
      <c r="D301" s="4"/>
      <c r="E301" s="8"/>
      <c r="F301" s="4"/>
      <c r="G301" s="4"/>
      <c r="H301" s="4"/>
      <c r="I301" s="4"/>
      <c r="J301" s="4"/>
      <c r="K301" s="4"/>
      <c r="L301" s="4"/>
      <c r="M301" s="8"/>
      <c r="N301" s="4"/>
      <c r="O301" s="4"/>
      <c r="P301" s="4"/>
      <c r="Q301" s="4"/>
      <c r="R301" s="4"/>
      <c r="S301" s="4"/>
      <c r="T301" s="4"/>
      <c r="U301" s="4"/>
      <c r="V301" s="4"/>
      <c r="W301" s="4"/>
      <c r="X301" s="4"/>
      <c r="Y301" s="4"/>
      <c r="Z301" s="4"/>
    </row>
    <row r="302" ht="12.75" customHeight="1">
      <c r="A302" s="7"/>
      <c r="B302" s="7"/>
      <c r="C302" s="7"/>
      <c r="D302" s="4"/>
      <c r="E302" s="8"/>
      <c r="F302" s="4"/>
      <c r="G302" s="4"/>
      <c r="H302" s="4"/>
      <c r="I302" s="4"/>
      <c r="J302" s="4"/>
      <c r="K302" s="4"/>
      <c r="L302" s="4"/>
      <c r="M302" s="8"/>
      <c r="N302" s="4"/>
      <c r="O302" s="4"/>
      <c r="P302" s="4"/>
      <c r="Q302" s="4"/>
      <c r="R302" s="4"/>
      <c r="S302" s="4"/>
      <c r="T302" s="4"/>
      <c r="U302" s="4"/>
      <c r="V302" s="4"/>
      <c r="W302" s="4"/>
      <c r="X302" s="4"/>
      <c r="Y302" s="4"/>
      <c r="Z302" s="4"/>
    </row>
    <row r="303" ht="12.75" customHeight="1">
      <c r="A303" s="7"/>
      <c r="B303" s="7"/>
      <c r="C303" s="7"/>
      <c r="D303" s="4"/>
      <c r="E303" s="8"/>
      <c r="F303" s="4"/>
      <c r="G303" s="4"/>
      <c r="H303" s="4"/>
      <c r="I303" s="4"/>
      <c r="J303" s="4"/>
      <c r="K303" s="4"/>
      <c r="L303" s="4"/>
      <c r="M303" s="8"/>
      <c r="N303" s="4"/>
      <c r="O303" s="4"/>
      <c r="P303" s="4"/>
      <c r="Q303" s="4"/>
      <c r="R303" s="4"/>
      <c r="S303" s="4"/>
      <c r="T303" s="4"/>
      <c r="U303" s="4"/>
      <c r="V303" s="4"/>
      <c r="W303" s="4"/>
      <c r="X303" s="4"/>
      <c r="Y303" s="4"/>
      <c r="Z303" s="4"/>
    </row>
    <row r="304" ht="12.75" customHeight="1">
      <c r="A304" s="7"/>
      <c r="B304" s="7"/>
      <c r="C304" s="7"/>
      <c r="D304" s="4"/>
      <c r="E304" s="8"/>
      <c r="F304" s="4"/>
      <c r="G304" s="4"/>
      <c r="H304" s="4"/>
      <c r="I304" s="4"/>
      <c r="J304" s="4"/>
      <c r="K304" s="4"/>
      <c r="L304" s="4"/>
      <c r="M304" s="8"/>
      <c r="N304" s="4"/>
      <c r="O304" s="4"/>
      <c r="P304" s="4"/>
      <c r="Q304" s="4"/>
      <c r="R304" s="4"/>
      <c r="S304" s="4"/>
      <c r="T304" s="4"/>
      <c r="U304" s="4"/>
      <c r="V304" s="4"/>
      <c r="W304" s="4"/>
      <c r="X304" s="4"/>
      <c r="Y304" s="4"/>
      <c r="Z304" s="4"/>
    </row>
    <row r="305" ht="12.75" customHeight="1">
      <c r="A305" s="7"/>
      <c r="B305" s="7"/>
      <c r="C305" s="7"/>
      <c r="D305" s="4"/>
      <c r="E305" s="8"/>
      <c r="F305" s="4"/>
      <c r="G305" s="4"/>
      <c r="H305" s="4"/>
      <c r="I305" s="4"/>
      <c r="J305" s="4"/>
      <c r="K305" s="4"/>
      <c r="L305" s="4"/>
      <c r="M305" s="8"/>
      <c r="N305" s="4"/>
      <c r="O305" s="4"/>
      <c r="P305" s="4"/>
      <c r="Q305" s="4"/>
      <c r="R305" s="4"/>
      <c r="S305" s="4"/>
      <c r="T305" s="4"/>
      <c r="U305" s="4"/>
      <c r="V305" s="4"/>
      <c r="W305" s="4"/>
      <c r="X305" s="4"/>
      <c r="Y305" s="4"/>
      <c r="Z305" s="4"/>
    </row>
    <row r="306" ht="12.75" customHeight="1">
      <c r="A306" s="7"/>
      <c r="B306" s="7"/>
      <c r="C306" s="7"/>
      <c r="D306" s="4"/>
      <c r="E306" s="8"/>
      <c r="F306" s="4"/>
      <c r="G306" s="4"/>
      <c r="H306" s="4"/>
      <c r="I306" s="4"/>
      <c r="J306" s="4"/>
      <c r="K306" s="4"/>
      <c r="L306" s="4"/>
      <c r="M306" s="8"/>
      <c r="N306" s="4"/>
      <c r="O306" s="4"/>
      <c r="P306" s="4"/>
      <c r="Q306" s="4"/>
      <c r="R306" s="4"/>
      <c r="S306" s="4"/>
      <c r="T306" s="4"/>
      <c r="U306" s="4"/>
      <c r="V306" s="4"/>
      <c r="W306" s="4"/>
      <c r="X306" s="4"/>
      <c r="Y306" s="4"/>
      <c r="Z306" s="4"/>
    </row>
    <row r="307" ht="12.75" customHeight="1">
      <c r="A307" s="7"/>
      <c r="B307" s="7"/>
      <c r="C307" s="7"/>
      <c r="D307" s="4"/>
      <c r="E307" s="8"/>
      <c r="F307" s="4"/>
      <c r="G307" s="4"/>
      <c r="H307" s="4"/>
      <c r="I307" s="4"/>
      <c r="J307" s="4"/>
      <c r="K307" s="4"/>
      <c r="L307" s="4"/>
      <c r="M307" s="8"/>
      <c r="N307" s="4"/>
      <c r="O307" s="4"/>
      <c r="P307" s="4"/>
      <c r="Q307" s="4"/>
      <c r="R307" s="4"/>
      <c r="S307" s="4"/>
      <c r="T307" s="4"/>
      <c r="U307" s="4"/>
      <c r="V307" s="4"/>
      <c r="W307" s="4"/>
      <c r="X307" s="4"/>
      <c r="Y307" s="4"/>
      <c r="Z307" s="4"/>
    </row>
    <row r="308" ht="12.75" customHeight="1">
      <c r="A308" s="7"/>
      <c r="B308" s="7"/>
      <c r="C308" s="7"/>
      <c r="D308" s="4"/>
      <c r="E308" s="8"/>
      <c r="F308" s="4"/>
      <c r="G308" s="4"/>
      <c r="H308" s="4"/>
      <c r="I308" s="4"/>
      <c r="J308" s="4"/>
      <c r="K308" s="4"/>
      <c r="L308" s="4"/>
      <c r="M308" s="8"/>
      <c r="N308" s="4"/>
      <c r="O308" s="4"/>
      <c r="P308" s="4"/>
      <c r="Q308" s="4"/>
      <c r="R308" s="4"/>
      <c r="S308" s="4"/>
      <c r="T308" s="4"/>
      <c r="U308" s="4"/>
      <c r="V308" s="4"/>
      <c r="W308" s="4"/>
      <c r="X308" s="4"/>
      <c r="Y308" s="4"/>
      <c r="Z308" s="4"/>
    </row>
    <row r="309" ht="12.75" customHeight="1">
      <c r="A309" s="7"/>
      <c r="B309" s="7"/>
      <c r="C309" s="7"/>
      <c r="D309" s="4"/>
      <c r="E309" s="8"/>
      <c r="F309" s="4"/>
      <c r="G309" s="4"/>
      <c r="H309" s="4"/>
      <c r="I309" s="4"/>
      <c r="J309" s="4"/>
      <c r="K309" s="4"/>
      <c r="L309" s="4"/>
      <c r="M309" s="8"/>
      <c r="N309" s="4"/>
      <c r="O309" s="4"/>
      <c r="P309" s="4"/>
      <c r="Q309" s="4"/>
      <c r="R309" s="4"/>
      <c r="S309" s="4"/>
      <c r="T309" s="4"/>
      <c r="U309" s="4"/>
      <c r="V309" s="4"/>
      <c r="W309" s="4"/>
      <c r="X309" s="4"/>
      <c r="Y309" s="4"/>
      <c r="Z309" s="4"/>
    </row>
    <row r="310" ht="12.75" customHeight="1">
      <c r="A310" s="7"/>
      <c r="B310" s="7"/>
      <c r="C310" s="7"/>
      <c r="D310" s="4"/>
      <c r="E310" s="8"/>
      <c r="F310" s="4"/>
      <c r="G310" s="4"/>
      <c r="H310" s="4"/>
      <c r="I310" s="4"/>
      <c r="J310" s="4"/>
      <c r="K310" s="4"/>
      <c r="L310" s="4"/>
      <c r="M310" s="8"/>
      <c r="N310" s="4"/>
      <c r="O310" s="4"/>
      <c r="P310" s="4"/>
      <c r="Q310" s="4"/>
      <c r="R310" s="4"/>
      <c r="S310" s="4"/>
      <c r="T310" s="4"/>
      <c r="U310" s="4"/>
      <c r="V310" s="4"/>
      <c r="W310" s="4"/>
      <c r="X310" s="4"/>
      <c r="Y310" s="4"/>
      <c r="Z310" s="4"/>
    </row>
    <row r="311" ht="12.75" customHeight="1">
      <c r="A311" s="7"/>
      <c r="B311" s="7"/>
      <c r="C311" s="7"/>
      <c r="D311" s="4"/>
      <c r="E311" s="8"/>
      <c r="F311" s="4"/>
      <c r="G311" s="4"/>
      <c r="H311" s="4"/>
      <c r="I311" s="4"/>
      <c r="J311" s="4"/>
      <c r="K311" s="4"/>
      <c r="L311" s="4"/>
      <c r="M311" s="8"/>
      <c r="N311" s="4"/>
      <c r="O311" s="4"/>
      <c r="P311" s="4"/>
      <c r="Q311" s="4"/>
      <c r="R311" s="4"/>
      <c r="S311" s="4"/>
      <c r="T311" s="4"/>
      <c r="U311" s="4"/>
      <c r="V311" s="4"/>
      <c r="W311" s="4"/>
      <c r="X311" s="4"/>
      <c r="Y311" s="4"/>
      <c r="Z311" s="4"/>
    </row>
    <row r="312" ht="12.75" customHeight="1">
      <c r="A312" s="7"/>
      <c r="B312" s="7"/>
      <c r="C312" s="7"/>
      <c r="D312" s="4"/>
      <c r="E312" s="8"/>
      <c r="F312" s="4"/>
      <c r="G312" s="4"/>
      <c r="H312" s="4"/>
      <c r="I312" s="4"/>
      <c r="J312" s="4"/>
      <c r="K312" s="4"/>
      <c r="L312" s="4"/>
      <c r="M312" s="8"/>
      <c r="N312" s="4"/>
      <c r="O312" s="4"/>
      <c r="P312" s="4"/>
      <c r="Q312" s="4"/>
      <c r="R312" s="4"/>
      <c r="S312" s="4"/>
      <c r="T312" s="4"/>
      <c r="U312" s="4"/>
      <c r="V312" s="4"/>
      <c r="W312" s="4"/>
      <c r="X312" s="4"/>
      <c r="Y312" s="4"/>
      <c r="Z312" s="4"/>
    </row>
    <row r="313" ht="12.75" customHeight="1">
      <c r="A313" s="7"/>
      <c r="B313" s="7"/>
      <c r="C313" s="7"/>
      <c r="D313" s="4"/>
      <c r="E313" s="8"/>
      <c r="F313" s="4"/>
      <c r="G313" s="4"/>
      <c r="H313" s="4"/>
      <c r="I313" s="4"/>
      <c r="J313" s="4"/>
      <c r="K313" s="4"/>
      <c r="L313" s="4"/>
      <c r="M313" s="8"/>
      <c r="N313" s="4"/>
      <c r="O313" s="4"/>
      <c r="P313" s="4"/>
      <c r="Q313" s="4"/>
      <c r="R313" s="4"/>
      <c r="S313" s="4"/>
      <c r="T313" s="4"/>
      <c r="U313" s="4"/>
      <c r="V313" s="4"/>
      <c r="W313" s="4"/>
      <c r="X313" s="4"/>
      <c r="Y313" s="4"/>
      <c r="Z313" s="4"/>
    </row>
    <row r="314" ht="12.75" customHeight="1">
      <c r="A314" s="7"/>
      <c r="B314" s="7"/>
      <c r="C314" s="7"/>
      <c r="D314" s="4"/>
      <c r="E314" s="8"/>
      <c r="F314" s="4"/>
      <c r="G314" s="4"/>
      <c r="H314" s="4"/>
      <c r="I314" s="4"/>
      <c r="J314" s="4"/>
      <c r="K314" s="4"/>
      <c r="L314" s="4"/>
      <c r="M314" s="8"/>
      <c r="N314" s="4"/>
      <c r="O314" s="4"/>
      <c r="P314" s="4"/>
      <c r="Q314" s="4"/>
      <c r="R314" s="4"/>
      <c r="S314" s="4"/>
      <c r="T314" s="4"/>
      <c r="U314" s="4"/>
      <c r="V314" s="4"/>
      <c r="W314" s="4"/>
      <c r="X314" s="4"/>
      <c r="Y314" s="4"/>
      <c r="Z314" s="4"/>
    </row>
    <row r="315" ht="12.75" customHeight="1">
      <c r="A315" s="7"/>
      <c r="B315" s="7"/>
      <c r="C315" s="7"/>
      <c r="D315" s="4"/>
      <c r="E315" s="8"/>
      <c r="F315" s="4"/>
      <c r="G315" s="4"/>
      <c r="H315" s="4"/>
      <c r="I315" s="4"/>
      <c r="J315" s="4"/>
      <c r="K315" s="4"/>
      <c r="L315" s="4"/>
      <c r="M315" s="8"/>
      <c r="N315" s="4"/>
      <c r="O315" s="4"/>
      <c r="P315" s="4"/>
      <c r="Q315" s="4"/>
      <c r="R315" s="4"/>
      <c r="S315" s="4"/>
      <c r="T315" s="4"/>
      <c r="U315" s="4"/>
      <c r="V315" s="4"/>
      <c r="W315" s="4"/>
      <c r="X315" s="4"/>
      <c r="Y315" s="4"/>
      <c r="Z315" s="4"/>
    </row>
    <row r="316" ht="12.75" customHeight="1">
      <c r="A316" s="7"/>
      <c r="B316" s="7"/>
      <c r="C316" s="7"/>
      <c r="D316" s="4"/>
      <c r="E316" s="8"/>
      <c r="F316" s="4"/>
      <c r="G316" s="4"/>
      <c r="H316" s="4"/>
      <c r="I316" s="4"/>
      <c r="J316" s="4"/>
      <c r="K316" s="4"/>
      <c r="L316" s="4"/>
      <c r="M316" s="8"/>
      <c r="N316" s="4"/>
      <c r="O316" s="4"/>
      <c r="P316" s="4"/>
      <c r="Q316" s="4"/>
      <c r="R316" s="4"/>
      <c r="S316" s="4"/>
      <c r="T316" s="4"/>
      <c r="U316" s="4"/>
      <c r="V316" s="4"/>
      <c r="W316" s="4"/>
      <c r="X316" s="4"/>
      <c r="Y316" s="4"/>
      <c r="Z316" s="4"/>
    </row>
    <row r="317" ht="12.75" customHeight="1">
      <c r="A317" s="7"/>
      <c r="B317" s="7"/>
      <c r="C317" s="7"/>
      <c r="D317" s="4"/>
      <c r="E317" s="8"/>
      <c r="F317" s="4"/>
      <c r="G317" s="4"/>
      <c r="H317" s="4"/>
      <c r="I317" s="4"/>
      <c r="J317" s="4"/>
      <c r="K317" s="4"/>
      <c r="L317" s="4"/>
      <c r="M317" s="8"/>
      <c r="N317" s="4"/>
      <c r="O317" s="4"/>
      <c r="P317" s="4"/>
      <c r="Q317" s="4"/>
      <c r="R317" s="4"/>
      <c r="S317" s="4"/>
      <c r="T317" s="4"/>
      <c r="U317" s="4"/>
      <c r="V317" s="4"/>
      <c r="W317" s="4"/>
      <c r="X317" s="4"/>
      <c r="Y317" s="4"/>
      <c r="Z317" s="4"/>
    </row>
    <row r="318" ht="12.75" customHeight="1">
      <c r="A318" s="7"/>
      <c r="B318" s="7"/>
      <c r="C318" s="7"/>
      <c r="D318" s="4"/>
      <c r="E318" s="8"/>
      <c r="F318" s="4"/>
      <c r="G318" s="4"/>
      <c r="H318" s="4"/>
      <c r="I318" s="4"/>
      <c r="J318" s="4"/>
      <c r="K318" s="4"/>
      <c r="L318" s="4"/>
      <c r="M318" s="8"/>
      <c r="N318" s="4"/>
      <c r="O318" s="4"/>
      <c r="P318" s="4"/>
      <c r="Q318" s="4"/>
      <c r="R318" s="4"/>
      <c r="S318" s="4"/>
      <c r="T318" s="4"/>
      <c r="U318" s="4"/>
      <c r="V318" s="4"/>
      <c r="W318" s="4"/>
      <c r="X318" s="4"/>
      <c r="Y318" s="4"/>
      <c r="Z318" s="4"/>
    </row>
    <row r="319" ht="12.75" customHeight="1">
      <c r="A319" s="7"/>
      <c r="B319" s="7"/>
      <c r="C319" s="7"/>
      <c r="D319" s="4"/>
      <c r="E319" s="8"/>
      <c r="F319" s="4"/>
      <c r="G319" s="4"/>
      <c r="H319" s="4"/>
      <c r="I319" s="4"/>
      <c r="J319" s="4"/>
      <c r="K319" s="4"/>
      <c r="L319" s="4"/>
      <c r="M319" s="8"/>
      <c r="N319" s="4"/>
      <c r="O319" s="4"/>
      <c r="P319" s="4"/>
      <c r="Q319" s="4"/>
      <c r="R319" s="4"/>
      <c r="S319" s="4"/>
      <c r="T319" s="4"/>
      <c r="U319" s="4"/>
      <c r="V319" s="4"/>
      <c r="W319" s="4"/>
      <c r="X319" s="4"/>
      <c r="Y319" s="4"/>
      <c r="Z319" s="4"/>
    </row>
    <row r="320" ht="12.75" customHeight="1">
      <c r="A320" s="7"/>
      <c r="B320" s="7"/>
      <c r="C320" s="7"/>
      <c r="D320" s="4"/>
      <c r="E320" s="8"/>
      <c r="F320" s="4"/>
      <c r="G320" s="4"/>
      <c r="H320" s="4"/>
      <c r="I320" s="4"/>
      <c r="J320" s="4"/>
      <c r="K320" s="4"/>
      <c r="L320" s="4"/>
      <c r="M320" s="8"/>
      <c r="N320" s="4"/>
      <c r="O320" s="4"/>
      <c r="P320" s="4"/>
      <c r="Q320" s="4"/>
      <c r="R320" s="4"/>
      <c r="S320" s="4"/>
      <c r="T320" s="4"/>
      <c r="U320" s="4"/>
      <c r="V320" s="4"/>
      <c r="W320" s="4"/>
      <c r="X320" s="4"/>
      <c r="Y320" s="4"/>
      <c r="Z320" s="4"/>
    </row>
    <row r="321" ht="12.75" customHeight="1">
      <c r="A321" s="7"/>
      <c r="B321" s="7"/>
      <c r="C321" s="7"/>
      <c r="D321" s="4"/>
      <c r="E321" s="8"/>
      <c r="F321" s="4"/>
      <c r="G321" s="4"/>
      <c r="H321" s="4"/>
      <c r="I321" s="4"/>
      <c r="J321" s="4"/>
      <c r="K321" s="4"/>
      <c r="L321" s="4"/>
      <c r="M321" s="8"/>
      <c r="N321" s="4"/>
      <c r="O321" s="4"/>
      <c r="P321" s="4"/>
      <c r="Q321" s="4"/>
      <c r="R321" s="4"/>
      <c r="S321" s="4"/>
      <c r="T321" s="4"/>
      <c r="U321" s="4"/>
      <c r="V321" s="4"/>
      <c r="W321" s="4"/>
      <c r="X321" s="4"/>
      <c r="Y321" s="4"/>
      <c r="Z321" s="4"/>
    </row>
    <row r="322" ht="12.75" customHeight="1">
      <c r="A322" s="7"/>
      <c r="B322" s="7"/>
      <c r="C322" s="7"/>
      <c r="D322" s="4"/>
      <c r="E322" s="8"/>
      <c r="F322" s="4"/>
      <c r="G322" s="4"/>
      <c r="H322" s="4"/>
      <c r="I322" s="4"/>
      <c r="J322" s="4"/>
      <c r="K322" s="4"/>
      <c r="L322" s="4"/>
      <c r="M322" s="8"/>
      <c r="N322" s="4"/>
      <c r="O322" s="4"/>
      <c r="P322" s="4"/>
      <c r="Q322" s="4"/>
      <c r="R322" s="4"/>
      <c r="S322" s="4"/>
      <c r="T322" s="4"/>
      <c r="U322" s="4"/>
      <c r="V322" s="4"/>
      <c r="W322" s="4"/>
      <c r="X322" s="4"/>
      <c r="Y322" s="4"/>
      <c r="Z322" s="4"/>
    </row>
    <row r="323" ht="12.75" customHeight="1">
      <c r="A323" s="7"/>
      <c r="B323" s="7"/>
      <c r="C323" s="7"/>
      <c r="D323" s="4"/>
      <c r="E323" s="8"/>
      <c r="F323" s="4"/>
      <c r="G323" s="4"/>
      <c r="H323" s="4"/>
      <c r="I323" s="4"/>
      <c r="J323" s="4"/>
      <c r="K323" s="4"/>
      <c r="L323" s="4"/>
      <c r="M323" s="8"/>
      <c r="N323" s="4"/>
      <c r="O323" s="4"/>
      <c r="P323" s="4"/>
      <c r="Q323" s="4"/>
      <c r="R323" s="4"/>
      <c r="S323" s="4"/>
      <c r="T323" s="4"/>
      <c r="U323" s="4"/>
      <c r="V323" s="4"/>
      <c r="W323" s="4"/>
      <c r="X323" s="4"/>
      <c r="Y323" s="4"/>
      <c r="Z323" s="4"/>
    </row>
    <row r="324" ht="12.75" customHeight="1">
      <c r="A324" s="7"/>
      <c r="B324" s="7"/>
      <c r="C324" s="7"/>
      <c r="D324" s="4"/>
      <c r="E324" s="8"/>
      <c r="F324" s="4"/>
      <c r="G324" s="4"/>
      <c r="H324" s="4"/>
      <c r="I324" s="4"/>
      <c r="J324" s="4"/>
      <c r="K324" s="4"/>
      <c r="L324" s="4"/>
      <c r="M324" s="8"/>
      <c r="N324" s="4"/>
      <c r="O324" s="4"/>
      <c r="P324" s="4"/>
      <c r="Q324" s="4"/>
      <c r="R324" s="4"/>
      <c r="S324" s="4"/>
      <c r="T324" s="4"/>
      <c r="U324" s="4"/>
      <c r="V324" s="4"/>
      <c r="W324" s="4"/>
      <c r="X324" s="4"/>
      <c r="Y324" s="4"/>
      <c r="Z324" s="4"/>
    </row>
    <row r="325" ht="12.75" customHeight="1">
      <c r="A325" s="7"/>
      <c r="B325" s="7"/>
      <c r="C325" s="7"/>
      <c r="D325" s="4"/>
      <c r="E325" s="8"/>
      <c r="F325" s="4"/>
      <c r="G325" s="4"/>
      <c r="H325" s="4"/>
      <c r="I325" s="4"/>
      <c r="J325" s="4"/>
      <c r="K325" s="4"/>
      <c r="L325" s="4"/>
      <c r="M325" s="8"/>
      <c r="N325" s="4"/>
      <c r="O325" s="4"/>
      <c r="P325" s="4"/>
      <c r="Q325" s="4"/>
      <c r="R325" s="4"/>
      <c r="S325" s="4"/>
      <c r="T325" s="4"/>
      <c r="U325" s="4"/>
      <c r="V325" s="4"/>
      <c r="W325" s="4"/>
      <c r="X325" s="4"/>
      <c r="Y325" s="4"/>
      <c r="Z325" s="4"/>
    </row>
    <row r="326" ht="12.75" customHeight="1">
      <c r="A326" s="7"/>
      <c r="B326" s="7"/>
      <c r="C326" s="7"/>
      <c r="D326" s="4"/>
      <c r="E326" s="8"/>
      <c r="F326" s="4"/>
      <c r="G326" s="4"/>
      <c r="H326" s="4"/>
      <c r="I326" s="4"/>
      <c r="J326" s="4"/>
      <c r="K326" s="4"/>
      <c r="L326" s="4"/>
      <c r="M326" s="8"/>
      <c r="N326" s="4"/>
      <c r="O326" s="4"/>
      <c r="P326" s="4"/>
      <c r="Q326" s="4"/>
      <c r="R326" s="4"/>
      <c r="S326" s="4"/>
      <c r="T326" s="4"/>
      <c r="U326" s="4"/>
      <c r="V326" s="4"/>
      <c r="W326" s="4"/>
      <c r="X326" s="4"/>
      <c r="Y326" s="4"/>
      <c r="Z326" s="4"/>
    </row>
    <row r="327" ht="12.75" customHeight="1">
      <c r="A327" s="7"/>
      <c r="B327" s="7"/>
      <c r="C327" s="7"/>
      <c r="D327" s="4"/>
      <c r="E327" s="8"/>
      <c r="F327" s="4"/>
      <c r="G327" s="4"/>
      <c r="H327" s="4"/>
      <c r="I327" s="4"/>
      <c r="J327" s="4"/>
      <c r="K327" s="4"/>
      <c r="L327" s="4"/>
      <c r="M327" s="8"/>
      <c r="N327" s="4"/>
      <c r="O327" s="4"/>
      <c r="P327" s="4"/>
      <c r="Q327" s="4"/>
      <c r="R327" s="4"/>
      <c r="S327" s="4"/>
      <c r="T327" s="4"/>
      <c r="U327" s="4"/>
      <c r="V327" s="4"/>
      <c r="W327" s="4"/>
      <c r="X327" s="4"/>
      <c r="Y327" s="4"/>
      <c r="Z327" s="4"/>
    </row>
    <row r="328" ht="12.75" customHeight="1">
      <c r="A328" s="7"/>
      <c r="B328" s="7"/>
      <c r="C328" s="7"/>
      <c r="D328" s="4"/>
      <c r="E328" s="8"/>
      <c r="F328" s="4"/>
      <c r="G328" s="4"/>
      <c r="H328" s="4"/>
      <c r="I328" s="4"/>
      <c r="J328" s="4"/>
      <c r="K328" s="4"/>
      <c r="L328" s="4"/>
      <c r="M328" s="8"/>
      <c r="N328" s="4"/>
      <c r="O328" s="4"/>
      <c r="P328" s="4"/>
      <c r="Q328" s="4"/>
      <c r="R328" s="4"/>
      <c r="S328" s="4"/>
      <c r="T328" s="4"/>
      <c r="U328" s="4"/>
      <c r="V328" s="4"/>
      <c r="W328" s="4"/>
      <c r="X328" s="4"/>
      <c r="Y328" s="4"/>
      <c r="Z328" s="4"/>
    </row>
    <row r="329" ht="12.75" customHeight="1">
      <c r="A329" s="7"/>
      <c r="B329" s="7"/>
      <c r="C329" s="7"/>
      <c r="D329" s="4"/>
      <c r="E329" s="8"/>
      <c r="F329" s="4"/>
      <c r="G329" s="4"/>
      <c r="H329" s="4"/>
      <c r="I329" s="4"/>
      <c r="J329" s="4"/>
      <c r="K329" s="4"/>
      <c r="L329" s="4"/>
      <c r="M329" s="8"/>
      <c r="N329" s="4"/>
      <c r="O329" s="4"/>
      <c r="P329" s="4"/>
      <c r="Q329" s="4"/>
      <c r="R329" s="4"/>
      <c r="S329" s="4"/>
      <c r="T329" s="4"/>
      <c r="U329" s="4"/>
      <c r="V329" s="4"/>
      <c r="W329" s="4"/>
      <c r="X329" s="4"/>
      <c r="Y329" s="4"/>
      <c r="Z329" s="4"/>
    </row>
    <row r="330" ht="12.75" customHeight="1">
      <c r="A330" s="7"/>
      <c r="B330" s="7"/>
      <c r="C330" s="7"/>
      <c r="D330" s="4"/>
      <c r="E330" s="8"/>
      <c r="F330" s="4"/>
      <c r="G330" s="4"/>
      <c r="H330" s="4"/>
      <c r="I330" s="4"/>
      <c r="J330" s="4"/>
      <c r="K330" s="4"/>
      <c r="L330" s="4"/>
      <c r="M330" s="8"/>
      <c r="N330" s="4"/>
      <c r="O330" s="4"/>
      <c r="P330" s="4"/>
      <c r="Q330" s="4"/>
      <c r="R330" s="4"/>
      <c r="S330" s="4"/>
      <c r="T330" s="4"/>
      <c r="U330" s="4"/>
      <c r="V330" s="4"/>
      <c r="W330" s="4"/>
      <c r="X330" s="4"/>
      <c r="Y330" s="4"/>
      <c r="Z330" s="4"/>
    </row>
    <row r="331" ht="12.75" customHeight="1">
      <c r="A331" s="7"/>
      <c r="B331" s="7"/>
      <c r="C331" s="7"/>
      <c r="D331" s="4"/>
      <c r="E331" s="8"/>
      <c r="F331" s="4"/>
      <c r="G331" s="4"/>
      <c r="H331" s="4"/>
      <c r="I331" s="4"/>
      <c r="J331" s="4"/>
      <c r="K331" s="4"/>
      <c r="L331" s="4"/>
      <c r="M331" s="8"/>
      <c r="N331" s="4"/>
      <c r="O331" s="4"/>
      <c r="P331" s="4"/>
      <c r="Q331" s="4"/>
      <c r="R331" s="4"/>
      <c r="S331" s="4"/>
      <c r="T331" s="4"/>
      <c r="U331" s="4"/>
      <c r="V331" s="4"/>
      <c r="W331" s="4"/>
      <c r="X331" s="4"/>
      <c r="Y331" s="4"/>
      <c r="Z331" s="4"/>
    </row>
    <row r="332" ht="12.75" customHeight="1">
      <c r="A332" s="7"/>
      <c r="B332" s="7"/>
      <c r="C332" s="7"/>
      <c r="D332" s="4"/>
      <c r="E332" s="8"/>
      <c r="F332" s="4"/>
      <c r="G332" s="4"/>
      <c r="H332" s="4"/>
      <c r="I332" s="4"/>
      <c r="J332" s="4"/>
      <c r="K332" s="4"/>
      <c r="L332" s="4"/>
      <c r="M332" s="8"/>
      <c r="N332" s="4"/>
      <c r="O332" s="4"/>
      <c r="P332" s="4"/>
      <c r="Q332" s="4"/>
      <c r="R332" s="4"/>
      <c r="S332" s="4"/>
      <c r="T332" s="4"/>
      <c r="U332" s="4"/>
      <c r="V332" s="4"/>
      <c r="W332" s="4"/>
      <c r="X332" s="4"/>
      <c r="Y332" s="4"/>
      <c r="Z332" s="4"/>
    </row>
    <row r="333" ht="12.75" customHeight="1">
      <c r="A333" s="7"/>
      <c r="B333" s="7"/>
      <c r="C333" s="7"/>
      <c r="D333" s="4"/>
      <c r="E333" s="8"/>
      <c r="F333" s="4"/>
      <c r="G333" s="4"/>
      <c r="H333" s="4"/>
      <c r="I333" s="4"/>
      <c r="J333" s="4"/>
      <c r="K333" s="4"/>
      <c r="L333" s="4"/>
      <c r="M333" s="8"/>
      <c r="N333" s="4"/>
      <c r="O333" s="4"/>
      <c r="P333" s="4"/>
      <c r="Q333" s="4"/>
      <c r="R333" s="4"/>
      <c r="S333" s="4"/>
      <c r="T333" s="4"/>
      <c r="U333" s="4"/>
      <c r="V333" s="4"/>
      <c r="W333" s="4"/>
      <c r="X333" s="4"/>
      <c r="Y333" s="4"/>
      <c r="Z333" s="4"/>
    </row>
    <row r="334" ht="12.75" customHeight="1">
      <c r="A334" s="7"/>
      <c r="B334" s="7"/>
      <c r="C334" s="7"/>
      <c r="D334" s="4"/>
      <c r="E334" s="8"/>
      <c r="F334" s="4"/>
      <c r="G334" s="4"/>
      <c r="H334" s="4"/>
      <c r="I334" s="4"/>
      <c r="J334" s="4"/>
      <c r="K334" s="4"/>
      <c r="L334" s="4"/>
      <c r="M334" s="8"/>
      <c r="N334" s="4"/>
      <c r="O334" s="4"/>
      <c r="P334" s="4"/>
      <c r="Q334" s="4"/>
      <c r="R334" s="4"/>
      <c r="S334" s="4"/>
      <c r="T334" s="4"/>
      <c r="U334" s="4"/>
      <c r="V334" s="4"/>
      <c r="W334" s="4"/>
      <c r="X334" s="4"/>
      <c r="Y334" s="4"/>
      <c r="Z334" s="4"/>
    </row>
    <row r="335" ht="12.75" customHeight="1">
      <c r="A335" s="7"/>
      <c r="B335" s="7"/>
      <c r="C335" s="7"/>
      <c r="D335" s="4"/>
      <c r="E335" s="8"/>
      <c r="F335" s="4"/>
      <c r="G335" s="4"/>
      <c r="H335" s="4"/>
      <c r="I335" s="4"/>
      <c r="J335" s="4"/>
      <c r="K335" s="4"/>
      <c r="L335" s="4"/>
      <c r="M335" s="8"/>
      <c r="N335" s="4"/>
      <c r="O335" s="4"/>
      <c r="P335" s="4"/>
      <c r="Q335" s="4"/>
      <c r="R335" s="4"/>
      <c r="S335" s="4"/>
      <c r="T335" s="4"/>
      <c r="U335" s="4"/>
      <c r="V335" s="4"/>
      <c r="W335" s="4"/>
      <c r="X335" s="4"/>
      <c r="Y335" s="4"/>
      <c r="Z335" s="4"/>
    </row>
    <row r="336" ht="12.75" customHeight="1">
      <c r="A336" s="7"/>
      <c r="B336" s="7"/>
      <c r="C336" s="7"/>
      <c r="D336" s="4"/>
      <c r="E336" s="8"/>
      <c r="F336" s="4"/>
      <c r="G336" s="4"/>
      <c r="H336" s="4"/>
      <c r="I336" s="4"/>
      <c r="J336" s="4"/>
      <c r="K336" s="4"/>
      <c r="L336" s="4"/>
      <c r="M336" s="8"/>
      <c r="N336" s="4"/>
      <c r="O336" s="4"/>
      <c r="P336" s="4"/>
      <c r="Q336" s="4"/>
      <c r="R336" s="4"/>
      <c r="S336" s="4"/>
      <c r="T336" s="4"/>
      <c r="U336" s="4"/>
      <c r="V336" s="4"/>
      <c r="W336" s="4"/>
      <c r="X336" s="4"/>
      <c r="Y336" s="4"/>
      <c r="Z336" s="4"/>
    </row>
    <row r="337" ht="12.75" customHeight="1">
      <c r="A337" s="7"/>
      <c r="B337" s="7"/>
      <c r="C337" s="7"/>
      <c r="D337" s="4"/>
      <c r="E337" s="8"/>
      <c r="F337" s="4"/>
      <c r="G337" s="4"/>
      <c r="H337" s="4"/>
      <c r="I337" s="4"/>
      <c r="J337" s="4"/>
      <c r="K337" s="4"/>
      <c r="L337" s="4"/>
      <c r="M337" s="8"/>
      <c r="N337" s="4"/>
      <c r="O337" s="4"/>
      <c r="P337" s="4"/>
      <c r="Q337" s="4"/>
      <c r="R337" s="4"/>
      <c r="S337" s="4"/>
      <c r="T337" s="4"/>
      <c r="U337" s="4"/>
      <c r="V337" s="4"/>
      <c r="W337" s="4"/>
      <c r="X337" s="4"/>
      <c r="Y337" s="4"/>
      <c r="Z337" s="4"/>
    </row>
    <row r="338" ht="12.75" customHeight="1">
      <c r="A338" s="7"/>
      <c r="B338" s="7"/>
      <c r="C338" s="7"/>
      <c r="D338" s="4"/>
      <c r="E338" s="8"/>
      <c r="F338" s="4"/>
      <c r="G338" s="4"/>
      <c r="H338" s="4"/>
      <c r="I338" s="4"/>
      <c r="J338" s="4"/>
      <c r="K338" s="4"/>
      <c r="L338" s="4"/>
      <c r="M338" s="8"/>
      <c r="N338" s="4"/>
      <c r="O338" s="4"/>
      <c r="P338" s="4"/>
      <c r="Q338" s="4"/>
      <c r="R338" s="4"/>
      <c r="S338" s="4"/>
      <c r="T338" s="4"/>
      <c r="U338" s="4"/>
      <c r="V338" s="4"/>
      <c r="W338" s="4"/>
      <c r="X338" s="4"/>
      <c r="Y338" s="4"/>
      <c r="Z338" s="4"/>
    </row>
    <row r="339" ht="12.75" customHeight="1">
      <c r="A339" s="7"/>
      <c r="B339" s="7"/>
      <c r="C339" s="7"/>
      <c r="D339" s="4"/>
      <c r="E339" s="8"/>
      <c r="F339" s="4"/>
      <c r="G339" s="4"/>
      <c r="H339" s="4"/>
      <c r="I339" s="4"/>
      <c r="J339" s="4"/>
      <c r="K339" s="4"/>
      <c r="L339" s="4"/>
      <c r="M339" s="8"/>
      <c r="N339" s="4"/>
      <c r="O339" s="4"/>
      <c r="P339" s="4"/>
      <c r="Q339" s="4"/>
      <c r="R339" s="4"/>
      <c r="S339" s="4"/>
      <c r="T339" s="4"/>
      <c r="U339" s="4"/>
      <c r="V339" s="4"/>
      <c r="W339" s="4"/>
      <c r="X339" s="4"/>
      <c r="Y339" s="4"/>
      <c r="Z339" s="4"/>
    </row>
    <row r="340" ht="12.75" customHeight="1">
      <c r="A340" s="7"/>
      <c r="B340" s="7"/>
      <c r="C340" s="7"/>
      <c r="D340" s="4"/>
      <c r="E340" s="8"/>
      <c r="F340" s="4"/>
      <c r="G340" s="4"/>
      <c r="H340" s="4"/>
      <c r="I340" s="4"/>
      <c r="J340" s="4"/>
      <c r="K340" s="4"/>
      <c r="L340" s="4"/>
      <c r="M340" s="8"/>
      <c r="N340" s="4"/>
      <c r="O340" s="4"/>
      <c r="P340" s="4"/>
      <c r="Q340" s="4"/>
      <c r="R340" s="4"/>
      <c r="S340" s="4"/>
      <c r="T340" s="4"/>
      <c r="U340" s="4"/>
      <c r="V340" s="4"/>
      <c r="W340" s="4"/>
      <c r="X340" s="4"/>
      <c r="Y340" s="4"/>
      <c r="Z340" s="4"/>
    </row>
    <row r="341" ht="12.75" customHeight="1">
      <c r="A341" s="7"/>
      <c r="B341" s="7"/>
      <c r="C341" s="7"/>
      <c r="D341" s="4"/>
      <c r="E341" s="8"/>
      <c r="F341" s="4"/>
      <c r="G341" s="4"/>
      <c r="H341" s="4"/>
      <c r="I341" s="4"/>
      <c r="J341" s="4"/>
      <c r="K341" s="4"/>
      <c r="L341" s="4"/>
      <c r="M341" s="8"/>
      <c r="N341" s="4"/>
      <c r="O341" s="4"/>
      <c r="P341" s="4"/>
      <c r="Q341" s="4"/>
      <c r="R341" s="4"/>
      <c r="S341" s="4"/>
      <c r="T341" s="4"/>
      <c r="U341" s="4"/>
      <c r="V341" s="4"/>
      <c r="W341" s="4"/>
      <c r="X341" s="4"/>
      <c r="Y341" s="4"/>
      <c r="Z341" s="4"/>
    </row>
    <row r="342" ht="12.75" customHeight="1">
      <c r="A342" s="7"/>
      <c r="B342" s="7"/>
      <c r="C342" s="7"/>
      <c r="D342" s="4"/>
      <c r="E342" s="8"/>
      <c r="F342" s="4"/>
      <c r="G342" s="4"/>
      <c r="H342" s="4"/>
      <c r="I342" s="4"/>
      <c r="J342" s="4"/>
      <c r="K342" s="4"/>
      <c r="L342" s="4"/>
      <c r="M342" s="8"/>
      <c r="N342" s="4"/>
      <c r="O342" s="4"/>
      <c r="P342" s="4"/>
      <c r="Q342" s="4"/>
      <c r="R342" s="4"/>
      <c r="S342" s="4"/>
      <c r="T342" s="4"/>
      <c r="U342" s="4"/>
      <c r="V342" s="4"/>
      <c r="W342" s="4"/>
      <c r="X342" s="4"/>
      <c r="Y342" s="4"/>
      <c r="Z342" s="4"/>
    </row>
    <row r="343" ht="12.75" customHeight="1">
      <c r="A343" s="7"/>
      <c r="B343" s="7"/>
      <c r="C343" s="7"/>
      <c r="D343" s="4"/>
      <c r="E343" s="8"/>
      <c r="F343" s="4"/>
      <c r="G343" s="4"/>
      <c r="H343" s="4"/>
      <c r="I343" s="4"/>
      <c r="J343" s="4"/>
      <c r="K343" s="4"/>
      <c r="L343" s="4"/>
      <c r="M343" s="8"/>
      <c r="N343" s="4"/>
      <c r="O343" s="4"/>
      <c r="P343" s="4"/>
      <c r="Q343" s="4"/>
      <c r="R343" s="4"/>
      <c r="S343" s="4"/>
      <c r="T343" s="4"/>
      <c r="U343" s="4"/>
      <c r="V343" s="4"/>
      <c r="W343" s="4"/>
      <c r="X343" s="4"/>
      <c r="Y343" s="4"/>
      <c r="Z343" s="4"/>
    </row>
    <row r="344" ht="12.75" customHeight="1">
      <c r="A344" s="7"/>
      <c r="B344" s="7"/>
      <c r="C344" s="7"/>
      <c r="D344" s="4"/>
      <c r="E344" s="8"/>
      <c r="F344" s="4"/>
      <c r="G344" s="4"/>
      <c r="H344" s="4"/>
      <c r="I344" s="4"/>
      <c r="J344" s="4"/>
      <c r="K344" s="4"/>
      <c r="L344" s="4"/>
      <c r="M344" s="8"/>
      <c r="N344" s="4"/>
      <c r="O344" s="4"/>
      <c r="P344" s="4"/>
      <c r="Q344" s="4"/>
      <c r="R344" s="4"/>
      <c r="S344" s="4"/>
      <c r="T344" s="4"/>
      <c r="U344" s="4"/>
      <c r="V344" s="4"/>
      <c r="W344" s="4"/>
      <c r="X344" s="4"/>
      <c r="Y344" s="4"/>
      <c r="Z344" s="4"/>
    </row>
    <row r="345" ht="12.75" customHeight="1">
      <c r="A345" s="7"/>
      <c r="B345" s="7"/>
      <c r="C345" s="7"/>
      <c r="D345" s="4"/>
      <c r="E345" s="8"/>
      <c r="F345" s="4"/>
      <c r="G345" s="4"/>
      <c r="H345" s="4"/>
      <c r="I345" s="4"/>
      <c r="J345" s="4"/>
      <c r="K345" s="4"/>
      <c r="L345" s="4"/>
      <c r="M345" s="8"/>
      <c r="N345" s="4"/>
      <c r="O345" s="4"/>
      <c r="P345" s="4"/>
      <c r="Q345" s="4"/>
      <c r="R345" s="4"/>
      <c r="S345" s="4"/>
      <c r="T345" s="4"/>
      <c r="U345" s="4"/>
      <c r="V345" s="4"/>
      <c r="W345" s="4"/>
      <c r="X345" s="4"/>
      <c r="Y345" s="4"/>
      <c r="Z345" s="4"/>
    </row>
    <row r="346" ht="12.75" customHeight="1">
      <c r="A346" s="7"/>
      <c r="B346" s="7"/>
      <c r="C346" s="7"/>
      <c r="D346" s="4"/>
      <c r="E346" s="8"/>
      <c r="F346" s="4"/>
      <c r="G346" s="4"/>
      <c r="H346" s="4"/>
      <c r="I346" s="4"/>
      <c r="J346" s="4"/>
      <c r="K346" s="4"/>
      <c r="L346" s="4"/>
      <c r="M346" s="8"/>
      <c r="N346" s="4"/>
      <c r="O346" s="4"/>
      <c r="P346" s="4"/>
      <c r="Q346" s="4"/>
      <c r="R346" s="4"/>
      <c r="S346" s="4"/>
      <c r="T346" s="4"/>
      <c r="U346" s="4"/>
      <c r="V346" s="4"/>
      <c r="W346" s="4"/>
      <c r="X346" s="4"/>
      <c r="Y346" s="4"/>
      <c r="Z346" s="4"/>
    </row>
    <row r="347" ht="12.75" customHeight="1">
      <c r="A347" s="7"/>
      <c r="B347" s="7"/>
      <c r="C347" s="7"/>
      <c r="D347" s="4"/>
      <c r="E347" s="8"/>
      <c r="F347" s="4"/>
      <c r="G347" s="4"/>
      <c r="H347" s="4"/>
      <c r="I347" s="4"/>
      <c r="J347" s="4"/>
      <c r="K347" s="4"/>
      <c r="L347" s="4"/>
      <c r="M347" s="8"/>
      <c r="N347" s="4"/>
      <c r="O347" s="4"/>
      <c r="P347" s="4"/>
      <c r="Q347" s="4"/>
      <c r="R347" s="4"/>
      <c r="S347" s="4"/>
      <c r="T347" s="4"/>
      <c r="U347" s="4"/>
      <c r="V347" s="4"/>
      <c r="W347" s="4"/>
      <c r="X347" s="4"/>
      <c r="Y347" s="4"/>
      <c r="Z347" s="4"/>
    </row>
    <row r="348" ht="12.75" customHeight="1">
      <c r="A348" s="7"/>
      <c r="B348" s="7"/>
      <c r="C348" s="7"/>
      <c r="D348" s="4"/>
      <c r="E348" s="8"/>
      <c r="F348" s="4"/>
      <c r="G348" s="4"/>
      <c r="H348" s="4"/>
      <c r="I348" s="4"/>
      <c r="J348" s="4"/>
      <c r="K348" s="4"/>
      <c r="L348" s="4"/>
      <c r="M348" s="8"/>
      <c r="N348" s="4"/>
      <c r="O348" s="4"/>
      <c r="P348" s="4"/>
      <c r="Q348" s="4"/>
      <c r="R348" s="4"/>
      <c r="S348" s="4"/>
      <c r="T348" s="4"/>
      <c r="U348" s="4"/>
      <c r="V348" s="4"/>
      <c r="W348" s="4"/>
      <c r="X348" s="4"/>
      <c r="Y348" s="4"/>
      <c r="Z348" s="4"/>
    </row>
    <row r="349" ht="12.75" customHeight="1">
      <c r="A349" s="7"/>
      <c r="B349" s="7"/>
      <c r="C349" s="7"/>
      <c r="D349" s="4"/>
      <c r="E349" s="8"/>
      <c r="F349" s="4"/>
      <c r="G349" s="4"/>
      <c r="H349" s="4"/>
      <c r="I349" s="4"/>
      <c r="J349" s="4"/>
      <c r="K349" s="4"/>
      <c r="L349" s="4"/>
      <c r="M349" s="8"/>
      <c r="N349" s="4"/>
      <c r="O349" s="4"/>
      <c r="P349" s="4"/>
      <c r="Q349" s="4"/>
      <c r="R349" s="4"/>
      <c r="S349" s="4"/>
      <c r="T349" s="4"/>
      <c r="U349" s="4"/>
      <c r="V349" s="4"/>
      <c r="W349" s="4"/>
      <c r="X349" s="4"/>
      <c r="Y349" s="4"/>
      <c r="Z349" s="4"/>
    </row>
    <row r="350" ht="12.75" customHeight="1">
      <c r="A350" s="7"/>
      <c r="B350" s="7"/>
      <c r="C350" s="7"/>
      <c r="D350" s="4"/>
      <c r="E350" s="8"/>
      <c r="F350" s="4"/>
      <c r="G350" s="4"/>
      <c r="H350" s="4"/>
      <c r="I350" s="4"/>
      <c r="J350" s="4"/>
      <c r="K350" s="4"/>
      <c r="L350" s="4"/>
      <c r="M350" s="8"/>
      <c r="N350" s="4"/>
      <c r="O350" s="4"/>
      <c r="P350" s="4"/>
      <c r="Q350" s="4"/>
      <c r="R350" s="4"/>
      <c r="S350" s="4"/>
      <c r="T350" s="4"/>
      <c r="U350" s="4"/>
      <c r="V350" s="4"/>
      <c r="W350" s="4"/>
      <c r="X350" s="4"/>
      <c r="Y350" s="4"/>
      <c r="Z350" s="4"/>
    </row>
    <row r="351" ht="12.75" customHeight="1">
      <c r="A351" s="7"/>
      <c r="B351" s="7"/>
      <c r="C351" s="7"/>
      <c r="D351" s="4"/>
      <c r="E351" s="8"/>
      <c r="F351" s="4"/>
      <c r="G351" s="4"/>
      <c r="H351" s="4"/>
      <c r="I351" s="4"/>
      <c r="J351" s="4"/>
      <c r="K351" s="4"/>
      <c r="L351" s="4"/>
      <c r="M351" s="8"/>
      <c r="N351" s="4"/>
      <c r="O351" s="4"/>
      <c r="P351" s="4"/>
      <c r="Q351" s="4"/>
      <c r="R351" s="4"/>
      <c r="S351" s="4"/>
      <c r="T351" s="4"/>
      <c r="U351" s="4"/>
      <c r="V351" s="4"/>
      <c r="W351" s="4"/>
      <c r="X351" s="4"/>
      <c r="Y351" s="4"/>
      <c r="Z351" s="4"/>
    </row>
    <row r="352" ht="12.75" customHeight="1">
      <c r="A352" s="7"/>
      <c r="B352" s="7"/>
      <c r="C352" s="7"/>
      <c r="D352" s="4"/>
      <c r="E352" s="8"/>
      <c r="F352" s="4"/>
      <c r="G352" s="4"/>
      <c r="H352" s="4"/>
      <c r="I352" s="4"/>
      <c r="J352" s="4"/>
      <c r="K352" s="4"/>
      <c r="L352" s="4"/>
      <c r="M352" s="8"/>
      <c r="N352" s="4"/>
      <c r="O352" s="4"/>
      <c r="P352" s="4"/>
      <c r="Q352" s="4"/>
      <c r="R352" s="4"/>
      <c r="S352" s="4"/>
      <c r="T352" s="4"/>
      <c r="U352" s="4"/>
      <c r="V352" s="4"/>
      <c r="W352" s="4"/>
      <c r="X352" s="4"/>
      <c r="Y352" s="4"/>
      <c r="Z352" s="4"/>
    </row>
    <row r="353" ht="12.75" customHeight="1">
      <c r="A353" s="7"/>
      <c r="B353" s="7"/>
      <c r="C353" s="7"/>
      <c r="D353" s="4"/>
      <c r="E353" s="8"/>
      <c r="F353" s="4"/>
      <c r="G353" s="4"/>
      <c r="H353" s="4"/>
      <c r="I353" s="4"/>
      <c r="J353" s="4"/>
      <c r="K353" s="4"/>
      <c r="L353" s="4"/>
      <c r="M353" s="8"/>
      <c r="N353" s="4"/>
      <c r="O353" s="4"/>
      <c r="P353" s="4"/>
      <c r="Q353" s="4"/>
      <c r="R353" s="4"/>
      <c r="S353" s="4"/>
      <c r="T353" s="4"/>
      <c r="U353" s="4"/>
      <c r="V353" s="4"/>
      <c r="W353" s="4"/>
      <c r="X353" s="4"/>
      <c r="Y353" s="4"/>
      <c r="Z353" s="4"/>
    </row>
    <row r="354" ht="12.75" customHeight="1">
      <c r="A354" s="7"/>
      <c r="B354" s="7"/>
      <c r="C354" s="7"/>
      <c r="D354" s="4"/>
      <c r="E354" s="8"/>
      <c r="F354" s="4"/>
      <c r="G354" s="4"/>
      <c r="H354" s="4"/>
      <c r="I354" s="4"/>
      <c r="J354" s="4"/>
      <c r="K354" s="4"/>
      <c r="L354" s="4"/>
      <c r="M354" s="8"/>
      <c r="N354" s="4"/>
      <c r="O354" s="4"/>
      <c r="P354" s="4"/>
      <c r="Q354" s="4"/>
      <c r="R354" s="4"/>
      <c r="S354" s="4"/>
      <c r="T354" s="4"/>
      <c r="U354" s="4"/>
      <c r="V354" s="4"/>
      <c r="W354" s="4"/>
      <c r="X354" s="4"/>
      <c r="Y354" s="4"/>
      <c r="Z354" s="4"/>
    </row>
    <row r="355" ht="12.75" customHeight="1">
      <c r="A355" s="7"/>
      <c r="B355" s="7"/>
      <c r="C355" s="7"/>
      <c r="D355" s="4"/>
      <c r="E355" s="8"/>
      <c r="F355" s="4"/>
      <c r="G355" s="4"/>
      <c r="H355" s="4"/>
      <c r="I355" s="4"/>
      <c r="J355" s="4"/>
      <c r="K355" s="4"/>
      <c r="L355" s="4"/>
      <c r="M355" s="8"/>
      <c r="N355" s="4"/>
      <c r="O355" s="4"/>
      <c r="P355" s="4"/>
      <c r="Q355" s="4"/>
      <c r="R355" s="4"/>
      <c r="S355" s="4"/>
      <c r="T355" s="4"/>
      <c r="U355" s="4"/>
      <c r="V355" s="4"/>
      <c r="W355" s="4"/>
      <c r="X355" s="4"/>
      <c r="Y355" s="4"/>
      <c r="Z355" s="4"/>
    </row>
    <row r="356" ht="12.75" customHeight="1">
      <c r="A356" s="7"/>
      <c r="B356" s="7"/>
      <c r="C356" s="7"/>
      <c r="D356" s="4"/>
      <c r="E356" s="8"/>
      <c r="F356" s="4"/>
      <c r="G356" s="4"/>
      <c r="H356" s="4"/>
      <c r="I356" s="4"/>
      <c r="J356" s="4"/>
      <c r="K356" s="4"/>
      <c r="L356" s="4"/>
      <c r="M356" s="8"/>
      <c r="N356" s="4"/>
      <c r="O356" s="4"/>
      <c r="P356" s="4"/>
      <c r="Q356" s="4"/>
      <c r="R356" s="4"/>
      <c r="S356" s="4"/>
      <c r="T356" s="4"/>
      <c r="U356" s="4"/>
      <c r="V356" s="4"/>
      <c r="W356" s="4"/>
      <c r="X356" s="4"/>
      <c r="Y356" s="4"/>
      <c r="Z356" s="4"/>
    </row>
    <row r="357" ht="12.75" customHeight="1">
      <c r="A357" s="7"/>
      <c r="B357" s="7"/>
      <c r="C357" s="7"/>
      <c r="D357" s="4"/>
      <c r="E357" s="8"/>
      <c r="F357" s="4"/>
      <c r="G357" s="4"/>
      <c r="H357" s="4"/>
      <c r="I357" s="4"/>
      <c r="J357" s="4"/>
      <c r="K357" s="4"/>
      <c r="L357" s="4"/>
      <c r="M357" s="8"/>
      <c r="N357" s="4"/>
      <c r="O357" s="4"/>
      <c r="P357" s="4"/>
      <c r="Q357" s="4"/>
      <c r="R357" s="4"/>
      <c r="S357" s="4"/>
      <c r="T357" s="4"/>
      <c r="U357" s="4"/>
      <c r="V357" s="4"/>
      <c r="W357" s="4"/>
      <c r="X357" s="4"/>
      <c r="Y357" s="4"/>
      <c r="Z357" s="4"/>
    </row>
    <row r="358" ht="12.75" customHeight="1">
      <c r="A358" s="7"/>
      <c r="B358" s="7"/>
      <c r="C358" s="7"/>
      <c r="D358" s="4"/>
      <c r="E358" s="8"/>
      <c r="F358" s="4"/>
      <c r="G358" s="4"/>
      <c r="H358" s="4"/>
      <c r="I358" s="4"/>
      <c r="J358" s="4"/>
      <c r="K358" s="4"/>
      <c r="L358" s="4"/>
      <c r="M358" s="8"/>
      <c r="N358" s="4"/>
      <c r="O358" s="4"/>
      <c r="P358" s="4"/>
      <c r="Q358" s="4"/>
      <c r="R358" s="4"/>
      <c r="S358" s="4"/>
      <c r="T358" s="4"/>
      <c r="U358" s="4"/>
      <c r="V358" s="4"/>
      <c r="W358" s="4"/>
      <c r="X358" s="4"/>
      <c r="Y358" s="4"/>
      <c r="Z358" s="4"/>
    </row>
    <row r="359" ht="12.75" customHeight="1">
      <c r="A359" s="7"/>
      <c r="B359" s="7"/>
      <c r="C359" s="7"/>
      <c r="D359" s="4"/>
      <c r="E359" s="8"/>
      <c r="F359" s="4"/>
      <c r="G359" s="4"/>
      <c r="H359" s="4"/>
      <c r="I359" s="4"/>
      <c r="J359" s="4"/>
      <c r="K359" s="4"/>
      <c r="L359" s="4"/>
      <c r="M359" s="8"/>
      <c r="N359" s="4"/>
      <c r="O359" s="4"/>
      <c r="P359" s="4"/>
      <c r="Q359" s="4"/>
      <c r="R359" s="4"/>
      <c r="S359" s="4"/>
      <c r="T359" s="4"/>
      <c r="U359" s="4"/>
      <c r="V359" s="4"/>
      <c r="W359" s="4"/>
      <c r="X359" s="4"/>
      <c r="Y359" s="4"/>
      <c r="Z359" s="4"/>
    </row>
    <row r="360" ht="12.75" customHeight="1">
      <c r="A360" s="7"/>
      <c r="B360" s="7"/>
      <c r="C360" s="7"/>
      <c r="D360" s="4"/>
      <c r="E360" s="8"/>
      <c r="F360" s="4"/>
      <c r="G360" s="4"/>
      <c r="H360" s="4"/>
      <c r="I360" s="4"/>
      <c r="J360" s="4"/>
      <c r="K360" s="4"/>
      <c r="L360" s="4"/>
      <c r="M360" s="8"/>
      <c r="N360" s="4"/>
      <c r="O360" s="4"/>
      <c r="P360" s="4"/>
      <c r="Q360" s="4"/>
      <c r="R360" s="4"/>
      <c r="S360" s="4"/>
      <c r="T360" s="4"/>
      <c r="U360" s="4"/>
      <c r="V360" s="4"/>
      <c r="W360" s="4"/>
      <c r="X360" s="4"/>
      <c r="Y360" s="4"/>
      <c r="Z360" s="4"/>
    </row>
    <row r="361" ht="12.75" customHeight="1">
      <c r="A361" s="7"/>
      <c r="B361" s="7"/>
      <c r="C361" s="7"/>
      <c r="D361" s="4"/>
      <c r="E361" s="8"/>
      <c r="F361" s="4"/>
      <c r="G361" s="4"/>
      <c r="H361" s="4"/>
      <c r="I361" s="4"/>
      <c r="J361" s="4"/>
      <c r="K361" s="4"/>
      <c r="L361" s="4"/>
      <c r="M361" s="8"/>
      <c r="N361" s="4"/>
      <c r="O361" s="4"/>
      <c r="P361" s="4"/>
      <c r="Q361" s="4"/>
      <c r="R361" s="4"/>
      <c r="S361" s="4"/>
      <c r="T361" s="4"/>
      <c r="U361" s="4"/>
      <c r="V361" s="4"/>
      <c r="W361" s="4"/>
      <c r="X361" s="4"/>
      <c r="Y361" s="4"/>
      <c r="Z361" s="4"/>
    </row>
    <row r="362" ht="12.75" customHeight="1">
      <c r="A362" s="7"/>
      <c r="B362" s="7"/>
      <c r="C362" s="7"/>
      <c r="D362" s="4"/>
      <c r="E362" s="8"/>
      <c r="F362" s="4"/>
      <c r="G362" s="4"/>
      <c r="H362" s="4"/>
      <c r="I362" s="4"/>
      <c r="J362" s="4"/>
      <c r="K362" s="4"/>
      <c r="L362" s="4"/>
      <c r="M362" s="8"/>
      <c r="N362" s="4"/>
      <c r="O362" s="4"/>
      <c r="P362" s="4"/>
      <c r="Q362" s="4"/>
      <c r="R362" s="4"/>
      <c r="S362" s="4"/>
      <c r="T362" s="4"/>
      <c r="U362" s="4"/>
      <c r="V362" s="4"/>
      <c r="W362" s="4"/>
      <c r="X362" s="4"/>
      <c r="Y362" s="4"/>
      <c r="Z362" s="4"/>
    </row>
    <row r="363" ht="12.75" customHeight="1">
      <c r="A363" s="7"/>
      <c r="B363" s="7"/>
      <c r="C363" s="7"/>
      <c r="D363" s="4"/>
      <c r="E363" s="8"/>
      <c r="F363" s="4"/>
      <c r="G363" s="4"/>
      <c r="H363" s="4"/>
      <c r="I363" s="4"/>
      <c r="J363" s="4"/>
      <c r="K363" s="4"/>
      <c r="L363" s="4"/>
      <c r="M363" s="8"/>
      <c r="N363" s="4"/>
      <c r="O363" s="4"/>
      <c r="P363" s="4"/>
      <c r="Q363" s="4"/>
      <c r="R363" s="4"/>
      <c r="S363" s="4"/>
      <c r="T363" s="4"/>
      <c r="U363" s="4"/>
      <c r="V363" s="4"/>
      <c r="W363" s="4"/>
      <c r="X363" s="4"/>
      <c r="Y363" s="4"/>
      <c r="Z363" s="4"/>
    </row>
    <row r="364" ht="12.75" customHeight="1">
      <c r="A364" s="7"/>
      <c r="B364" s="7"/>
      <c r="C364" s="7"/>
      <c r="D364" s="4"/>
      <c r="E364" s="8"/>
      <c r="F364" s="4"/>
      <c r="G364" s="4"/>
      <c r="H364" s="4"/>
      <c r="I364" s="4"/>
      <c r="J364" s="4"/>
      <c r="K364" s="4"/>
      <c r="L364" s="4"/>
      <c r="M364" s="8"/>
      <c r="N364" s="4"/>
      <c r="O364" s="4"/>
      <c r="P364" s="4"/>
      <c r="Q364" s="4"/>
      <c r="R364" s="4"/>
      <c r="S364" s="4"/>
      <c r="T364" s="4"/>
      <c r="U364" s="4"/>
      <c r="V364" s="4"/>
      <c r="W364" s="4"/>
      <c r="X364" s="4"/>
      <c r="Y364" s="4"/>
      <c r="Z364" s="4"/>
    </row>
    <row r="365" ht="12.75" customHeight="1">
      <c r="A365" s="7"/>
      <c r="B365" s="7"/>
      <c r="C365" s="7"/>
      <c r="D365" s="4"/>
      <c r="E365" s="8"/>
      <c r="F365" s="4"/>
      <c r="G365" s="4"/>
      <c r="H365" s="4"/>
      <c r="I365" s="4"/>
      <c r="J365" s="4"/>
      <c r="K365" s="4"/>
      <c r="L365" s="4"/>
      <c r="M365" s="8"/>
      <c r="N365" s="4"/>
      <c r="O365" s="4"/>
      <c r="P365" s="4"/>
      <c r="Q365" s="4"/>
      <c r="R365" s="4"/>
      <c r="S365" s="4"/>
      <c r="T365" s="4"/>
      <c r="U365" s="4"/>
      <c r="V365" s="4"/>
      <c r="W365" s="4"/>
      <c r="X365" s="4"/>
      <c r="Y365" s="4"/>
      <c r="Z365" s="4"/>
    </row>
    <row r="366" ht="12.75" customHeight="1">
      <c r="A366" s="7"/>
      <c r="B366" s="7"/>
      <c r="C366" s="7"/>
      <c r="D366" s="4"/>
      <c r="E366" s="8"/>
      <c r="F366" s="4"/>
      <c r="G366" s="4"/>
      <c r="H366" s="4"/>
      <c r="I366" s="4"/>
      <c r="J366" s="4"/>
      <c r="K366" s="4"/>
      <c r="L366" s="4"/>
      <c r="M366" s="8"/>
      <c r="N366" s="4"/>
      <c r="O366" s="4"/>
      <c r="P366" s="4"/>
      <c r="Q366" s="4"/>
      <c r="R366" s="4"/>
      <c r="S366" s="4"/>
      <c r="T366" s="4"/>
      <c r="U366" s="4"/>
      <c r="V366" s="4"/>
      <c r="W366" s="4"/>
      <c r="X366" s="4"/>
      <c r="Y366" s="4"/>
      <c r="Z366" s="4"/>
    </row>
    <row r="367" ht="12.75" customHeight="1">
      <c r="A367" s="7"/>
      <c r="B367" s="7"/>
      <c r="C367" s="7"/>
      <c r="D367" s="4"/>
      <c r="E367" s="8"/>
      <c r="F367" s="4"/>
      <c r="G367" s="4"/>
      <c r="H367" s="4"/>
      <c r="I367" s="4"/>
      <c r="J367" s="4"/>
      <c r="K367" s="4"/>
      <c r="L367" s="4"/>
      <c r="M367" s="8"/>
      <c r="N367" s="4"/>
      <c r="O367" s="4"/>
      <c r="P367" s="4"/>
      <c r="Q367" s="4"/>
      <c r="R367" s="4"/>
      <c r="S367" s="4"/>
      <c r="T367" s="4"/>
      <c r="U367" s="4"/>
      <c r="V367" s="4"/>
      <c r="W367" s="4"/>
      <c r="X367" s="4"/>
      <c r="Y367" s="4"/>
      <c r="Z367" s="4"/>
    </row>
    <row r="368" ht="12.75" customHeight="1">
      <c r="A368" s="7"/>
      <c r="B368" s="7"/>
      <c r="C368" s="7"/>
      <c r="D368" s="4"/>
      <c r="E368" s="8"/>
      <c r="F368" s="4"/>
      <c r="G368" s="4"/>
      <c r="H368" s="4"/>
      <c r="I368" s="4"/>
      <c r="J368" s="4"/>
      <c r="K368" s="4"/>
      <c r="L368" s="4"/>
      <c r="M368" s="8"/>
      <c r="N368" s="4"/>
      <c r="O368" s="4"/>
      <c r="P368" s="4"/>
      <c r="Q368" s="4"/>
      <c r="R368" s="4"/>
      <c r="S368" s="4"/>
      <c r="T368" s="4"/>
      <c r="U368" s="4"/>
      <c r="V368" s="4"/>
      <c r="W368" s="4"/>
      <c r="X368" s="4"/>
      <c r="Y368" s="4"/>
      <c r="Z368" s="4"/>
    </row>
    <row r="369" ht="12.75" customHeight="1">
      <c r="A369" s="7"/>
      <c r="B369" s="7"/>
      <c r="C369" s="7"/>
      <c r="D369" s="4"/>
      <c r="E369" s="8"/>
      <c r="F369" s="4"/>
      <c r="G369" s="4"/>
      <c r="H369" s="4"/>
      <c r="I369" s="4"/>
      <c r="J369" s="4"/>
      <c r="K369" s="4"/>
      <c r="L369" s="4"/>
      <c r="M369" s="8"/>
      <c r="N369" s="4"/>
      <c r="O369" s="4"/>
      <c r="P369" s="4"/>
      <c r="Q369" s="4"/>
      <c r="R369" s="4"/>
      <c r="S369" s="4"/>
      <c r="T369" s="4"/>
      <c r="U369" s="4"/>
      <c r="V369" s="4"/>
      <c r="W369" s="4"/>
      <c r="X369" s="4"/>
      <c r="Y369" s="4"/>
      <c r="Z369" s="4"/>
    </row>
    <row r="370" ht="12.75" customHeight="1">
      <c r="A370" s="7"/>
      <c r="B370" s="7"/>
      <c r="C370" s="7"/>
      <c r="D370" s="4"/>
      <c r="E370" s="8"/>
      <c r="F370" s="4"/>
      <c r="G370" s="4"/>
      <c r="H370" s="4"/>
      <c r="I370" s="4"/>
      <c r="J370" s="4"/>
      <c r="K370" s="4"/>
      <c r="L370" s="4"/>
      <c r="M370" s="8"/>
      <c r="N370" s="4"/>
      <c r="O370" s="4"/>
      <c r="P370" s="4"/>
      <c r="Q370" s="4"/>
      <c r="R370" s="4"/>
      <c r="S370" s="4"/>
      <c r="T370" s="4"/>
      <c r="U370" s="4"/>
      <c r="V370" s="4"/>
      <c r="W370" s="4"/>
      <c r="X370" s="4"/>
      <c r="Y370" s="4"/>
      <c r="Z370" s="4"/>
    </row>
    <row r="371" ht="12.75" customHeight="1">
      <c r="A371" s="7"/>
      <c r="B371" s="7"/>
      <c r="C371" s="7"/>
      <c r="D371" s="4"/>
      <c r="E371" s="8"/>
      <c r="F371" s="4"/>
      <c r="G371" s="4"/>
      <c r="H371" s="4"/>
      <c r="I371" s="4"/>
      <c r="J371" s="4"/>
      <c r="K371" s="4"/>
      <c r="L371" s="4"/>
      <c r="M371" s="8"/>
      <c r="N371" s="4"/>
      <c r="O371" s="4"/>
      <c r="P371" s="4"/>
      <c r="Q371" s="4"/>
      <c r="R371" s="4"/>
      <c r="S371" s="4"/>
      <c r="T371" s="4"/>
      <c r="U371" s="4"/>
      <c r="V371" s="4"/>
      <c r="W371" s="4"/>
      <c r="X371" s="4"/>
      <c r="Y371" s="4"/>
      <c r="Z371" s="4"/>
    </row>
    <row r="372" ht="12.75" customHeight="1">
      <c r="A372" s="7"/>
      <c r="B372" s="7"/>
      <c r="C372" s="7"/>
      <c r="D372" s="4"/>
      <c r="E372" s="8"/>
      <c r="F372" s="4"/>
      <c r="G372" s="4"/>
      <c r="H372" s="4"/>
      <c r="I372" s="4"/>
      <c r="J372" s="4"/>
      <c r="K372" s="4"/>
      <c r="L372" s="4"/>
      <c r="M372" s="8"/>
      <c r="N372" s="4"/>
      <c r="O372" s="4"/>
      <c r="P372" s="4"/>
      <c r="Q372" s="4"/>
      <c r="R372" s="4"/>
      <c r="S372" s="4"/>
      <c r="T372" s="4"/>
      <c r="U372" s="4"/>
      <c r="V372" s="4"/>
      <c r="W372" s="4"/>
      <c r="X372" s="4"/>
      <c r="Y372" s="4"/>
      <c r="Z372" s="4"/>
    </row>
    <row r="373" ht="12.75" customHeight="1">
      <c r="A373" s="7"/>
      <c r="B373" s="7"/>
      <c r="C373" s="7"/>
      <c r="D373" s="4"/>
      <c r="E373" s="8"/>
      <c r="F373" s="4"/>
      <c r="G373" s="4"/>
      <c r="H373" s="4"/>
      <c r="I373" s="4"/>
      <c r="J373" s="4"/>
      <c r="K373" s="4"/>
      <c r="L373" s="4"/>
      <c r="M373" s="8"/>
      <c r="N373" s="4"/>
      <c r="O373" s="4"/>
      <c r="P373" s="4"/>
      <c r="Q373" s="4"/>
      <c r="R373" s="4"/>
      <c r="S373" s="4"/>
      <c r="T373" s="4"/>
      <c r="U373" s="4"/>
      <c r="V373" s="4"/>
      <c r="W373" s="4"/>
      <c r="X373" s="4"/>
      <c r="Y373" s="4"/>
      <c r="Z373" s="4"/>
    </row>
    <row r="374" ht="12.75" customHeight="1">
      <c r="A374" s="7"/>
      <c r="B374" s="7"/>
      <c r="C374" s="7"/>
      <c r="D374" s="4"/>
      <c r="E374" s="8"/>
      <c r="F374" s="4"/>
      <c r="G374" s="4"/>
      <c r="H374" s="4"/>
      <c r="I374" s="4"/>
      <c r="J374" s="4"/>
      <c r="K374" s="4"/>
      <c r="L374" s="4"/>
      <c r="M374" s="8"/>
      <c r="N374" s="4"/>
      <c r="O374" s="4"/>
      <c r="P374" s="4"/>
      <c r="Q374" s="4"/>
      <c r="R374" s="4"/>
      <c r="S374" s="4"/>
      <c r="T374" s="4"/>
      <c r="U374" s="4"/>
      <c r="V374" s="4"/>
      <c r="W374" s="4"/>
      <c r="X374" s="4"/>
      <c r="Y374" s="4"/>
      <c r="Z374" s="4"/>
    </row>
    <row r="375" ht="12.75" customHeight="1">
      <c r="A375" s="7"/>
      <c r="B375" s="7"/>
      <c r="C375" s="7"/>
      <c r="D375" s="4"/>
      <c r="E375" s="8"/>
      <c r="F375" s="4"/>
      <c r="G375" s="4"/>
      <c r="H375" s="4"/>
      <c r="I375" s="4"/>
      <c r="J375" s="4"/>
      <c r="K375" s="4"/>
      <c r="L375" s="4"/>
      <c r="M375" s="8"/>
      <c r="N375" s="4"/>
      <c r="O375" s="4"/>
      <c r="P375" s="4"/>
      <c r="Q375" s="4"/>
      <c r="R375" s="4"/>
      <c r="S375" s="4"/>
      <c r="T375" s="4"/>
      <c r="U375" s="4"/>
      <c r="V375" s="4"/>
      <c r="W375" s="4"/>
      <c r="X375" s="4"/>
      <c r="Y375" s="4"/>
      <c r="Z375" s="4"/>
    </row>
    <row r="376" ht="12.75" customHeight="1">
      <c r="A376" s="7"/>
      <c r="B376" s="7"/>
      <c r="C376" s="7"/>
      <c r="D376" s="4"/>
      <c r="E376" s="8"/>
      <c r="F376" s="4"/>
      <c r="G376" s="4"/>
      <c r="H376" s="4"/>
      <c r="I376" s="4"/>
      <c r="J376" s="4"/>
      <c r="K376" s="4"/>
      <c r="L376" s="4"/>
      <c r="M376" s="8"/>
      <c r="N376" s="4"/>
      <c r="O376" s="4"/>
      <c r="P376" s="4"/>
      <c r="Q376" s="4"/>
      <c r="R376" s="4"/>
      <c r="S376" s="4"/>
      <c r="T376" s="4"/>
      <c r="U376" s="4"/>
      <c r="V376" s="4"/>
      <c r="W376" s="4"/>
      <c r="X376" s="4"/>
      <c r="Y376" s="4"/>
      <c r="Z376" s="4"/>
    </row>
    <row r="377" ht="12.75" customHeight="1">
      <c r="A377" s="7"/>
      <c r="B377" s="7"/>
      <c r="C377" s="7"/>
      <c r="D377" s="4"/>
      <c r="E377" s="8"/>
      <c r="F377" s="4"/>
      <c r="G377" s="4"/>
      <c r="H377" s="4"/>
      <c r="I377" s="4"/>
      <c r="J377" s="4"/>
      <c r="K377" s="4"/>
      <c r="L377" s="4"/>
      <c r="M377" s="8"/>
      <c r="N377" s="4"/>
      <c r="O377" s="4"/>
      <c r="P377" s="4"/>
      <c r="Q377" s="4"/>
      <c r="R377" s="4"/>
      <c r="S377" s="4"/>
      <c r="T377" s="4"/>
      <c r="U377" s="4"/>
      <c r="V377" s="4"/>
      <c r="W377" s="4"/>
      <c r="X377" s="4"/>
      <c r="Y377" s="4"/>
      <c r="Z377" s="4"/>
    </row>
    <row r="378" ht="12.75" customHeight="1">
      <c r="A378" s="7"/>
      <c r="B378" s="7"/>
      <c r="C378" s="7"/>
      <c r="D378" s="4"/>
      <c r="E378" s="8"/>
      <c r="F378" s="4"/>
      <c r="G378" s="4"/>
      <c r="H378" s="4"/>
      <c r="I378" s="4"/>
      <c r="J378" s="4"/>
      <c r="K378" s="4"/>
      <c r="L378" s="4"/>
      <c r="M378" s="8"/>
      <c r="N378" s="4"/>
      <c r="O378" s="4"/>
      <c r="P378" s="4"/>
      <c r="Q378" s="4"/>
      <c r="R378" s="4"/>
      <c r="S378" s="4"/>
      <c r="T378" s="4"/>
      <c r="U378" s="4"/>
      <c r="V378" s="4"/>
      <c r="W378" s="4"/>
      <c r="X378" s="4"/>
      <c r="Y378" s="4"/>
      <c r="Z378" s="4"/>
    </row>
    <row r="379" ht="12.75" customHeight="1">
      <c r="A379" s="7"/>
      <c r="B379" s="7"/>
      <c r="C379" s="7"/>
      <c r="D379" s="4"/>
      <c r="E379" s="8"/>
      <c r="F379" s="4"/>
      <c r="G379" s="4"/>
      <c r="H379" s="4"/>
      <c r="I379" s="4"/>
      <c r="J379" s="4"/>
      <c r="K379" s="4"/>
      <c r="L379" s="4"/>
      <c r="M379" s="8"/>
      <c r="N379" s="4"/>
      <c r="O379" s="4"/>
      <c r="P379" s="4"/>
      <c r="Q379" s="4"/>
      <c r="R379" s="4"/>
      <c r="S379" s="4"/>
      <c r="T379" s="4"/>
      <c r="U379" s="4"/>
      <c r="V379" s="4"/>
      <c r="W379" s="4"/>
      <c r="X379" s="4"/>
      <c r="Y379" s="4"/>
      <c r="Z379" s="4"/>
    </row>
    <row r="380" ht="12.75" customHeight="1">
      <c r="A380" s="7"/>
      <c r="B380" s="7"/>
      <c r="C380" s="7"/>
      <c r="D380" s="4"/>
      <c r="E380" s="8"/>
      <c r="F380" s="4"/>
      <c r="G380" s="4"/>
      <c r="H380" s="4"/>
      <c r="I380" s="4"/>
      <c r="J380" s="4"/>
      <c r="K380" s="4"/>
      <c r="L380" s="4"/>
      <c r="M380" s="8"/>
      <c r="N380" s="4"/>
      <c r="O380" s="4"/>
      <c r="P380" s="4"/>
      <c r="Q380" s="4"/>
      <c r="R380" s="4"/>
      <c r="S380" s="4"/>
      <c r="T380" s="4"/>
      <c r="U380" s="4"/>
      <c r="V380" s="4"/>
      <c r="W380" s="4"/>
      <c r="X380" s="4"/>
      <c r="Y380" s="4"/>
      <c r="Z380" s="4"/>
    </row>
    <row r="381" ht="12.75" customHeight="1">
      <c r="A381" s="7"/>
      <c r="B381" s="7"/>
      <c r="C381" s="7"/>
      <c r="D381" s="4"/>
      <c r="E381" s="8"/>
      <c r="F381" s="4"/>
      <c r="G381" s="4"/>
      <c r="H381" s="4"/>
      <c r="I381" s="4"/>
      <c r="J381" s="4"/>
      <c r="K381" s="4"/>
      <c r="L381" s="4"/>
      <c r="M381" s="8"/>
      <c r="N381" s="4"/>
      <c r="O381" s="4"/>
      <c r="P381" s="4"/>
      <c r="Q381" s="4"/>
      <c r="R381" s="4"/>
      <c r="S381" s="4"/>
      <c r="T381" s="4"/>
      <c r="U381" s="4"/>
      <c r="V381" s="4"/>
      <c r="W381" s="4"/>
      <c r="X381" s="4"/>
      <c r="Y381" s="4"/>
      <c r="Z381" s="4"/>
    </row>
    <row r="382" ht="12.75" customHeight="1">
      <c r="A382" s="7"/>
      <c r="B382" s="7"/>
      <c r="C382" s="7"/>
      <c r="D382" s="4"/>
      <c r="E382" s="8"/>
      <c r="F382" s="4"/>
      <c r="G382" s="4"/>
      <c r="H382" s="4"/>
      <c r="I382" s="4"/>
      <c r="J382" s="4"/>
      <c r="K382" s="4"/>
      <c r="L382" s="4"/>
      <c r="M382" s="8"/>
      <c r="N382" s="4"/>
      <c r="O382" s="4"/>
      <c r="P382" s="4"/>
      <c r="Q382" s="4"/>
      <c r="R382" s="4"/>
      <c r="S382" s="4"/>
      <c r="T382" s="4"/>
      <c r="U382" s="4"/>
      <c r="V382" s="4"/>
      <c r="W382" s="4"/>
      <c r="X382" s="4"/>
      <c r="Y382" s="4"/>
      <c r="Z382" s="4"/>
    </row>
    <row r="383" ht="12.75" customHeight="1">
      <c r="A383" s="7"/>
      <c r="B383" s="7"/>
      <c r="C383" s="7"/>
      <c r="D383" s="4"/>
      <c r="E383" s="8"/>
      <c r="F383" s="4"/>
      <c r="G383" s="4"/>
      <c r="H383" s="4"/>
      <c r="I383" s="4"/>
      <c r="J383" s="4"/>
      <c r="K383" s="4"/>
      <c r="L383" s="4"/>
      <c r="M383" s="8"/>
      <c r="N383" s="4"/>
      <c r="O383" s="4"/>
      <c r="P383" s="4"/>
      <c r="Q383" s="4"/>
      <c r="R383" s="4"/>
      <c r="S383" s="4"/>
      <c r="T383" s="4"/>
      <c r="U383" s="4"/>
      <c r="V383" s="4"/>
      <c r="W383" s="4"/>
      <c r="X383" s="4"/>
      <c r="Y383" s="4"/>
      <c r="Z383" s="4"/>
    </row>
    <row r="384" ht="12.75" customHeight="1">
      <c r="A384" s="7"/>
      <c r="B384" s="7"/>
      <c r="C384" s="7"/>
      <c r="D384" s="4"/>
      <c r="E384" s="8"/>
      <c r="F384" s="4"/>
      <c r="G384" s="4"/>
      <c r="H384" s="4"/>
      <c r="I384" s="4"/>
      <c r="J384" s="4"/>
      <c r="K384" s="4"/>
      <c r="L384" s="4"/>
      <c r="M384" s="8"/>
      <c r="N384" s="4"/>
      <c r="O384" s="4"/>
      <c r="P384" s="4"/>
      <c r="Q384" s="4"/>
      <c r="R384" s="4"/>
      <c r="S384" s="4"/>
      <c r="T384" s="4"/>
      <c r="U384" s="4"/>
      <c r="V384" s="4"/>
      <c r="W384" s="4"/>
      <c r="X384" s="4"/>
      <c r="Y384" s="4"/>
      <c r="Z384" s="4"/>
    </row>
    <row r="385" ht="12.75" customHeight="1">
      <c r="A385" s="7"/>
      <c r="B385" s="7"/>
      <c r="C385" s="7"/>
      <c r="D385" s="4"/>
      <c r="E385" s="8"/>
      <c r="F385" s="4"/>
      <c r="G385" s="4"/>
      <c r="H385" s="4"/>
      <c r="I385" s="4"/>
      <c r="J385" s="4"/>
      <c r="K385" s="4"/>
      <c r="L385" s="4"/>
      <c r="M385" s="8"/>
      <c r="N385" s="4"/>
      <c r="O385" s="4"/>
      <c r="P385" s="4"/>
      <c r="Q385" s="4"/>
      <c r="R385" s="4"/>
      <c r="S385" s="4"/>
      <c r="T385" s="4"/>
      <c r="U385" s="4"/>
      <c r="V385" s="4"/>
      <c r="W385" s="4"/>
      <c r="X385" s="4"/>
      <c r="Y385" s="4"/>
      <c r="Z385" s="4"/>
    </row>
    <row r="386" ht="12.75" customHeight="1">
      <c r="A386" s="7"/>
      <c r="B386" s="7"/>
      <c r="C386" s="7"/>
      <c r="D386" s="4"/>
      <c r="E386" s="8"/>
      <c r="F386" s="4"/>
      <c r="G386" s="4"/>
      <c r="H386" s="4"/>
      <c r="I386" s="4"/>
      <c r="J386" s="4"/>
      <c r="K386" s="4"/>
      <c r="L386" s="4"/>
      <c r="M386" s="8"/>
      <c r="N386" s="4"/>
      <c r="O386" s="4"/>
      <c r="P386" s="4"/>
      <c r="Q386" s="4"/>
      <c r="R386" s="4"/>
      <c r="S386" s="4"/>
      <c r="T386" s="4"/>
      <c r="U386" s="4"/>
      <c r="V386" s="4"/>
      <c r="W386" s="4"/>
      <c r="X386" s="4"/>
      <c r="Y386" s="4"/>
      <c r="Z386" s="4"/>
    </row>
    <row r="387" ht="12.75" customHeight="1">
      <c r="A387" s="7"/>
      <c r="B387" s="7"/>
      <c r="C387" s="7"/>
      <c r="D387" s="4"/>
      <c r="E387" s="8"/>
      <c r="F387" s="4"/>
      <c r="G387" s="4"/>
      <c r="H387" s="4"/>
      <c r="I387" s="4"/>
      <c r="J387" s="4"/>
      <c r="K387" s="4"/>
      <c r="L387" s="4"/>
      <c r="M387" s="8"/>
      <c r="N387" s="4"/>
      <c r="O387" s="4"/>
      <c r="P387" s="4"/>
      <c r="Q387" s="4"/>
      <c r="R387" s="4"/>
      <c r="S387" s="4"/>
      <c r="T387" s="4"/>
      <c r="U387" s="4"/>
      <c r="V387" s="4"/>
      <c r="W387" s="4"/>
      <c r="X387" s="4"/>
      <c r="Y387" s="4"/>
      <c r="Z387" s="4"/>
    </row>
    <row r="388" ht="12.75" customHeight="1">
      <c r="A388" s="7"/>
      <c r="B388" s="7"/>
      <c r="C388" s="7"/>
      <c r="D388" s="4"/>
      <c r="E388" s="8"/>
      <c r="F388" s="4"/>
      <c r="G388" s="4"/>
      <c r="H388" s="4"/>
      <c r="I388" s="4"/>
      <c r="J388" s="4"/>
      <c r="K388" s="4"/>
      <c r="L388" s="4"/>
      <c r="M388" s="8"/>
      <c r="N388" s="4"/>
      <c r="O388" s="4"/>
      <c r="P388" s="4"/>
      <c r="Q388" s="4"/>
      <c r="R388" s="4"/>
      <c r="S388" s="4"/>
      <c r="T388" s="4"/>
      <c r="U388" s="4"/>
      <c r="V388" s="4"/>
      <c r="W388" s="4"/>
      <c r="X388" s="4"/>
      <c r="Y388" s="4"/>
      <c r="Z388" s="4"/>
    </row>
    <row r="389" ht="12.75" customHeight="1">
      <c r="A389" s="7"/>
      <c r="B389" s="7"/>
      <c r="C389" s="7"/>
      <c r="D389" s="4"/>
      <c r="E389" s="8"/>
      <c r="F389" s="4"/>
      <c r="G389" s="4"/>
      <c r="H389" s="4"/>
      <c r="I389" s="4"/>
      <c r="J389" s="4"/>
      <c r="K389" s="4"/>
      <c r="L389" s="4"/>
      <c r="M389" s="8"/>
      <c r="N389" s="4"/>
      <c r="O389" s="4"/>
      <c r="P389" s="4"/>
      <c r="Q389" s="4"/>
      <c r="R389" s="4"/>
      <c r="S389" s="4"/>
      <c r="T389" s="4"/>
      <c r="U389" s="4"/>
      <c r="V389" s="4"/>
      <c r="W389" s="4"/>
      <c r="X389" s="4"/>
      <c r="Y389" s="4"/>
      <c r="Z389" s="4"/>
    </row>
    <row r="390" ht="12.75" customHeight="1">
      <c r="A390" s="7"/>
      <c r="B390" s="7"/>
      <c r="C390" s="7"/>
      <c r="D390" s="4"/>
      <c r="E390" s="8"/>
      <c r="F390" s="4"/>
      <c r="G390" s="4"/>
      <c r="H390" s="4"/>
      <c r="I390" s="4"/>
      <c r="J390" s="4"/>
      <c r="K390" s="4"/>
      <c r="L390" s="4"/>
      <c r="M390" s="8"/>
      <c r="N390" s="4"/>
      <c r="O390" s="4"/>
      <c r="P390" s="4"/>
      <c r="Q390" s="4"/>
      <c r="R390" s="4"/>
      <c r="S390" s="4"/>
      <c r="T390" s="4"/>
      <c r="U390" s="4"/>
      <c r="V390" s="4"/>
      <c r="W390" s="4"/>
      <c r="X390" s="4"/>
      <c r="Y390" s="4"/>
      <c r="Z390" s="4"/>
    </row>
    <row r="391" ht="12.75" customHeight="1">
      <c r="A391" s="7"/>
      <c r="B391" s="7"/>
      <c r="C391" s="7"/>
      <c r="D391" s="4"/>
      <c r="E391" s="8"/>
      <c r="F391" s="4"/>
      <c r="G391" s="4"/>
      <c r="H391" s="4"/>
      <c r="I391" s="4"/>
      <c r="J391" s="4"/>
      <c r="K391" s="4"/>
      <c r="L391" s="4"/>
      <c r="M391" s="8"/>
      <c r="N391" s="4"/>
      <c r="O391" s="4"/>
      <c r="P391" s="4"/>
      <c r="Q391" s="4"/>
      <c r="R391" s="4"/>
      <c r="S391" s="4"/>
      <c r="T391" s="4"/>
      <c r="U391" s="4"/>
      <c r="V391" s="4"/>
      <c r="W391" s="4"/>
      <c r="X391" s="4"/>
      <c r="Y391" s="4"/>
      <c r="Z391" s="4"/>
    </row>
    <row r="392" ht="12.75" customHeight="1">
      <c r="A392" s="7"/>
      <c r="B392" s="7"/>
      <c r="C392" s="7"/>
      <c r="D392" s="4"/>
      <c r="E392" s="8"/>
      <c r="F392" s="4"/>
      <c r="G392" s="4"/>
      <c r="H392" s="4"/>
      <c r="I392" s="4"/>
      <c r="J392" s="4"/>
      <c r="K392" s="4"/>
      <c r="L392" s="4"/>
      <c r="M392" s="8"/>
      <c r="N392" s="4"/>
      <c r="O392" s="4"/>
      <c r="P392" s="4"/>
      <c r="Q392" s="4"/>
      <c r="R392" s="4"/>
      <c r="S392" s="4"/>
      <c r="T392" s="4"/>
      <c r="U392" s="4"/>
      <c r="V392" s="4"/>
      <c r="W392" s="4"/>
      <c r="X392" s="4"/>
      <c r="Y392" s="4"/>
      <c r="Z392" s="4"/>
    </row>
    <row r="393" ht="12.75" customHeight="1">
      <c r="A393" s="7"/>
      <c r="B393" s="7"/>
      <c r="C393" s="7"/>
      <c r="D393" s="4"/>
      <c r="E393" s="8"/>
      <c r="F393" s="4"/>
      <c r="G393" s="4"/>
      <c r="H393" s="4"/>
      <c r="I393" s="4"/>
      <c r="J393" s="4"/>
      <c r="K393" s="4"/>
      <c r="L393" s="4"/>
      <c r="M393" s="8"/>
      <c r="N393" s="4"/>
      <c r="O393" s="4"/>
      <c r="P393" s="4"/>
      <c r="Q393" s="4"/>
      <c r="R393" s="4"/>
      <c r="S393" s="4"/>
      <c r="T393" s="4"/>
      <c r="U393" s="4"/>
      <c r="V393" s="4"/>
      <c r="W393" s="4"/>
      <c r="X393" s="4"/>
      <c r="Y393" s="4"/>
      <c r="Z393" s="4"/>
    </row>
    <row r="394" ht="12.75" customHeight="1">
      <c r="A394" s="7"/>
      <c r="B394" s="7"/>
      <c r="C394" s="7"/>
      <c r="D394" s="4"/>
      <c r="E394" s="8"/>
      <c r="F394" s="4"/>
      <c r="G394" s="4"/>
      <c r="H394" s="4"/>
      <c r="I394" s="4"/>
      <c r="J394" s="4"/>
      <c r="K394" s="4"/>
      <c r="L394" s="4"/>
      <c r="M394" s="8"/>
      <c r="N394" s="4"/>
      <c r="O394" s="4"/>
      <c r="P394" s="4"/>
      <c r="Q394" s="4"/>
      <c r="R394" s="4"/>
      <c r="S394" s="4"/>
      <c r="T394" s="4"/>
      <c r="U394" s="4"/>
      <c r="V394" s="4"/>
      <c r="W394" s="4"/>
      <c r="X394" s="4"/>
      <c r="Y394" s="4"/>
      <c r="Z394" s="4"/>
    </row>
    <row r="395" ht="12.75" customHeight="1">
      <c r="A395" s="7"/>
      <c r="B395" s="7"/>
      <c r="C395" s="7"/>
      <c r="D395" s="4"/>
      <c r="E395" s="8"/>
      <c r="F395" s="4"/>
      <c r="G395" s="4"/>
      <c r="H395" s="4"/>
      <c r="I395" s="4"/>
      <c r="J395" s="4"/>
      <c r="K395" s="4"/>
      <c r="L395" s="4"/>
      <c r="M395" s="8"/>
      <c r="N395" s="4"/>
      <c r="O395" s="4"/>
      <c r="P395" s="4"/>
      <c r="Q395" s="4"/>
      <c r="R395" s="4"/>
      <c r="S395" s="4"/>
      <c r="T395" s="4"/>
      <c r="U395" s="4"/>
      <c r="V395" s="4"/>
      <c r="W395" s="4"/>
      <c r="X395" s="4"/>
      <c r="Y395" s="4"/>
      <c r="Z395" s="4"/>
    </row>
    <row r="396" ht="12.75" customHeight="1">
      <c r="A396" s="7"/>
      <c r="B396" s="7"/>
      <c r="C396" s="7"/>
      <c r="D396" s="4"/>
      <c r="E396" s="8"/>
      <c r="F396" s="4"/>
      <c r="G396" s="4"/>
      <c r="H396" s="4"/>
      <c r="I396" s="4"/>
      <c r="J396" s="4"/>
      <c r="K396" s="4"/>
      <c r="L396" s="4"/>
      <c r="M396" s="8"/>
      <c r="N396" s="4"/>
      <c r="O396" s="4"/>
      <c r="P396" s="4"/>
      <c r="Q396" s="4"/>
      <c r="R396" s="4"/>
      <c r="S396" s="4"/>
      <c r="T396" s="4"/>
      <c r="U396" s="4"/>
      <c r="V396" s="4"/>
      <c r="W396" s="4"/>
      <c r="X396" s="4"/>
      <c r="Y396" s="4"/>
      <c r="Z396" s="4"/>
    </row>
    <row r="397" ht="12.75" customHeight="1">
      <c r="A397" s="7"/>
      <c r="B397" s="7"/>
      <c r="C397" s="7"/>
      <c r="D397" s="4"/>
      <c r="E397" s="8"/>
      <c r="F397" s="4"/>
      <c r="G397" s="4"/>
      <c r="H397" s="4"/>
      <c r="I397" s="4"/>
      <c r="J397" s="4"/>
      <c r="K397" s="4"/>
      <c r="L397" s="4"/>
      <c r="M397" s="8"/>
      <c r="N397" s="4"/>
      <c r="O397" s="4"/>
      <c r="P397" s="4"/>
      <c r="Q397" s="4"/>
      <c r="R397" s="4"/>
      <c r="S397" s="4"/>
      <c r="T397" s="4"/>
      <c r="U397" s="4"/>
      <c r="V397" s="4"/>
      <c r="W397" s="4"/>
      <c r="X397" s="4"/>
      <c r="Y397" s="4"/>
      <c r="Z397" s="4"/>
    </row>
    <row r="398" ht="12.75" customHeight="1">
      <c r="A398" s="7"/>
      <c r="B398" s="7"/>
      <c r="C398" s="7"/>
      <c r="D398" s="4"/>
      <c r="E398" s="8"/>
      <c r="F398" s="4"/>
      <c r="G398" s="4"/>
      <c r="H398" s="4"/>
      <c r="I398" s="4"/>
      <c r="J398" s="4"/>
      <c r="K398" s="4"/>
      <c r="L398" s="4"/>
      <c r="M398" s="8"/>
      <c r="N398" s="4"/>
      <c r="O398" s="4"/>
      <c r="P398" s="4"/>
      <c r="Q398" s="4"/>
      <c r="R398" s="4"/>
      <c r="S398" s="4"/>
      <c r="T398" s="4"/>
      <c r="U398" s="4"/>
      <c r="V398" s="4"/>
      <c r="W398" s="4"/>
      <c r="X398" s="4"/>
      <c r="Y398" s="4"/>
      <c r="Z398" s="4"/>
    </row>
    <row r="399" ht="12.75" customHeight="1">
      <c r="A399" s="7"/>
      <c r="B399" s="7"/>
      <c r="C399" s="7"/>
      <c r="D399" s="4"/>
      <c r="E399" s="8"/>
      <c r="F399" s="4"/>
      <c r="G399" s="4"/>
      <c r="H399" s="4"/>
      <c r="I399" s="4"/>
      <c r="J399" s="4"/>
      <c r="K399" s="4"/>
      <c r="L399" s="4"/>
      <c r="M399" s="8"/>
      <c r="N399" s="4"/>
      <c r="O399" s="4"/>
      <c r="P399" s="4"/>
      <c r="Q399" s="4"/>
      <c r="R399" s="4"/>
      <c r="S399" s="4"/>
      <c r="T399" s="4"/>
      <c r="U399" s="4"/>
      <c r="V399" s="4"/>
      <c r="W399" s="4"/>
      <c r="X399" s="4"/>
      <c r="Y399" s="4"/>
      <c r="Z399" s="4"/>
    </row>
    <row r="400" ht="12.75" customHeight="1">
      <c r="A400" s="7"/>
      <c r="B400" s="7"/>
      <c r="C400" s="7"/>
      <c r="D400" s="4"/>
      <c r="E400" s="8"/>
      <c r="F400" s="4"/>
      <c r="G400" s="4"/>
      <c r="H400" s="4"/>
      <c r="I400" s="4"/>
      <c r="J400" s="4"/>
      <c r="K400" s="4"/>
      <c r="L400" s="4"/>
      <c r="M400" s="8"/>
      <c r="N400" s="4"/>
      <c r="O400" s="4"/>
      <c r="P400" s="4"/>
      <c r="Q400" s="4"/>
      <c r="R400" s="4"/>
      <c r="S400" s="4"/>
      <c r="T400" s="4"/>
      <c r="U400" s="4"/>
      <c r="V400" s="4"/>
      <c r="W400" s="4"/>
      <c r="X400" s="4"/>
      <c r="Y400" s="4"/>
      <c r="Z400" s="4"/>
    </row>
    <row r="401" ht="12.75" customHeight="1">
      <c r="A401" s="7"/>
      <c r="B401" s="7"/>
      <c r="C401" s="7"/>
      <c r="D401" s="4"/>
      <c r="E401" s="8"/>
      <c r="F401" s="4"/>
      <c r="G401" s="4"/>
      <c r="H401" s="4"/>
      <c r="I401" s="4"/>
      <c r="J401" s="4"/>
      <c r="K401" s="4"/>
      <c r="L401" s="4"/>
      <c r="M401" s="8"/>
      <c r="N401" s="4"/>
      <c r="O401" s="4"/>
      <c r="P401" s="4"/>
      <c r="Q401" s="4"/>
      <c r="R401" s="4"/>
      <c r="S401" s="4"/>
      <c r="T401" s="4"/>
      <c r="U401" s="4"/>
      <c r="V401" s="4"/>
      <c r="W401" s="4"/>
      <c r="X401" s="4"/>
      <c r="Y401" s="4"/>
      <c r="Z401" s="4"/>
    </row>
    <row r="402" ht="12.75" customHeight="1">
      <c r="A402" s="7"/>
      <c r="B402" s="7"/>
      <c r="C402" s="7"/>
      <c r="D402" s="4"/>
      <c r="E402" s="8"/>
      <c r="F402" s="4"/>
      <c r="G402" s="4"/>
      <c r="H402" s="4"/>
      <c r="I402" s="4"/>
      <c r="J402" s="4"/>
      <c r="K402" s="4"/>
      <c r="L402" s="4"/>
      <c r="M402" s="8"/>
      <c r="N402" s="4"/>
      <c r="O402" s="4"/>
      <c r="P402" s="4"/>
      <c r="Q402" s="4"/>
      <c r="R402" s="4"/>
      <c r="S402" s="4"/>
      <c r="T402" s="4"/>
      <c r="U402" s="4"/>
      <c r="V402" s="4"/>
      <c r="W402" s="4"/>
      <c r="X402" s="4"/>
      <c r="Y402" s="4"/>
      <c r="Z402" s="4"/>
    </row>
    <row r="403" ht="12.75" customHeight="1">
      <c r="A403" s="7"/>
      <c r="B403" s="7"/>
      <c r="C403" s="7"/>
      <c r="D403" s="4"/>
      <c r="E403" s="8"/>
      <c r="F403" s="4"/>
      <c r="G403" s="4"/>
      <c r="H403" s="4"/>
      <c r="I403" s="4"/>
      <c r="J403" s="4"/>
      <c r="K403" s="4"/>
      <c r="L403" s="4"/>
      <c r="M403" s="8"/>
      <c r="N403" s="4"/>
      <c r="O403" s="4"/>
      <c r="P403" s="4"/>
      <c r="Q403" s="4"/>
      <c r="R403" s="4"/>
      <c r="S403" s="4"/>
      <c r="T403" s="4"/>
      <c r="U403" s="4"/>
      <c r="V403" s="4"/>
      <c r="W403" s="4"/>
      <c r="X403" s="4"/>
      <c r="Y403" s="4"/>
      <c r="Z403" s="4"/>
    </row>
    <row r="404" ht="12.75" customHeight="1">
      <c r="A404" s="7"/>
      <c r="B404" s="7"/>
      <c r="C404" s="7"/>
      <c r="D404" s="4"/>
      <c r="E404" s="8"/>
      <c r="F404" s="4"/>
      <c r="G404" s="4"/>
      <c r="H404" s="4"/>
      <c r="I404" s="4"/>
      <c r="J404" s="4"/>
      <c r="K404" s="4"/>
      <c r="L404" s="4"/>
      <c r="M404" s="8"/>
      <c r="N404" s="4"/>
      <c r="O404" s="4"/>
      <c r="P404" s="4"/>
      <c r="Q404" s="4"/>
      <c r="R404" s="4"/>
      <c r="S404" s="4"/>
      <c r="T404" s="4"/>
      <c r="U404" s="4"/>
      <c r="V404" s="4"/>
      <c r="W404" s="4"/>
      <c r="X404" s="4"/>
      <c r="Y404" s="4"/>
      <c r="Z404" s="4"/>
    </row>
    <row r="405" ht="12.75" customHeight="1">
      <c r="A405" s="7"/>
      <c r="B405" s="7"/>
      <c r="C405" s="7"/>
      <c r="D405" s="4"/>
      <c r="E405" s="8"/>
      <c r="F405" s="4"/>
      <c r="G405" s="4"/>
      <c r="H405" s="4"/>
      <c r="I405" s="4"/>
      <c r="J405" s="4"/>
      <c r="K405" s="4"/>
      <c r="L405" s="4"/>
      <c r="M405" s="8"/>
      <c r="N405" s="4"/>
      <c r="O405" s="4"/>
      <c r="P405" s="4"/>
      <c r="Q405" s="4"/>
      <c r="R405" s="4"/>
      <c r="S405" s="4"/>
      <c r="T405" s="4"/>
      <c r="U405" s="4"/>
      <c r="V405" s="4"/>
      <c r="W405" s="4"/>
      <c r="X405" s="4"/>
      <c r="Y405" s="4"/>
      <c r="Z405" s="4"/>
    </row>
    <row r="406" ht="12.75" customHeight="1">
      <c r="A406" s="7"/>
      <c r="B406" s="7"/>
      <c r="C406" s="7"/>
      <c r="D406" s="4"/>
      <c r="E406" s="8"/>
      <c r="F406" s="4"/>
      <c r="G406" s="4"/>
      <c r="H406" s="4"/>
      <c r="I406" s="4"/>
      <c r="J406" s="4"/>
      <c r="K406" s="4"/>
      <c r="L406" s="4"/>
      <c r="M406" s="8"/>
      <c r="N406" s="4"/>
      <c r="O406" s="4"/>
      <c r="P406" s="4"/>
      <c r="Q406" s="4"/>
      <c r="R406" s="4"/>
      <c r="S406" s="4"/>
      <c r="T406" s="4"/>
      <c r="U406" s="4"/>
      <c r="V406" s="4"/>
      <c r="W406" s="4"/>
      <c r="X406" s="4"/>
      <c r="Y406" s="4"/>
      <c r="Z406" s="4"/>
    </row>
    <row r="407" ht="12.75" customHeight="1">
      <c r="A407" s="7"/>
      <c r="B407" s="7"/>
      <c r="C407" s="7"/>
      <c r="D407" s="4"/>
      <c r="E407" s="8"/>
      <c r="F407" s="4"/>
      <c r="G407" s="4"/>
      <c r="H407" s="4"/>
      <c r="I407" s="4"/>
      <c r="J407" s="4"/>
      <c r="K407" s="4"/>
      <c r="L407" s="4"/>
      <c r="M407" s="8"/>
      <c r="N407" s="4"/>
      <c r="O407" s="4"/>
      <c r="P407" s="4"/>
      <c r="Q407" s="4"/>
      <c r="R407" s="4"/>
      <c r="S407" s="4"/>
      <c r="T407" s="4"/>
      <c r="U407" s="4"/>
      <c r="V407" s="4"/>
      <c r="W407" s="4"/>
      <c r="X407" s="4"/>
      <c r="Y407" s="4"/>
      <c r="Z407" s="4"/>
    </row>
    <row r="408" ht="12.75" customHeight="1">
      <c r="A408" s="7"/>
      <c r="B408" s="7"/>
      <c r="C408" s="7"/>
      <c r="D408" s="4"/>
      <c r="E408" s="8"/>
      <c r="F408" s="4"/>
      <c r="G408" s="4"/>
      <c r="H408" s="4"/>
      <c r="I408" s="4"/>
      <c r="J408" s="4"/>
      <c r="K408" s="4"/>
      <c r="L408" s="4"/>
      <c r="M408" s="8"/>
      <c r="N408" s="4"/>
      <c r="O408" s="4"/>
      <c r="P408" s="4"/>
      <c r="Q408" s="4"/>
      <c r="R408" s="4"/>
      <c r="S408" s="4"/>
      <c r="T408" s="4"/>
      <c r="U408" s="4"/>
      <c r="V408" s="4"/>
      <c r="W408" s="4"/>
      <c r="X408" s="4"/>
      <c r="Y408" s="4"/>
      <c r="Z408" s="4"/>
    </row>
    <row r="409" ht="12.75" customHeight="1">
      <c r="A409" s="7"/>
      <c r="B409" s="7"/>
      <c r="C409" s="7"/>
      <c r="D409" s="4"/>
      <c r="E409" s="8"/>
      <c r="F409" s="4"/>
      <c r="G409" s="4"/>
      <c r="H409" s="4"/>
      <c r="I409" s="4"/>
      <c r="J409" s="4"/>
      <c r="K409" s="4"/>
      <c r="L409" s="4"/>
      <c r="M409" s="8"/>
      <c r="N409" s="4"/>
      <c r="O409" s="4"/>
      <c r="P409" s="4"/>
      <c r="Q409" s="4"/>
      <c r="R409" s="4"/>
      <c r="S409" s="4"/>
      <c r="T409" s="4"/>
      <c r="U409" s="4"/>
      <c r="V409" s="4"/>
      <c r="W409" s="4"/>
      <c r="X409" s="4"/>
      <c r="Y409" s="4"/>
      <c r="Z409" s="4"/>
    </row>
    <row r="410" ht="12.75" customHeight="1">
      <c r="A410" s="7"/>
      <c r="B410" s="7"/>
      <c r="C410" s="7"/>
      <c r="D410" s="4"/>
      <c r="E410" s="8"/>
      <c r="F410" s="4"/>
      <c r="G410" s="4"/>
      <c r="H410" s="4"/>
      <c r="I410" s="4"/>
      <c r="J410" s="4"/>
      <c r="K410" s="4"/>
      <c r="L410" s="4"/>
      <c r="M410" s="8"/>
      <c r="N410" s="4"/>
      <c r="O410" s="4"/>
      <c r="P410" s="4"/>
      <c r="Q410" s="4"/>
      <c r="R410" s="4"/>
      <c r="S410" s="4"/>
      <c r="T410" s="4"/>
      <c r="U410" s="4"/>
      <c r="V410" s="4"/>
      <c r="W410" s="4"/>
      <c r="X410" s="4"/>
      <c r="Y410" s="4"/>
      <c r="Z410" s="4"/>
    </row>
    <row r="411" ht="12.75" customHeight="1">
      <c r="A411" s="7"/>
      <c r="B411" s="7"/>
      <c r="C411" s="7"/>
      <c r="D411" s="4"/>
      <c r="E411" s="8"/>
      <c r="F411" s="4"/>
      <c r="G411" s="4"/>
      <c r="H411" s="4"/>
      <c r="I411" s="4"/>
      <c r="J411" s="4"/>
      <c r="K411" s="4"/>
      <c r="L411" s="4"/>
      <c r="M411" s="8"/>
      <c r="N411" s="4"/>
      <c r="O411" s="4"/>
      <c r="P411" s="4"/>
      <c r="Q411" s="4"/>
      <c r="R411" s="4"/>
      <c r="S411" s="4"/>
      <c r="T411" s="4"/>
      <c r="U411" s="4"/>
      <c r="V411" s="4"/>
      <c r="W411" s="4"/>
      <c r="X411" s="4"/>
      <c r="Y411" s="4"/>
      <c r="Z411" s="4"/>
    </row>
    <row r="412" ht="12.75" customHeight="1">
      <c r="A412" s="7"/>
      <c r="B412" s="7"/>
      <c r="C412" s="7"/>
      <c r="D412" s="4"/>
      <c r="E412" s="8"/>
      <c r="F412" s="4"/>
      <c r="G412" s="4"/>
      <c r="H412" s="4"/>
      <c r="I412" s="4"/>
      <c r="J412" s="4"/>
      <c r="K412" s="4"/>
      <c r="L412" s="4"/>
      <c r="M412" s="8"/>
      <c r="N412" s="4"/>
      <c r="O412" s="4"/>
      <c r="P412" s="4"/>
      <c r="Q412" s="4"/>
      <c r="R412" s="4"/>
      <c r="S412" s="4"/>
      <c r="T412" s="4"/>
      <c r="U412" s="4"/>
      <c r="V412" s="4"/>
      <c r="W412" s="4"/>
      <c r="X412" s="4"/>
      <c r="Y412" s="4"/>
      <c r="Z412" s="4"/>
    </row>
    <row r="413" ht="12.75" customHeight="1">
      <c r="A413" s="7"/>
      <c r="B413" s="7"/>
      <c r="C413" s="7"/>
      <c r="D413" s="4"/>
      <c r="E413" s="8"/>
      <c r="F413" s="4"/>
      <c r="G413" s="4"/>
      <c r="H413" s="4"/>
      <c r="I413" s="4"/>
      <c r="J413" s="4"/>
      <c r="K413" s="4"/>
      <c r="L413" s="4"/>
      <c r="M413" s="8"/>
      <c r="N413" s="4"/>
      <c r="O413" s="4"/>
      <c r="P413" s="4"/>
      <c r="Q413" s="4"/>
      <c r="R413" s="4"/>
      <c r="S413" s="4"/>
      <c r="T413" s="4"/>
      <c r="U413" s="4"/>
      <c r="V413" s="4"/>
      <c r="W413" s="4"/>
      <c r="X413" s="4"/>
      <c r="Y413" s="4"/>
      <c r="Z413" s="4"/>
    </row>
    <row r="414" ht="12.75" customHeight="1">
      <c r="A414" s="7"/>
      <c r="B414" s="7"/>
      <c r="C414" s="7"/>
      <c r="D414" s="4"/>
      <c r="E414" s="8"/>
      <c r="F414" s="4"/>
      <c r="G414" s="4"/>
      <c r="H414" s="4"/>
      <c r="I414" s="4"/>
      <c r="J414" s="4"/>
      <c r="K414" s="4"/>
      <c r="L414" s="4"/>
      <c r="M414" s="8"/>
      <c r="N414" s="4"/>
      <c r="O414" s="4"/>
      <c r="P414" s="4"/>
      <c r="Q414" s="4"/>
      <c r="R414" s="4"/>
      <c r="S414" s="4"/>
      <c r="T414" s="4"/>
      <c r="U414" s="4"/>
      <c r="V414" s="4"/>
      <c r="W414" s="4"/>
      <c r="X414" s="4"/>
      <c r="Y414" s="4"/>
      <c r="Z414" s="4"/>
    </row>
    <row r="415" ht="12.75" customHeight="1">
      <c r="A415" s="7"/>
      <c r="B415" s="7"/>
      <c r="C415" s="7"/>
      <c r="D415" s="4"/>
      <c r="E415" s="8"/>
      <c r="F415" s="4"/>
      <c r="G415" s="4"/>
      <c r="H415" s="4"/>
      <c r="I415" s="4"/>
      <c r="J415" s="4"/>
      <c r="K415" s="4"/>
      <c r="L415" s="4"/>
      <c r="M415" s="8"/>
      <c r="N415" s="4"/>
      <c r="O415" s="4"/>
      <c r="P415" s="4"/>
      <c r="Q415" s="4"/>
      <c r="R415" s="4"/>
      <c r="S415" s="4"/>
      <c r="T415" s="4"/>
      <c r="U415" s="4"/>
      <c r="V415" s="4"/>
      <c r="W415" s="4"/>
      <c r="X415" s="4"/>
      <c r="Y415" s="4"/>
      <c r="Z415" s="4"/>
    </row>
    <row r="416" ht="12.75" customHeight="1">
      <c r="A416" s="7"/>
      <c r="B416" s="7"/>
      <c r="C416" s="7"/>
      <c r="D416" s="4"/>
      <c r="E416" s="8"/>
      <c r="F416" s="4"/>
      <c r="G416" s="4"/>
      <c r="H416" s="4"/>
      <c r="I416" s="4"/>
      <c r="J416" s="4"/>
      <c r="K416" s="4"/>
      <c r="L416" s="4"/>
      <c r="M416" s="8"/>
      <c r="N416" s="4"/>
      <c r="O416" s="4"/>
      <c r="P416" s="4"/>
      <c r="Q416" s="4"/>
      <c r="R416" s="4"/>
      <c r="S416" s="4"/>
      <c r="T416" s="4"/>
      <c r="U416" s="4"/>
      <c r="V416" s="4"/>
      <c r="W416" s="4"/>
      <c r="X416" s="4"/>
      <c r="Y416" s="4"/>
      <c r="Z416" s="4"/>
    </row>
    <row r="417" ht="12.75" customHeight="1">
      <c r="A417" s="7"/>
      <c r="B417" s="7"/>
      <c r="C417" s="7"/>
      <c r="D417" s="4"/>
      <c r="E417" s="8"/>
      <c r="F417" s="4"/>
      <c r="G417" s="4"/>
      <c r="H417" s="4"/>
      <c r="I417" s="4"/>
      <c r="J417" s="4"/>
      <c r="K417" s="4"/>
      <c r="L417" s="4"/>
      <c r="M417" s="8"/>
      <c r="N417" s="4"/>
      <c r="O417" s="4"/>
      <c r="P417" s="4"/>
      <c r="Q417" s="4"/>
      <c r="R417" s="4"/>
      <c r="S417" s="4"/>
      <c r="T417" s="4"/>
      <c r="U417" s="4"/>
      <c r="V417" s="4"/>
      <c r="W417" s="4"/>
      <c r="X417" s="4"/>
      <c r="Y417" s="4"/>
      <c r="Z417" s="4"/>
    </row>
    <row r="418" ht="12.75" customHeight="1">
      <c r="A418" s="7"/>
      <c r="B418" s="7"/>
      <c r="C418" s="7"/>
      <c r="D418" s="4"/>
      <c r="E418" s="8"/>
      <c r="F418" s="4"/>
      <c r="G418" s="4"/>
      <c r="H418" s="4"/>
      <c r="I418" s="4"/>
      <c r="J418" s="4"/>
      <c r="K418" s="4"/>
      <c r="L418" s="4"/>
      <c r="M418" s="8"/>
      <c r="N418" s="4"/>
      <c r="O418" s="4"/>
      <c r="P418" s="4"/>
      <c r="Q418" s="4"/>
      <c r="R418" s="4"/>
      <c r="S418" s="4"/>
      <c r="T418" s="4"/>
      <c r="U418" s="4"/>
      <c r="V418" s="4"/>
      <c r="W418" s="4"/>
      <c r="X418" s="4"/>
      <c r="Y418" s="4"/>
      <c r="Z418" s="4"/>
    </row>
    <row r="419" ht="12.75" customHeight="1">
      <c r="A419" s="7"/>
      <c r="B419" s="7"/>
      <c r="C419" s="7"/>
      <c r="D419" s="4"/>
      <c r="E419" s="8"/>
      <c r="F419" s="4"/>
      <c r="G419" s="4"/>
      <c r="H419" s="4"/>
      <c r="I419" s="4"/>
      <c r="J419" s="4"/>
      <c r="K419" s="4"/>
      <c r="L419" s="4"/>
      <c r="M419" s="8"/>
      <c r="N419" s="4"/>
      <c r="O419" s="4"/>
      <c r="P419" s="4"/>
      <c r="Q419" s="4"/>
      <c r="R419" s="4"/>
      <c r="S419" s="4"/>
      <c r="T419" s="4"/>
      <c r="U419" s="4"/>
      <c r="V419" s="4"/>
      <c r="W419" s="4"/>
      <c r="X419" s="4"/>
      <c r="Y419" s="4"/>
      <c r="Z419" s="4"/>
    </row>
    <row r="420" ht="12.75" customHeight="1">
      <c r="A420" s="7"/>
      <c r="B420" s="7"/>
      <c r="C420" s="7"/>
      <c r="D420" s="4"/>
      <c r="E420" s="8"/>
      <c r="F420" s="4"/>
      <c r="G420" s="4"/>
      <c r="H420" s="4"/>
      <c r="I420" s="4"/>
      <c r="J420" s="4"/>
      <c r="K420" s="4"/>
      <c r="L420" s="4"/>
      <c r="M420" s="8"/>
      <c r="N420" s="4"/>
      <c r="O420" s="4"/>
      <c r="P420" s="4"/>
      <c r="Q420" s="4"/>
      <c r="R420" s="4"/>
      <c r="S420" s="4"/>
      <c r="T420" s="4"/>
      <c r="U420" s="4"/>
      <c r="V420" s="4"/>
      <c r="W420" s="4"/>
      <c r="X420" s="4"/>
      <c r="Y420" s="4"/>
      <c r="Z420" s="4"/>
    </row>
    <row r="421" ht="12.75" customHeight="1">
      <c r="A421" s="7"/>
      <c r="B421" s="7"/>
      <c r="C421" s="7"/>
      <c r="D421" s="4"/>
      <c r="E421" s="8"/>
      <c r="F421" s="4"/>
      <c r="G421" s="4"/>
      <c r="H421" s="4"/>
      <c r="I421" s="4"/>
      <c r="J421" s="4"/>
      <c r="K421" s="4"/>
      <c r="L421" s="4"/>
      <c r="M421" s="8"/>
      <c r="N421" s="4"/>
      <c r="O421" s="4"/>
      <c r="P421" s="4"/>
      <c r="Q421" s="4"/>
      <c r="R421" s="4"/>
      <c r="S421" s="4"/>
      <c r="T421" s="4"/>
      <c r="U421" s="4"/>
      <c r="V421" s="4"/>
      <c r="W421" s="4"/>
      <c r="X421" s="4"/>
      <c r="Y421" s="4"/>
      <c r="Z421" s="4"/>
    </row>
    <row r="422" ht="12.75" customHeight="1">
      <c r="A422" s="7"/>
      <c r="B422" s="7"/>
      <c r="C422" s="7"/>
      <c r="D422" s="4"/>
      <c r="E422" s="8"/>
      <c r="F422" s="4"/>
      <c r="G422" s="4"/>
      <c r="H422" s="4"/>
      <c r="I422" s="4"/>
      <c r="J422" s="4"/>
      <c r="K422" s="4"/>
      <c r="L422" s="4"/>
      <c r="M422" s="8"/>
      <c r="N422" s="4"/>
      <c r="O422" s="4"/>
      <c r="P422" s="4"/>
      <c r="Q422" s="4"/>
      <c r="R422" s="4"/>
      <c r="S422" s="4"/>
      <c r="T422" s="4"/>
      <c r="U422" s="4"/>
      <c r="V422" s="4"/>
      <c r="W422" s="4"/>
      <c r="X422" s="4"/>
      <c r="Y422" s="4"/>
      <c r="Z422" s="4"/>
    </row>
    <row r="423" ht="12.75" customHeight="1">
      <c r="A423" s="7"/>
      <c r="B423" s="7"/>
      <c r="C423" s="7"/>
      <c r="D423" s="4"/>
      <c r="E423" s="8"/>
      <c r="F423" s="4"/>
      <c r="G423" s="4"/>
      <c r="H423" s="4"/>
      <c r="I423" s="4"/>
      <c r="J423" s="4"/>
      <c r="K423" s="4"/>
      <c r="L423" s="4"/>
      <c r="M423" s="8"/>
      <c r="N423" s="4"/>
      <c r="O423" s="4"/>
      <c r="P423" s="4"/>
      <c r="Q423" s="4"/>
      <c r="R423" s="4"/>
      <c r="S423" s="4"/>
      <c r="T423" s="4"/>
      <c r="U423" s="4"/>
      <c r="V423" s="4"/>
      <c r="W423" s="4"/>
      <c r="X423" s="4"/>
      <c r="Y423" s="4"/>
      <c r="Z423" s="4"/>
    </row>
    <row r="424" ht="12.75" customHeight="1">
      <c r="A424" s="7"/>
      <c r="B424" s="7"/>
      <c r="C424" s="7"/>
      <c r="D424" s="4"/>
      <c r="E424" s="8"/>
      <c r="F424" s="4"/>
      <c r="G424" s="4"/>
      <c r="H424" s="4"/>
      <c r="I424" s="4"/>
      <c r="J424" s="4"/>
      <c r="K424" s="4"/>
      <c r="L424" s="4"/>
      <c r="M424" s="8"/>
      <c r="N424" s="4"/>
      <c r="O424" s="4"/>
      <c r="P424" s="4"/>
      <c r="Q424" s="4"/>
      <c r="R424" s="4"/>
      <c r="S424" s="4"/>
      <c r="T424" s="4"/>
      <c r="U424" s="4"/>
      <c r="V424" s="4"/>
      <c r="W424" s="4"/>
      <c r="X424" s="4"/>
      <c r="Y424" s="4"/>
      <c r="Z424" s="4"/>
    </row>
    <row r="425" ht="12.75" customHeight="1">
      <c r="A425" s="7"/>
      <c r="B425" s="7"/>
      <c r="C425" s="7"/>
      <c r="D425" s="4"/>
      <c r="E425" s="8"/>
      <c r="F425" s="4"/>
      <c r="G425" s="4"/>
      <c r="H425" s="4"/>
      <c r="I425" s="4"/>
      <c r="J425" s="4"/>
      <c r="K425" s="4"/>
      <c r="L425" s="4"/>
      <c r="M425" s="8"/>
      <c r="N425" s="4"/>
      <c r="O425" s="4"/>
      <c r="P425" s="4"/>
      <c r="Q425" s="4"/>
      <c r="R425" s="4"/>
      <c r="S425" s="4"/>
      <c r="T425" s="4"/>
      <c r="U425" s="4"/>
      <c r="V425" s="4"/>
      <c r="W425" s="4"/>
      <c r="X425" s="4"/>
      <c r="Y425" s="4"/>
      <c r="Z425" s="4"/>
    </row>
    <row r="426" ht="12.75" customHeight="1">
      <c r="A426" s="7"/>
      <c r="B426" s="7"/>
      <c r="C426" s="7"/>
      <c r="D426" s="4"/>
      <c r="E426" s="8"/>
      <c r="F426" s="4"/>
      <c r="G426" s="4"/>
      <c r="H426" s="4"/>
      <c r="I426" s="4"/>
      <c r="J426" s="4"/>
      <c r="K426" s="4"/>
      <c r="L426" s="4"/>
      <c r="M426" s="8"/>
      <c r="N426" s="4"/>
      <c r="O426" s="4"/>
      <c r="P426" s="4"/>
      <c r="Q426" s="4"/>
      <c r="R426" s="4"/>
      <c r="S426" s="4"/>
      <c r="T426" s="4"/>
      <c r="U426" s="4"/>
      <c r="V426" s="4"/>
      <c r="W426" s="4"/>
      <c r="X426" s="4"/>
      <c r="Y426" s="4"/>
      <c r="Z426" s="4"/>
    </row>
    <row r="427" ht="12.75" customHeight="1">
      <c r="A427" s="7"/>
      <c r="B427" s="7"/>
      <c r="C427" s="7"/>
      <c r="D427" s="4"/>
      <c r="E427" s="8"/>
      <c r="F427" s="4"/>
      <c r="G427" s="4"/>
      <c r="H427" s="4"/>
      <c r="I427" s="4"/>
      <c r="J427" s="4"/>
      <c r="K427" s="4"/>
      <c r="L427" s="4"/>
      <c r="M427" s="8"/>
      <c r="N427" s="4"/>
      <c r="O427" s="4"/>
      <c r="P427" s="4"/>
      <c r="Q427" s="4"/>
      <c r="R427" s="4"/>
      <c r="S427" s="4"/>
      <c r="T427" s="4"/>
      <c r="U427" s="4"/>
      <c r="V427" s="4"/>
      <c r="W427" s="4"/>
      <c r="X427" s="4"/>
      <c r="Y427" s="4"/>
      <c r="Z427" s="4"/>
    </row>
    <row r="428" ht="12.75" customHeight="1">
      <c r="A428" s="7"/>
      <c r="B428" s="7"/>
      <c r="C428" s="7"/>
      <c r="D428" s="4"/>
      <c r="E428" s="8"/>
      <c r="F428" s="4"/>
      <c r="G428" s="4"/>
      <c r="H428" s="4"/>
      <c r="I428" s="4"/>
      <c r="J428" s="4"/>
      <c r="K428" s="4"/>
      <c r="L428" s="4"/>
      <c r="M428" s="8"/>
      <c r="N428" s="4"/>
      <c r="O428" s="4"/>
      <c r="P428" s="4"/>
      <c r="Q428" s="4"/>
      <c r="R428" s="4"/>
      <c r="S428" s="4"/>
      <c r="T428" s="4"/>
      <c r="U428" s="4"/>
      <c r="V428" s="4"/>
      <c r="W428" s="4"/>
      <c r="X428" s="4"/>
      <c r="Y428" s="4"/>
      <c r="Z428" s="4"/>
    </row>
    <row r="429" ht="12.75" customHeight="1">
      <c r="A429" s="7"/>
      <c r="B429" s="7"/>
      <c r="C429" s="7"/>
      <c r="D429" s="4"/>
      <c r="E429" s="8"/>
      <c r="F429" s="4"/>
      <c r="G429" s="4"/>
      <c r="H429" s="4"/>
      <c r="I429" s="4"/>
      <c r="J429" s="4"/>
      <c r="K429" s="4"/>
      <c r="L429" s="4"/>
      <c r="M429" s="8"/>
      <c r="N429" s="4"/>
      <c r="O429" s="4"/>
      <c r="P429" s="4"/>
      <c r="Q429" s="4"/>
      <c r="R429" s="4"/>
      <c r="S429" s="4"/>
      <c r="T429" s="4"/>
      <c r="U429" s="4"/>
      <c r="V429" s="4"/>
      <c r="W429" s="4"/>
      <c r="X429" s="4"/>
      <c r="Y429" s="4"/>
      <c r="Z429" s="4"/>
    </row>
    <row r="430" ht="12.75" customHeight="1">
      <c r="A430" s="7"/>
      <c r="B430" s="7"/>
      <c r="C430" s="7"/>
      <c r="D430" s="4"/>
      <c r="E430" s="8"/>
      <c r="F430" s="4"/>
      <c r="G430" s="4"/>
      <c r="H430" s="4"/>
      <c r="I430" s="4"/>
      <c r="J430" s="4"/>
      <c r="K430" s="4"/>
      <c r="L430" s="4"/>
      <c r="M430" s="8"/>
      <c r="N430" s="4"/>
      <c r="O430" s="4"/>
      <c r="P430" s="4"/>
      <c r="Q430" s="4"/>
      <c r="R430" s="4"/>
      <c r="S430" s="4"/>
      <c r="T430" s="4"/>
      <c r="U430" s="4"/>
      <c r="V430" s="4"/>
      <c r="W430" s="4"/>
      <c r="X430" s="4"/>
      <c r="Y430" s="4"/>
      <c r="Z430" s="4"/>
    </row>
    <row r="431" ht="12.75" customHeight="1">
      <c r="A431" s="7"/>
      <c r="B431" s="7"/>
      <c r="C431" s="7"/>
      <c r="D431" s="4"/>
      <c r="E431" s="8"/>
      <c r="F431" s="4"/>
      <c r="G431" s="4"/>
      <c r="H431" s="4"/>
      <c r="I431" s="4"/>
      <c r="J431" s="4"/>
      <c r="K431" s="4"/>
      <c r="L431" s="4"/>
      <c r="M431" s="8"/>
      <c r="N431" s="4"/>
      <c r="O431" s="4"/>
      <c r="P431" s="4"/>
      <c r="Q431" s="4"/>
      <c r="R431" s="4"/>
      <c r="S431" s="4"/>
      <c r="T431" s="4"/>
      <c r="U431" s="4"/>
      <c r="V431" s="4"/>
      <c r="W431" s="4"/>
      <c r="X431" s="4"/>
      <c r="Y431" s="4"/>
      <c r="Z431" s="4"/>
    </row>
    <row r="432" ht="12.75" customHeight="1">
      <c r="A432" s="7"/>
      <c r="B432" s="7"/>
      <c r="C432" s="7"/>
      <c r="D432" s="4"/>
      <c r="E432" s="8"/>
      <c r="F432" s="4"/>
      <c r="G432" s="4"/>
      <c r="H432" s="4"/>
      <c r="I432" s="4"/>
      <c r="J432" s="4"/>
      <c r="K432" s="4"/>
      <c r="L432" s="4"/>
      <c r="M432" s="8"/>
      <c r="N432" s="4"/>
      <c r="O432" s="4"/>
      <c r="P432" s="4"/>
      <c r="Q432" s="4"/>
      <c r="R432" s="4"/>
      <c r="S432" s="4"/>
      <c r="T432" s="4"/>
      <c r="U432" s="4"/>
      <c r="V432" s="4"/>
      <c r="W432" s="4"/>
      <c r="X432" s="4"/>
      <c r="Y432" s="4"/>
      <c r="Z432" s="4"/>
    </row>
    <row r="433" ht="12.75" customHeight="1">
      <c r="A433" s="7"/>
      <c r="B433" s="7"/>
      <c r="C433" s="7"/>
      <c r="D433" s="4"/>
      <c r="E433" s="8"/>
      <c r="F433" s="4"/>
      <c r="G433" s="4"/>
      <c r="H433" s="4"/>
      <c r="I433" s="4"/>
      <c r="J433" s="4"/>
      <c r="K433" s="4"/>
      <c r="L433" s="4"/>
      <c r="M433" s="8"/>
      <c r="N433" s="4"/>
      <c r="O433" s="4"/>
      <c r="P433" s="4"/>
      <c r="Q433" s="4"/>
      <c r="R433" s="4"/>
      <c r="S433" s="4"/>
      <c r="T433" s="4"/>
      <c r="U433" s="4"/>
      <c r="V433" s="4"/>
      <c r="W433" s="4"/>
      <c r="X433" s="4"/>
      <c r="Y433" s="4"/>
      <c r="Z433" s="4"/>
    </row>
    <row r="434" ht="12.75" customHeight="1">
      <c r="A434" s="7"/>
      <c r="B434" s="7"/>
      <c r="C434" s="7"/>
      <c r="D434" s="4"/>
      <c r="E434" s="8"/>
      <c r="F434" s="4"/>
      <c r="G434" s="4"/>
      <c r="H434" s="4"/>
      <c r="I434" s="4"/>
      <c r="J434" s="4"/>
      <c r="K434" s="4"/>
      <c r="L434" s="4"/>
      <c r="M434" s="8"/>
      <c r="N434" s="4"/>
      <c r="O434" s="4"/>
      <c r="P434" s="4"/>
      <c r="Q434" s="4"/>
      <c r="R434" s="4"/>
      <c r="S434" s="4"/>
      <c r="T434" s="4"/>
      <c r="U434" s="4"/>
      <c r="V434" s="4"/>
      <c r="W434" s="4"/>
      <c r="X434" s="4"/>
      <c r="Y434" s="4"/>
      <c r="Z434" s="4"/>
    </row>
    <row r="435" ht="12.75" customHeight="1">
      <c r="A435" s="7"/>
      <c r="B435" s="7"/>
      <c r="C435" s="7"/>
      <c r="D435" s="4"/>
      <c r="E435" s="8"/>
      <c r="F435" s="4"/>
      <c r="G435" s="4"/>
      <c r="H435" s="4"/>
      <c r="I435" s="4"/>
      <c r="J435" s="4"/>
      <c r="K435" s="4"/>
      <c r="L435" s="4"/>
      <c r="M435" s="8"/>
      <c r="N435" s="4"/>
      <c r="O435" s="4"/>
      <c r="P435" s="4"/>
      <c r="Q435" s="4"/>
      <c r="R435" s="4"/>
      <c r="S435" s="4"/>
      <c r="T435" s="4"/>
      <c r="U435" s="4"/>
      <c r="V435" s="4"/>
      <c r="W435" s="4"/>
      <c r="X435" s="4"/>
      <c r="Y435" s="4"/>
      <c r="Z435" s="4"/>
    </row>
    <row r="436" ht="12.75" customHeight="1">
      <c r="A436" s="7"/>
      <c r="B436" s="7"/>
      <c r="C436" s="7"/>
      <c r="D436" s="4"/>
      <c r="E436" s="8"/>
      <c r="F436" s="4"/>
      <c r="G436" s="4"/>
      <c r="H436" s="4"/>
      <c r="I436" s="4"/>
      <c r="J436" s="4"/>
      <c r="K436" s="4"/>
      <c r="L436" s="4"/>
      <c r="M436" s="8"/>
      <c r="N436" s="4"/>
      <c r="O436" s="4"/>
      <c r="P436" s="4"/>
      <c r="Q436" s="4"/>
      <c r="R436" s="4"/>
      <c r="S436" s="4"/>
      <c r="T436" s="4"/>
      <c r="U436" s="4"/>
      <c r="V436" s="4"/>
      <c r="W436" s="4"/>
      <c r="X436" s="4"/>
      <c r="Y436" s="4"/>
      <c r="Z436" s="4"/>
    </row>
    <row r="437" ht="12.75" customHeight="1">
      <c r="A437" s="7"/>
      <c r="B437" s="7"/>
      <c r="C437" s="7"/>
      <c r="D437" s="4"/>
      <c r="E437" s="8"/>
      <c r="F437" s="4"/>
      <c r="G437" s="4"/>
      <c r="H437" s="4"/>
      <c r="I437" s="4"/>
      <c r="J437" s="4"/>
      <c r="K437" s="4"/>
      <c r="L437" s="4"/>
      <c r="M437" s="8"/>
      <c r="N437" s="4"/>
      <c r="O437" s="4"/>
      <c r="P437" s="4"/>
      <c r="Q437" s="4"/>
      <c r="R437" s="4"/>
      <c r="S437" s="4"/>
      <c r="T437" s="4"/>
      <c r="U437" s="4"/>
      <c r="V437" s="4"/>
      <c r="W437" s="4"/>
      <c r="X437" s="4"/>
      <c r="Y437" s="4"/>
      <c r="Z437" s="4"/>
    </row>
    <row r="438" ht="12.75" customHeight="1">
      <c r="A438" s="7"/>
      <c r="B438" s="7"/>
      <c r="C438" s="7"/>
      <c r="D438" s="4"/>
      <c r="E438" s="8"/>
      <c r="F438" s="4"/>
      <c r="G438" s="4"/>
      <c r="H438" s="4"/>
      <c r="I438" s="4"/>
      <c r="J438" s="4"/>
      <c r="K438" s="4"/>
      <c r="L438" s="4"/>
      <c r="M438" s="8"/>
      <c r="N438" s="4"/>
      <c r="O438" s="4"/>
      <c r="P438" s="4"/>
      <c r="Q438" s="4"/>
      <c r="R438" s="4"/>
      <c r="S438" s="4"/>
      <c r="T438" s="4"/>
      <c r="U438" s="4"/>
      <c r="V438" s="4"/>
      <c r="W438" s="4"/>
      <c r="X438" s="4"/>
      <c r="Y438" s="4"/>
      <c r="Z438" s="4"/>
    </row>
    <row r="439" ht="12.75" customHeight="1">
      <c r="A439" s="7"/>
      <c r="B439" s="7"/>
      <c r="C439" s="7"/>
      <c r="D439" s="4"/>
      <c r="E439" s="8"/>
      <c r="F439" s="4"/>
      <c r="G439" s="4"/>
      <c r="H439" s="4"/>
      <c r="I439" s="4"/>
      <c r="J439" s="4"/>
      <c r="K439" s="4"/>
      <c r="L439" s="4"/>
      <c r="M439" s="8"/>
      <c r="N439" s="4"/>
      <c r="O439" s="4"/>
      <c r="P439" s="4"/>
      <c r="Q439" s="4"/>
      <c r="R439" s="4"/>
      <c r="S439" s="4"/>
      <c r="T439" s="4"/>
      <c r="U439" s="4"/>
      <c r="V439" s="4"/>
      <c r="W439" s="4"/>
      <c r="X439" s="4"/>
      <c r="Y439" s="4"/>
      <c r="Z439" s="4"/>
    </row>
    <row r="440" ht="12.75" customHeight="1">
      <c r="A440" s="7"/>
      <c r="B440" s="7"/>
      <c r="C440" s="7"/>
      <c r="D440" s="4"/>
      <c r="E440" s="8"/>
      <c r="F440" s="4"/>
      <c r="G440" s="4"/>
      <c r="H440" s="4"/>
      <c r="I440" s="4"/>
      <c r="J440" s="4"/>
      <c r="K440" s="4"/>
      <c r="L440" s="4"/>
      <c r="M440" s="8"/>
      <c r="N440" s="4"/>
      <c r="O440" s="4"/>
      <c r="P440" s="4"/>
      <c r="Q440" s="4"/>
      <c r="R440" s="4"/>
      <c r="S440" s="4"/>
      <c r="T440" s="4"/>
      <c r="U440" s="4"/>
      <c r="V440" s="4"/>
      <c r="W440" s="4"/>
      <c r="X440" s="4"/>
      <c r="Y440" s="4"/>
      <c r="Z440" s="4"/>
    </row>
    <row r="441" ht="12.75" customHeight="1">
      <c r="A441" s="7"/>
      <c r="B441" s="7"/>
      <c r="C441" s="7"/>
      <c r="D441" s="4"/>
      <c r="E441" s="8"/>
      <c r="F441" s="4"/>
      <c r="G441" s="4"/>
      <c r="H441" s="4"/>
      <c r="I441" s="4"/>
      <c r="J441" s="4"/>
      <c r="K441" s="4"/>
      <c r="L441" s="4"/>
      <c r="M441" s="8"/>
      <c r="N441" s="4"/>
      <c r="O441" s="4"/>
      <c r="P441" s="4"/>
      <c r="Q441" s="4"/>
      <c r="R441" s="4"/>
      <c r="S441" s="4"/>
      <c r="T441" s="4"/>
      <c r="U441" s="4"/>
      <c r="V441" s="4"/>
      <c r="W441" s="4"/>
      <c r="X441" s="4"/>
      <c r="Y441" s="4"/>
      <c r="Z441" s="4"/>
    </row>
    <row r="442" ht="12.75" customHeight="1">
      <c r="A442" s="7"/>
      <c r="B442" s="7"/>
      <c r="C442" s="7"/>
      <c r="D442" s="4"/>
      <c r="E442" s="8"/>
      <c r="F442" s="4"/>
      <c r="G442" s="4"/>
      <c r="H442" s="4"/>
      <c r="I442" s="4"/>
      <c r="J442" s="4"/>
      <c r="K442" s="4"/>
      <c r="L442" s="4"/>
      <c r="M442" s="8"/>
      <c r="N442" s="4"/>
      <c r="O442" s="4"/>
      <c r="P442" s="4"/>
      <c r="Q442" s="4"/>
      <c r="R442" s="4"/>
      <c r="S442" s="4"/>
      <c r="T442" s="4"/>
      <c r="U442" s="4"/>
      <c r="V442" s="4"/>
      <c r="W442" s="4"/>
      <c r="X442" s="4"/>
      <c r="Y442" s="4"/>
      <c r="Z442" s="4"/>
    </row>
    <row r="443" ht="12.75" customHeight="1">
      <c r="A443" s="7"/>
      <c r="B443" s="7"/>
      <c r="C443" s="7"/>
      <c r="D443" s="4"/>
      <c r="E443" s="8"/>
      <c r="F443" s="4"/>
      <c r="G443" s="4"/>
      <c r="H443" s="4"/>
      <c r="I443" s="4"/>
      <c r="J443" s="4"/>
      <c r="K443" s="4"/>
      <c r="L443" s="4"/>
      <c r="M443" s="8"/>
      <c r="N443" s="4"/>
      <c r="O443" s="4"/>
      <c r="P443" s="4"/>
      <c r="Q443" s="4"/>
      <c r="R443" s="4"/>
      <c r="S443" s="4"/>
      <c r="T443" s="4"/>
      <c r="U443" s="4"/>
      <c r="V443" s="4"/>
      <c r="W443" s="4"/>
      <c r="X443" s="4"/>
      <c r="Y443" s="4"/>
      <c r="Z443" s="4"/>
    </row>
    <row r="444" ht="12.75" customHeight="1">
      <c r="A444" s="7"/>
      <c r="B444" s="7"/>
      <c r="C444" s="7"/>
      <c r="D444" s="4"/>
      <c r="E444" s="8"/>
      <c r="F444" s="4"/>
      <c r="G444" s="4"/>
      <c r="H444" s="4"/>
      <c r="I444" s="4"/>
      <c r="J444" s="4"/>
      <c r="K444" s="4"/>
      <c r="L444" s="4"/>
      <c r="M444" s="8"/>
      <c r="N444" s="4"/>
      <c r="O444" s="4"/>
      <c r="P444" s="4"/>
      <c r="Q444" s="4"/>
      <c r="R444" s="4"/>
      <c r="S444" s="4"/>
      <c r="T444" s="4"/>
      <c r="U444" s="4"/>
      <c r="V444" s="4"/>
      <c r="W444" s="4"/>
      <c r="X444" s="4"/>
      <c r="Y444" s="4"/>
      <c r="Z444" s="4"/>
    </row>
    <row r="445" ht="12.75" customHeight="1">
      <c r="A445" s="7"/>
      <c r="B445" s="7"/>
      <c r="C445" s="7"/>
      <c r="D445" s="4"/>
      <c r="E445" s="8"/>
      <c r="F445" s="4"/>
      <c r="G445" s="4"/>
      <c r="H445" s="4"/>
      <c r="I445" s="4"/>
      <c r="J445" s="4"/>
      <c r="K445" s="4"/>
      <c r="L445" s="4"/>
      <c r="M445" s="8"/>
      <c r="N445" s="4"/>
      <c r="O445" s="4"/>
      <c r="P445" s="4"/>
      <c r="Q445" s="4"/>
      <c r="R445" s="4"/>
      <c r="S445" s="4"/>
      <c r="T445" s="4"/>
      <c r="U445" s="4"/>
      <c r="V445" s="4"/>
      <c r="W445" s="4"/>
      <c r="X445" s="4"/>
      <c r="Y445" s="4"/>
      <c r="Z445" s="4"/>
    </row>
    <row r="446" ht="12.75" customHeight="1">
      <c r="A446" s="7"/>
      <c r="B446" s="7"/>
      <c r="C446" s="7"/>
      <c r="D446" s="4"/>
      <c r="E446" s="8"/>
      <c r="F446" s="4"/>
      <c r="G446" s="4"/>
      <c r="H446" s="4"/>
      <c r="I446" s="4"/>
      <c r="J446" s="4"/>
      <c r="K446" s="4"/>
      <c r="L446" s="4"/>
      <c r="M446" s="8"/>
      <c r="N446" s="4"/>
      <c r="O446" s="4"/>
      <c r="P446" s="4"/>
      <c r="Q446" s="4"/>
      <c r="R446" s="4"/>
      <c r="S446" s="4"/>
      <c r="T446" s="4"/>
      <c r="U446" s="4"/>
      <c r="V446" s="4"/>
      <c r="W446" s="4"/>
      <c r="X446" s="4"/>
      <c r="Y446" s="4"/>
      <c r="Z446" s="4"/>
    </row>
    <row r="447" ht="12.75" customHeight="1">
      <c r="A447" s="7"/>
      <c r="B447" s="7"/>
      <c r="C447" s="7"/>
      <c r="D447" s="4"/>
      <c r="E447" s="8"/>
      <c r="F447" s="4"/>
      <c r="G447" s="4"/>
      <c r="H447" s="4"/>
      <c r="I447" s="4"/>
      <c r="J447" s="4"/>
      <c r="K447" s="4"/>
      <c r="L447" s="4"/>
      <c r="M447" s="8"/>
      <c r="N447" s="4"/>
      <c r="O447" s="4"/>
      <c r="P447" s="4"/>
      <c r="Q447" s="4"/>
      <c r="R447" s="4"/>
      <c r="S447" s="4"/>
      <c r="T447" s="4"/>
      <c r="U447" s="4"/>
      <c r="V447" s="4"/>
      <c r="W447" s="4"/>
      <c r="X447" s="4"/>
      <c r="Y447" s="4"/>
      <c r="Z447" s="4"/>
    </row>
    <row r="448" ht="12.75" customHeight="1">
      <c r="A448" s="7"/>
      <c r="B448" s="7"/>
      <c r="C448" s="7"/>
      <c r="D448" s="4"/>
      <c r="E448" s="8"/>
      <c r="F448" s="4"/>
      <c r="G448" s="4"/>
      <c r="H448" s="4"/>
      <c r="I448" s="4"/>
      <c r="J448" s="4"/>
      <c r="K448" s="4"/>
      <c r="L448" s="4"/>
      <c r="M448" s="8"/>
      <c r="N448" s="4"/>
      <c r="O448" s="4"/>
      <c r="P448" s="4"/>
      <c r="Q448" s="4"/>
      <c r="R448" s="4"/>
      <c r="S448" s="4"/>
      <c r="T448" s="4"/>
      <c r="U448" s="4"/>
      <c r="V448" s="4"/>
      <c r="W448" s="4"/>
      <c r="X448" s="4"/>
      <c r="Y448" s="4"/>
      <c r="Z448" s="4"/>
    </row>
    <row r="449" ht="12.75" customHeight="1">
      <c r="A449" s="7"/>
      <c r="B449" s="7"/>
      <c r="C449" s="7"/>
      <c r="D449" s="4"/>
      <c r="E449" s="8"/>
      <c r="F449" s="4"/>
      <c r="G449" s="4"/>
      <c r="H449" s="4"/>
      <c r="I449" s="4"/>
      <c r="J449" s="4"/>
      <c r="K449" s="4"/>
      <c r="L449" s="4"/>
      <c r="M449" s="8"/>
      <c r="N449" s="4"/>
      <c r="O449" s="4"/>
      <c r="P449" s="4"/>
      <c r="Q449" s="4"/>
      <c r="R449" s="4"/>
      <c r="S449" s="4"/>
      <c r="T449" s="4"/>
      <c r="U449" s="4"/>
      <c r="V449" s="4"/>
      <c r="W449" s="4"/>
      <c r="X449" s="4"/>
      <c r="Y449" s="4"/>
      <c r="Z449" s="4"/>
    </row>
    <row r="450" ht="12.75" customHeight="1">
      <c r="A450" s="7"/>
      <c r="B450" s="7"/>
      <c r="C450" s="7"/>
      <c r="D450" s="4"/>
      <c r="E450" s="8"/>
      <c r="F450" s="4"/>
      <c r="G450" s="4"/>
      <c r="H450" s="4"/>
      <c r="I450" s="4"/>
      <c r="J450" s="4"/>
      <c r="K450" s="4"/>
      <c r="L450" s="4"/>
      <c r="M450" s="8"/>
      <c r="N450" s="4"/>
      <c r="O450" s="4"/>
      <c r="P450" s="4"/>
      <c r="Q450" s="4"/>
      <c r="R450" s="4"/>
      <c r="S450" s="4"/>
      <c r="T450" s="4"/>
      <c r="U450" s="4"/>
      <c r="V450" s="4"/>
      <c r="W450" s="4"/>
      <c r="X450" s="4"/>
      <c r="Y450" s="4"/>
      <c r="Z450" s="4"/>
    </row>
    <row r="451" ht="12.75" customHeight="1">
      <c r="A451" s="7"/>
      <c r="B451" s="7"/>
      <c r="C451" s="7"/>
      <c r="D451" s="4"/>
      <c r="E451" s="8"/>
      <c r="F451" s="4"/>
      <c r="G451" s="4"/>
      <c r="H451" s="4"/>
      <c r="I451" s="4"/>
      <c r="J451" s="4"/>
      <c r="K451" s="4"/>
      <c r="L451" s="4"/>
      <c r="M451" s="8"/>
      <c r="N451" s="4"/>
      <c r="O451" s="4"/>
      <c r="P451" s="4"/>
      <c r="Q451" s="4"/>
      <c r="R451" s="4"/>
      <c r="S451" s="4"/>
      <c r="T451" s="4"/>
      <c r="U451" s="4"/>
      <c r="V451" s="4"/>
      <c r="W451" s="4"/>
      <c r="X451" s="4"/>
      <c r="Y451" s="4"/>
      <c r="Z451" s="4"/>
    </row>
    <row r="452" ht="12.75" customHeight="1">
      <c r="A452" s="7"/>
      <c r="B452" s="7"/>
      <c r="C452" s="7"/>
      <c r="D452" s="4"/>
      <c r="E452" s="8"/>
      <c r="F452" s="4"/>
      <c r="G452" s="4"/>
      <c r="H452" s="4"/>
      <c r="I452" s="4"/>
      <c r="J452" s="4"/>
      <c r="K452" s="4"/>
      <c r="L452" s="4"/>
      <c r="M452" s="8"/>
      <c r="N452" s="4"/>
      <c r="O452" s="4"/>
      <c r="P452" s="4"/>
      <c r="Q452" s="4"/>
      <c r="R452" s="4"/>
      <c r="S452" s="4"/>
      <c r="T452" s="4"/>
      <c r="U452" s="4"/>
      <c r="V452" s="4"/>
      <c r="W452" s="4"/>
      <c r="X452" s="4"/>
      <c r="Y452" s="4"/>
      <c r="Z452" s="4"/>
    </row>
    <row r="453" ht="12.75" customHeight="1">
      <c r="A453" s="7"/>
      <c r="B453" s="7"/>
      <c r="C453" s="7"/>
      <c r="D453" s="4"/>
      <c r="E453" s="8"/>
      <c r="F453" s="4"/>
      <c r="G453" s="4"/>
      <c r="H453" s="4"/>
      <c r="I453" s="4"/>
      <c r="J453" s="4"/>
      <c r="K453" s="4"/>
      <c r="L453" s="4"/>
      <c r="M453" s="8"/>
      <c r="N453" s="4"/>
      <c r="O453" s="4"/>
      <c r="P453" s="4"/>
      <c r="Q453" s="4"/>
      <c r="R453" s="4"/>
      <c r="S453" s="4"/>
      <c r="T453" s="4"/>
      <c r="U453" s="4"/>
      <c r="V453" s="4"/>
      <c r="W453" s="4"/>
      <c r="X453" s="4"/>
      <c r="Y453" s="4"/>
      <c r="Z453" s="4"/>
    </row>
    <row r="454" ht="12.75" customHeight="1">
      <c r="A454" s="7"/>
      <c r="B454" s="7"/>
      <c r="C454" s="7"/>
      <c r="D454" s="4"/>
      <c r="E454" s="8"/>
      <c r="F454" s="4"/>
      <c r="G454" s="4"/>
      <c r="H454" s="4"/>
      <c r="I454" s="4"/>
      <c r="J454" s="4"/>
      <c r="K454" s="4"/>
      <c r="L454" s="4"/>
      <c r="M454" s="8"/>
      <c r="N454" s="4"/>
      <c r="O454" s="4"/>
      <c r="P454" s="4"/>
      <c r="Q454" s="4"/>
      <c r="R454" s="4"/>
      <c r="S454" s="4"/>
      <c r="T454" s="4"/>
      <c r="U454" s="4"/>
      <c r="V454" s="4"/>
      <c r="W454" s="4"/>
      <c r="X454" s="4"/>
      <c r="Y454" s="4"/>
      <c r="Z454" s="4"/>
    </row>
    <row r="455" ht="12.75" customHeight="1">
      <c r="A455" s="7"/>
      <c r="B455" s="7"/>
      <c r="C455" s="7"/>
      <c r="D455" s="4"/>
      <c r="E455" s="8"/>
      <c r="F455" s="4"/>
      <c r="G455" s="4"/>
      <c r="H455" s="4"/>
      <c r="I455" s="4"/>
      <c r="J455" s="4"/>
      <c r="K455" s="4"/>
      <c r="L455" s="4"/>
      <c r="M455" s="8"/>
      <c r="N455" s="4"/>
      <c r="O455" s="4"/>
      <c r="P455" s="4"/>
      <c r="Q455" s="4"/>
      <c r="R455" s="4"/>
      <c r="S455" s="4"/>
      <c r="T455" s="4"/>
      <c r="U455" s="4"/>
      <c r="V455" s="4"/>
      <c r="W455" s="4"/>
      <c r="X455" s="4"/>
      <c r="Y455" s="4"/>
      <c r="Z455" s="4"/>
    </row>
    <row r="456" ht="12.75" customHeight="1">
      <c r="A456" s="7"/>
      <c r="B456" s="7"/>
      <c r="C456" s="7"/>
      <c r="D456" s="4"/>
      <c r="E456" s="8"/>
      <c r="F456" s="4"/>
      <c r="G456" s="4"/>
      <c r="H456" s="4"/>
      <c r="I456" s="4"/>
      <c r="J456" s="4"/>
      <c r="K456" s="4"/>
      <c r="L456" s="4"/>
      <c r="M456" s="8"/>
      <c r="N456" s="4"/>
      <c r="O456" s="4"/>
      <c r="P456" s="4"/>
      <c r="Q456" s="4"/>
      <c r="R456" s="4"/>
      <c r="S456" s="4"/>
      <c r="T456" s="4"/>
      <c r="U456" s="4"/>
      <c r="V456" s="4"/>
      <c r="W456" s="4"/>
      <c r="X456" s="4"/>
      <c r="Y456" s="4"/>
      <c r="Z456" s="4"/>
    </row>
    <row r="457" ht="12.75" customHeight="1">
      <c r="A457" s="7"/>
      <c r="B457" s="7"/>
      <c r="C457" s="7"/>
      <c r="D457" s="4"/>
      <c r="E457" s="8"/>
      <c r="F457" s="4"/>
      <c r="G457" s="4"/>
      <c r="H457" s="4"/>
      <c r="I457" s="4"/>
      <c r="J457" s="4"/>
      <c r="K457" s="4"/>
      <c r="L457" s="4"/>
      <c r="M457" s="8"/>
      <c r="N457" s="4"/>
      <c r="O457" s="4"/>
      <c r="P457" s="4"/>
      <c r="Q457" s="4"/>
      <c r="R457" s="4"/>
      <c r="S457" s="4"/>
      <c r="T457" s="4"/>
      <c r="U457" s="4"/>
      <c r="V457" s="4"/>
      <c r="W457" s="4"/>
      <c r="X457" s="4"/>
      <c r="Y457" s="4"/>
      <c r="Z457" s="4"/>
    </row>
    <row r="458" ht="12.75" customHeight="1">
      <c r="A458" s="7"/>
      <c r="B458" s="7"/>
      <c r="C458" s="7"/>
      <c r="D458" s="4"/>
      <c r="E458" s="8"/>
      <c r="F458" s="4"/>
      <c r="G458" s="4"/>
      <c r="H458" s="4"/>
      <c r="I458" s="4"/>
      <c r="J458" s="4"/>
      <c r="K458" s="4"/>
      <c r="L458" s="4"/>
      <c r="M458" s="8"/>
      <c r="N458" s="4"/>
      <c r="O458" s="4"/>
      <c r="P458" s="4"/>
      <c r="Q458" s="4"/>
      <c r="R458" s="4"/>
      <c r="S458" s="4"/>
      <c r="T458" s="4"/>
      <c r="U458" s="4"/>
      <c r="V458" s="4"/>
      <c r="W458" s="4"/>
      <c r="X458" s="4"/>
      <c r="Y458" s="4"/>
      <c r="Z458" s="4"/>
    </row>
    <row r="459" ht="12.75" customHeight="1">
      <c r="A459" s="7"/>
      <c r="B459" s="7"/>
      <c r="C459" s="7"/>
      <c r="D459" s="4"/>
      <c r="E459" s="8"/>
      <c r="F459" s="4"/>
      <c r="G459" s="4"/>
      <c r="H459" s="4"/>
      <c r="I459" s="4"/>
      <c r="J459" s="4"/>
      <c r="K459" s="4"/>
      <c r="L459" s="4"/>
      <c r="M459" s="8"/>
      <c r="N459" s="4"/>
      <c r="O459" s="4"/>
      <c r="P459" s="4"/>
      <c r="Q459" s="4"/>
      <c r="R459" s="4"/>
      <c r="S459" s="4"/>
      <c r="T459" s="4"/>
      <c r="U459" s="4"/>
      <c r="V459" s="4"/>
      <c r="W459" s="4"/>
      <c r="X459" s="4"/>
      <c r="Y459" s="4"/>
      <c r="Z459" s="4"/>
    </row>
    <row r="460" ht="12.75" customHeight="1">
      <c r="A460" s="7"/>
      <c r="B460" s="7"/>
      <c r="C460" s="7"/>
      <c r="D460" s="4"/>
      <c r="E460" s="8"/>
      <c r="F460" s="4"/>
      <c r="G460" s="4"/>
      <c r="H460" s="4"/>
      <c r="I460" s="4"/>
      <c r="J460" s="4"/>
      <c r="K460" s="4"/>
      <c r="L460" s="4"/>
      <c r="M460" s="8"/>
      <c r="N460" s="4"/>
      <c r="O460" s="4"/>
      <c r="P460" s="4"/>
      <c r="Q460" s="4"/>
      <c r="R460" s="4"/>
      <c r="S460" s="4"/>
      <c r="T460" s="4"/>
      <c r="U460" s="4"/>
      <c r="V460" s="4"/>
      <c r="W460" s="4"/>
      <c r="X460" s="4"/>
      <c r="Y460" s="4"/>
      <c r="Z460" s="4"/>
    </row>
    <row r="461" ht="12.75" customHeight="1">
      <c r="A461" s="7"/>
      <c r="B461" s="7"/>
      <c r="C461" s="7"/>
      <c r="D461" s="4"/>
      <c r="E461" s="8"/>
      <c r="F461" s="4"/>
      <c r="G461" s="4"/>
      <c r="H461" s="4"/>
      <c r="I461" s="4"/>
      <c r="J461" s="4"/>
      <c r="K461" s="4"/>
      <c r="L461" s="4"/>
      <c r="M461" s="8"/>
      <c r="N461" s="4"/>
      <c r="O461" s="4"/>
      <c r="P461" s="4"/>
      <c r="Q461" s="4"/>
      <c r="R461" s="4"/>
      <c r="S461" s="4"/>
      <c r="T461" s="4"/>
      <c r="U461" s="4"/>
      <c r="V461" s="4"/>
      <c r="W461" s="4"/>
      <c r="X461" s="4"/>
      <c r="Y461" s="4"/>
      <c r="Z461" s="4"/>
    </row>
    <row r="462" ht="12.75" customHeight="1">
      <c r="A462" s="7"/>
      <c r="B462" s="7"/>
      <c r="C462" s="7"/>
      <c r="D462" s="4"/>
      <c r="E462" s="8"/>
      <c r="F462" s="4"/>
      <c r="G462" s="4"/>
      <c r="H462" s="4"/>
      <c r="I462" s="4"/>
      <c r="J462" s="4"/>
      <c r="K462" s="4"/>
      <c r="L462" s="4"/>
      <c r="M462" s="8"/>
      <c r="N462" s="4"/>
      <c r="O462" s="4"/>
      <c r="P462" s="4"/>
      <c r="Q462" s="4"/>
      <c r="R462" s="4"/>
      <c r="S462" s="4"/>
      <c r="T462" s="4"/>
      <c r="U462" s="4"/>
      <c r="V462" s="4"/>
      <c r="W462" s="4"/>
      <c r="X462" s="4"/>
      <c r="Y462" s="4"/>
      <c r="Z462" s="4"/>
    </row>
    <row r="463" ht="12.75" customHeight="1">
      <c r="A463" s="7"/>
      <c r="B463" s="7"/>
      <c r="C463" s="7"/>
      <c r="D463" s="4"/>
      <c r="E463" s="8"/>
      <c r="F463" s="4"/>
      <c r="G463" s="4"/>
      <c r="H463" s="4"/>
      <c r="I463" s="4"/>
      <c r="J463" s="4"/>
      <c r="K463" s="4"/>
      <c r="L463" s="4"/>
      <c r="M463" s="8"/>
      <c r="N463" s="4"/>
      <c r="O463" s="4"/>
      <c r="P463" s="4"/>
      <c r="Q463" s="4"/>
      <c r="R463" s="4"/>
      <c r="S463" s="4"/>
      <c r="T463" s="4"/>
      <c r="U463" s="4"/>
      <c r="V463" s="4"/>
      <c r="W463" s="4"/>
      <c r="X463" s="4"/>
      <c r="Y463" s="4"/>
      <c r="Z463" s="4"/>
    </row>
    <row r="464" ht="12.75" customHeight="1">
      <c r="A464" s="7"/>
      <c r="B464" s="7"/>
      <c r="C464" s="7"/>
      <c r="D464" s="4"/>
      <c r="E464" s="8"/>
      <c r="F464" s="4"/>
      <c r="G464" s="4"/>
      <c r="H464" s="4"/>
      <c r="I464" s="4"/>
      <c r="J464" s="4"/>
      <c r="K464" s="4"/>
      <c r="L464" s="4"/>
      <c r="M464" s="8"/>
      <c r="N464" s="4"/>
      <c r="O464" s="4"/>
      <c r="P464" s="4"/>
      <c r="Q464" s="4"/>
      <c r="R464" s="4"/>
      <c r="S464" s="4"/>
      <c r="T464" s="4"/>
      <c r="U464" s="4"/>
      <c r="V464" s="4"/>
      <c r="W464" s="4"/>
      <c r="X464" s="4"/>
      <c r="Y464" s="4"/>
      <c r="Z464" s="4"/>
    </row>
    <row r="465" ht="12.75" customHeight="1">
      <c r="A465" s="7"/>
      <c r="B465" s="7"/>
      <c r="C465" s="7"/>
      <c r="D465" s="4"/>
      <c r="E465" s="8"/>
      <c r="F465" s="4"/>
      <c r="G465" s="4"/>
      <c r="H465" s="4"/>
      <c r="I465" s="4"/>
      <c r="J465" s="4"/>
      <c r="K465" s="4"/>
      <c r="L465" s="4"/>
      <c r="M465" s="8"/>
      <c r="N465" s="4"/>
      <c r="O465" s="4"/>
      <c r="P465" s="4"/>
      <c r="Q465" s="4"/>
      <c r="R465" s="4"/>
      <c r="S465" s="4"/>
      <c r="T465" s="4"/>
      <c r="U465" s="4"/>
      <c r="V465" s="4"/>
      <c r="W465" s="4"/>
      <c r="X465" s="4"/>
      <c r="Y465" s="4"/>
      <c r="Z465" s="4"/>
    </row>
    <row r="466" ht="12.75" customHeight="1">
      <c r="A466" s="7"/>
      <c r="B466" s="7"/>
      <c r="C466" s="7"/>
      <c r="D466" s="4"/>
      <c r="E466" s="8"/>
      <c r="F466" s="4"/>
      <c r="G466" s="4"/>
      <c r="H466" s="4"/>
      <c r="I466" s="4"/>
      <c r="J466" s="4"/>
      <c r="K466" s="4"/>
      <c r="L466" s="4"/>
      <c r="M466" s="8"/>
      <c r="N466" s="4"/>
      <c r="O466" s="4"/>
      <c r="P466" s="4"/>
      <c r="Q466" s="4"/>
      <c r="R466" s="4"/>
      <c r="S466" s="4"/>
      <c r="T466" s="4"/>
      <c r="U466" s="4"/>
      <c r="V466" s="4"/>
      <c r="W466" s="4"/>
      <c r="X466" s="4"/>
      <c r="Y466" s="4"/>
      <c r="Z466" s="4"/>
    </row>
    <row r="467" ht="12.75" customHeight="1">
      <c r="A467" s="7"/>
      <c r="B467" s="7"/>
      <c r="C467" s="7"/>
      <c r="D467" s="4"/>
      <c r="E467" s="8"/>
      <c r="F467" s="4"/>
      <c r="G467" s="4"/>
      <c r="H467" s="4"/>
      <c r="I467" s="4"/>
      <c r="J467" s="4"/>
      <c r="K467" s="4"/>
      <c r="L467" s="4"/>
      <c r="M467" s="8"/>
      <c r="N467" s="4"/>
      <c r="O467" s="4"/>
      <c r="P467" s="4"/>
      <c r="Q467" s="4"/>
      <c r="R467" s="4"/>
      <c r="S467" s="4"/>
      <c r="T467" s="4"/>
      <c r="U467" s="4"/>
      <c r="V467" s="4"/>
      <c r="W467" s="4"/>
      <c r="X467" s="4"/>
      <c r="Y467" s="4"/>
      <c r="Z467" s="4"/>
    </row>
    <row r="468" ht="12.75" customHeight="1">
      <c r="A468" s="7"/>
      <c r="B468" s="7"/>
      <c r="C468" s="7"/>
      <c r="D468" s="4"/>
      <c r="E468" s="8"/>
      <c r="F468" s="4"/>
      <c r="G468" s="4"/>
      <c r="H468" s="4"/>
      <c r="I468" s="4"/>
      <c r="J468" s="4"/>
      <c r="K468" s="4"/>
      <c r="L468" s="4"/>
      <c r="M468" s="8"/>
      <c r="N468" s="4"/>
      <c r="O468" s="4"/>
      <c r="P468" s="4"/>
      <c r="Q468" s="4"/>
      <c r="R468" s="4"/>
      <c r="S468" s="4"/>
      <c r="T468" s="4"/>
      <c r="U468" s="4"/>
      <c r="V468" s="4"/>
      <c r="W468" s="4"/>
      <c r="X468" s="4"/>
      <c r="Y468" s="4"/>
      <c r="Z468" s="4"/>
    </row>
    <row r="469" ht="12.75" customHeight="1">
      <c r="A469" s="7"/>
      <c r="B469" s="7"/>
      <c r="C469" s="7"/>
      <c r="D469" s="4"/>
      <c r="E469" s="8"/>
      <c r="F469" s="4"/>
      <c r="G469" s="4"/>
      <c r="H469" s="4"/>
      <c r="I469" s="4"/>
      <c r="J469" s="4"/>
      <c r="K469" s="4"/>
      <c r="L469" s="4"/>
      <c r="M469" s="8"/>
      <c r="N469" s="4"/>
      <c r="O469" s="4"/>
      <c r="P469" s="4"/>
      <c r="Q469" s="4"/>
      <c r="R469" s="4"/>
      <c r="S469" s="4"/>
      <c r="T469" s="4"/>
      <c r="U469" s="4"/>
      <c r="V469" s="4"/>
      <c r="W469" s="4"/>
      <c r="X469" s="4"/>
      <c r="Y469" s="4"/>
      <c r="Z469" s="4"/>
    </row>
    <row r="470" ht="12.75" customHeight="1">
      <c r="A470" s="7"/>
      <c r="B470" s="7"/>
      <c r="C470" s="7"/>
      <c r="D470" s="4"/>
      <c r="E470" s="8"/>
      <c r="F470" s="4"/>
      <c r="G470" s="4"/>
      <c r="H470" s="4"/>
      <c r="I470" s="4"/>
      <c r="J470" s="4"/>
      <c r="K470" s="4"/>
      <c r="L470" s="4"/>
      <c r="M470" s="8"/>
      <c r="N470" s="4"/>
      <c r="O470" s="4"/>
      <c r="P470" s="4"/>
      <c r="Q470" s="4"/>
      <c r="R470" s="4"/>
      <c r="S470" s="4"/>
      <c r="T470" s="4"/>
      <c r="U470" s="4"/>
      <c r="V470" s="4"/>
      <c r="W470" s="4"/>
      <c r="X470" s="4"/>
      <c r="Y470" s="4"/>
      <c r="Z470" s="4"/>
    </row>
    <row r="471" ht="12.75" customHeight="1">
      <c r="A471" s="7"/>
      <c r="B471" s="7"/>
      <c r="C471" s="7"/>
      <c r="D471" s="4"/>
      <c r="E471" s="8"/>
      <c r="F471" s="4"/>
      <c r="G471" s="4"/>
      <c r="H471" s="4"/>
      <c r="I471" s="4"/>
      <c r="J471" s="4"/>
      <c r="K471" s="4"/>
      <c r="L471" s="4"/>
      <c r="M471" s="8"/>
      <c r="N471" s="4"/>
      <c r="O471" s="4"/>
      <c r="P471" s="4"/>
      <c r="Q471" s="4"/>
      <c r="R471" s="4"/>
      <c r="S471" s="4"/>
      <c r="T471" s="4"/>
      <c r="U471" s="4"/>
      <c r="V471" s="4"/>
      <c r="W471" s="4"/>
      <c r="X471" s="4"/>
      <c r="Y471" s="4"/>
      <c r="Z471" s="4"/>
    </row>
    <row r="472" ht="12.75" customHeight="1">
      <c r="A472" s="7"/>
      <c r="B472" s="7"/>
      <c r="C472" s="7"/>
      <c r="D472" s="4"/>
      <c r="E472" s="8"/>
      <c r="F472" s="4"/>
      <c r="G472" s="4"/>
      <c r="H472" s="4"/>
      <c r="I472" s="4"/>
      <c r="J472" s="4"/>
      <c r="K472" s="4"/>
      <c r="L472" s="4"/>
      <c r="M472" s="8"/>
      <c r="N472" s="4"/>
      <c r="O472" s="4"/>
      <c r="P472" s="4"/>
      <c r="Q472" s="4"/>
      <c r="R472" s="4"/>
      <c r="S472" s="4"/>
      <c r="T472" s="4"/>
      <c r="U472" s="4"/>
      <c r="V472" s="4"/>
      <c r="W472" s="4"/>
      <c r="X472" s="4"/>
      <c r="Y472" s="4"/>
      <c r="Z472" s="4"/>
    </row>
    <row r="473" ht="12.75" customHeight="1">
      <c r="A473" s="7"/>
      <c r="B473" s="7"/>
      <c r="C473" s="7"/>
      <c r="D473" s="4"/>
      <c r="E473" s="8"/>
      <c r="F473" s="4"/>
      <c r="G473" s="4"/>
      <c r="H473" s="4"/>
      <c r="I473" s="4"/>
      <c r="J473" s="4"/>
      <c r="K473" s="4"/>
      <c r="L473" s="4"/>
      <c r="M473" s="8"/>
      <c r="N473" s="4"/>
      <c r="O473" s="4"/>
      <c r="P473" s="4"/>
      <c r="Q473" s="4"/>
      <c r="R473" s="4"/>
      <c r="S473" s="4"/>
      <c r="T473" s="4"/>
      <c r="U473" s="4"/>
      <c r="V473" s="4"/>
      <c r="W473" s="4"/>
      <c r="X473" s="4"/>
      <c r="Y473" s="4"/>
      <c r="Z473" s="4"/>
    </row>
    <row r="474" ht="12.75" customHeight="1">
      <c r="A474" s="7"/>
      <c r="B474" s="7"/>
      <c r="C474" s="7"/>
      <c r="D474" s="4"/>
      <c r="E474" s="8"/>
      <c r="F474" s="4"/>
      <c r="G474" s="4"/>
      <c r="H474" s="4"/>
      <c r="I474" s="4"/>
      <c r="J474" s="4"/>
      <c r="K474" s="4"/>
      <c r="L474" s="4"/>
      <c r="M474" s="8"/>
      <c r="N474" s="4"/>
      <c r="O474" s="4"/>
      <c r="P474" s="4"/>
      <c r="Q474" s="4"/>
      <c r="R474" s="4"/>
      <c r="S474" s="4"/>
      <c r="T474" s="4"/>
      <c r="U474" s="4"/>
      <c r="V474" s="4"/>
      <c r="W474" s="4"/>
      <c r="X474" s="4"/>
      <c r="Y474" s="4"/>
      <c r="Z474" s="4"/>
    </row>
    <row r="475" ht="12.75" customHeight="1">
      <c r="A475" s="7"/>
      <c r="B475" s="7"/>
      <c r="C475" s="7"/>
      <c r="D475" s="4"/>
      <c r="E475" s="8"/>
      <c r="F475" s="4"/>
      <c r="G475" s="4"/>
      <c r="H475" s="4"/>
      <c r="I475" s="4"/>
      <c r="J475" s="4"/>
      <c r="K475" s="4"/>
      <c r="L475" s="4"/>
      <c r="M475" s="8"/>
      <c r="N475" s="4"/>
      <c r="O475" s="4"/>
      <c r="P475" s="4"/>
      <c r="Q475" s="4"/>
      <c r="R475" s="4"/>
      <c r="S475" s="4"/>
      <c r="T475" s="4"/>
      <c r="U475" s="4"/>
      <c r="V475" s="4"/>
      <c r="W475" s="4"/>
      <c r="X475" s="4"/>
      <c r="Y475" s="4"/>
      <c r="Z475" s="4"/>
    </row>
    <row r="476" ht="12.75" customHeight="1">
      <c r="A476" s="7"/>
      <c r="B476" s="7"/>
      <c r="C476" s="7"/>
      <c r="D476" s="4"/>
      <c r="E476" s="8"/>
      <c r="F476" s="4"/>
      <c r="G476" s="4"/>
      <c r="H476" s="4"/>
      <c r="I476" s="4"/>
      <c r="J476" s="4"/>
      <c r="K476" s="4"/>
      <c r="L476" s="4"/>
      <c r="M476" s="8"/>
      <c r="N476" s="4"/>
      <c r="O476" s="4"/>
      <c r="P476" s="4"/>
      <c r="Q476" s="4"/>
      <c r="R476" s="4"/>
      <c r="S476" s="4"/>
      <c r="T476" s="4"/>
      <c r="U476" s="4"/>
      <c r="V476" s="4"/>
      <c r="W476" s="4"/>
      <c r="X476" s="4"/>
      <c r="Y476" s="4"/>
      <c r="Z476" s="4"/>
    </row>
    <row r="477" ht="12.75" customHeight="1">
      <c r="A477" s="7"/>
      <c r="B477" s="7"/>
      <c r="C477" s="7"/>
      <c r="D477" s="4"/>
      <c r="E477" s="8"/>
      <c r="F477" s="4"/>
      <c r="G477" s="4"/>
      <c r="H477" s="4"/>
      <c r="I477" s="4"/>
      <c r="J477" s="4"/>
      <c r="K477" s="4"/>
      <c r="L477" s="4"/>
      <c r="M477" s="8"/>
      <c r="N477" s="4"/>
      <c r="O477" s="4"/>
      <c r="P477" s="4"/>
      <c r="Q477" s="4"/>
      <c r="R477" s="4"/>
      <c r="S477" s="4"/>
      <c r="T477" s="4"/>
      <c r="U477" s="4"/>
      <c r="V477" s="4"/>
      <c r="W477" s="4"/>
      <c r="X477" s="4"/>
      <c r="Y477" s="4"/>
      <c r="Z477" s="4"/>
    </row>
    <row r="478" ht="12.75" customHeight="1">
      <c r="A478" s="7"/>
      <c r="B478" s="7"/>
      <c r="C478" s="7"/>
      <c r="D478" s="4"/>
      <c r="E478" s="8"/>
      <c r="F478" s="4"/>
      <c r="G478" s="4"/>
      <c r="H478" s="4"/>
      <c r="I478" s="4"/>
      <c r="J478" s="4"/>
      <c r="K478" s="4"/>
      <c r="L478" s="4"/>
      <c r="M478" s="8"/>
      <c r="N478" s="4"/>
      <c r="O478" s="4"/>
      <c r="P478" s="4"/>
      <c r="Q478" s="4"/>
      <c r="R478" s="4"/>
      <c r="S478" s="4"/>
      <c r="T478" s="4"/>
      <c r="U478" s="4"/>
      <c r="V478" s="4"/>
      <c r="W478" s="4"/>
      <c r="X478" s="4"/>
      <c r="Y478" s="4"/>
      <c r="Z478" s="4"/>
    </row>
    <row r="479" ht="12.75" customHeight="1">
      <c r="A479" s="7"/>
      <c r="B479" s="7"/>
      <c r="C479" s="7"/>
      <c r="D479" s="4"/>
      <c r="E479" s="8"/>
      <c r="F479" s="4"/>
      <c r="G479" s="4"/>
      <c r="H479" s="4"/>
      <c r="I479" s="4"/>
      <c r="J479" s="4"/>
      <c r="K479" s="4"/>
      <c r="L479" s="4"/>
      <c r="M479" s="8"/>
      <c r="N479" s="4"/>
      <c r="O479" s="4"/>
      <c r="P479" s="4"/>
      <c r="Q479" s="4"/>
      <c r="R479" s="4"/>
      <c r="S479" s="4"/>
      <c r="T479" s="4"/>
      <c r="U479" s="4"/>
      <c r="V479" s="4"/>
      <c r="W479" s="4"/>
      <c r="X479" s="4"/>
      <c r="Y479" s="4"/>
      <c r="Z479" s="4"/>
    </row>
    <row r="480" ht="12.75" customHeight="1">
      <c r="A480" s="7"/>
      <c r="B480" s="7"/>
      <c r="C480" s="7"/>
      <c r="D480" s="4"/>
      <c r="E480" s="8"/>
      <c r="F480" s="4"/>
      <c r="G480" s="4"/>
      <c r="H480" s="4"/>
      <c r="I480" s="4"/>
      <c r="J480" s="4"/>
      <c r="K480" s="4"/>
      <c r="L480" s="4"/>
      <c r="M480" s="8"/>
      <c r="N480" s="4"/>
      <c r="O480" s="4"/>
      <c r="P480" s="4"/>
      <c r="Q480" s="4"/>
      <c r="R480" s="4"/>
      <c r="S480" s="4"/>
      <c r="T480" s="4"/>
      <c r="U480" s="4"/>
      <c r="V480" s="4"/>
      <c r="W480" s="4"/>
      <c r="X480" s="4"/>
      <c r="Y480" s="4"/>
      <c r="Z480" s="4"/>
    </row>
    <row r="481" ht="12.75" customHeight="1">
      <c r="A481" s="7"/>
      <c r="B481" s="7"/>
      <c r="C481" s="7"/>
      <c r="D481" s="4"/>
      <c r="E481" s="8"/>
      <c r="F481" s="4"/>
      <c r="G481" s="4"/>
      <c r="H481" s="4"/>
      <c r="I481" s="4"/>
      <c r="J481" s="4"/>
      <c r="K481" s="4"/>
      <c r="L481" s="4"/>
      <c r="M481" s="8"/>
      <c r="N481" s="4"/>
      <c r="O481" s="4"/>
      <c r="P481" s="4"/>
      <c r="Q481" s="4"/>
      <c r="R481" s="4"/>
      <c r="S481" s="4"/>
      <c r="T481" s="4"/>
      <c r="U481" s="4"/>
      <c r="V481" s="4"/>
      <c r="W481" s="4"/>
      <c r="X481" s="4"/>
      <c r="Y481" s="4"/>
      <c r="Z481" s="4"/>
    </row>
    <row r="482" ht="12.75" customHeight="1">
      <c r="A482" s="7"/>
      <c r="B482" s="7"/>
      <c r="C482" s="7"/>
      <c r="D482" s="4"/>
      <c r="E482" s="8"/>
      <c r="F482" s="4"/>
      <c r="G482" s="4"/>
      <c r="H482" s="4"/>
      <c r="I482" s="4"/>
      <c r="J482" s="4"/>
      <c r="K482" s="4"/>
      <c r="L482" s="4"/>
      <c r="M482" s="8"/>
      <c r="N482" s="4"/>
      <c r="O482" s="4"/>
      <c r="P482" s="4"/>
      <c r="Q482" s="4"/>
      <c r="R482" s="4"/>
      <c r="S482" s="4"/>
      <c r="T482" s="4"/>
      <c r="U482" s="4"/>
      <c r="V482" s="4"/>
      <c r="W482" s="4"/>
      <c r="X482" s="4"/>
      <c r="Y482" s="4"/>
      <c r="Z482" s="4"/>
    </row>
    <row r="483" ht="12.75" customHeight="1">
      <c r="A483" s="7"/>
      <c r="B483" s="7"/>
      <c r="C483" s="7"/>
      <c r="D483" s="4"/>
      <c r="E483" s="8"/>
      <c r="F483" s="4"/>
      <c r="G483" s="4"/>
      <c r="H483" s="4"/>
      <c r="I483" s="4"/>
      <c r="J483" s="4"/>
      <c r="K483" s="4"/>
      <c r="L483" s="4"/>
      <c r="M483" s="8"/>
      <c r="N483" s="4"/>
      <c r="O483" s="4"/>
      <c r="P483" s="4"/>
      <c r="Q483" s="4"/>
      <c r="R483" s="4"/>
      <c r="S483" s="4"/>
      <c r="T483" s="4"/>
      <c r="U483" s="4"/>
      <c r="V483" s="4"/>
      <c r="W483" s="4"/>
      <c r="X483" s="4"/>
      <c r="Y483" s="4"/>
      <c r="Z483" s="4"/>
    </row>
    <row r="484" ht="12.75" customHeight="1">
      <c r="A484" s="7"/>
      <c r="B484" s="7"/>
      <c r="C484" s="7"/>
      <c r="D484" s="4"/>
      <c r="E484" s="8"/>
      <c r="F484" s="4"/>
      <c r="G484" s="4"/>
      <c r="H484" s="4"/>
      <c r="I484" s="4"/>
      <c r="J484" s="4"/>
      <c r="K484" s="4"/>
      <c r="L484" s="4"/>
      <c r="M484" s="8"/>
      <c r="N484" s="4"/>
      <c r="O484" s="4"/>
      <c r="P484" s="4"/>
      <c r="Q484" s="4"/>
      <c r="R484" s="4"/>
      <c r="S484" s="4"/>
      <c r="T484" s="4"/>
      <c r="U484" s="4"/>
      <c r="V484" s="4"/>
      <c r="W484" s="4"/>
      <c r="X484" s="4"/>
      <c r="Y484" s="4"/>
      <c r="Z484" s="4"/>
    </row>
    <row r="485" ht="12.75" customHeight="1">
      <c r="A485" s="7"/>
      <c r="B485" s="7"/>
      <c r="C485" s="7"/>
      <c r="D485" s="4"/>
      <c r="E485" s="8"/>
      <c r="F485" s="4"/>
      <c r="G485" s="4"/>
      <c r="H485" s="4"/>
      <c r="I485" s="4"/>
      <c r="J485" s="4"/>
      <c r="K485" s="4"/>
      <c r="L485" s="4"/>
      <c r="M485" s="8"/>
      <c r="N485" s="4"/>
      <c r="O485" s="4"/>
      <c r="P485" s="4"/>
      <c r="Q485" s="4"/>
      <c r="R485" s="4"/>
      <c r="S485" s="4"/>
      <c r="T485" s="4"/>
      <c r="U485" s="4"/>
      <c r="V485" s="4"/>
      <c r="W485" s="4"/>
      <c r="X485" s="4"/>
      <c r="Y485" s="4"/>
      <c r="Z485" s="4"/>
    </row>
    <row r="486" ht="12.75" customHeight="1">
      <c r="A486" s="7"/>
      <c r="B486" s="7"/>
      <c r="C486" s="7"/>
      <c r="D486" s="4"/>
      <c r="E486" s="8"/>
      <c r="F486" s="4"/>
      <c r="G486" s="4"/>
      <c r="H486" s="4"/>
      <c r="I486" s="4"/>
      <c r="J486" s="4"/>
      <c r="K486" s="4"/>
      <c r="L486" s="4"/>
      <c r="M486" s="8"/>
      <c r="N486" s="4"/>
      <c r="O486" s="4"/>
      <c r="P486" s="4"/>
      <c r="Q486" s="4"/>
      <c r="R486" s="4"/>
      <c r="S486" s="4"/>
      <c r="T486" s="4"/>
      <c r="U486" s="4"/>
      <c r="V486" s="4"/>
      <c r="W486" s="4"/>
      <c r="X486" s="4"/>
      <c r="Y486" s="4"/>
      <c r="Z486" s="4"/>
    </row>
    <row r="487" ht="12.75" customHeight="1">
      <c r="A487" s="7"/>
      <c r="B487" s="7"/>
      <c r="C487" s="7"/>
      <c r="D487" s="4"/>
      <c r="E487" s="8"/>
      <c r="F487" s="4"/>
      <c r="G487" s="4"/>
      <c r="H487" s="4"/>
      <c r="I487" s="4"/>
      <c r="J487" s="4"/>
      <c r="K487" s="4"/>
      <c r="L487" s="4"/>
      <c r="M487" s="8"/>
      <c r="N487" s="4"/>
      <c r="O487" s="4"/>
      <c r="P487" s="4"/>
      <c r="Q487" s="4"/>
      <c r="R487" s="4"/>
      <c r="S487" s="4"/>
      <c r="T487" s="4"/>
      <c r="U487" s="4"/>
      <c r="V487" s="4"/>
      <c r="W487" s="4"/>
      <c r="X487" s="4"/>
      <c r="Y487" s="4"/>
      <c r="Z487" s="4"/>
    </row>
    <row r="488" ht="12.75" customHeight="1">
      <c r="A488" s="7"/>
      <c r="B488" s="7"/>
      <c r="C488" s="7"/>
      <c r="D488" s="4"/>
      <c r="E488" s="8"/>
      <c r="F488" s="4"/>
      <c r="G488" s="4"/>
      <c r="H488" s="4"/>
      <c r="I488" s="4"/>
      <c r="J488" s="4"/>
      <c r="K488" s="4"/>
      <c r="L488" s="4"/>
      <c r="M488" s="8"/>
      <c r="N488" s="4"/>
      <c r="O488" s="4"/>
      <c r="P488" s="4"/>
      <c r="Q488" s="4"/>
      <c r="R488" s="4"/>
      <c r="S488" s="4"/>
      <c r="T488" s="4"/>
      <c r="U488" s="4"/>
      <c r="V488" s="4"/>
      <c r="W488" s="4"/>
      <c r="X488" s="4"/>
      <c r="Y488" s="4"/>
      <c r="Z488" s="4"/>
    </row>
    <row r="489" ht="12.75" customHeight="1">
      <c r="A489" s="7"/>
      <c r="B489" s="7"/>
      <c r="C489" s="7"/>
      <c r="D489" s="4"/>
      <c r="E489" s="8"/>
      <c r="F489" s="4"/>
      <c r="G489" s="4"/>
      <c r="H489" s="4"/>
      <c r="I489" s="4"/>
      <c r="J489" s="4"/>
      <c r="K489" s="4"/>
      <c r="L489" s="4"/>
      <c r="M489" s="8"/>
      <c r="N489" s="4"/>
      <c r="O489" s="4"/>
      <c r="P489" s="4"/>
      <c r="Q489" s="4"/>
      <c r="R489" s="4"/>
      <c r="S489" s="4"/>
      <c r="T489" s="4"/>
      <c r="U489" s="4"/>
      <c r="V489" s="4"/>
      <c r="W489" s="4"/>
      <c r="X489" s="4"/>
      <c r="Y489" s="4"/>
      <c r="Z489" s="4"/>
    </row>
    <row r="490" ht="12.75" customHeight="1">
      <c r="A490" s="7"/>
      <c r="B490" s="7"/>
      <c r="C490" s="7"/>
      <c r="D490" s="4"/>
      <c r="E490" s="8"/>
      <c r="F490" s="4"/>
      <c r="G490" s="4"/>
      <c r="H490" s="4"/>
      <c r="I490" s="4"/>
      <c r="J490" s="4"/>
      <c r="K490" s="4"/>
      <c r="L490" s="4"/>
      <c r="M490" s="8"/>
      <c r="N490" s="4"/>
      <c r="O490" s="4"/>
      <c r="P490" s="4"/>
      <c r="Q490" s="4"/>
      <c r="R490" s="4"/>
      <c r="S490" s="4"/>
      <c r="T490" s="4"/>
      <c r="U490" s="4"/>
      <c r="V490" s="4"/>
      <c r="W490" s="4"/>
      <c r="X490" s="4"/>
      <c r="Y490" s="4"/>
      <c r="Z490" s="4"/>
    </row>
    <row r="491" ht="12.75" customHeight="1">
      <c r="A491" s="7"/>
      <c r="B491" s="7"/>
      <c r="C491" s="7"/>
      <c r="D491" s="4"/>
      <c r="E491" s="8"/>
      <c r="F491" s="4"/>
      <c r="G491" s="4"/>
      <c r="H491" s="4"/>
      <c r="I491" s="4"/>
      <c r="J491" s="4"/>
      <c r="K491" s="4"/>
      <c r="L491" s="4"/>
      <c r="M491" s="8"/>
      <c r="N491" s="4"/>
      <c r="O491" s="4"/>
      <c r="P491" s="4"/>
      <c r="Q491" s="4"/>
      <c r="R491" s="4"/>
      <c r="S491" s="4"/>
      <c r="T491" s="4"/>
      <c r="U491" s="4"/>
      <c r="V491" s="4"/>
      <c r="W491" s="4"/>
      <c r="X491" s="4"/>
      <c r="Y491" s="4"/>
      <c r="Z491" s="4"/>
    </row>
    <row r="492" ht="12.75" customHeight="1">
      <c r="A492" s="7"/>
      <c r="B492" s="7"/>
      <c r="C492" s="7"/>
      <c r="D492" s="4"/>
      <c r="E492" s="8"/>
      <c r="F492" s="4"/>
      <c r="G492" s="4"/>
      <c r="H492" s="4"/>
      <c r="I492" s="4"/>
      <c r="J492" s="4"/>
      <c r="K492" s="4"/>
      <c r="L492" s="4"/>
      <c r="M492" s="8"/>
      <c r="N492" s="4"/>
      <c r="O492" s="4"/>
      <c r="P492" s="4"/>
      <c r="Q492" s="4"/>
      <c r="R492" s="4"/>
      <c r="S492" s="4"/>
      <c r="T492" s="4"/>
      <c r="U492" s="4"/>
      <c r="V492" s="4"/>
      <c r="W492" s="4"/>
      <c r="X492" s="4"/>
      <c r="Y492" s="4"/>
      <c r="Z492" s="4"/>
    </row>
    <row r="493" ht="12.75" customHeight="1">
      <c r="A493" s="7"/>
      <c r="B493" s="7"/>
      <c r="C493" s="7"/>
      <c r="D493" s="4"/>
      <c r="E493" s="8"/>
      <c r="F493" s="4"/>
      <c r="G493" s="4"/>
      <c r="H493" s="4"/>
      <c r="I493" s="4"/>
      <c r="J493" s="4"/>
      <c r="K493" s="4"/>
      <c r="L493" s="4"/>
      <c r="M493" s="8"/>
      <c r="N493" s="4"/>
      <c r="O493" s="4"/>
      <c r="P493" s="4"/>
      <c r="Q493" s="4"/>
      <c r="R493" s="4"/>
      <c r="S493" s="4"/>
      <c r="T493" s="4"/>
      <c r="U493" s="4"/>
      <c r="V493" s="4"/>
      <c r="W493" s="4"/>
      <c r="X493" s="4"/>
      <c r="Y493" s="4"/>
      <c r="Z493" s="4"/>
    </row>
    <row r="494" ht="12.75" customHeight="1">
      <c r="A494" s="7"/>
      <c r="B494" s="7"/>
      <c r="C494" s="7"/>
      <c r="D494" s="4"/>
      <c r="E494" s="8"/>
      <c r="F494" s="4"/>
      <c r="G494" s="4"/>
      <c r="H494" s="4"/>
      <c r="I494" s="4"/>
      <c r="J494" s="4"/>
      <c r="K494" s="4"/>
      <c r="L494" s="4"/>
      <c r="M494" s="8"/>
      <c r="N494" s="4"/>
      <c r="O494" s="4"/>
      <c r="P494" s="4"/>
      <c r="Q494" s="4"/>
      <c r="R494" s="4"/>
      <c r="S494" s="4"/>
      <c r="T494" s="4"/>
      <c r="U494" s="4"/>
      <c r="V494" s="4"/>
      <c r="W494" s="4"/>
      <c r="X494" s="4"/>
      <c r="Y494" s="4"/>
      <c r="Z494" s="4"/>
    </row>
    <row r="495" ht="12.75" customHeight="1">
      <c r="A495" s="7"/>
      <c r="B495" s="7"/>
      <c r="C495" s="7"/>
      <c r="D495" s="4"/>
      <c r="E495" s="8"/>
      <c r="F495" s="4"/>
      <c r="G495" s="4"/>
      <c r="H495" s="4"/>
      <c r="I495" s="4"/>
      <c r="J495" s="4"/>
      <c r="K495" s="4"/>
      <c r="L495" s="4"/>
      <c r="M495" s="8"/>
      <c r="N495" s="4"/>
      <c r="O495" s="4"/>
      <c r="P495" s="4"/>
      <c r="Q495" s="4"/>
      <c r="R495" s="4"/>
      <c r="S495" s="4"/>
      <c r="T495" s="4"/>
      <c r="U495" s="4"/>
      <c r="V495" s="4"/>
      <c r="W495" s="4"/>
      <c r="X495" s="4"/>
      <c r="Y495" s="4"/>
      <c r="Z495" s="4"/>
    </row>
    <row r="496" ht="12.75" customHeight="1">
      <c r="A496" s="7"/>
      <c r="B496" s="7"/>
      <c r="C496" s="7"/>
      <c r="D496" s="4"/>
      <c r="E496" s="8"/>
      <c r="F496" s="4"/>
      <c r="G496" s="4"/>
      <c r="H496" s="4"/>
      <c r="I496" s="4"/>
      <c r="J496" s="4"/>
      <c r="K496" s="4"/>
      <c r="L496" s="4"/>
      <c r="M496" s="8"/>
      <c r="N496" s="4"/>
      <c r="O496" s="4"/>
      <c r="P496" s="4"/>
      <c r="Q496" s="4"/>
      <c r="R496" s="4"/>
      <c r="S496" s="4"/>
      <c r="T496" s="4"/>
      <c r="U496" s="4"/>
      <c r="V496" s="4"/>
      <c r="W496" s="4"/>
      <c r="X496" s="4"/>
      <c r="Y496" s="4"/>
      <c r="Z496" s="4"/>
    </row>
    <row r="497" ht="12.75" customHeight="1">
      <c r="A497" s="7"/>
      <c r="B497" s="7"/>
      <c r="C497" s="7"/>
      <c r="D497" s="4"/>
      <c r="E497" s="8"/>
      <c r="F497" s="4"/>
      <c r="G497" s="4"/>
      <c r="H497" s="4"/>
      <c r="I497" s="4"/>
      <c r="J497" s="4"/>
      <c r="K497" s="4"/>
      <c r="L497" s="4"/>
      <c r="M497" s="8"/>
      <c r="N497" s="4"/>
      <c r="O497" s="4"/>
      <c r="P497" s="4"/>
      <c r="Q497" s="4"/>
      <c r="R497" s="4"/>
      <c r="S497" s="4"/>
      <c r="T497" s="4"/>
      <c r="U497" s="4"/>
      <c r="V497" s="4"/>
      <c r="W497" s="4"/>
      <c r="X497" s="4"/>
      <c r="Y497" s="4"/>
      <c r="Z497" s="4"/>
    </row>
    <row r="498" ht="12.75" customHeight="1">
      <c r="A498" s="7"/>
      <c r="B498" s="7"/>
      <c r="C498" s="7"/>
      <c r="D498" s="4"/>
      <c r="E498" s="8"/>
      <c r="F498" s="4"/>
      <c r="G498" s="4"/>
      <c r="H498" s="4"/>
      <c r="I498" s="4"/>
      <c r="J498" s="4"/>
      <c r="K498" s="4"/>
      <c r="L498" s="4"/>
      <c r="M498" s="8"/>
      <c r="N498" s="4"/>
      <c r="O498" s="4"/>
      <c r="P498" s="4"/>
      <c r="Q498" s="4"/>
      <c r="R498" s="4"/>
      <c r="S498" s="4"/>
      <c r="T498" s="4"/>
      <c r="U498" s="4"/>
      <c r="V498" s="4"/>
      <c r="W498" s="4"/>
      <c r="X498" s="4"/>
      <c r="Y498" s="4"/>
      <c r="Z498" s="4"/>
    </row>
    <row r="499" ht="12.75" customHeight="1">
      <c r="A499" s="7"/>
      <c r="B499" s="7"/>
      <c r="C499" s="7"/>
      <c r="D499" s="4"/>
      <c r="E499" s="8"/>
      <c r="F499" s="4"/>
      <c r="G499" s="4"/>
      <c r="H499" s="4"/>
      <c r="I499" s="4"/>
      <c r="J499" s="4"/>
      <c r="K499" s="4"/>
      <c r="L499" s="4"/>
      <c r="M499" s="8"/>
      <c r="N499" s="4"/>
      <c r="O499" s="4"/>
      <c r="P499" s="4"/>
      <c r="Q499" s="4"/>
      <c r="R499" s="4"/>
      <c r="S499" s="4"/>
      <c r="T499" s="4"/>
      <c r="U499" s="4"/>
      <c r="V499" s="4"/>
      <c r="W499" s="4"/>
      <c r="X499" s="4"/>
      <c r="Y499" s="4"/>
      <c r="Z499" s="4"/>
    </row>
    <row r="500" ht="12.75" customHeight="1">
      <c r="A500" s="7"/>
      <c r="B500" s="7"/>
      <c r="C500" s="7"/>
      <c r="D500" s="4"/>
      <c r="E500" s="8"/>
      <c r="F500" s="4"/>
      <c r="G500" s="4"/>
      <c r="H500" s="4"/>
      <c r="I500" s="4"/>
      <c r="J500" s="4"/>
      <c r="K500" s="4"/>
      <c r="L500" s="4"/>
      <c r="M500" s="8"/>
      <c r="N500" s="4"/>
      <c r="O500" s="4"/>
      <c r="P500" s="4"/>
      <c r="Q500" s="4"/>
      <c r="R500" s="4"/>
      <c r="S500" s="4"/>
      <c r="T500" s="4"/>
      <c r="U500" s="4"/>
      <c r="V500" s="4"/>
      <c r="W500" s="4"/>
      <c r="X500" s="4"/>
      <c r="Y500" s="4"/>
      <c r="Z500" s="4"/>
    </row>
    <row r="501" ht="12.75" customHeight="1">
      <c r="A501" s="7"/>
      <c r="B501" s="7"/>
      <c r="C501" s="7"/>
      <c r="D501" s="4"/>
      <c r="E501" s="8"/>
      <c r="F501" s="4"/>
      <c r="G501" s="4"/>
      <c r="H501" s="4"/>
      <c r="I501" s="4"/>
      <c r="J501" s="4"/>
      <c r="K501" s="4"/>
      <c r="L501" s="4"/>
      <c r="M501" s="8"/>
      <c r="N501" s="4"/>
      <c r="O501" s="4"/>
      <c r="P501" s="4"/>
      <c r="Q501" s="4"/>
      <c r="R501" s="4"/>
      <c r="S501" s="4"/>
      <c r="T501" s="4"/>
      <c r="U501" s="4"/>
      <c r="V501" s="4"/>
      <c r="W501" s="4"/>
      <c r="X501" s="4"/>
      <c r="Y501" s="4"/>
      <c r="Z501" s="4"/>
    </row>
    <row r="502" ht="12.75" customHeight="1">
      <c r="A502" s="7"/>
      <c r="B502" s="7"/>
      <c r="C502" s="7"/>
      <c r="D502" s="4"/>
      <c r="E502" s="8"/>
      <c r="F502" s="4"/>
      <c r="G502" s="4"/>
      <c r="H502" s="4"/>
      <c r="I502" s="4"/>
      <c r="J502" s="4"/>
      <c r="K502" s="4"/>
      <c r="L502" s="4"/>
      <c r="M502" s="8"/>
      <c r="N502" s="4"/>
      <c r="O502" s="4"/>
      <c r="P502" s="4"/>
      <c r="Q502" s="4"/>
      <c r="R502" s="4"/>
      <c r="S502" s="4"/>
      <c r="T502" s="4"/>
      <c r="U502" s="4"/>
      <c r="V502" s="4"/>
      <c r="W502" s="4"/>
      <c r="X502" s="4"/>
      <c r="Y502" s="4"/>
      <c r="Z502" s="4"/>
    </row>
    <row r="503" ht="12.75" customHeight="1">
      <c r="A503" s="7"/>
      <c r="B503" s="7"/>
      <c r="C503" s="7"/>
      <c r="D503" s="4"/>
      <c r="E503" s="8"/>
      <c r="F503" s="4"/>
      <c r="G503" s="4"/>
      <c r="H503" s="4"/>
      <c r="I503" s="4"/>
      <c r="J503" s="4"/>
      <c r="K503" s="4"/>
      <c r="L503" s="4"/>
      <c r="M503" s="8"/>
      <c r="N503" s="4"/>
      <c r="O503" s="4"/>
      <c r="P503" s="4"/>
      <c r="Q503" s="4"/>
      <c r="R503" s="4"/>
      <c r="S503" s="4"/>
      <c r="T503" s="4"/>
      <c r="U503" s="4"/>
      <c r="V503" s="4"/>
      <c r="W503" s="4"/>
      <c r="X503" s="4"/>
      <c r="Y503" s="4"/>
      <c r="Z503" s="4"/>
    </row>
    <row r="504" ht="12.75" customHeight="1">
      <c r="A504" s="7"/>
      <c r="B504" s="7"/>
      <c r="C504" s="7"/>
      <c r="D504" s="4"/>
      <c r="E504" s="8"/>
      <c r="F504" s="4"/>
      <c r="G504" s="4"/>
      <c r="H504" s="4"/>
      <c r="I504" s="4"/>
      <c r="J504" s="4"/>
      <c r="K504" s="4"/>
      <c r="L504" s="4"/>
      <c r="M504" s="8"/>
      <c r="N504" s="4"/>
      <c r="O504" s="4"/>
      <c r="P504" s="4"/>
      <c r="Q504" s="4"/>
      <c r="R504" s="4"/>
      <c r="S504" s="4"/>
      <c r="T504" s="4"/>
      <c r="U504" s="4"/>
      <c r="V504" s="4"/>
      <c r="W504" s="4"/>
      <c r="X504" s="4"/>
      <c r="Y504" s="4"/>
      <c r="Z504" s="4"/>
    </row>
    <row r="505" ht="12.75" customHeight="1">
      <c r="A505" s="7"/>
      <c r="B505" s="7"/>
      <c r="C505" s="7"/>
      <c r="D505" s="4"/>
      <c r="E505" s="8"/>
      <c r="F505" s="4"/>
      <c r="G505" s="4"/>
      <c r="H505" s="4"/>
      <c r="I505" s="4"/>
      <c r="J505" s="4"/>
      <c r="K505" s="4"/>
      <c r="L505" s="4"/>
      <c r="M505" s="8"/>
      <c r="N505" s="4"/>
      <c r="O505" s="4"/>
      <c r="P505" s="4"/>
      <c r="Q505" s="4"/>
      <c r="R505" s="4"/>
      <c r="S505" s="4"/>
      <c r="T505" s="4"/>
      <c r="U505" s="4"/>
      <c r="V505" s="4"/>
      <c r="W505" s="4"/>
      <c r="X505" s="4"/>
      <c r="Y505" s="4"/>
      <c r="Z505" s="4"/>
    </row>
    <row r="506" ht="12.75" customHeight="1">
      <c r="A506" s="7"/>
      <c r="B506" s="7"/>
      <c r="C506" s="7"/>
      <c r="D506" s="4"/>
      <c r="E506" s="8"/>
      <c r="F506" s="4"/>
      <c r="G506" s="4"/>
      <c r="H506" s="4"/>
      <c r="I506" s="4"/>
      <c r="J506" s="4"/>
      <c r="K506" s="4"/>
      <c r="L506" s="4"/>
      <c r="M506" s="8"/>
      <c r="N506" s="4"/>
      <c r="O506" s="4"/>
      <c r="P506" s="4"/>
      <c r="Q506" s="4"/>
      <c r="R506" s="4"/>
      <c r="S506" s="4"/>
      <c r="T506" s="4"/>
      <c r="U506" s="4"/>
      <c r="V506" s="4"/>
      <c r="W506" s="4"/>
      <c r="X506" s="4"/>
      <c r="Y506" s="4"/>
      <c r="Z506" s="4"/>
    </row>
    <row r="507" ht="12.75" customHeight="1">
      <c r="A507" s="7"/>
      <c r="B507" s="7"/>
      <c r="C507" s="7"/>
      <c r="D507" s="4"/>
      <c r="E507" s="8"/>
      <c r="F507" s="4"/>
      <c r="G507" s="4"/>
      <c r="H507" s="4"/>
      <c r="I507" s="4"/>
      <c r="J507" s="4"/>
      <c r="K507" s="4"/>
      <c r="L507" s="4"/>
      <c r="M507" s="8"/>
      <c r="N507" s="4"/>
      <c r="O507" s="4"/>
      <c r="P507" s="4"/>
      <c r="Q507" s="4"/>
      <c r="R507" s="4"/>
      <c r="S507" s="4"/>
      <c r="T507" s="4"/>
      <c r="U507" s="4"/>
      <c r="V507" s="4"/>
      <c r="W507" s="4"/>
      <c r="X507" s="4"/>
      <c r="Y507" s="4"/>
      <c r="Z507" s="4"/>
    </row>
    <row r="508" ht="12.75" customHeight="1">
      <c r="A508" s="7"/>
      <c r="B508" s="7"/>
      <c r="C508" s="7"/>
      <c r="D508" s="4"/>
      <c r="E508" s="8"/>
      <c r="F508" s="4"/>
      <c r="G508" s="4"/>
      <c r="H508" s="4"/>
      <c r="I508" s="4"/>
      <c r="J508" s="4"/>
      <c r="K508" s="4"/>
      <c r="L508" s="4"/>
      <c r="M508" s="8"/>
      <c r="N508" s="4"/>
      <c r="O508" s="4"/>
      <c r="P508" s="4"/>
      <c r="Q508" s="4"/>
      <c r="R508" s="4"/>
      <c r="S508" s="4"/>
      <c r="T508" s="4"/>
      <c r="U508" s="4"/>
      <c r="V508" s="4"/>
      <c r="W508" s="4"/>
      <c r="X508" s="4"/>
      <c r="Y508" s="4"/>
      <c r="Z508" s="4"/>
    </row>
    <row r="509" ht="12.75" customHeight="1">
      <c r="A509" s="7"/>
      <c r="B509" s="7"/>
      <c r="C509" s="7"/>
      <c r="D509" s="4"/>
      <c r="E509" s="8"/>
      <c r="F509" s="4"/>
      <c r="G509" s="4"/>
      <c r="H509" s="4"/>
      <c r="I509" s="4"/>
      <c r="J509" s="4"/>
      <c r="K509" s="4"/>
      <c r="L509" s="4"/>
      <c r="M509" s="8"/>
      <c r="N509" s="4"/>
      <c r="O509" s="4"/>
      <c r="P509" s="4"/>
      <c r="Q509" s="4"/>
      <c r="R509" s="4"/>
      <c r="S509" s="4"/>
      <c r="T509" s="4"/>
      <c r="U509" s="4"/>
      <c r="V509" s="4"/>
      <c r="W509" s="4"/>
      <c r="X509" s="4"/>
      <c r="Y509" s="4"/>
      <c r="Z509" s="4"/>
    </row>
    <row r="510" ht="12.75" customHeight="1">
      <c r="A510" s="7"/>
      <c r="B510" s="7"/>
      <c r="C510" s="7"/>
      <c r="D510" s="4"/>
      <c r="E510" s="8"/>
      <c r="F510" s="4"/>
      <c r="G510" s="4"/>
      <c r="H510" s="4"/>
      <c r="I510" s="4"/>
      <c r="J510" s="4"/>
      <c r="K510" s="4"/>
      <c r="L510" s="4"/>
      <c r="M510" s="8"/>
      <c r="N510" s="4"/>
      <c r="O510" s="4"/>
      <c r="P510" s="4"/>
      <c r="Q510" s="4"/>
      <c r="R510" s="4"/>
      <c r="S510" s="4"/>
      <c r="T510" s="4"/>
      <c r="U510" s="4"/>
      <c r="V510" s="4"/>
      <c r="W510" s="4"/>
      <c r="X510" s="4"/>
      <c r="Y510" s="4"/>
      <c r="Z510" s="4"/>
    </row>
    <row r="511" ht="12.75" customHeight="1">
      <c r="A511" s="7"/>
      <c r="B511" s="7"/>
      <c r="C511" s="7"/>
      <c r="D511" s="4"/>
      <c r="E511" s="8"/>
      <c r="F511" s="4"/>
      <c r="G511" s="4"/>
      <c r="H511" s="4"/>
      <c r="I511" s="4"/>
      <c r="J511" s="4"/>
      <c r="K511" s="4"/>
      <c r="L511" s="4"/>
      <c r="M511" s="8"/>
      <c r="N511" s="4"/>
      <c r="O511" s="4"/>
      <c r="P511" s="4"/>
      <c r="Q511" s="4"/>
      <c r="R511" s="4"/>
      <c r="S511" s="4"/>
      <c r="T511" s="4"/>
      <c r="U511" s="4"/>
      <c r="V511" s="4"/>
      <c r="W511" s="4"/>
      <c r="X511" s="4"/>
      <c r="Y511" s="4"/>
      <c r="Z511" s="4"/>
    </row>
    <row r="512" ht="12.75" customHeight="1">
      <c r="A512" s="7"/>
      <c r="B512" s="7"/>
      <c r="C512" s="7"/>
      <c r="D512" s="4"/>
      <c r="E512" s="8"/>
      <c r="F512" s="4"/>
      <c r="G512" s="4"/>
      <c r="H512" s="4"/>
      <c r="I512" s="4"/>
      <c r="J512" s="4"/>
      <c r="K512" s="4"/>
      <c r="L512" s="4"/>
      <c r="M512" s="8"/>
      <c r="N512" s="4"/>
      <c r="O512" s="4"/>
      <c r="P512" s="4"/>
      <c r="Q512" s="4"/>
      <c r="R512" s="4"/>
      <c r="S512" s="4"/>
      <c r="T512" s="4"/>
      <c r="U512" s="4"/>
      <c r="V512" s="4"/>
      <c r="W512" s="4"/>
      <c r="X512" s="4"/>
      <c r="Y512" s="4"/>
      <c r="Z512" s="4"/>
    </row>
    <row r="513" ht="12.75" customHeight="1">
      <c r="A513" s="7"/>
      <c r="B513" s="7"/>
      <c r="C513" s="7"/>
      <c r="D513" s="4"/>
      <c r="E513" s="8"/>
      <c r="F513" s="4"/>
      <c r="G513" s="4"/>
      <c r="H513" s="4"/>
      <c r="I513" s="4"/>
      <c r="J513" s="4"/>
      <c r="K513" s="4"/>
      <c r="L513" s="4"/>
      <c r="M513" s="8"/>
      <c r="N513" s="4"/>
      <c r="O513" s="4"/>
      <c r="P513" s="4"/>
      <c r="Q513" s="4"/>
      <c r="R513" s="4"/>
      <c r="S513" s="4"/>
      <c r="T513" s="4"/>
      <c r="U513" s="4"/>
      <c r="V513" s="4"/>
      <c r="W513" s="4"/>
      <c r="X513" s="4"/>
      <c r="Y513" s="4"/>
      <c r="Z513" s="4"/>
    </row>
    <row r="514" ht="12.75" customHeight="1">
      <c r="A514" s="7"/>
      <c r="B514" s="7"/>
      <c r="C514" s="7"/>
      <c r="D514" s="4"/>
      <c r="E514" s="8"/>
      <c r="F514" s="4"/>
      <c r="G514" s="4"/>
      <c r="H514" s="4"/>
      <c r="I514" s="4"/>
      <c r="J514" s="4"/>
      <c r="K514" s="4"/>
      <c r="L514" s="4"/>
      <c r="M514" s="8"/>
      <c r="N514" s="4"/>
      <c r="O514" s="4"/>
      <c r="P514" s="4"/>
      <c r="Q514" s="4"/>
      <c r="R514" s="4"/>
      <c r="S514" s="4"/>
      <c r="T514" s="4"/>
      <c r="U514" s="4"/>
      <c r="V514" s="4"/>
      <c r="W514" s="4"/>
      <c r="X514" s="4"/>
      <c r="Y514" s="4"/>
      <c r="Z514" s="4"/>
    </row>
    <row r="515" ht="12.75" customHeight="1">
      <c r="A515" s="7"/>
      <c r="B515" s="7"/>
      <c r="C515" s="7"/>
      <c r="D515" s="4"/>
      <c r="E515" s="8"/>
      <c r="F515" s="4"/>
      <c r="G515" s="4"/>
      <c r="H515" s="4"/>
      <c r="I515" s="4"/>
      <c r="J515" s="4"/>
      <c r="K515" s="4"/>
      <c r="L515" s="4"/>
      <c r="M515" s="8"/>
      <c r="N515" s="4"/>
      <c r="O515" s="4"/>
      <c r="P515" s="4"/>
      <c r="Q515" s="4"/>
      <c r="R515" s="4"/>
      <c r="S515" s="4"/>
      <c r="T515" s="4"/>
      <c r="U515" s="4"/>
      <c r="V515" s="4"/>
      <c r="W515" s="4"/>
      <c r="X515" s="4"/>
      <c r="Y515" s="4"/>
      <c r="Z515" s="4"/>
    </row>
    <row r="516" ht="12.75" customHeight="1">
      <c r="A516" s="7"/>
      <c r="B516" s="7"/>
      <c r="C516" s="7"/>
      <c r="D516" s="4"/>
      <c r="E516" s="8"/>
      <c r="F516" s="4"/>
      <c r="G516" s="4"/>
      <c r="H516" s="4"/>
      <c r="I516" s="4"/>
      <c r="J516" s="4"/>
      <c r="K516" s="4"/>
      <c r="L516" s="4"/>
      <c r="M516" s="8"/>
      <c r="N516" s="4"/>
      <c r="O516" s="4"/>
      <c r="P516" s="4"/>
      <c r="Q516" s="4"/>
      <c r="R516" s="4"/>
      <c r="S516" s="4"/>
      <c r="T516" s="4"/>
      <c r="U516" s="4"/>
      <c r="V516" s="4"/>
      <c r="W516" s="4"/>
      <c r="X516" s="4"/>
      <c r="Y516" s="4"/>
      <c r="Z516" s="4"/>
    </row>
    <row r="517" ht="12.75" customHeight="1">
      <c r="A517" s="7"/>
      <c r="B517" s="7"/>
      <c r="C517" s="7"/>
      <c r="D517" s="4"/>
      <c r="E517" s="8"/>
      <c r="F517" s="4"/>
      <c r="G517" s="4"/>
      <c r="H517" s="4"/>
      <c r="I517" s="4"/>
      <c r="J517" s="4"/>
      <c r="K517" s="4"/>
      <c r="L517" s="4"/>
      <c r="M517" s="8"/>
      <c r="N517" s="4"/>
      <c r="O517" s="4"/>
      <c r="P517" s="4"/>
      <c r="Q517" s="4"/>
      <c r="R517" s="4"/>
      <c r="S517" s="4"/>
      <c r="T517" s="4"/>
      <c r="U517" s="4"/>
      <c r="V517" s="4"/>
      <c r="W517" s="4"/>
      <c r="X517" s="4"/>
      <c r="Y517" s="4"/>
      <c r="Z517" s="4"/>
    </row>
    <row r="518" ht="12.75" customHeight="1">
      <c r="A518" s="7"/>
      <c r="B518" s="7"/>
      <c r="C518" s="7"/>
      <c r="D518" s="4"/>
      <c r="E518" s="8"/>
      <c r="F518" s="4"/>
      <c r="G518" s="4"/>
      <c r="H518" s="4"/>
      <c r="I518" s="4"/>
      <c r="J518" s="4"/>
      <c r="K518" s="4"/>
      <c r="L518" s="4"/>
      <c r="M518" s="8"/>
      <c r="N518" s="4"/>
      <c r="O518" s="4"/>
      <c r="P518" s="4"/>
      <c r="Q518" s="4"/>
      <c r="R518" s="4"/>
      <c r="S518" s="4"/>
      <c r="T518" s="4"/>
      <c r="U518" s="4"/>
      <c r="V518" s="4"/>
      <c r="W518" s="4"/>
      <c r="X518" s="4"/>
      <c r="Y518" s="4"/>
      <c r="Z518" s="4"/>
    </row>
    <row r="519" ht="12.75" customHeight="1">
      <c r="A519" s="7"/>
      <c r="B519" s="7"/>
      <c r="C519" s="7"/>
      <c r="D519" s="4"/>
      <c r="E519" s="8"/>
      <c r="F519" s="4"/>
      <c r="G519" s="4"/>
      <c r="H519" s="4"/>
      <c r="I519" s="4"/>
      <c r="J519" s="4"/>
      <c r="K519" s="4"/>
      <c r="L519" s="4"/>
      <c r="M519" s="8"/>
      <c r="N519" s="4"/>
      <c r="O519" s="4"/>
      <c r="P519" s="4"/>
      <c r="Q519" s="4"/>
      <c r="R519" s="4"/>
      <c r="S519" s="4"/>
      <c r="T519" s="4"/>
      <c r="U519" s="4"/>
      <c r="V519" s="4"/>
      <c r="W519" s="4"/>
      <c r="X519" s="4"/>
      <c r="Y519" s="4"/>
      <c r="Z519" s="4"/>
    </row>
    <row r="520" ht="12.75" customHeight="1">
      <c r="A520" s="7"/>
      <c r="B520" s="7"/>
      <c r="C520" s="7"/>
      <c r="D520" s="4"/>
      <c r="E520" s="8"/>
      <c r="F520" s="4"/>
      <c r="G520" s="4"/>
      <c r="H520" s="4"/>
      <c r="I520" s="4"/>
      <c r="J520" s="4"/>
      <c r="K520" s="4"/>
      <c r="L520" s="4"/>
      <c r="M520" s="8"/>
      <c r="N520" s="4"/>
      <c r="O520" s="4"/>
      <c r="P520" s="4"/>
      <c r="Q520" s="4"/>
      <c r="R520" s="4"/>
      <c r="S520" s="4"/>
      <c r="T520" s="4"/>
      <c r="U520" s="4"/>
      <c r="V520" s="4"/>
      <c r="W520" s="4"/>
      <c r="X520" s="4"/>
      <c r="Y520" s="4"/>
      <c r="Z520" s="4"/>
    </row>
    <row r="521" ht="12.75" customHeight="1">
      <c r="A521" s="7"/>
      <c r="B521" s="7"/>
      <c r="C521" s="7"/>
      <c r="D521" s="4"/>
      <c r="E521" s="8"/>
      <c r="F521" s="4"/>
      <c r="G521" s="4"/>
      <c r="H521" s="4"/>
      <c r="I521" s="4"/>
      <c r="J521" s="4"/>
      <c r="K521" s="4"/>
      <c r="L521" s="4"/>
      <c r="M521" s="8"/>
      <c r="N521" s="4"/>
      <c r="O521" s="4"/>
      <c r="P521" s="4"/>
      <c r="Q521" s="4"/>
      <c r="R521" s="4"/>
      <c r="S521" s="4"/>
      <c r="T521" s="4"/>
      <c r="U521" s="4"/>
      <c r="V521" s="4"/>
      <c r="W521" s="4"/>
      <c r="X521" s="4"/>
      <c r="Y521" s="4"/>
      <c r="Z521" s="4"/>
    </row>
    <row r="522" ht="12.75" customHeight="1">
      <c r="A522" s="7"/>
      <c r="B522" s="7"/>
      <c r="C522" s="7"/>
      <c r="D522" s="4"/>
      <c r="E522" s="8"/>
      <c r="F522" s="4"/>
      <c r="G522" s="4"/>
      <c r="H522" s="4"/>
      <c r="I522" s="4"/>
      <c r="J522" s="4"/>
      <c r="K522" s="4"/>
      <c r="L522" s="4"/>
      <c r="M522" s="8"/>
      <c r="N522" s="4"/>
      <c r="O522" s="4"/>
      <c r="P522" s="4"/>
      <c r="Q522" s="4"/>
      <c r="R522" s="4"/>
      <c r="S522" s="4"/>
      <c r="T522" s="4"/>
      <c r="U522" s="4"/>
      <c r="V522" s="4"/>
      <c r="W522" s="4"/>
      <c r="X522" s="4"/>
      <c r="Y522" s="4"/>
      <c r="Z522" s="4"/>
    </row>
    <row r="523" ht="12.75" customHeight="1">
      <c r="A523" s="7"/>
      <c r="B523" s="7"/>
      <c r="C523" s="7"/>
      <c r="D523" s="4"/>
      <c r="E523" s="8"/>
      <c r="F523" s="4"/>
      <c r="G523" s="4"/>
      <c r="H523" s="4"/>
      <c r="I523" s="4"/>
      <c r="J523" s="4"/>
      <c r="K523" s="4"/>
      <c r="L523" s="4"/>
      <c r="M523" s="8"/>
      <c r="N523" s="4"/>
      <c r="O523" s="4"/>
      <c r="P523" s="4"/>
      <c r="Q523" s="4"/>
      <c r="R523" s="4"/>
      <c r="S523" s="4"/>
      <c r="T523" s="4"/>
      <c r="U523" s="4"/>
      <c r="V523" s="4"/>
      <c r="W523" s="4"/>
      <c r="X523" s="4"/>
      <c r="Y523" s="4"/>
      <c r="Z523" s="4"/>
    </row>
    <row r="524" ht="12.75" customHeight="1">
      <c r="A524" s="7"/>
      <c r="B524" s="7"/>
      <c r="C524" s="7"/>
      <c r="D524" s="4"/>
      <c r="E524" s="8"/>
      <c r="F524" s="4"/>
      <c r="G524" s="4"/>
      <c r="H524" s="4"/>
      <c r="I524" s="4"/>
      <c r="J524" s="4"/>
      <c r="K524" s="4"/>
      <c r="L524" s="4"/>
      <c r="M524" s="8"/>
      <c r="N524" s="4"/>
      <c r="O524" s="4"/>
      <c r="P524" s="4"/>
      <c r="Q524" s="4"/>
      <c r="R524" s="4"/>
      <c r="S524" s="4"/>
      <c r="T524" s="4"/>
      <c r="U524" s="4"/>
      <c r="V524" s="4"/>
      <c r="W524" s="4"/>
      <c r="X524" s="4"/>
      <c r="Y524" s="4"/>
      <c r="Z524" s="4"/>
    </row>
    <row r="525" ht="12.75" customHeight="1">
      <c r="A525" s="7"/>
      <c r="B525" s="7"/>
      <c r="C525" s="7"/>
      <c r="D525" s="4"/>
      <c r="E525" s="8"/>
      <c r="F525" s="4"/>
      <c r="G525" s="4"/>
      <c r="H525" s="4"/>
      <c r="I525" s="4"/>
      <c r="J525" s="4"/>
      <c r="K525" s="4"/>
      <c r="L525" s="4"/>
      <c r="M525" s="8"/>
      <c r="N525" s="4"/>
      <c r="O525" s="4"/>
      <c r="P525" s="4"/>
      <c r="Q525" s="4"/>
      <c r="R525" s="4"/>
      <c r="S525" s="4"/>
      <c r="T525" s="4"/>
      <c r="U525" s="4"/>
      <c r="V525" s="4"/>
      <c r="W525" s="4"/>
      <c r="X525" s="4"/>
      <c r="Y525" s="4"/>
      <c r="Z525" s="4"/>
    </row>
    <row r="526" ht="12.75" customHeight="1">
      <c r="A526" s="7"/>
      <c r="B526" s="7"/>
      <c r="C526" s="7"/>
      <c r="D526" s="4"/>
      <c r="E526" s="8"/>
      <c r="F526" s="4"/>
      <c r="G526" s="4"/>
      <c r="H526" s="4"/>
      <c r="I526" s="4"/>
      <c r="J526" s="4"/>
      <c r="K526" s="4"/>
      <c r="L526" s="4"/>
      <c r="M526" s="8"/>
      <c r="N526" s="4"/>
      <c r="O526" s="4"/>
      <c r="P526" s="4"/>
      <c r="Q526" s="4"/>
      <c r="R526" s="4"/>
      <c r="S526" s="4"/>
      <c r="T526" s="4"/>
      <c r="U526" s="4"/>
      <c r="V526" s="4"/>
      <c r="W526" s="4"/>
      <c r="X526" s="4"/>
      <c r="Y526" s="4"/>
      <c r="Z526" s="4"/>
    </row>
    <row r="527" ht="12.75" customHeight="1">
      <c r="A527" s="7"/>
      <c r="B527" s="7"/>
      <c r="C527" s="7"/>
      <c r="D527" s="4"/>
      <c r="E527" s="8"/>
      <c r="F527" s="4"/>
      <c r="G527" s="4"/>
      <c r="H527" s="4"/>
      <c r="I527" s="4"/>
      <c r="J527" s="4"/>
      <c r="K527" s="4"/>
      <c r="L527" s="4"/>
      <c r="M527" s="8"/>
      <c r="N527" s="4"/>
      <c r="O527" s="4"/>
      <c r="P527" s="4"/>
      <c r="Q527" s="4"/>
      <c r="R527" s="4"/>
      <c r="S527" s="4"/>
      <c r="T527" s="4"/>
      <c r="U527" s="4"/>
      <c r="V527" s="4"/>
      <c r="W527" s="4"/>
      <c r="X527" s="4"/>
      <c r="Y527" s="4"/>
      <c r="Z527" s="4"/>
    </row>
    <row r="528" ht="12.75" customHeight="1">
      <c r="A528" s="7"/>
      <c r="B528" s="7"/>
      <c r="C528" s="7"/>
      <c r="D528" s="4"/>
      <c r="E528" s="8"/>
      <c r="F528" s="4"/>
      <c r="G528" s="4"/>
      <c r="H528" s="4"/>
      <c r="I528" s="4"/>
      <c r="J528" s="4"/>
      <c r="K528" s="4"/>
      <c r="L528" s="4"/>
      <c r="M528" s="8"/>
      <c r="N528" s="4"/>
      <c r="O528" s="4"/>
      <c r="P528" s="4"/>
      <c r="Q528" s="4"/>
      <c r="R528" s="4"/>
      <c r="S528" s="4"/>
      <c r="T528" s="4"/>
      <c r="U528" s="4"/>
      <c r="V528" s="4"/>
      <c r="W528" s="4"/>
      <c r="X528" s="4"/>
      <c r="Y528" s="4"/>
      <c r="Z528" s="4"/>
    </row>
    <row r="529" ht="12.75" customHeight="1">
      <c r="A529" s="7"/>
      <c r="B529" s="7"/>
      <c r="C529" s="7"/>
      <c r="D529" s="4"/>
      <c r="E529" s="8"/>
      <c r="F529" s="4"/>
      <c r="G529" s="4"/>
      <c r="H529" s="4"/>
      <c r="I529" s="4"/>
      <c r="J529" s="4"/>
      <c r="K529" s="4"/>
      <c r="L529" s="4"/>
      <c r="M529" s="8"/>
      <c r="N529" s="4"/>
      <c r="O529" s="4"/>
      <c r="P529" s="4"/>
      <c r="Q529" s="4"/>
      <c r="R529" s="4"/>
      <c r="S529" s="4"/>
      <c r="T529" s="4"/>
      <c r="U529" s="4"/>
      <c r="V529" s="4"/>
      <c r="W529" s="4"/>
      <c r="X529" s="4"/>
      <c r="Y529" s="4"/>
      <c r="Z529" s="4"/>
    </row>
    <row r="530" ht="12.75" customHeight="1">
      <c r="A530" s="7"/>
      <c r="B530" s="7"/>
      <c r="C530" s="7"/>
      <c r="D530" s="4"/>
      <c r="E530" s="8"/>
      <c r="F530" s="4"/>
      <c r="G530" s="4"/>
      <c r="H530" s="4"/>
      <c r="I530" s="4"/>
      <c r="J530" s="4"/>
      <c r="K530" s="4"/>
      <c r="L530" s="4"/>
      <c r="M530" s="8"/>
      <c r="N530" s="4"/>
      <c r="O530" s="4"/>
      <c r="P530" s="4"/>
      <c r="Q530" s="4"/>
      <c r="R530" s="4"/>
      <c r="S530" s="4"/>
      <c r="T530" s="4"/>
      <c r="U530" s="4"/>
      <c r="V530" s="4"/>
      <c r="W530" s="4"/>
      <c r="X530" s="4"/>
      <c r="Y530" s="4"/>
      <c r="Z530" s="4"/>
    </row>
    <row r="531" ht="12.75" customHeight="1">
      <c r="A531" s="7"/>
      <c r="B531" s="7"/>
      <c r="C531" s="7"/>
      <c r="D531" s="4"/>
      <c r="E531" s="8"/>
      <c r="F531" s="4"/>
      <c r="G531" s="4"/>
      <c r="H531" s="4"/>
      <c r="I531" s="4"/>
      <c r="J531" s="4"/>
      <c r="K531" s="4"/>
      <c r="L531" s="4"/>
      <c r="M531" s="8"/>
      <c r="N531" s="4"/>
      <c r="O531" s="4"/>
      <c r="P531" s="4"/>
      <c r="Q531" s="4"/>
      <c r="R531" s="4"/>
      <c r="S531" s="4"/>
      <c r="T531" s="4"/>
      <c r="U531" s="4"/>
      <c r="V531" s="4"/>
      <c r="W531" s="4"/>
      <c r="X531" s="4"/>
      <c r="Y531" s="4"/>
      <c r="Z531" s="4"/>
    </row>
    <row r="532" ht="12.75" customHeight="1">
      <c r="A532" s="7"/>
      <c r="B532" s="7"/>
      <c r="C532" s="7"/>
      <c r="D532" s="4"/>
      <c r="E532" s="8"/>
      <c r="F532" s="4"/>
      <c r="G532" s="4"/>
      <c r="H532" s="4"/>
      <c r="I532" s="4"/>
      <c r="J532" s="4"/>
      <c r="K532" s="4"/>
      <c r="L532" s="4"/>
      <c r="M532" s="8"/>
      <c r="N532" s="4"/>
      <c r="O532" s="4"/>
      <c r="P532" s="4"/>
      <c r="Q532" s="4"/>
      <c r="R532" s="4"/>
      <c r="S532" s="4"/>
      <c r="T532" s="4"/>
      <c r="U532" s="4"/>
      <c r="V532" s="4"/>
      <c r="W532" s="4"/>
      <c r="X532" s="4"/>
      <c r="Y532" s="4"/>
      <c r="Z532" s="4"/>
    </row>
    <row r="533" ht="12.75" customHeight="1">
      <c r="A533" s="7"/>
      <c r="B533" s="7"/>
      <c r="C533" s="7"/>
      <c r="D533" s="4"/>
      <c r="E533" s="8"/>
      <c r="F533" s="4"/>
      <c r="G533" s="4"/>
      <c r="H533" s="4"/>
      <c r="I533" s="4"/>
      <c r="J533" s="4"/>
      <c r="K533" s="4"/>
      <c r="L533" s="4"/>
      <c r="M533" s="8"/>
      <c r="N533" s="4"/>
      <c r="O533" s="4"/>
      <c r="P533" s="4"/>
      <c r="Q533" s="4"/>
      <c r="R533" s="4"/>
      <c r="S533" s="4"/>
      <c r="T533" s="4"/>
      <c r="U533" s="4"/>
      <c r="V533" s="4"/>
      <c r="W533" s="4"/>
      <c r="X533" s="4"/>
      <c r="Y533" s="4"/>
      <c r="Z533" s="4"/>
    </row>
    <row r="534" ht="12.75" customHeight="1">
      <c r="A534" s="7"/>
      <c r="B534" s="7"/>
      <c r="C534" s="7"/>
      <c r="D534" s="4"/>
      <c r="E534" s="8"/>
      <c r="F534" s="4"/>
      <c r="G534" s="4"/>
      <c r="H534" s="4"/>
      <c r="I534" s="4"/>
      <c r="J534" s="4"/>
      <c r="K534" s="4"/>
      <c r="L534" s="4"/>
      <c r="M534" s="8"/>
      <c r="N534" s="4"/>
      <c r="O534" s="4"/>
      <c r="P534" s="4"/>
      <c r="Q534" s="4"/>
      <c r="R534" s="4"/>
      <c r="S534" s="4"/>
      <c r="T534" s="4"/>
      <c r="U534" s="4"/>
      <c r="V534" s="4"/>
      <c r="W534" s="4"/>
      <c r="X534" s="4"/>
      <c r="Y534" s="4"/>
      <c r="Z534" s="4"/>
    </row>
    <row r="535" ht="12.75" customHeight="1">
      <c r="A535" s="7"/>
      <c r="B535" s="7"/>
      <c r="C535" s="7"/>
      <c r="D535" s="4"/>
      <c r="E535" s="8"/>
      <c r="F535" s="4"/>
      <c r="G535" s="4"/>
      <c r="H535" s="4"/>
      <c r="I535" s="4"/>
      <c r="J535" s="4"/>
      <c r="K535" s="4"/>
      <c r="L535" s="4"/>
      <c r="M535" s="8"/>
      <c r="N535" s="4"/>
      <c r="O535" s="4"/>
      <c r="P535" s="4"/>
      <c r="Q535" s="4"/>
      <c r="R535" s="4"/>
      <c r="S535" s="4"/>
      <c r="T535" s="4"/>
      <c r="U535" s="4"/>
      <c r="V535" s="4"/>
      <c r="W535" s="4"/>
      <c r="X535" s="4"/>
      <c r="Y535" s="4"/>
      <c r="Z535" s="4"/>
    </row>
    <row r="536" ht="12.75" customHeight="1">
      <c r="A536" s="7"/>
      <c r="B536" s="7"/>
      <c r="C536" s="7"/>
      <c r="D536" s="4"/>
      <c r="E536" s="8"/>
      <c r="F536" s="4"/>
      <c r="G536" s="4"/>
      <c r="H536" s="4"/>
      <c r="I536" s="4"/>
      <c r="J536" s="4"/>
      <c r="K536" s="4"/>
      <c r="L536" s="4"/>
      <c r="M536" s="8"/>
      <c r="N536" s="4"/>
      <c r="O536" s="4"/>
      <c r="P536" s="4"/>
      <c r="Q536" s="4"/>
      <c r="R536" s="4"/>
      <c r="S536" s="4"/>
      <c r="T536" s="4"/>
      <c r="U536" s="4"/>
      <c r="V536" s="4"/>
      <c r="W536" s="4"/>
      <c r="X536" s="4"/>
      <c r="Y536" s="4"/>
      <c r="Z536" s="4"/>
    </row>
    <row r="537" ht="12.75" customHeight="1">
      <c r="A537" s="7"/>
      <c r="B537" s="7"/>
      <c r="C537" s="7"/>
      <c r="D537" s="4"/>
      <c r="E537" s="8"/>
      <c r="F537" s="4"/>
      <c r="G537" s="4"/>
      <c r="H537" s="4"/>
      <c r="I537" s="4"/>
      <c r="J537" s="4"/>
      <c r="K537" s="4"/>
      <c r="L537" s="4"/>
      <c r="M537" s="8"/>
      <c r="N537" s="4"/>
      <c r="O537" s="4"/>
      <c r="P537" s="4"/>
      <c r="Q537" s="4"/>
      <c r="R537" s="4"/>
      <c r="S537" s="4"/>
      <c r="T537" s="4"/>
      <c r="U537" s="4"/>
      <c r="V537" s="4"/>
      <c r="W537" s="4"/>
      <c r="X537" s="4"/>
      <c r="Y537" s="4"/>
      <c r="Z537" s="4"/>
    </row>
    <row r="538" ht="12.75" customHeight="1">
      <c r="A538" s="7"/>
      <c r="B538" s="7"/>
      <c r="C538" s="7"/>
      <c r="D538" s="4"/>
      <c r="E538" s="8"/>
      <c r="F538" s="4"/>
      <c r="G538" s="4"/>
      <c r="H538" s="4"/>
      <c r="I538" s="4"/>
      <c r="J538" s="4"/>
      <c r="K538" s="4"/>
      <c r="L538" s="4"/>
      <c r="M538" s="8"/>
      <c r="N538" s="4"/>
      <c r="O538" s="4"/>
      <c r="P538" s="4"/>
      <c r="Q538" s="4"/>
      <c r="R538" s="4"/>
      <c r="S538" s="4"/>
      <c r="T538" s="4"/>
      <c r="U538" s="4"/>
      <c r="V538" s="4"/>
      <c r="W538" s="4"/>
      <c r="X538" s="4"/>
      <c r="Y538" s="4"/>
      <c r="Z538" s="4"/>
    </row>
    <row r="539" ht="12.75" customHeight="1">
      <c r="A539" s="7"/>
      <c r="B539" s="7"/>
      <c r="C539" s="7"/>
      <c r="D539" s="4"/>
      <c r="E539" s="8"/>
      <c r="F539" s="4"/>
      <c r="G539" s="4"/>
      <c r="H539" s="4"/>
      <c r="I539" s="4"/>
      <c r="J539" s="4"/>
      <c r="K539" s="4"/>
      <c r="L539" s="4"/>
      <c r="M539" s="8"/>
      <c r="N539" s="4"/>
      <c r="O539" s="4"/>
      <c r="P539" s="4"/>
      <c r="Q539" s="4"/>
      <c r="R539" s="4"/>
      <c r="S539" s="4"/>
      <c r="T539" s="4"/>
      <c r="U539" s="4"/>
      <c r="V539" s="4"/>
      <c r="W539" s="4"/>
      <c r="X539" s="4"/>
      <c r="Y539" s="4"/>
      <c r="Z539" s="4"/>
    </row>
    <row r="540" ht="12.75" customHeight="1">
      <c r="A540" s="7"/>
      <c r="B540" s="7"/>
      <c r="C540" s="7"/>
      <c r="D540" s="4"/>
      <c r="E540" s="8"/>
      <c r="F540" s="4"/>
      <c r="G540" s="4"/>
      <c r="H540" s="4"/>
      <c r="I540" s="4"/>
      <c r="J540" s="4"/>
      <c r="K540" s="4"/>
      <c r="L540" s="4"/>
      <c r="M540" s="8"/>
      <c r="N540" s="4"/>
      <c r="O540" s="4"/>
      <c r="P540" s="4"/>
      <c r="Q540" s="4"/>
      <c r="R540" s="4"/>
      <c r="S540" s="4"/>
      <c r="T540" s="4"/>
      <c r="U540" s="4"/>
      <c r="V540" s="4"/>
      <c r="W540" s="4"/>
      <c r="X540" s="4"/>
      <c r="Y540" s="4"/>
      <c r="Z540" s="4"/>
    </row>
    <row r="541" ht="12.75" customHeight="1">
      <c r="A541" s="7"/>
      <c r="B541" s="7"/>
      <c r="C541" s="7"/>
      <c r="D541" s="4"/>
      <c r="E541" s="8"/>
      <c r="F541" s="4"/>
      <c r="G541" s="4"/>
      <c r="H541" s="4"/>
      <c r="I541" s="4"/>
      <c r="J541" s="4"/>
      <c r="K541" s="4"/>
      <c r="L541" s="4"/>
      <c r="M541" s="8"/>
      <c r="N541" s="4"/>
      <c r="O541" s="4"/>
      <c r="P541" s="4"/>
      <c r="Q541" s="4"/>
      <c r="R541" s="4"/>
      <c r="S541" s="4"/>
      <c r="T541" s="4"/>
      <c r="U541" s="4"/>
      <c r="V541" s="4"/>
      <c r="W541" s="4"/>
      <c r="X541" s="4"/>
      <c r="Y541" s="4"/>
      <c r="Z541" s="4"/>
    </row>
    <row r="542" ht="12.75" customHeight="1">
      <c r="A542" s="7"/>
      <c r="B542" s="7"/>
      <c r="C542" s="7"/>
      <c r="D542" s="4"/>
      <c r="E542" s="8"/>
      <c r="F542" s="4"/>
      <c r="G542" s="4"/>
      <c r="H542" s="4"/>
      <c r="I542" s="4"/>
      <c r="J542" s="4"/>
      <c r="K542" s="4"/>
      <c r="L542" s="4"/>
      <c r="M542" s="8"/>
      <c r="N542" s="4"/>
      <c r="O542" s="4"/>
      <c r="P542" s="4"/>
      <c r="Q542" s="4"/>
      <c r="R542" s="4"/>
      <c r="S542" s="4"/>
      <c r="T542" s="4"/>
      <c r="U542" s="4"/>
      <c r="V542" s="4"/>
      <c r="W542" s="4"/>
      <c r="X542" s="4"/>
      <c r="Y542" s="4"/>
      <c r="Z542" s="4"/>
    </row>
    <row r="543" ht="12.75" customHeight="1">
      <c r="A543" s="7"/>
      <c r="B543" s="7"/>
      <c r="C543" s="7"/>
      <c r="D543" s="4"/>
      <c r="E543" s="8"/>
      <c r="F543" s="4"/>
      <c r="G543" s="4"/>
      <c r="H543" s="4"/>
      <c r="I543" s="4"/>
      <c r="J543" s="4"/>
      <c r="K543" s="4"/>
      <c r="L543" s="4"/>
      <c r="M543" s="8"/>
      <c r="N543" s="4"/>
      <c r="O543" s="4"/>
      <c r="P543" s="4"/>
      <c r="Q543" s="4"/>
      <c r="R543" s="4"/>
      <c r="S543" s="4"/>
      <c r="T543" s="4"/>
      <c r="U543" s="4"/>
      <c r="V543" s="4"/>
      <c r="W543" s="4"/>
      <c r="X543" s="4"/>
      <c r="Y543" s="4"/>
      <c r="Z543" s="4"/>
    </row>
    <row r="544" ht="12.75" customHeight="1">
      <c r="A544" s="7"/>
      <c r="B544" s="7"/>
      <c r="C544" s="7"/>
      <c r="D544" s="4"/>
      <c r="E544" s="8"/>
      <c r="F544" s="4"/>
      <c r="G544" s="4"/>
      <c r="H544" s="4"/>
      <c r="I544" s="4"/>
      <c r="J544" s="4"/>
      <c r="K544" s="4"/>
      <c r="L544" s="4"/>
      <c r="M544" s="8"/>
      <c r="N544" s="4"/>
      <c r="O544" s="4"/>
      <c r="P544" s="4"/>
      <c r="Q544" s="4"/>
      <c r="R544" s="4"/>
      <c r="S544" s="4"/>
      <c r="T544" s="4"/>
      <c r="U544" s="4"/>
      <c r="V544" s="4"/>
      <c r="W544" s="4"/>
      <c r="X544" s="4"/>
      <c r="Y544" s="4"/>
      <c r="Z544" s="4"/>
    </row>
    <row r="545" ht="12.75" customHeight="1">
      <c r="A545" s="7"/>
      <c r="B545" s="7"/>
      <c r="C545" s="7"/>
      <c r="D545" s="4"/>
      <c r="E545" s="8"/>
      <c r="F545" s="4"/>
      <c r="G545" s="4"/>
      <c r="H545" s="4"/>
      <c r="I545" s="4"/>
      <c r="J545" s="4"/>
      <c r="K545" s="4"/>
      <c r="L545" s="4"/>
      <c r="M545" s="8"/>
      <c r="N545" s="4"/>
      <c r="O545" s="4"/>
      <c r="P545" s="4"/>
      <c r="Q545" s="4"/>
      <c r="R545" s="4"/>
      <c r="S545" s="4"/>
      <c r="T545" s="4"/>
      <c r="U545" s="4"/>
      <c r="V545" s="4"/>
      <c r="W545" s="4"/>
      <c r="X545" s="4"/>
      <c r="Y545" s="4"/>
      <c r="Z545" s="4"/>
    </row>
    <row r="546" ht="12.75" customHeight="1">
      <c r="A546" s="7"/>
      <c r="B546" s="7"/>
      <c r="C546" s="7"/>
      <c r="D546" s="4"/>
      <c r="E546" s="8"/>
      <c r="F546" s="4"/>
      <c r="G546" s="4"/>
      <c r="H546" s="4"/>
      <c r="I546" s="4"/>
      <c r="J546" s="4"/>
      <c r="K546" s="4"/>
      <c r="L546" s="4"/>
      <c r="M546" s="8"/>
      <c r="N546" s="4"/>
      <c r="O546" s="4"/>
      <c r="P546" s="4"/>
      <c r="Q546" s="4"/>
      <c r="R546" s="4"/>
      <c r="S546" s="4"/>
      <c r="T546" s="4"/>
      <c r="U546" s="4"/>
      <c r="V546" s="4"/>
      <c r="W546" s="4"/>
      <c r="X546" s="4"/>
      <c r="Y546" s="4"/>
      <c r="Z546" s="4"/>
    </row>
    <row r="547" ht="12.75" customHeight="1">
      <c r="A547" s="7"/>
      <c r="B547" s="7"/>
      <c r="C547" s="7"/>
      <c r="D547" s="4"/>
      <c r="E547" s="8"/>
      <c r="F547" s="4"/>
      <c r="G547" s="4"/>
      <c r="H547" s="4"/>
      <c r="I547" s="4"/>
      <c r="J547" s="4"/>
      <c r="K547" s="4"/>
      <c r="L547" s="4"/>
      <c r="M547" s="8"/>
      <c r="N547" s="4"/>
      <c r="O547" s="4"/>
      <c r="P547" s="4"/>
      <c r="Q547" s="4"/>
      <c r="R547" s="4"/>
      <c r="S547" s="4"/>
      <c r="T547" s="4"/>
      <c r="U547" s="4"/>
      <c r="V547" s="4"/>
      <c r="W547" s="4"/>
      <c r="X547" s="4"/>
      <c r="Y547" s="4"/>
      <c r="Z547" s="4"/>
    </row>
    <row r="548" ht="12.75" customHeight="1">
      <c r="A548" s="7"/>
      <c r="B548" s="7"/>
      <c r="C548" s="7"/>
      <c r="D548" s="4"/>
      <c r="E548" s="8"/>
      <c r="F548" s="4"/>
      <c r="G548" s="4"/>
      <c r="H548" s="4"/>
      <c r="I548" s="4"/>
      <c r="J548" s="4"/>
      <c r="K548" s="4"/>
      <c r="L548" s="4"/>
      <c r="M548" s="8"/>
      <c r="N548" s="4"/>
      <c r="O548" s="4"/>
      <c r="P548" s="4"/>
      <c r="Q548" s="4"/>
      <c r="R548" s="4"/>
      <c r="S548" s="4"/>
      <c r="T548" s="4"/>
      <c r="U548" s="4"/>
      <c r="V548" s="4"/>
      <c r="W548" s="4"/>
      <c r="X548" s="4"/>
      <c r="Y548" s="4"/>
      <c r="Z548" s="4"/>
    </row>
    <row r="549" ht="12.75" customHeight="1">
      <c r="A549" s="7"/>
      <c r="B549" s="7"/>
      <c r="C549" s="7"/>
      <c r="D549" s="4"/>
      <c r="E549" s="8"/>
      <c r="F549" s="4"/>
      <c r="G549" s="4"/>
      <c r="H549" s="4"/>
      <c r="I549" s="4"/>
      <c r="J549" s="4"/>
      <c r="K549" s="4"/>
      <c r="L549" s="4"/>
      <c r="M549" s="8"/>
      <c r="N549" s="4"/>
      <c r="O549" s="4"/>
      <c r="P549" s="4"/>
      <c r="Q549" s="4"/>
      <c r="R549" s="4"/>
      <c r="S549" s="4"/>
      <c r="T549" s="4"/>
      <c r="U549" s="4"/>
      <c r="V549" s="4"/>
      <c r="W549" s="4"/>
      <c r="X549" s="4"/>
      <c r="Y549" s="4"/>
      <c r="Z549" s="4"/>
    </row>
    <row r="550" ht="12.75" customHeight="1">
      <c r="A550" s="7"/>
      <c r="B550" s="7"/>
      <c r="C550" s="7"/>
      <c r="D550" s="4"/>
      <c r="E550" s="8"/>
      <c r="F550" s="4"/>
      <c r="G550" s="4"/>
      <c r="H550" s="4"/>
      <c r="I550" s="4"/>
      <c r="J550" s="4"/>
      <c r="K550" s="4"/>
      <c r="L550" s="4"/>
      <c r="M550" s="8"/>
      <c r="N550" s="4"/>
      <c r="O550" s="4"/>
      <c r="P550" s="4"/>
      <c r="Q550" s="4"/>
      <c r="R550" s="4"/>
      <c r="S550" s="4"/>
      <c r="T550" s="4"/>
      <c r="U550" s="4"/>
      <c r="V550" s="4"/>
      <c r="W550" s="4"/>
      <c r="X550" s="4"/>
      <c r="Y550" s="4"/>
      <c r="Z550" s="4"/>
    </row>
    <row r="551" ht="12.75" customHeight="1">
      <c r="A551" s="7"/>
      <c r="B551" s="7"/>
      <c r="C551" s="7"/>
      <c r="D551" s="4"/>
      <c r="E551" s="8"/>
      <c r="F551" s="4"/>
      <c r="G551" s="4"/>
      <c r="H551" s="4"/>
      <c r="I551" s="4"/>
      <c r="J551" s="4"/>
      <c r="K551" s="4"/>
      <c r="L551" s="4"/>
      <c r="M551" s="8"/>
      <c r="N551" s="4"/>
      <c r="O551" s="4"/>
      <c r="P551" s="4"/>
      <c r="Q551" s="4"/>
      <c r="R551" s="4"/>
      <c r="S551" s="4"/>
      <c r="T551" s="4"/>
      <c r="U551" s="4"/>
      <c r="V551" s="4"/>
      <c r="W551" s="4"/>
      <c r="X551" s="4"/>
      <c r="Y551" s="4"/>
      <c r="Z551" s="4"/>
    </row>
    <row r="552" ht="12.75" customHeight="1">
      <c r="A552" s="7"/>
      <c r="B552" s="7"/>
      <c r="C552" s="7"/>
      <c r="D552" s="4"/>
      <c r="E552" s="8"/>
      <c r="F552" s="4"/>
      <c r="G552" s="4"/>
      <c r="H552" s="4"/>
      <c r="I552" s="4"/>
      <c r="J552" s="4"/>
      <c r="K552" s="4"/>
      <c r="L552" s="4"/>
      <c r="M552" s="8"/>
      <c r="N552" s="4"/>
      <c r="O552" s="4"/>
      <c r="P552" s="4"/>
      <c r="Q552" s="4"/>
      <c r="R552" s="4"/>
      <c r="S552" s="4"/>
      <c r="T552" s="4"/>
      <c r="U552" s="4"/>
      <c r="V552" s="4"/>
      <c r="W552" s="4"/>
      <c r="X552" s="4"/>
      <c r="Y552" s="4"/>
      <c r="Z552" s="4"/>
    </row>
    <row r="553" ht="12.75" customHeight="1">
      <c r="A553" s="7"/>
      <c r="B553" s="7"/>
      <c r="C553" s="7"/>
      <c r="D553" s="4"/>
      <c r="E553" s="8"/>
      <c r="F553" s="4"/>
      <c r="G553" s="4"/>
      <c r="H553" s="4"/>
      <c r="I553" s="4"/>
      <c r="J553" s="4"/>
      <c r="K553" s="4"/>
      <c r="L553" s="4"/>
      <c r="M553" s="8"/>
      <c r="N553" s="4"/>
      <c r="O553" s="4"/>
      <c r="P553" s="4"/>
      <c r="Q553" s="4"/>
      <c r="R553" s="4"/>
      <c r="S553" s="4"/>
      <c r="T553" s="4"/>
      <c r="U553" s="4"/>
      <c r="V553" s="4"/>
      <c r="W553" s="4"/>
      <c r="X553" s="4"/>
      <c r="Y553" s="4"/>
      <c r="Z553" s="4"/>
    </row>
    <row r="554" ht="12.75" customHeight="1">
      <c r="A554" s="7"/>
      <c r="B554" s="7"/>
      <c r="C554" s="7"/>
      <c r="D554" s="4"/>
      <c r="E554" s="8"/>
      <c r="F554" s="4"/>
      <c r="G554" s="4"/>
      <c r="H554" s="4"/>
      <c r="I554" s="4"/>
      <c r="J554" s="4"/>
      <c r="K554" s="4"/>
      <c r="L554" s="4"/>
      <c r="M554" s="8"/>
      <c r="N554" s="4"/>
      <c r="O554" s="4"/>
      <c r="P554" s="4"/>
      <c r="Q554" s="4"/>
      <c r="R554" s="4"/>
      <c r="S554" s="4"/>
      <c r="T554" s="4"/>
      <c r="U554" s="4"/>
      <c r="V554" s="4"/>
      <c r="W554" s="4"/>
      <c r="X554" s="4"/>
      <c r="Y554" s="4"/>
      <c r="Z554" s="4"/>
    </row>
    <row r="555" ht="12.75" customHeight="1">
      <c r="A555" s="7"/>
      <c r="B555" s="7"/>
      <c r="C555" s="7"/>
      <c r="D555" s="4"/>
      <c r="E555" s="8"/>
      <c r="F555" s="4"/>
      <c r="G555" s="4"/>
      <c r="H555" s="4"/>
      <c r="I555" s="4"/>
      <c r="J555" s="4"/>
      <c r="K555" s="4"/>
      <c r="L555" s="4"/>
      <c r="M555" s="8"/>
      <c r="N555" s="4"/>
      <c r="O555" s="4"/>
      <c r="P555" s="4"/>
      <c r="Q555" s="4"/>
      <c r="R555" s="4"/>
      <c r="S555" s="4"/>
      <c r="T555" s="4"/>
      <c r="U555" s="4"/>
      <c r="V555" s="4"/>
      <c r="W555" s="4"/>
      <c r="X555" s="4"/>
      <c r="Y555" s="4"/>
      <c r="Z555" s="4"/>
    </row>
    <row r="556" ht="12.75" customHeight="1">
      <c r="A556" s="7"/>
      <c r="B556" s="7"/>
      <c r="C556" s="7"/>
      <c r="D556" s="4"/>
      <c r="E556" s="8"/>
      <c r="F556" s="4"/>
      <c r="G556" s="4"/>
      <c r="H556" s="4"/>
      <c r="I556" s="4"/>
      <c r="J556" s="4"/>
      <c r="K556" s="4"/>
      <c r="L556" s="4"/>
      <c r="M556" s="8"/>
      <c r="N556" s="4"/>
      <c r="O556" s="4"/>
      <c r="P556" s="4"/>
      <c r="Q556" s="4"/>
      <c r="R556" s="4"/>
      <c r="S556" s="4"/>
      <c r="T556" s="4"/>
      <c r="U556" s="4"/>
      <c r="V556" s="4"/>
      <c r="W556" s="4"/>
      <c r="X556" s="4"/>
      <c r="Y556" s="4"/>
      <c r="Z556" s="4"/>
    </row>
    <row r="557" ht="12.75" customHeight="1">
      <c r="A557" s="7"/>
      <c r="B557" s="7"/>
      <c r="C557" s="7"/>
      <c r="D557" s="4"/>
      <c r="E557" s="8"/>
      <c r="F557" s="4"/>
      <c r="G557" s="4"/>
      <c r="H557" s="4"/>
      <c r="I557" s="4"/>
      <c r="J557" s="4"/>
      <c r="K557" s="4"/>
      <c r="L557" s="4"/>
      <c r="M557" s="8"/>
      <c r="N557" s="4"/>
      <c r="O557" s="4"/>
      <c r="P557" s="4"/>
      <c r="Q557" s="4"/>
      <c r="R557" s="4"/>
      <c r="S557" s="4"/>
      <c r="T557" s="4"/>
      <c r="U557" s="4"/>
      <c r="V557" s="4"/>
      <c r="W557" s="4"/>
      <c r="X557" s="4"/>
      <c r="Y557" s="4"/>
      <c r="Z557" s="4"/>
    </row>
    <row r="558" ht="12.75" customHeight="1">
      <c r="A558" s="7"/>
      <c r="B558" s="7"/>
      <c r="C558" s="7"/>
      <c r="D558" s="4"/>
      <c r="E558" s="8"/>
      <c r="F558" s="4"/>
      <c r="G558" s="4"/>
      <c r="H558" s="4"/>
      <c r="I558" s="4"/>
      <c r="J558" s="4"/>
      <c r="K558" s="4"/>
      <c r="L558" s="4"/>
      <c r="M558" s="8"/>
      <c r="N558" s="4"/>
      <c r="O558" s="4"/>
      <c r="P558" s="4"/>
      <c r="Q558" s="4"/>
      <c r="R558" s="4"/>
      <c r="S558" s="4"/>
      <c r="T558" s="4"/>
      <c r="U558" s="4"/>
      <c r="V558" s="4"/>
      <c r="W558" s="4"/>
      <c r="X558" s="4"/>
      <c r="Y558" s="4"/>
      <c r="Z558" s="4"/>
    </row>
    <row r="559" ht="12.75" customHeight="1">
      <c r="A559" s="7"/>
      <c r="B559" s="7"/>
      <c r="C559" s="7"/>
      <c r="D559" s="4"/>
      <c r="E559" s="8"/>
      <c r="F559" s="4"/>
      <c r="G559" s="4"/>
      <c r="H559" s="4"/>
      <c r="I559" s="4"/>
      <c r="J559" s="4"/>
      <c r="K559" s="4"/>
      <c r="L559" s="4"/>
      <c r="M559" s="8"/>
      <c r="N559" s="4"/>
      <c r="O559" s="4"/>
      <c r="P559" s="4"/>
      <c r="Q559" s="4"/>
      <c r="R559" s="4"/>
      <c r="S559" s="4"/>
      <c r="T559" s="4"/>
      <c r="U559" s="4"/>
      <c r="V559" s="4"/>
      <c r="W559" s="4"/>
      <c r="X559" s="4"/>
      <c r="Y559" s="4"/>
      <c r="Z559" s="4"/>
    </row>
    <row r="560" ht="12.75" customHeight="1">
      <c r="A560" s="7"/>
      <c r="B560" s="7"/>
      <c r="C560" s="7"/>
      <c r="D560" s="4"/>
      <c r="E560" s="8"/>
      <c r="F560" s="4"/>
      <c r="G560" s="4"/>
      <c r="H560" s="4"/>
      <c r="I560" s="4"/>
      <c r="J560" s="4"/>
      <c r="K560" s="4"/>
      <c r="L560" s="4"/>
      <c r="M560" s="8"/>
      <c r="N560" s="4"/>
      <c r="O560" s="4"/>
      <c r="P560" s="4"/>
      <c r="Q560" s="4"/>
      <c r="R560" s="4"/>
      <c r="S560" s="4"/>
      <c r="T560" s="4"/>
      <c r="U560" s="4"/>
      <c r="V560" s="4"/>
      <c r="W560" s="4"/>
      <c r="X560" s="4"/>
      <c r="Y560" s="4"/>
      <c r="Z560" s="4"/>
    </row>
    <row r="561" ht="12.75" customHeight="1">
      <c r="A561" s="7"/>
      <c r="B561" s="7"/>
      <c r="C561" s="7"/>
      <c r="D561" s="4"/>
      <c r="E561" s="8"/>
      <c r="F561" s="4"/>
      <c r="G561" s="4"/>
      <c r="H561" s="4"/>
      <c r="I561" s="4"/>
      <c r="J561" s="4"/>
      <c r="K561" s="4"/>
      <c r="L561" s="4"/>
      <c r="M561" s="8"/>
      <c r="N561" s="4"/>
      <c r="O561" s="4"/>
      <c r="P561" s="4"/>
      <c r="Q561" s="4"/>
      <c r="R561" s="4"/>
      <c r="S561" s="4"/>
      <c r="T561" s="4"/>
      <c r="U561" s="4"/>
      <c r="V561" s="4"/>
      <c r="W561" s="4"/>
      <c r="X561" s="4"/>
      <c r="Y561" s="4"/>
      <c r="Z561" s="4"/>
    </row>
    <row r="562" ht="12.75" customHeight="1">
      <c r="A562" s="7"/>
      <c r="B562" s="7"/>
      <c r="C562" s="7"/>
      <c r="D562" s="4"/>
      <c r="E562" s="8"/>
      <c r="F562" s="4"/>
      <c r="G562" s="4"/>
      <c r="H562" s="4"/>
      <c r="I562" s="4"/>
      <c r="J562" s="4"/>
      <c r="K562" s="4"/>
      <c r="L562" s="4"/>
      <c r="M562" s="8"/>
      <c r="N562" s="4"/>
      <c r="O562" s="4"/>
      <c r="P562" s="4"/>
      <c r="Q562" s="4"/>
      <c r="R562" s="4"/>
      <c r="S562" s="4"/>
      <c r="T562" s="4"/>
      <c r="U562" s="4"/>
      <c r="V562" s="4"/>
      <c r="W562" s="4"/>
      <c r="X562" s="4"/>
      <c r="Y562" s="4"/>
      <c r="Z562" s="4"/>
    </row>
    <row r="563" ht="12.75" customHeight="1">
      <c r="A563" s="7"/>
      <c r="B563" s="7"/>
      <c r="C563" s="7"/>
      <c r="D563" s="4"/>
      <c r="E563" s="8"/>
      <c r="F563" s="4"/>
      <c r="G563" s="4"/>
      <c r="H563" s="4"/>
      <c r="I563" s="4"/>
      <c r="J563" s="4"/>
      <c r="K563" s="4"/>
      <c r="L563" s="4"/>
      <c r="M563" s="8"/>
      <c r="N563" s="4"/>
      <c r="O563" s="4"/>
      <c r="P563" s="4"/>
      <c r="Q563" s="4"/>
      <c r="R563" s="4"/>
      <c r="S563" s="4"/>
      <c r="T563" s="4"/>
      <c r="U563" s="4"/>
      <c r="V563" s="4"/>
      <c r="W563" s="4"/>
      <c r="X563" s="4"/>
      <c r="Y563" s="4"/>
      <c r="Z563" s="4"/>
    </row>
    <row r="564" ht="12.75" customHeight="1">
      <c r="A564" s="7"/>
      <c r="B564" s="7"/>
      <c r="C564" s="7"/>
      <c r="D564" s="4"/>
      <c r="E564" s="8"/>
      <c r="F564" s="4"/>
      <c r="G564" s="4"/>
      <c r="H564" s="4"/>
      <c r="I564" s="4"/>
      <c r="J564" s="4"/>
      <c r="K564" s="4"/>
      <c r="L564" s="4"/>
      <c r="M564" s="8"/>
      <c r="N564" s="4"/>
      <c r="O564" s="4"/>
      <c r="P564" s="4"/>
      <c r="Q564" s="4"/>
      <c r="R564" s="4"/>
      <c r="S564" s="4"/>
      <c r="T564" s="4"/>
      <c r="U564" s="4"/>
      <c r="V564" s="4"/>
      <c r="W564" s="4"/>
      <c r="X564" s="4"/>
      <c r="Y564" s="4"/>
      <c r="Z564" s="4"/>
    </row>
    <row r="565" ht="12.75" customHeight="1">
      <c r="A565" s="7"/>
      <c r="B565" s="7"/>
      <c r="C565" s="7"/>
      <c r="D565" s="4"/>
      <c r="E565" s="8"/>
      <c r="F565" s="4"/>
      <c r="G565" s="4"/>
      <c r="H565" s="4"/>
      <c r="I565" s="4"/>
      <c r="J565" s="4"/>
      <c r="K565" s="4"/>
      <c r="L565" s="4"/>
      <c r="M565" s="8"/>
      <c r="N565" s="4"/>
      <c r="O565" s="4"/>
      <c r="P565" s="4"/>
      <c r="Q565" s="4"/>
      <c r="R565" s="4"/>
      <c r="S565" s="4"/>
      <c r="T565" s="4"/>
      <c r="U565" s="4"/>
      <c r="V565" s="4"/>
      <c r="W565" s="4"/>
      <c r="X565" s="4"/>
      <c r="Y565" s="4"/>
      <c r="Z565" s="4"/>
    </row>
    <row r="566" ht="12.75" customHeight="1">
      <c r="A566" s="7"/>
      <c r="B566" s="7"/>
      <c r="C566" s="7"/>
      <c r="D566" s="4"/>
      <c r="E566" s="8"/>
      <c r="F566" s="4"/>
      <c r="G566" s="4"/>
      <c r="H566" s="4"/>
      <c r="I566" s="4"/>
      <c r="J566" s="4"/>
      <c r="K566" s="4"/>
      <c r="L566" s="4"/>
      <c r="M566" s="8"/>
      <c r="N566" s="4"/>
      <c r="O566" s="4"/>
      <c r="P566" s="4"/>
      <c r="Q566" s="4"/>
      <c r="R566" s="4"/>
      <c r="S566" s="4"/>
      <c r="T566" s="4"/>
      <c r="U566" s="4"/>
      <c r="V566" s="4"/>
      <c r="W566" s="4"/>
      <c r="X566" s="4"/>
      <c r="Y566" s="4"/>
      <c r="Z566" s="4"/>
    </row>
    <row r="567" ht="12.75" customHeight="1">
      <c r="A567" s="7"/>
      <c r="B567" s="7"/>
      <c r="C567" s="7"/>
      <c r="D567" s="4"/>
      <c r="E567" s="8"/>
      <c r="F567" s="4"/>
      <c r="G567" s="4"/>
      <c r="H567" s="4"/>
      <c r="I567" s="4"/>
      <c r="J567" s="4"/>
      <c r="K567" s="4"/>
      <c r="L567" s="4"/>
      <c r="M567" s="8"/>
      <c r="N567" s="4"/>
      <c r="O567" s="4"/>
      <c r="P567" s="4"/>
      <c r="Q567" s="4"/>
      <c r="R567" s="4"/>
      <c r="S567" s="4"/>
      <c r="T567" s="4"/>
      <c r="U567" s="4"/>
      <c r="V567" s="4"/>
      <c r="W567" s="4"/>
      <c r="X567" s="4"/>
      <c r="Y567" s="4"/>
      <c r="Z567" s="4"/>
    </row>
    <row r="568" ht="12.75" customHeight="1">
      <c r="A568" s="7"/>
      <c r="B568" s="7"/>
      <c r="C568" s="7"/>
      <c r="D568" s="4"/>
      <c r="E568" s="8"/>
      <c r="F568" s="4"/>
      <c r="G568" s="4"/>
      <c r="H568" s="4"/>
      <c r="I568" s="4"/>
      <c r="J568" s="4"/>
      <c r="K568" s="4"/>
      <c r="L568" s="4"/>
      <c r="M568" s="8"/>
      <c r="N568" s="4"/>
      <c r="O568" s="4"/>
      <c r="P568" s="4"/>
      <c r="Q568" s="4"/>
      <c r="R568" s="4"/>
      <c r="S568" s="4"/>
      <c r="T568" s="4"/>
      <c r="U568" s="4"/>
      <c r="V568" s="4"/>
      <c r="W568" s="4"/>
      <c r="X568" s="4"/>
      <c r="Y568" s="4"/>
      <c r="Z568" s="4"/>
    </row>
    <row r="569" ht="12.75" customHeight="1">
      <c r="A569" s="7"/>
      <c r="B569" s="7"/>
      <c r="C569" s="7"/>
      <c r="D569" s="4"/>
      <c r="E569" s="8"/>
      <c r="F569" s="4"/>
      <c r="G569" s="4"/>
      <c r="H569" s="4"/>
      <c r="I569" s="4"/>
      <c r="J569" s="4"/>
      <c r="K569" s="4"/>
      <c r="L569" s="4"/>
      <c r="M569" s="8"/>
      <c r="N569" s="4"/>
      <c r="O569" s="4"/>
      <c r="P569" s="4"/>
      <c r="Q569" s="4"/>
      <c r="R569" s="4"/>
      <c r="S569" s="4"/>
      <c r="T569" s="4"/>
      <c r="U569" s="4"/>
      <c r="V569" s="4"/>
      <c r="W569" s="4"/>
      <c r="X569" s="4"/>
      <c r="Y569" s="4"/>
      <c r="Z569" s="4"/>
    </row>
    <row r="570" ht="12.75" customHeight="1">
      <c r="A570" s="7"/>
      <c r="B570" s="7"/>
      <c r="C570" s="7"/>
      <c r="D570" s="4"/>
      <c r="E570" s="8"/>
      <c r="F570" s="4"/>
      <c r="G570" s="4"/>
      <c r="H570" s="4"/>
      <c r="I570" s="4"/>
      <c r="J570" s="4"/>
      <c r="K570" s="4"/>
      <c r="L570" s="4"/>
      <c r="M570" s="8"/>
      <c r="N570" s="4"/>
      <c r="O570" s="4"/>
      <c r="P570" s="4"/>
      <c r="Q570" s="4"/>
      <c r="R570" s="4"/>
      <c r="S570" s="4"/>
      <c r="T570" s="4"/>
      <c r="U570" s="4"/>
      <c r="V570" s="4"/>
      <c r="W570" s="4"/>
      <c r="X570" s="4"/>
      <c r="Y570" s="4"/>
      <c r="Z570" s="4"/>
    </row>
    <row r="571" ht="12.75" customHeight="1">
      <c r="A571" s="7"/>
      <c r="B571" s="7"/>
      <c r="C571" s="7"/>
      <c r="D571" s="4"/>
      <c r="E571" s="8"/>
      <c r="F571" s="4"/>
      <c r="G571" s="4"/>
      <c r="H571" s="4"/>
      <c r="I571" s="4"/>
      <c r="J571" s="4"/>
      <c r="K571" s="4"/>
      <c r="L571" s="4"/>
      <c r="M571" s="8"/>
      <c r="N571" s="4"/>
      <c r="O571" s="4"/>
      <c r="P571" s="4"/>
      <c r="Q571" s="4"/>
      <c r="R571" s="4"/>
      <c r="S571" s="4"/>
      <c r="T571" s="4"/>
      <c r="U571" s="4"/>
      <c r="V571" s="4"/>
      <c r="W571" s="4"/>
      <c r="X571" s="4"/>
      <c r="Y571" s="4"/>
      <c r="Z571" s="4"/>
    </row>
    <row r="572" ht="12.75" customHeight="1">
      <c r="A572" s="7"/>
      <c r="B572" s="7"/>
      <c r="C572" s="7"/>
      <c r="D572" s="4"/>
      <c r="E572" s="8"/>
      <c r="F572" s="4"/>
      <c r="G572" s="4"/>
      <c r="H572" s="4"/>
      <c r="I572" s="4"/>
      <c r="J572" s="4"/>
      <c r="K572" s="4"/>
      <c r="L572" s="4"/>
      <c r="M572" s="8"/>
      <c r="N572" s="4"/>
      <c r="O572" s="4"/>
      <c r="P572" s="4"/>
      <c r="Q572" s="4"/>
      <c r="R572" s="4"/>
      <c r="S572" s="4"/>
      <c r="T572" s="4"/>
      <c r="U572" s="4"/>
      <c r="V572" s="4"/>
      <c r="W572" s="4"/>
      <c r="X572" s="4"/>
      <c r="Y572" s="4"/>
      <c r="Z572" s="4"/>
    </row>
    <row r="573" ht="12.75" customHeight="1">
      <c r="A573" s="7"/>
      <c r="B573" s="7"/>
      <c r="C573" s="7"/>
      <c r="D573" s="4"/>
      <c r="E573" s="8"/>
      <c r="F573" s="4"/>
      <c r="G573" s="4"/>
      <c r="H573" s="4"/>
      <c r="I573" s="4"/>
      <c r="J573" s="4"/>
      <c r="K573" s="4"/>
      <c r="L573" s="4"/>
      <c r="M573" s="8"/>
      <c r="N573" s="4"/>
      <c r="O573" s="4"/>
      <c r="P573" s="4"/>
      <c r="Q573" s="4"/>
      <c r="R573" s="4"/>
      <c r="S573" s="4"/>
      <c r="T573" s="4"/>
      <c r="U573" s="4"/>
      <c r="V573" s="4"/>
      <c r="W573" s="4"/>
      <c r="X573" s="4"/>
      <c r="Y573" s="4"/>
      <c r="Z573" s="4"/>
    </row>
    <row r="574" ht="12.75" customHeight="1">
      <c r="A574" s="7"/>
      <c r="B574" s="7"/>
      <c r="C574" s="7"/>
      <c r="D574" s="4"/>
      <c r="E574" s="8"/>
      <c r="F574" s="4"/>
      <c r="G574" s="4"/>
      <c r="H574" s="4"/>
      <c r="I574" s="4"/>
      <c r="J574" s="4"/>
      <c r="K574" s="4"/>
      <c r="L574" s="4"/>
      <c r="M574" s="8"/>
      <c r="N574" s="4"/>
      <c r="O574" s="4"/>
      <c r="P574" s="4"/>
      <c r="Q574" s="4"/>
      <c r="R574" s="4"/>
      <c r="S574" s="4"/>
      <c r="T574" s="4"/>
      <c r="U574" s="4"/>
      <c r="V574" s="4"/>
      <c r="W574" s="4"/>
      <c r="X574" s="4"/>
      <c r="Y574" s="4"/>
      <c r="Z574" s="4"/>
    </row>
    <row r="575" ht="12.75" customHeight="1">
      <c r="A575" s="7"/>
      <c r="B575" s="7"/>
      <c r="C575" s="7"/>
      <c r="D575" s="4"/>
      <c r="E575" s="8"/>
      <c r="F575" s="4"/>
      <c r="G575" s="4"/>
      <c r="H575" s="4"/>
      <c r="I575" s="4"/>
      <c r="J575" s="4"/>
      <c r="K575" s="4"/>
      <c r="L575" s="4"/>
      <c r="M575" s="8"/>
      <c r="N575" s="4"/>
      <c r="O575" s="4"/>
      <c r="P575" s="4"/>
      <c r="Q575" s="4"/>
      <c r="R575" s="4"/>
      <c r="S575" s="4"/>
      <c r="T575" s="4"/>
      <c r="U575" s="4"/>
      <c r="V575" s="4"/>
      <c r="W575" s="4"/>
      <c r="X575" s="4"/>
      <c r="Y575" s="4"/>
      <c r="Z575" s="4"/>
    </row>
    <row r="576" ht="12.75" customHeight="1">
      <c r="A576" s="7"/>
      <c r="B576" s="7"/>
      <c r="C576" s="7"/>
      <c r="D576" s="4"/>
      <c r="E576" s="8"/>
      <c r="F576" s="4"/>
      <c r="G576" s="4"/>
      <c r="H576" s="4"/>
      <c r="I576" s="4"/>
      <c r="J576" s="4"/>
      <c r="K576" s="4"/>
      <c r="L576" s="4"/>
      <c r="M576" s="8"/>
      <c r="N576" s="4"/>
      <c r="O576" s="4"/>
      <c r="P576" s="4"/>
      <c r="Q576" s="4"/>
      <c r="R576" s="4"/>
      <c r="S576" s="4"/>
      <c r="T576" s="4"/>
      <c r="U576" s="4"/>
      <c r="V576" s="4"/>
      <c r="W576" s="4"/>
      <c r="X576" s="4"/>
      <c r="Y576" s="4"/>
      <c r="Z576" s="4"/>
    </row>
    <row r="577" ht="12.75" customHeight="1">
      <c r="A577" s="7"/>
      <c r="B577" s="7"/>
      <c r="C577" s="7"/>
      <c r="D577" s="4"/>
      <c r="E577" s="8"/>
      <c r="F577" s="4"/>
      <c r="G577" s="4"/>
      <c r="H577" s="4"/>
      <c r="I577" s="4"/>
      <c r="J577" s="4"/>
      <c r="K577" s="4"/>
      <c r="L577" s="4"/>
      <c r="M577" s="8"/>
      <c r="N577" s="4"/>
      <c r="O577" s="4"/>
      <c r="P577" s="4"/>
      <c r="Q577" s="4"/>
      <c r="R577" s="4"/>
      <c r="S577" s="4"/>
      <c r="T577" s="4"/>
      <c r="U577" s="4"/>
      <c r="V577" s="4"/>
      <c r="W577" s="4"/>
      <c r="X577" s="4"/>
      <c r="Y577" s="4"/>
      <c r="Z577" s="4"/>
    </row>
    <row r="578" ht="12.75" customHeight="1">
      <c r="A578" s="7"/>
      <c r="B578" s="7"/>
      <c r="C578" s="7"/>
      <c r="D578" s="4"/>
      <c r="E578" s="8"/>
      <c r="F578" s="4"/>
      <c r="G578" s="4"/>
      <c r="H578" s="4"/>
      <c r="I578" s="4"/>
      <c r="J578" s="4"/>
      <c r="K578" s="4"/>
      <c r="L578" s="4"/>
      <c r="M578" s="8"/>
      <c r="N578" s="4"/>
      <c r="O578" s="4"/>
      <c r="P578" s="4"/>
      <c r="Q578" s="4"/>
      <c r="R578" s="4"/>
      <c r="S578" s="4"/>
      <c r="T578" s="4"/>
      <c r="U578" s="4"/>
      <c r="V578" s="4"/>
      <c r="W578" s="4"/>
      <c r="X578" s="4"/>
      <c r="Y578" s="4"/>
      <c r="Z578" s="4"/>
    </row>
    <row r="579" ht="12.75" customHeight="1">
      <c r="A579" s="7"/>
      <c r="B579" s="7"/>
      <c r="C579" s="7"/>
      <c r="D579" s="4"/>
      <c r="E579" s="8"/>
      <c r="F579" s="4"/>
      <c r="G579" s="4"/>
      <c r="H579" s="4"/>
      <c r="I579" s="4"/>
      <c r="J579" s="4"/>
      <c r="K579" s="4"/>
      <c r="L579" s="4"/>
      <c r="M579" s="8"/>
      <c r="N579" s="4"/>
      <c r="O579" s="4"/>
      <c r="P579" s="4"/>
      <c r="Q579" s="4"/>
      <c r="R579" s="4"/>
      <c r="S579" s="4"/>
      <c r="T579" s="4"/>
      <c r="U579" s="4"/>
      <c r="V579" s="4"/>
      <c r="W579" s="4"/>
      <c r="X579" s="4"/>
      <c r="Y579" s="4"/>
      <c r="Z579" s="4"/>
    </row>
    <row r="580" ht="12.75" customHeight="1">
      <c r="A580" s="7"/>
      <c r="B580" s="7"/>
      <c r="C580" s="7"/>
      <c r="D580" s="4"/>
      <c r="E580" s="8"/>
      <c r="F580" s="4"/>
      <c r="G580" s="4"/>
      <c r="H580" s="4"/>
      <c r="I580" s="4"/>
      <c r="J580" s="4"/>
      <c r="K580" s="4"/>
      <c r="L580" s="4"/>
      <c r="M580" s="8"/>
      <c r="N580" s="4"/>
      <c r="O580" s="4"/>
      <c r="P580" s="4"/>
      <c r="Q580" s="4"/>
      <c r="R580" s="4"/>
      <c r="S580" s="4"/>
      <c r="T580" s="4"/>
      <c r="U580" s="4"/>
      <c r="V580" s="4"/>
      <c r="W580" s="4"/>
      <c r="X580" s="4"/>
      <c r="Y580" s="4"/>
      <c r="Z580" s="4"/>
    </row>
    <row r="581" ht="12.75" customHeight="1">
      <c r="A581" s="7"/>
      <c r="B581" s="7"/>
      <c r="C581" s="7"/>
      <c r="D581" s="4"/>
      <c r="E581" s="8"/>
      <c r="F581" s="4"/>
      <c r="G581" s="4"/>
      <c r="H581" s="4"/>
      <c r="I581" s="4"/>
      <c r="J581" s="4"/>
      <c r="K581" s="4"/>
      <c r="L581" s="4"/>
      <c r="M581" s="8"/>
      <c r="N581" s="4"/>
      <c r="O581" s="4"/>
      <c r="P581" s="4"/>
      <c r="Q581" s="4"/>
      <c r="R581" s="4"/>
      <c r="S581" s="4"/>
      <c r="T581" s="4"/>
      <c r="U581" s="4"/>
      <c r="V581" s="4"/>
      <c r="W581" s="4"/>
      <c r="X581" s="4"/>
      <c r="Y581" s="4"/>
      <c r="Z581" s="4"/>
    </row>
    <row r="582" ht="12.75" customHeight="1">
      <c r="A582" s="7"/>
      <c r="B582" s="7"/>
      <c r="C582" s="7"/>
      <c r="D582" s="4"/>
      <c r="E582" s="8"/>
      <c r="F582" s="4"/>
      <c r="G582" s="4"/>
      <c r="H582" s="4"/>
      <c r="I582" s="4"/>
      <c r="J582" s="4"/>
      <c r="K582" s="4"/>
      <c r="L582" s="4"/>
      <c r="M582" s="8"/>
      <c r="N582" s="4"/>
      <c r="O582" s="4"/>
      <c r="P582" s="4"/>
      <c r="Q582" s="4"/>
      <c r="R582" s="4"/>
      <c r="S582" s="4"/>
      <c r="T582" s="4"/>
      <c r="U582" s="4"/>
      <c r="V582" s="4"/>
      <c r="W582" s="4"/>
      <c r="X582" s="4"/>
      <c r="Y582" s="4"/>
      <c r="Z582" s="4"/>
    </row>
    <row r="583" ht="12.75" customHeight="1">
      <c r="A583" s="7"/>
      <c r="B583" s="7"/>
      <c r="C583" s="7"/>
      <c r="D583" s="4"/>
      <c r="E583" s="8"/>
      <c r="F583" s="4"/>
      <c r="G583" s="4"/>
      <c r="H583" s="4"/>
      <c r="I583" s="4"/>
      <c r="J583" s="4"/>
      <c r="K583" s="4"/>
      <c r="L583" s="4"/>
      <c r="M583" s="8"/>
      <c r="N583" s="4"/>
      <c r="O583" s="4"/>
      <c r="P583" s="4"/>
      <c r="Q583" s="4"/>
      <c r="R583" s="4"/>
      <c r="S583" s="4"/>
      <c r="T583" s="4"/>
      <c r="U583" s="4"/>
      <c r="V583" s="4"/>
      <c r="W583" s="4"/>
      <c r="X583" s="4"/>
      <c r="Y583" s="4"/>
      <c r="Z583" s="4"/>
    </row>
    <row r="584" ht="12.75" customHeight="1">
      <c r="A584" s="7"/>
      <c r="B584" s="7"/>
      <c r="C584" s="7"/>
      <c r="D584" s="4"/>
      <c r="E584" s="8"/>
      <c r="F584" s="4"/>
      <c r="G584" s="4"/>
      <c r="H584" s="4"/>
      <c r="I584" s="4"/>
      <c r="J584" s="4"/>
      <c r="K584" s="4"/>
      <c r="L584" s="4"/>
      <c r="M584" s="8"/>
      <c r="N584" s="4"/>
      <c r="O584" s="4"/>
      <c r="P584" s="4"/>
      <c r="Q584" s="4"/>
      <c r="R584" s="4"/>
      <c r="S584" s="4"/>
      <c r="T584" s="4"/>
      <c r="U584" s="4"/>
      <c r="V584" s="4"/>
      <c r="W584" s="4"/>
      <c r="X584" s="4"/>
      <c r="Y584" s="4"/>
      <c r="Z584" s="4"/>
    </row>
    <row r="585" ht="12.75" customHeight="1">
      <c r="A585" s="7"/>
      <c r="B585" s="7"/>
      <c r="C585" s="7"/>
      <c r="D585" s="4"/>
      <c r="E585" s="8"/>
      <c r="F585" s="4"/>
      <c r="G585" s="4"/>
      <c r="H585" s="4"/>
      <c r="I585" s="4"/>
      <c r="J585" s="4"/>
      <c r="K585" s="4"/>
      <c r="L585" s="4"/>
      <c r="M585" s="8"/>
      <c r="N585" s="4"/>
      <c r="O585" s="4"/>
      <c r="P585" s="4"/>
      <c r="Q585" s="4"/>
      <c r="R585" s="4"/>
      <c r="S585" s="4"/>
      <c r="T585" s="4"/>
      <c r="U585" s="4"/>
      <c r="V585" s="4"/>
      <c r="W585" s="4"/>
      <c r="X585" s="4"/>
      <c r="Y585" s="4"/>
      <c r="Z585" s="4"/>
    </row>
    <row r="586" ht="12.75" customHeight="1">
      <c r="A586" s="7"/>
      <c r="B586" s="7"/>
      <c r="C586" s="7"/>
      <c r="D586" s="4"/>
      <c r="E586" s="8"/>
      <c r="F586" s="4"/>
      <c r="G586" s="4"/>
      <c r="H586" s="4"/>
      <c r="I586" s="4"/>
      <c r="J586" s="4"/>
      <c r="K586" s="4"/>
      <c r="L586" s="4"/>
      <c r="M586" s="8"/>
      <c r="N586" s="4"/>
      <c r="O586" s="4"/>
      <c r="P586" s="4"/>
      <c r="Q586" s="4"/>
      <c r="R586" s="4"/>
      <c r="S586" s="4"/>
      <c r="T586" s="4"/>
      <c r="U586" s="4"/>
      <c r="V586" s="4"/>
      <c r="W586" s="4"/>
      <c r="X586" s="4"/>
      <c r="Y586" s="4"/>
      <c r="Z586" s="4"/>
    </row>
    <row r="587" ht="12.75" customHeight="1">
      <c r="A587" s="7"/>
      <c r="B587" s="7"/>
      <c r="C587" s="7"/>
      <c r="D587" s="4"/>
      <c r="E587" s="8"/>
      <c r="F587" s="4"/>
      <c r="G587" s="4"/>
      <c r="H587" s="4"/>
      <c r="I587" s="4"/>
      <c r="J587" s="4"/>
      <c r="K587" s="4"/>
      <c r="L587" s="4"/>
      <c r="M587" s="8"/>
      <c r="N587" s="4"/>
      <c r="O587" s="4"/>
      <c r="P587" s="4"/>
      <c r="Q587" s="4"/>
      <c r="R587" s="4"/>
      <c r="S587" s="4"/>
      <c r="T587" s="4"/>
      <c r="U587" s="4"/>
      <c r="V587" s="4"/>
      <c r="W587" s="4"/>
      <c r="X587" s="4"/>
      <c r="Y587" s="4"/>
      <c r="Z587" s="4"/>
    </row>
    <row r="588" ht="12.75" customHeight="1">
      <c r="A588" s="7"/>
      <c r="B588" s="7"/>
      <c r="C588" s="7"/>
      <c r="D588" s="4"/>
      <c r="E588" s="8"/>
      <c r="F588" s="4"/>
      <c r="G588" s="4"/>
      <c r="H588" s="4"/>
      <c r="I588" s="4"/>
      <c r="J588" s="4"/>
      <c r="K588" s="4"/>
      <c r="L588" s="4"/>
      <c r="M588" s="8"/>
      <c r="N588" s="4"/>
      <c r="O588" s="4"/>
      <c r="P588" s="4"/>
      <c r="Q588" s="4"/>
      <c r="R588" s="4"/>
      <c r="S588" s="4"/>
      <c r="T588" s="4"/>
      <c r="U588" s="4"/>
      <c r="V588" s="4"/>
      <c r="W588" s="4"/>
      <c r="X588" s="4"/>
      <c r="Y588" s="4"/>
      <c r="Z588" s="4"/>
    </row>
    <row r="589" ht="12.75" customHeight="1">
      <c r="A589" s="7"/>
      <c r="B589" s="7"/>
      <c r="C589" s="7"/>
      <c r="D589" s="4"/>
      <c r="E589" s="8"/>
      <c r="F589" s="4"/>
      <c r="G589" s="4"/>
      <c r="H589" s="4"/>
      <c r="I589" s="4"/>
      <c r="J589" s="4"/>
      <c r="K589" s="4"/>
      <c r="L589" s="4"/>
      <c r="M589" s="8"/>
      <c r="N589" s="4"/>
      <c r="O589" s="4"/>
      <c r="P589" s="4"/>
      <c r="Q589" s="4"/>
      <c r="R589" s="4"/>
      <c r="S589" s="4"/>
      <c r="T589" s="4"/>
      <c r="U589" s="4"/>
      <c r="V589" s="4"/>
      <c r="W589" s="4"/>
      <c r="X589" s="4"/>
      <c r="Y589" s="4"/>
      <c r="Z589" s="4"/>
    </row>
    <row r="590" ht="12.75" customHeight="1">
      <c r="A590" s="7"/>
      <c r="B590" s="7"/>
      <c r="C590" s="7"/>
      <c r="D590" s="4"/>
      <c r="E590" s="8"/>
      <c r="F590" s="4"/>
      <c r="G590" s="4"/>
      <c r="H590" s="4"/>
      <c r="I590" s="4"/>
      <c r="J590" s="4"/>
      <c r="K590" s="4"/>
      <c r="L590" s="4"/>
      <c r="M590" s="8"/>
      <c r="N590" s="4"/>
      <c r="O590" s="4"/>
      <c r="P590" s="4"/>
      <c r="Q590" s="4"/>
      <c r="R590" s="4"/>
      <c r="S590" s="4"/>
      <c r="T590" s="4"/>
      <c r="U590" s="4"/>
      <c r="V590" s="4"/>
      <c r="W590" s="4"/>
      <c r="X590" s="4"/>
      <c r="Y590" s="4"/>
      <c r="Z590" s="4"/>
    </row>
    <row r="591" ht="12.75" customHeight="1">
      <c r="A591" s="7"/>
      <c r="B591" s="7"/>
      <c r="C591" s="7"/>
      <c r="D591" s="4"/>
      <c r="E591" s="8"/>
      <c r="F591" s="4"/>
      <c r="G591" s="4"/>
      <c r="H591" s="4"/>
      <c r="I591" s="4"/>
      <c r="J591" s="4"/>
      <c r="K591" s="4"/>
      <c r="L591" s="4"/>
      <c r="M591" s="8"/>
      <c r="N591" s="4"/>
      <c r="O591" s="4"/>
      <c r="P591" s="4"/>
      <c r="Q591" s="4"/>
      <c r="R591" s="4"/>
      <c r="S591" s="4"/>
      <c r="T591" s="4"/>
      <c r="U591" s="4"/>
      <c r="V591" s="4"/>
      <c r="W591" s="4"/>
      <c r="X591" s="4"/>
      <c r="Y591" s="4"/>
      <c r="Z591" s="4"/>
    </row>
    <row r="592" ht="12.75" customHeight="1">
      <c r="A592" s="7"/>
      <c r="B592" s="7"/>
      <c r="C592" s="7"/>
      <c r="D592" s="4"/>
      <c r="E592" s="8"/>
      <c r="F592" s="4"/>
      <c r="G592" s="4"/>
      <c r="H592" s="4"/>
      <c r="I592" s="4"/>
      <c r="J592" s="4"/>
      <c r="K592" s="4"/>
      <c r="L592" s="4"/>
      <c r="M592" s="8"/>
      <c r="N592" s="4"/>
      <c r="O592" s="4"/>
      <c r="P592" s="4"/>
      <c r="Q592" s="4"/>
      <c r="R592" s="4"/>
      <c r="S592" s="4"/>
      <c r="T592" s="4"/>
      <c r="U592" s="4"/>
      <c r="V592" s="4"/>
      <c r="W592" s="4"/>
      <c r="X592" s="4"/>
      <c r="Y592" s="4"/>
      <c r="Z592" s="4"/>
    </row>
    <row r="593" ht="12.75" customHeight="1">
      <c r="A593" s="7"/>
      <c r="B593" s="7"/>
      <c r="C593" s="7"/>
      <c r="D593" s="4"/>
      <c r="E593" s="8"/>
      <c r="F593" s="4"/>
      <c r="G593" s="4"/>
      <c r="H593" s="4"/>
      <c r="I593" s="4"/>
      <c r="J593" s="4"/>
      <c r="K593" s="4"/>
      <c r="L593" s="4"/>
      <c r="M593" s="8"/>
      <c r="N593" s="4"/>
      <c r="O593" s="4"/>
      <c r="P593" s="4"/>
      <c r="Q593" s="4"/>
      <c r="R593" s="4"/>
      <c r="S593" s="4"/>
      <c r="T593" s="4"/>
      <c r="U593" s="4"/>
      <c r="V593" s="4"/>
      <c r="W593" s="4"/>
      <c r="X593" s="4"/>
      <c r="Y593" s="4"/>
      <c r="Z593" s="4"/>
    </row>
    <row r="594" ht="12.75" customHeight="1">
      <c r="A594" s="7"/>
      <c r="B594" s="7"/>
      <c r="C594" s="7"/>
      <c r="D594" s="4"/>
      <c r="E594" s="8"/>
      <c r="F594" s="4"/>
      <c r="G594" s="4"/>
      <c r="H594" s="4"/>
      <c r="I594" s="4"/>
      <c r="J594" s="4"/>
      <c r="K594" s="4"/>
      <c r="L594" s="4"/>
      <c r="M594" s="8"/>
      <c r="N594" s="4"/>
      <c r="O594" s="4"/>
      <c r="P594" s="4"/>
      <c r="Q594" s="4"/>
      <c r="R594" s="4"/>
      <c r="S594" s="4"/>
      <c r="T594" s="4"/>
      <c r="U594" s="4"/>
      <c r="V594" s="4"/>
      <c r="W594" s="4"/>
      <c r="X594" s="4"/>
      <c r="Y594" s="4"/>
      <c r="Z594" s="4"/>
    </row>
    <row r="595" ht="12.75" customHeight="1">
      <c r="A595" s="7"/>
      <c r="B595" s="7"/>
      <c r="C595" s="7"/>
      <c r="D595" s="4"/>
      <c r="E595" s="8"/>
      <c r="F595" s="4"/>
      <c r="G595" s="4"/>
      <c r="H595" s="4"/>
      <c r="I595" s="4"/>
      <c r="J595" s="4"/>
      <c r="K595" s="4"/>
      <c r="L595" s="4"/>
      <c r="M595" s="8"/>
      <c r="N595" s="4"/>
      <c r="O595" s="4"/>
      <c r="P595" s="4"/>
      <c r="Q595" s="4"/>
      <c r="R595" s="4"/>
      <c r="S595" s="4"/>
      <c r="T595" s="4"/>
      <c r="U595" s="4"/>
      <c r="V595" s="4"/>
      <c r="W595" s="4"/>
      <c r="X595" s="4"/>
      <c r="Y595" s="4"/>
      <c r="Z595" s="4"/>
    </row>
    <row r="596" ht="12.75" customHeight="1">
      <c r="A596" s="7"/>
      <c r="B596" s="7"/>
      <c r="C596" s="7"/>
      <c r="D596" s="4"/>
      <c r="E596" s="8"/>
      <c r="F596" s="4"/>
      <c r="G596" s="4"/>
      <c r="H596" s="4"/>
      <c r="I596" s="4"/>
      <c r="J596" s="4"/>
      <c r="K596" s="4"/>
      <c r="L596" s="4"/>
      <c r="M596" s="8"/>
      <c r="N596" s="4"/>
      <c r="O596" s="4"/>
      <c r="P596" s="4"/>
      <c r="Q596" s="4"/>
      <c r="R596" s="4"/>
      <c r="S596" s="4"/>
      <c r="T596" s="4"/>
      <c r="U596" s="4"/>
      <c r="V596" s="4"/>
      <c r="W596" s="4"/>
      <c r="X596" s="4"/>
      <c r="Y596" s="4"/>
      <c r="Z596" s="4"/>
    </row>
    <row r="597" ht="12.75" customHeight="1">
      <c r="A597" s="7"/>
      <c r="B597" s="7"/>
      <c r="C597" s="7"/>
      <c r="D597" s="4"/>
      <c r="E597" s="8"/>
      <c r="F597" s="4"/>
      <c r="G597" s="4"/>
      <c r="H597" s="4"/>
      <c r="I597" s="4"/>
      <c r="J597" s="4"/>
      <c r="K597" s="4"/>
      <c r="L597" s="4"/>
      <c r="M597" s="8"/>
      <c r="N597" s="4"/>
      <c r="O597" s="4"/>
      <c r="P597" s="4"/>
      <c r="Q597" s="4"/>
      <c r="R597" s="4"/>
      <c r="S597" s="4"/>
      <c r="T597" s="4"/>
      <c r="U597" s="4"/>
      <c r="V597" s="4"/>
      <c r="W597" s="4"/>
      <c r="X597" s="4"/>
      <c r="Y597" s="4"/>
      <c r="Z597" s="4"/>
    </row>
    <row r="598" ht="12.75" customHeight="1">
      <c r="A598" s="7"/>
      <c r="B598" s="7"/>
      <c r="C598" s="7"/>
      <c r="D598" s="4"/>
      <c r="E598" s="8"/>
      <c r="F598" s="4"/>
      <c r="G598" s="4"/>
      <c r="H598" s="4"/>
      <c r="I598" s="4"/>
      <c r="J598" s="4"/>
      <c r="K598" s="4"/>
      <c r="L598" s="4"/>
      <c r="M598" s="8"/>
      <c r="N598" s="4"/>
      <c r="O598" s="4"/>
      <c r="P598" s="4"/>
      <c r="Q598" s="4"/>
      <c r="R598" s="4"/>
      <c r="S598" s="4"/>
      <c r="T598" s="4"/>
      <c r="U598" s="4"/>
      <c r="V598" s="4"/>
      <c r="W598" s="4"/>
      <c r="X598" s="4"/>
      <c r="Y598" s="4"/>
      <c r="Z598" s="4"/>
    </row>
    <row r="599" ht="12.75" customHeight="1">
      <c r="A599" s="7"/>
      <c r="B599" s="7"/>
      <c r="C599" s="7"/>
      <c r="D599" s="4"/>
      <c r="E599" s="8"/>
      <c r="F599" s="4"/>
      <c r="G599" s="4"/>
      <c r="H599" s="4"/>
      <c r="I599" s="4"/>
      <c r="J599" s="4"/>
      <c r="K599" s="4"/>
      <c r="L599" s="4"/>
      <c r="M599" s="8"/>
      <c r="N599" s="4"/>
      <c r="O599" s="4"/>
      <c r="P599" s="4"/>
      <c r="Q599" s="4"/>
      <c r="R599" s="4"/>
      <c r="S599" s="4"/>
      <c r="T599" s="4"/>
      <c r="U599" s="4"/>
      <c r="V599" s="4"/>
      <c r="W599" s="4"/>
      <c r="X599" s="4"/>
      <c r="Y599" s="4"/>
      <c r="Z599" s="4"/>
    </row>
    <row r="600" ht="12.75" customHeight="1">
      <c r="A600" s="7"/>
      <c r="B600" s="7"/>
      <c r="C600" s="7"/>
      <c r="D600" s="4"/>
      <c r="E600" s="8"/>
      <c r="F600" s="4"/>
      <c r="G600" s="4"/>
      <c r="H600" s="4"/>
      <c r="I600" s="4"/>
      <c r="J600" s="4"/>
      <c r="K600" s="4"/>
      <c r="L600" s="4"/>
      <c r="M600" s="8"/>
      <c r="N600" s="4"/>
      <c r="O600" s="4"/>
      <c r="P600" s="4"/>
      <c r="Q600" s="4"/>
      <c r="R600" s="4"/>
      <c r="S600" s="4"/>
      <c r="T600" s="4"/>
      <c r="U600" s="4"/>
      <c r="V600" s="4"/>
      <c r="W600" s="4"/>
      <c r="X600" s="4"/>
      <c r="Y600" s="4"/>
      <c r="Z600" s="4"/>
    </row>
    <row r="601" ht="12.75" customHeight="1">
      <c r="A601" s="7"/>
      <c r="B601" s="7"/>
      <c r="C601" s="7"/>
      <c r="D601" s="4"/>
      <c r="E601" s="8"/>
      <c r="F601" s="4"/>
      <c r="G601" s="4"/>
      <c r="H601" s="4"/>
      <c r="I601" s="4"/>
      <c r="J601" s="4"/>
      <c r="K601" s="4"/>
      <c r="L601" s="4"/>
      <c r="M601" s="8"/>
      <c r="N601" s="4"/>
      <c r="O601" s="4"/>
      <c r="P601" s="4"/>
      <c r="Q601" s="4"/>
      <c r="R601" s="4"/>
      <c r="S601" s="4"/>
      <c r="T601" s="4"/>
      <c r="U601" s="4"/>
      <c r="V601" s="4"/>
      <c r="W601" s="4"/>
      <c r="X601" s="4"/>
      <c r="Y601" s="4"/>
      <c r="Z601" s="4"/>
    </row>
    <row r="602" ht="12.75" customHeight="1">
      <c r="A602" s="7"/>
      <c r="B602" s="7"/>
      <c r="C602" s="7"/>
      <c r="D602" s="4"/>
      <c r="E602" s="8"/>
      <c r="F602" s="4"/>
      <c r="G602" s="4"/>
      <c r="H602" s="4"/>
      <c r="I602" s="4"/>
      <c r="J602" s="4"/>
      <c r="K602" s="4"/>
      <c r="L602" s="4"/>
      <c r="M602" s="8"/>
      <c r="N602" s="4"/>
      <c r="O602" s="4"/>
      <c r="P602" s="4"/>
      <c r="Q602" s="4"/>
      <c r="R602" s="4"/>
      <c r="S602" s="4"/>
      <c r="T602" s="4"/>
      <c r="U602" s="4"/>
      <c r="V602" s="4"/>
      <c r="W602" s="4"/>
      <c r="X602" s="4"/>
      <c r="Y602" s="4"/>
      <c r="Z602" s="4"/>
    </row>
    <row r="603" ht="12.75" customHeight="1">
      <c r="A603" s="7"/>
      <c r="B603" s="7"/>
      <c r="C603" s="7"/>
      <c r="D603" s="4"/>
      <c r="E603" s="8"/>
      <c r="F603" s="4"/>
      <c r="G603" s="4"/>
      <c r="H603" s="4"/>
      <c r="I603" s="4"/>
      <c r="J603" s="4"/>
      <c r="K603" s="4"/>
      <c r="L603" s="4"/>
      <c r="M603" s="8"/>
      <c r="N603" s="4"/>
      <c r="O603" s="4"/>
      <c r="P603" s="4"/>
      <c r="Q603" s="4"/>
      <c r="R603" s="4"/>
      <c r="S603" s="4"/>
      <c r="T603" s="4"/>
      <c r="U603" s="4"/>
      <c r="V603" s="4"/>
      <c r="W603" s="4"/>
      <c r="X603" s="4"/>
      <c r="Y603" s="4"/>
      <c r="Z603" s="4"/>
    </row>
    <row r="604" ht="12.75" customHeight="1">
      <c r="A604" s="7"/>
      <c r="B604" s="7"/>
      <c r="C604" s="7"/>
      <c r="D604" s="4"/>
      <c r="E604" s="8"/>
      <c r="F604" s="4"/>
      <c r="G604" s="4"/>
      <c r="H604" s="4"/>
      <c r="I604" s="4"/>
      <c r="J604" s="4"/>
      <c r="K604" s="4"/>
      <c r="L604" s="4"/>
      <c r="M604" s="8"/>
      <c r="N604" s="4"/>
      <c r="O604" s="4"/>
      <c r="P604" s="4"/>
      <c r="Q604" s="4"/>
      <c r="R604" s="4"/>
      <c r="S604" s="4"/>
      <c r="T604" s="4"/>
      <c r="U604" s="4"/>
      <c r="V604" s="4"/>
      <c r="W604" s="4"/>
      <c r="X604" s="4"/>
      <c r="Y604" s="4"/>
      <c r="Z604" s="4"/>
    </row>
    <row r="605" ht="12.75" customHeight="1">
      <c r="A605" s="7"/>
      <c r="B605" s="7"/>
      <c r="C605" s="7"/>
      <c r="D605" s="4"/>
      <c r="E605" s="8"/>
      <c r="F605" s="4"/>
      <c r="G605" s="4"/>
      <c r="H605" s="4"/>
      <c r="I605" s="4"/>
      <c r="J605" s="4"/>
      <c r="K605" s="4"/>
      <c r="L605" s="4"/>
      <c r="M605" s="8"/>
      <c r="N605" s="4"/>
      <c r="O605" s="4"/>
      <c r="P605" s="4"/>
      <c r="Q605" s="4"/>
      <c r="R605" s="4"/>
      <c r="S605" s="4"/>
      <c r="T605" s="4"/>
      <c r="U605" s="4"/>
      <c r="V605" s="4"/>
      <c r="W605" s="4"/>
      <c r="X605" s="4"/>
      <c r="Y605" s="4"/>
      <c r="Z605" s="4"/>
    </row>
    <row r="606" ht="12.75" customHeight="1">
      <c r="A606" s="7"/>
      <c r="B606" s="7"/>
      <c r="C606" s="7"/>
      <c r="D606" s="4"/>
      <c r="E606" s="8"/>
      <c r="F606" s="4"/>
      <c r="G606" s="4"/>
      <c r="H606" s="4"/>
      <c r="I606" s="4"/>
      <c r="J606" s="4"/>
      <c r="K606" s="4"/>
      <c r="L606" s="4"/>
      <c r="M606" s="8"/>
      <c r="N606" s="4"/>
      <c r="O606" s="4"/>
      <c r="P606" s="4"/>
      <c r="Q606" s="4"/>
      <c r="R606" s="4"/>
      <c r="S606" s="4"/>
      <c r="T606" s="4"/>
      <c r="U606" s="4"/>
      <c r="V606" s="4"/>
      <c r="W606" s="4"/>
      <c r="X606" s="4"/>
      <c r="Y606" s="4"/>
      <c r="Z606" s="4"/>
    </row>
    <row r="607" ht="12.75" customHeight="1">
      <c r="A607" s="7"/>
      <c r="B607" s="7"/>
      <c r="C607" s="7"/>
      <c r="D607" s="4"/>
      <c r="E607" s="8"/>
      <c r="F607" s="4"/>
      <c r="G607" s="4"/>
      <c r="H607" s="4"/>
      <c r="I607" s="4"/>
      <c r="J607" s="4"/>
      <c r="K607" s="4"/>
      <c r="L607" s="4"/>
      <c r="M607" s="8"/>
      <c r="N607" s="4"/>
      <c r="O607" s="4"/>
      <c r="P607" s="4"/>
      <c r="Q607" s="4"/>
      <c r="R607" s="4"/>
      <c r="S607" s="4"/>
      <c r="T607" s="4"/>
      <c r="U607" s="4"/>
      <c r="V607" s="4"/>
      <c r="W607" s="4"/>
      <c r="X607" s="4"/>
      <c r="Y607" s="4"/>
      <c r="Z607" s="4"/>
    </row>
    <row r="608" ht="12.75" customHeight="1">
      <c r="A608" s="7"/>
      <c r="B608" s="7"/>
      <c r="C608" s="7"/>
      <c r="D608" s="4"/>
      <c r="E608" s="8"/>
      <c r="F608" s="4"/>
      <c r="G608" s="4"/>
      <c r="H608" s="4"/>
      <c r="I608" s="4"/>
      <c r="J608" s="4"/>
      <c r="K608" s="4"/>
      <c r="L608" s="4"/>
      <c r="M608" s="8"/>
      <c r="N608" s="4"/>
      <c r="O608" s="4"/>
      <c r="P608" s="4"/>
      <c r="Q608" s="4"/>
      <c r="R608" s="4"/>
      <c r="S608" s="4"/>
      <c r="T608" s="4"/>
      <c r="U608" s="4"/>
      <c r="V608" s="4"/>
      <c r="W608" s="4"/>
      <c r="X608" s="4"/>
      <c r="Y608" s="4"/>
      <c r="Z608" s="4"/>
    </row>
    <row r="609" ht="12.75" customHeight="1">
      <c r="A609" s="7"/>
      <c r="B609" s="7"/>
      <c r="C609" s="7"/>
      <c r="D609" s="4"/>
      <c r="E609" s="8"/>
      <c r="F609" s="4"/>
      <c r="G609" s="4"/>
      <c r="H609" s="4"/>
      <c r="I609" s="4"/>
      <c r="J609" s="4"/>
      <c r="K609" s="4"/>
      <c r="L609" s="4"/>
      <c r="M609" s="8"/>
      <c r="N609" s="4"/>
      <c r="O609" s="4"/>
      <c r="P609" s="4"/>
      <c r="Q609" s="4"/>
      <c r="R609" s="4"/>
      <c r="S609" s="4"/>
      <c r="T609" s="4"/>
      <c r="U609" s="4"/>
      <c r="V609" s="4"/>
      <c r="W609" s="4"/>
      <c r="X609" s="4"/>
      <c r="Y609" s="4"/>
      <c r="Z609" s="4"/>
    </row>
    <row r="610" ht="12.75" customHeight="1">
      <c r="A610" s="7"/>
      <c r="B610" s="7"/>
      <c r="C610" s="7"/>
      <c r="D610" s="4"/>
      <c r="E610" s="8"/>
      <c r="F610" s="4"/>
      <c r="G610" s="4"/>
      <c r="H610" s="4"/>
      <c r="I610" s="4"/>
      <c r="J610" s="4"/>
      <c r="K610" s="4"/>
      <c r="L610" s="4"/>
      <c r="M610" s="8"/>
      <c r="N610" s="4"/>
      <c r="O610" s="4"/>
      <c r="P610" s="4"/>
      <c r="Q610" s="4"/>
      <c r="R610" s="4"/>
      <c r="S610" s="4"/>
      <c r="T610" s="4"/>
      <c r="U610" s="4"/>
      <c r="V610" s="4"/>
      <c r="W610" s="4"/>
      <c r="X610" s="4"/>
      <c r="Y610" s="4"/>
      <c r="Z610" s="4"/>
    </row>
    <row r="611" ht="12.75" customHeight="1">
      <c r="A611" s="7"/>
      <c r="B611" s="7"/>
      <c r="C611" s="7"/>
      <c r="D611" s="4"/>
      <c r="E611" s="8"/>
      <c r="F611" s="4"/>
      <c r="G611" s="4"/>
      <c r="H611" s="4"/>
      <c r="I611" s="4"/>
      <c r="J611" s="4"/>
      <c r="K611" s="4"/>
      <c r="L611" s="4"/>
      <c r="M611" s="8"/>
      <c r="N611" s="4"/>
      <c r="O611" s="4"/>
      <c r="P611" s="4"/>
      <c r="Q611" s="4"/>
      <c r="R611" s="4"/>
      <c r="S611" s="4"/>
      <c r="T611" s="4"/>
      <c r="U611" s="4"/>
      <c r="V611" s="4"/>
      <c r="W611" s="4"/>
      <c r="X611" s="4"/>
      <c r="Y611" s="4"/>
      <c r="Z611" s="4"/>
    </row>
    <row r="612" ht="12.75" customHeight="1">
      <c r="A612" s="7"/>
      <c r="B612" s="7"/>
      <c r="C612" s="7"/>
      <c r="D612" s="4"/>
      <c r="E612" s="8"/>
      <c r="F612" s="4"/>
      <c r="G612" s="4"/>
      <c r="H612" s="4"/>
      <c r="I612" s="4"/>
      <c r="J612" s="4"/>
      <c r="K612" s="4"/>
      <c r="L612" s="4"/>
      <c r="M612" s="8"/>
      <c r="N612" s="4"/>
      <c r="O612" s="4"/>
      <c r="P612" s="4"/>
      <c r="Q612" s="4"/>
      <c r="R612" s="4"/>
      <c r="S612" s="4"/>
      <c r="T612" s="4"/>
      <c r="U612" s="4"/>
      <c r="V612" s="4"/>
      <c r="W612" s="4"/>
      <c r="X612" s="4"/>
      <c r="Y612" s="4"/>
      <c r="Z612" s="4"/>
    </row>
    <row r="613" ht="12.75" customHeight="1">
      <c r="A613" s="7"/>
      <c r="B613" s="7"/>
      <c r="C613" s="7"/>
      <c r="D613" s="4"/>
      <c r="E613" s="8"/>
      <c r="F613" s="4"/>
      <c r="G613" s="4"/>
      <c r="H613" s="4"/>
      <c r="I613" s="4"/>
      <c r="J613" s="4"/>
      <c r="K613" s="4"/>
      <c r="L613" s="4"/>
      <c r="M613" s="8"/>
      <c r="N613" s="4"/>
      <c r="O613" s="4"/>
      <c r="P613" s="4"/>
      <c r="Q613" s="4"/>
      <c r="R613" s="4"/>
      <c r="S613" s="4"/>
      <c r="T613" s="4"/>
      <c r="U613" s="4"/>
      <c r="V613" s="4"/>
      <c r="W613" s="4"/>
      <c r="X613" s="4"/>
      <c r="Y613" s="4"/>
      <c r="Z613" s="4"/>
    </row>
    <row r="614" ht="12.75" customHeight="1">
      <c r="A614" s="7"/>
      <c r="B614" s="7"/>
      <c r="C614" s="7"/>
      <c r="D614" s="4"/>
      <c r="E614" s="8"/>
      <c r="F614" s="4"/>
      <c r="G614" s="4"/>
      <c r="H614" s="4"/>
      <c r="I614" s="4"/>
      <c r="J614" s="4"/>
      <c r="K614" s="4"/>
      <c r="L614" s="4"/>
      <c r="M614" s="8"/>
      <c r="N614" s="4"/>
      <c r="O614" s="4"/>
      <c r="P614" s="4"/>
      <c r="Q614" s="4"/>
      <c r="R614" s="4"/>
      <c r="S614" s="4"/>
      <c r="T614" s="4"/>
      <c r="U614" s="4"/>
      <c r="V614" s="4"/>
      <c r="W614" s="4"/>
      <c r="X614" s="4"/>
      <c r="Y614" s="4"/>
      <c r="Z614" s="4"/>
    </row>
    <row r="615" ht="12.75" customHeight="1">
      <c r="A615" s="7"/>
      <c r="B615" s="7"/>
      <c r="C615" s="7"/>
      <c r="D615" s="4"/>
      <c r="E615" s="8"/>
      <c r="F615" s="4"/>
      <c r="G615" s="4"/>
      <c r="H615" s="4"/>
      <c r="I615" s="4"/>
      <c r="J615" s="4"/>
      <c r="K615" s="4"/>
      <c r="L615" s="4"/>
      <c r="M615" s="8"/>
      <c r="N615" s="4"/>
      <c r="O615" s="4"/>
      <c r="P615" s="4"/>
      <c r="Q615" s="4"/>
      <c r="R615" s="4"/>
      <c r="S615" s="4"/>
      <c r="T615" s="4"/>
      <c r="U615" s="4"/>
      <c r="V615" s="4"/>
      <c r="W615" s="4"/>
      <c r="X615" s="4"/>
      <c r="Y615" s="4"/>
      <c r="Z615" s="4"/>
    </row>
    <row r="616" ht="12.75" customHeight="1">
      <c r="A616" s="7"/>
      <c r="B616" s="7"/>
      <c r="C616" s="7"/>
      <c r="D616" s="4"/>
      <c r="E616" s="8"/>
      <c r="F616" s="4"/>
      <c r="G616" s="4"/>
      <c r="H616" s="4"/>
      <c r="I616" s="4"/>
      <c r="J616" s="4"/>
      <c r="K616" s="4"/>
      <c r="L616" s="4"/>
      <c r="M616" s="8"/>
      <c r="N616" s="4"/>
      <c r="O616" s="4"/>
      <c r="P616" s="4"/>
      <c r="Q616" s="4"/>
      <c r="R616" s="4"/>
      <c r="S616" s="4"/>
      <c r="T616" s="4"/>
      <c r="U616" s="4"/>
      <c r="V616" s="4"/>
      <c r="W616" s="4"/>
      <c r="X616" s="4"/>
      <c r="Y616" s="4"/>
      <c r="Z616" s="4"/>
    </row>
    <row r="617" ht="12.75" customHeight="1">
      <c r="A617" s="7"/>
      <c r="B617" s="7"/>
      <c r="C617" s="7"/>
      <c r="D617" s="4"/>
      <c r="E617" s="8"/>
      <c r="F617" s="4"/>
      <c r="G617" s="4"/>
      <c r="H617" s="4"/>
      <c r="I617" s="4"/>
      <c r="J617" s="4"/>
      <c r="K617" s="4"/>
      <c r="L617" s="4"/>
      <c r="M617" s="8"/>
      <c r="N617" s="4"/>
      <c r="O617" s="4"/>
      <c r="P617" s="4"/>
      <c r="Q617" s="4"/>
      <c r="R617" s="4"/>
      <c r="S617" s="4"/>
      <c r="T617" s="4"/>
      <c r="U617" s="4"/>
      <c r="V617" s="4"/>
      <c r="W617" s="4"/>
      <c r="X617" s="4"/>
      <c r="Y617" s="4"/>
      <c r="Z617" s="4"/>
    </row>
    <row r="618" ht="12.75" customHeight="1">
      <c r="A618" s="7"/>
      <c r="B618" s="7"/>
      <c r="C618" s="7"/>
      <c r="D618" s="4"/>
      <c r="E618" s="8"/>
      <c r="F618" s="4"/>
      <c r="G618" s="4"/>
      <c r="H618" s="4"/>
      <c r="I618" s="4"/>
      <c r="J618" s="4"/>
      <c r="K618" s="4"/>
      <c r="L618" s="4"/>
      <c r="M618" s="8"/>
      <c r="N618" s="4"/>
      <c r="O618" s="4"/>
      <c r="P618" s="4"/>
      <c r="Q618" s="4"/>
      <c r="R618" s="4"/>
      <c r="S618" s="4"/>
      <c r="T618" s="4"/>
      <c r="U618" s="4"/>
      <c r="V618" s="4"/>
      <c r="W618" s="4"/>
      <c r="X618" s="4"/>
      <c r="Y618" s="4"/>
      <c r="Z618" s="4"/>
    </row>
    <row r="619" ht="12.75" customHeight="1">
      <c r="A619" s="7"/>
      <c r="B619" s="7"/>
      <c r="C619" s="7"/>
      <c r="D619" s="4"/>
      <c r="E619" s="8"/>
      <c r="F619" s="4"/>
      <c r="G619" s="4"/>
      <c r="H619" s="4"/>
      <c r="I619" s="4"/>
      <c r="J619" s="4"/>
      <c r="K619" s="4"/>
      <c r="L619" s="4"/>
      <c r="M619" s="8"/>
      <c r="N619" s="4"/>
      <c r="O619" s="4"/>
      <c r="P619" s="4"/>
      <c r="Q619" s="4"/>
      <c r="R619" s="4"/>
      <c r="S619" s="4"/>
      <c r="T619" s="4"/>
      <c r="U619" s="4"/>
      <c r="V619" s="4"/>
      <c r="W619" s="4"/>
      <c r="X619" s="4"/>
      <c r="Y619" s="4"/>
      <c r="Z619" s="4"/>
    </row>
    <row r="620" ht="12.75" customHeight="1">
      <c r="A620" s="7"/>
      <c r="B620" s="7"/>
      <c r="C620" s="7"/>
      <c r="D620" s="4"/>
      <c r="E620" s="8"/>
      <c r="F620" s="4"/>
      <c r="G620" s="4"/>
      <c r="H620" s="4"/>
      <c r="I620" s="4"/>
      <c r="J620" s="4"/>
      <c r="K620" s="4"/>
      <c r="L620" s="4"/>
      <c r="M620" s="8"/>
      <c r="N620" s="4"/>
      <c r="O620" s="4"/>
      <c r="P620" s="4"/>
      <c r="Q620" s="4"/>
      <c r="R620" s="4"/>
      <c r="S620" s="4"/>
      <c r="T620" s="4"/>
      <c r="U620" s="4"/>
      <c r="V620" s="4"/>
      <c r="W620" s="4"/>
      <c r="X620" s="4"/>
      <c r="Y620" s="4"/>
      <c r="Z620" s="4"/>
    </row>
    <row r="621" ht="12.75" customHeight="1">
      <c r="A621" s="7"/>
      <c r="B621" s="7"/>
      <c r="C621" s="7"/>
      <c r="D621" s="4"/>
      <c r="E621" s="8"/>
      <c r="F621" s="4"/>
      <c r="G621" s="4"/>
      <c r="H621" s="4"/>
      <c r="I621" s="4"/>
      <c r="J621" s="4"/>
      <c r="K621" s="4"/>
      <c r="L621" s="4"/>
      <c r="M621" s="8"/>
      <c r="N621" s="4"/>
      <c r="O621" s="4"/>
      <c r="P621" s="4"/>
      <c r="Q621" s="4"/>
      <c r="R621" s="4"/>
      <c r="S621" s="4"/>
      <c r="T621" s="4"/>
      <c r="U621" s="4"/>
      <c r="V621" s="4"/>
      <c r="W621" s="4"/>
      <c r="X621" s="4"/>
      <c r="Y621" s="4"/>
      <c r="Z621" s="4"/>
    </row>
    <row r="622" ht="12.75" customHeight="1">
      <c r="A622" s="7"/>
      <c r="B622" s="7"/>
      <c r="C622" s="7"/>
      <c r="D622" s="4"/>
      <c r="E622" s="8"/>
      <c r="F622" s="4"/>
      <c r="G622" s="4"/>
      <c r="H622" s="4"/>
      <c r="I622" s="4"/>
      <c r="J622" s="4"/>
      <c r="K622" s="4"/>
      <c r="L622" s="4"/>
      <c r="M622" s="8"/>
      <c r="N622" s="4"/>
      <c r="O622" s="4"/>
      <c r="P622" s="4"/>
      <c r="Q622" s="4"/>
      <c r="R622" s="4"/>
      <c r="S622" s="4"/>
      <c r="T622" s="4"/>
      <c r="U622" s="4"/>
      <c r="V622" s="4"/>
      <c r="W622" s="4"/>
      <c r="X622" s="4"/>
      <c r="Y622" s="4"/>
      <c r="Z622" s="4"/>
    </row>
    <row r="623" ht="12.75" customHeight="1">
      <c r="A623" s="7"/>
      <c r="B623" s="7"/>
      <c r="C623" s="7"/>
      <c r="D623" s="4"/>
      <c r="E623" s="8"/>
      <c r="F623" s="4"/>
      <c r="G623" s="4"/>
      <c r="H623" s="4"/>
      <c r="I623" s="4"/>
      <c r="J623" s="4"/>
      <c r="K623" s="4"/>
      <c r="L623" s="4"/>
      <c r="M623" s="8"/>
      <c r="N623" s="4"/>
      <c r="O623" s="4"/>
      <c r="P623" s="4"/>
      <c r="Q623" s="4"/>
      <c r="R623" s="4"/>
      <c r="S623" s="4"/>
      <c r="T623" s="4"/>
      <c r="U623" s="4"/>
      <c r="V623" s="4"/>
      <c r="W623" s="4"/>
      <c r="X623" s="4"/>
      <c r="Y623" s="4"/>
      <c r="Z623" s="4"/>
    </row>
    <row r="624" ht="12.75" customHeight="1">
      <c r="A624" s="7"/>
      <c r="B624" s="7"/>
      <c r="C624" s="7"/>
      <c r="D624" s="4"/>
      <c r="E624" s="8"/>
      <c r="F624" s="4"/>
      <c r="G624" s="4"/>
      <c r="H624" s="4"/>
      <c r="I624" s="4"/>
      <c r="J624" s="4"/>
      <c r="K624" s="4"/>
      <c r="L624" s="4"/>
      <c r="M624" s="8"/>
      <c r="N624" s="4"/>
      <c r="O624" s="4"/>
      <c r="P624" s="4"/>
      <c r="Q624" s="4"/>
      <c r="R624" s="4"/>
      <c r="S624" s="4"/>
      <c r="T624" s="4"/>
      <c r="U624" s="4"/>
      <c r="V624" s="4"/>
      <c r="W624" s="4"/>
      <c r="X624" s="4"/>
      <c r="Y624" s="4"/>
      <c r="Z624" s="4"/>
    </row>
    <row r="625" ht="12.75" customHeight="1">
      <c r="A625" s="7"/>
      <c r="B625" s="7"/>
      <c r="C625" s="7"/>
      <c r="D625" s="4"/>
      <c r="E625" s="8"/>
      <c r="F625" s="4"/>
      <c r="G625" s="4"/>
      <c r="H625" s="4"/>
      <c r="I625" s="4"/>
      <c r="J625" s="4"/>
      <c r="K625" s="4"/>
      <c r="L625" s="4"/>
      <c r="M625" s="8"/>
      <c r="N625" s="4"/>
      <c r="O625" s="4"/>
      <c r="P625" s="4"/>
      <c r="Q625" s="4"/>
      <c r="R625" s="4"/>
      <c r="S625" s="4"/>
      <c r="T625" s="4"/>
      <c r="U625" s="4"/>
      <c r="V625" s="4"/>
      <c r="W625" s="4"/>
      <c r="X625" s="4"/>
      <c r="Y625" s="4"/>
      <c r="Z625" s="4"/>
    </row>
    <row r="626" ht="12.75" customHeight="1">
      <c r="A626" s="7"/>
      <c r="B626" s="7"/>
      <c r="C626" s="7"/>
      <c r="D626" s="4"/>
      <c r="E626" s="8"/>
      <c r="F626" s="4"/>
      <c r="G626" s="4"/>
      <c r="H626" s="4"/>
      <c r="I626" s="4"/>
      <c r="J626" s="4"/>
      <c r="K626" s="4"/>
      <c r="L626" s="4"/>
      <c r="M626" s="8"/>
      <c r="N626" s="4"/>
      <c r="O626" s="4"/>
      <c r="P626" s="4"/>
      <c r="Q626" s="4"/>
      <c r="R626" s="4"/>
      <c r="S626" s="4"/>
      <c r="T626" s="4"/>
      <c r="U626" s="4"/>
      <c r="V626" s="4"/>
      <c r="W626" s="4"/>
      <c r="X626" s="4"/>
      <c r="Y626" s="4"/>
      <c r="Z626" s="4"/>
    </row>
    <row r="627" ht="12.75" customHeight="1">
      <c r="A627" s="7"/>
      <c r="B627" s="7"/>
      <c r="C627" s="7"/>
      <c r="D627" s="4"/>
      <c r="E627" s="8"/>
      <c r="F627" s="4"/>
      <c r="G627" s="4"/>
      <c r="H627" s="4"/>
      <c r="I627" s="4"/>
      <c r="J627" s="4"/>
      <c r="K627" s="4"/>
      <c r="L627" s="4"/>
      <c r="M627" s="8"/>
      <c r="N627" s="4"/>
      <c r="O627" s="4"/>
      <c r="P627" s="4"/>
      <c r="Q627" s="4"/>
      <c r="R627" s="4"/>
      <c r="S627" s="4"/>
      <c r="T627" s="4"/>
      <c r="U627" s="4"/>
      <c r="V627" s="4"/>
      <c r="W627" s="4"/>
      <c r="X627" s="4"/>
      <c r="Y627" s="4"/>
      <c r="Z627" s="4"/>
    </row>
    <row r="628" ht="12.75" customHeight="1">
      <c r="A628" s="7"/>
      <c r="B628" s="7"/>
      <c r="C628" s="7"/>
      <c r="D628" s="4"/>
      <c r="E628" s="8"/>
      <c r="F628" s="4"/>
      <c r="G628" s="4"/>
      <c r="H628" s="4"/>
      <c r="I628" s="4"/>
      <c r="J628" s="4"/>
      <c r="K628" s="4"/>
      <c r="L628" s="4"/>
      <c r="M628" s="8"/>
      <c r="N628" s="4"/>
      <c r="O628" s="4"/>
      <c r="P628" s="4"/>
      <c r="Q628" s="4"/>
      <c r="R628" s="4"/>
      <c r="S628" s="4"/>
      <c r="T628" s="4"/>
      <c r="U628" s="4"/>
      <c r="V628" s="4"/>
      <c r="W628" s="4"/>
      <c r="X628" s="4"/>
      <c r="Y628" s="4"/>
      <c r="Z628" s="4"/>
    </row>
    <row r="629" ht="12.75" customHeight="1">
      <c r="A629" s="7"/>
      <c r="B629" s="7"/>
      <c r="C629" s="7"/>
      <c r="D629" s="4"/>
      <c r="E629" s="8"/>
      <c r="F629" s="4"/>
      <c r="G629" s="4"/>
      <c r="H629" s="4"/>
      <c r="I629" s="4"/>
      <c r="J629" s="4"/>
      <c r="K629" s="4"/>
      <c r="L629" s="4"/>
      <c r="M629" s="8"/>
      <c r="N629" s="4"/>
      <c r="O629" s="4"/>
      <c r="P629" s="4"/>
      <c r="Q629" s="4"/>
      <c r="R629" s="4"/>
      <c r="S629" s="4"/>
      <c r="T629" s="4"/>
      <c r="U629" s="4"/>
      <c r="V629" s="4"/>
      <c r="W629" s="4"/>
      <c r="X629" s="4"/>
      <c r="Y629" s="4"/>
      <c r="Z629" s="4"/>
    </row>
    <row r="630" ht="12.75" customHeight="1">
      <c r="A630" s="7"/>
      <c r="B630" s="7"/>
      <c r="C630" s="7"/>
      <c r="D630" s="4"/>
      <c r="E630" s="8"/>
      <c r="F630" s="4"/>
      <c r="G630" s="4"/>
      <c r="H630" s="4"/>
      <c r="I630" s="4"/>
      <c r="J630" s="4"/>
      <c r="K630" s="4"/>
      <c r="L630" s="4"/>
      <c r="M630" s="8"/>
      <c r="N630" s="4"/>
      <c r="O630" s="4"/>
      <c r="P630" s="4"/>
      <c r="Q630" s="4"/>
      <c r="R630" s="4"/>
      <c r="S630" s="4"/>
      <c r="T630" s="4"/>
      <c r="U630" s="4"/>
      <c r="V630" s="4"/>
      <c r="W630" s="4"/>
      <c r="X630" s="4"/>
      <c r="Y630" s="4"/>
      <c r="Z630" s="4"/>
    </row>
    <row r="631" ht="12.75" customHeight="1">
      <c r="A631" s="7"/>
      <c r="B631" s="7"/>
      <c r="C631" s="7"/>
      <c r="D631" s="4"/>
      <c r="E631" s="8"/>
      <c r="F631" s="4"/>
      <c r="G631" s="4"/>
      <c r="H631" s="4"/>
      <c r="I631" s="4"/>
      <c r="J631" s="4"/>
      <c r="K631" s="4"/>
      <c r="L631" s="4"/>
      <c r="M631" s="8"/>
      <c r="N631" s="4"/>
      <c r="O631" s="4"/>
      <c r="P631" s="4"/>
      <c r="Q631" s="4"/>
      <c r="R631" s="4"/>
      <c r="S631" s="4"/>
      <c r="T631" s="4"/>
      <c r="U631" s="4"/>
      <c r="V631" s="4"/>
      <c r="W631" s="4"/>
      <c r="X631" s="4"/>
      <c r="Y631" s="4"/>
      <c r="Z631" s="4"/>
    </row>
    <row r="632" ht="12.75" customHeight="1">
      <c r="A632" s="7"/>
      <c r="B632" s="7"/>
      <c r="C632" s="7"/>
      <c r="D632" s="4"/>
      <c r="E632" s="8"/>
      <c r="F632" s="4"/>
      <c r="G632" s="4"/>
      <c r="H632" s="4"/>
      <c r="I632" s="4"/>
      <c r="J632" s="4"/>
      <c r="K632" s="4"/>
      <c r="L632" s="4"/>
      <c r="M632" s="8"/>
      <c r="N632" s="4"/>
      <c r="O632" s="4"/>
      <c r="P632" s="4"/>
      <c r="Q632" s="4"/>
      <c r="R632" s="4"/>
      <c r="S632" s="4"/>
      <c r="T632" s="4"/>
      <c r="U632" s="4"/>
      <c r="V632" s="4"/>
      <c r="W632" s="4"/>
      <c r="X632" s="4"/>
      <c r="Y632" s="4"/>
      <c r="Z632" s="4"/>
    </row>
    <row r="633" ht="12.75" customHeight="1">
      <c r="A633" s="7"/>
      <c r="B633" s="7"/>
      <c r="C633" s="7"/>
      <c r="D633" s="4"/>
      <c r="E633" s="8"/>
      <c r="F633" s="4"/>
      <c r="G633" s="4"/>
      <c r="H633" s="4"/>
      <c r="I633" s="4"/>
      <c r="J633" s="4"/>
      <c r="K633" s="4"/>
      <c r="L633" s="4"/>
      <c r="M633" s="8"/>
      <c r="N633" s="4"/>
      <c r="O633" s="4"/>
      <c r="P633" s="4"/>
      <c r="Q633" s="4"/>
      <c r="R633" s="4"/>
      <c r="S633" s="4"/>
      <c r="T633" s="4"/>
      <c r="U633" s="4"/>
      <c r="V633" s="4"/>
      <c r="W633" s="4"/>
      <c r="X633" s="4"/>
      <c r="Y633" s="4"/>
      <c r="Z633" s="4"/>
    </row>
    <row r="634" ht="12.75" customHeight="1">
      <c r="A634" s="7"/>
      <c r="B634" s="7"/>
      <c r="C634" s="7"/>
      <c r="D634" s="4"/>
      <c r="E634" s="8"/>
      <c r="F634" s="4"/>
      <c r="G634" s="4"/>
      <c r="H634" s="4"/>
      <c r="I634" s="4"/>
      <c r="J634" s="4"/>
      <c r="K634" s="4"/>
      <c r="L634" s="4"/>
      <c r="M634" s="8"/>
      <c r="N634" s="4"/>
      <c r="O634" s="4"/>
      <c r="P634" s="4"/>
      <c r="Q634" s="4"/>
      <c r="R634" s="4"/>
      <c r="S634" s="4"/>
      <c r="T634" s="4"/>
      <c r="U634" s="4"/>
      <c r="V634" s="4"/>
      <c r="W634" s="4"/>
      <c r="X634" s="4"/>
      <c r="Y634" s="4"/>
      <c r="Z634" s="4"/>
    </row>
    <row r="635" ht="12.75" customHeight="1">
      <c r="A635" s="7"/>
      <c r="B635" s="7"/>
      <c r="C635" s="7"/>
      <c r="D635" s="4"/>
      <c r="E635" s="8"/>
      <c r="F635" s="4"/>
      <c r="G635" s="4"/>
      <c r="H635" s="4"/>
      <c r="I635" s="4"/>
      <c r="J635" s="4"/>
      <c r="K635" s="4"/>
      <c r="L635" s="4"/>
      <c r="M635" s="8"/>
      <c r="N635" s="4"/>
      <c r="O635" s="4"/>
      <c r="P635" s="4"/>
      <c r="Q635" s="4"/>
      <c r="R635" s="4"/>
      <c r="S635" s="4"/>
      <c r="T635" s="4"/>
      <c r="U635" s="4"/>
      <c r="V635" s="4"/>
      <c r="W635" s="4"/>
      <c r="X635" s="4"/>
      <c r="Y635" s="4"/>
      <c r="Z635" s="4"/>
    </row>
    <row r="636" ht="12.75" customHeight="1">
      <c r="A636" s="7"/>
      <c r="B636" s="7"/>
      <c r="C636" s="7"/>
      <c r="D636" s="4"/>
      <c r="E636" s="8"/>
      <c r="F636" s="4"/>
      <c r="G636" s="4"/>
      <c r="H636" s="4"/>
      <c r="I636" s="4"/>
      <c r="J636" s="4"/>
      <c r="K636" s="4"/>
      <c r="L636" s="4"/>
      <c r="M636" s="8"/>
      <c r="N636" s="4"/>
      <c r="O636" s="4"/>
      <c r="P636" s="4"/>
      <c r="Q636" s="4"/>
      <c r="R636" s="4"/>
      <c r="S636" s="4"/>
      <c r="T636" s="4"/>
      <c r="U636" s="4"/>
      <c r="V636" s="4"/>
      <c r="W636" s="4"/>
      <c r="X636" s="4"/>
      <c r="Y636" s="4"/>
      <c r="Z636" s="4"/>
    </row>
    <row r="637" ht="12.75" customHeight="1">
      <c r="A637" s="7"/>
      <c r="B637" s="7"/>
      <c r="C637" s="7"/>
      <c r="D637" s="4"/>
      <c r="E637" s="8"/>
      <c r="F637" s="4"/>
      <c r="G637" s="4"/>
      <c r="H637" s="4"/>
      <c r="I637" s="4"/>
      <c r="J637" s="4"/>
      <c r="K637" s="4"/>
      <c r="L637" s="4"/>
      <c r="M637" s="8"/>
      <c r="N637" s="4"/>
      <c r="O637" s="4"/>
      <c r="P637" s="4"/>
      <c r="Q637" s="4"/>
      <c r="R637" s="4"/>
      <c r="S637" s="4"/>
      <c r="T637" s="4"/>
      <c r="U637" s="4"/>
      <c r="V637" s="4"/>
      <c r="W637" s="4"/>
      <c r="X637" s="4"/>
      <c r="Y637" s="4"/>
      <c r="Z637" s="4"/>
    </row>
    <row r="638" ht="12.75" customHeight="1">
      <c r="A638" s="7"/>
      <c r="B638" s="7"/>
      <c r="C638" s="7"/>
      <c r="D638" s="4"/>
      <c r="E638" s="8"/>
      <c r="F638" s="4"/>
      <c r="G638" s="4"/>
      <c r="H638" s="4"/>
      <c r="I638" s="4"/>
      <c r="J638" s="4"/>
      <c r="K638" s="4"/>
      <c r="L638" s="4"/>
      <c r="M638" s="8"/>
      <c r="N638" s="4"/>
      <c r="O638" s="4"/>
      <c r="P638" s="4"/>
      <c r="Q638" s="4"/>
      <c r="R638" s="4"/>
      <c r="S638" s="4"/>
      <c r="T638" s="4"/>
      <c r="U638" s="4"/>
      <c r="V638" s="4"/>
      <c r="W638" s="4"/>
      <c r="X638" s="4"/>
      <c r="Y638" s="4"/>
      <c r="Z638" s="4"/>
    </row>
    <row r="639" ht="12.75" customHeight="1">
      <c r="A639" s="7"/>
      <c r="B639" s="7"/>
      <c r="C639" s="7"/>
      <c r="D639" s="4"/>
      <c r="E639" s="8"/>
      <c r="F639" s="4"/>
      <c r="G639" s="4"/>
      <c r="H639" s="4"/>
      <c r="I639" s="4"/>
      <c r="J639" s="4"/>
      <c r="K639" s="4"/>
      <c r="L639" s="4"/>
      <c r="M639" s="8"/>
      <c r="N639" s="4"/>
      <c r="O639" s="4"/>
      <c r="P639" s="4"/>
      <c r="Q639" s="4"/>
      <c r="R639" s="4"/>
      <c r="S639" s="4"/>
      <c r="T639" s="4"/>
      <c r="U639" s="4"/>
      <c r="V639" s="4"/>
      <c r="W639" s="4"/>
      <c r="X639" s="4"/>
      <c r="Y639" s="4"/>
      <c r="Z639" s="4"/>
    </row>
    <row r="640" ht="12.75" customHeight="1">
      <c r="A640" s="7"/>
      <c r="B640" s="7"/>
      <c r="C640" s="7"/>
      <c r="D640" s="4"/>
      <c r="E640" s="8"/>
      <c r="F640" s="4"/>
      <c r="G640" s="4"/>
      <c r="H640" s="4"/>
      <c r="I640" s="4"/>
      <c r="J640" s="4"/>
      <c r="K640" s="4"/>
      <c r="L640" s="4"/>
      <c r="M640" s="8"/>
      <c r="N640" s="4"/>
      <c r="O640" s="4"/>
      <c r="P640" s="4"/>
      <c r="Q640" s="4"/>
      <c r="R640" s="4"/>
      <c r="S640" s="4"/>
      <c r="T640" s="4"/>
      <c r="U640" s="4"/>
      <c r="V640" s="4"/>
      <c r="W640" s="4"/>
      <c r="X640" s="4"/>
      <c r="Y640" s="4"/>
      <c r="Z640" s="4"/>
    </row>
    <row r="641" ht="12.75" customHeight="1">
      <c r="A641" s="7"/>
      <c r="B641" s="7"/>
      <c r="C641" s="7"/>
      <c r="D641" s="4"/>
      <c r="E641" s="8"/>
      <c r="F641" s="4"/>
      <c r="G641" s="4"/>
      <c r="H641" s="4"/>
      <c r="I641" s="4"/>
      <c r="J641" s="4"/>
      <c r="K641" s="4"/>
      <c r="L641" s="4"/>
      <c r="M641" s="8"/>
      <c r="N641" s="4"/>
      <c r="O641" s="4"/>
      <c r="P641" s="4"/>
      <c r="Q641" s="4"/>
      <c r="R641" s="4"/>
      <c r="S641" s="4"/>
      <c r="T641" s="4"/>
      <c r="U641" s="4"/>
      <c r="V641" s="4"/>
      <c r="W641" s="4"/>
      <c r="X641" s="4"/>
      <c r="Y641" s="4"/>
      <c r="Z641" s="4"/>
    </row>
    <row r="642" ht="12.75" customHeight="1">
      <c r="A642" s="7"/>
      <c r="B642" s="7"/>
      <c r="C642" s="7"/>
      <c r="D642" s="4"/>
      <c r="E642" s="8"/>
      <c r="F642" s="4"/>
      <c r="G642" s="4"/>
      <c r="H642" s="4"/>
      <c r="I642" s="4"/>
      <c r="J642" s="4"/>
      <c r="K642" s="4"/>
      <c r="L642" s="4"/>
      <c r="M642" s="8"/>
      <c r="N642" s="4"/>
      <c r="O642" s="4"/>
      <c r="P642" s="4"/>
      <c r="Q642" s="4"/>
      <c r="R642" s="4"/>
      <c r="S642" s="4"/>
      <c r="T642" s="4"/>
      <c r="U642" s="4"/>
      <c r="V642" s="4"/>
      <c r="W642" s="4"/>
      <c r="X642" s="4"/>
      <c r="Y642" s="4"/>
      <c r="Z642" s="4"/>
    </row>
    <row r="643" ht="12.75" customHeight="1">
      <c r="A643" s="7"/>
      <c r="B643" s="7"/>
      <c r="C643" s="7"/>
      <c r="D643" s="4"/>
      <c r="E643" s="8"/>
      <c r="F643" s="4"/>
      <c r="G643" s="4"/>
      <c r="H643" s="4"/>
      <c r="I643" s="4"/>
      <c r="J643" s="4"/>
      <c r="K643" s="4"/>
      <c r="L643" s="4"/>
      <c r="M643" s="8"/>
      <c r="N643" s="4"/>
      <c r="O643" s="4"/>
      <c r="P643" s="4"/>
      <c r="Q643" s="4"/>
      <c r="R643" s="4"/>
      <c r="S643" s="4"/>
      <c r="T643" s="4"/>
      <c r="U643" s="4"/>
      <c r="V643" s="4"/>
      <c r="W643" s="4"/>
      <c r="X643" s="4"/>
      <c r="Y643" s="4"/>
      <c r="Z643" s="4"/>
    </row>
    <row r="644" ht="12.75" customHeight="1">
      <c r="A644" s="7"/>
      <c r="B644" s="7"/>
      <c r="C644" s="7"/>
      <c r="D644" s="4"/>
      <c r="E644" s="8"/>
      <c r="F644" s="4"/>
      <c r="G644" s="4"/>
      <c r="H644" s="4"/>
      <c r="I644" s="4"/>
      <c r="J644" s="4"/>
      <c r="K644" s="4"/>
      <c r="L644" s="4"/>
      <c r="M644" s="8"/>
      <c r="N644" s="4"/>
      <c r="O644" s="4"/>
      <c r="P644" s="4"/>
      <c r="Q644" s="4"/>
      <c r="R644" s="4"/>
      <c r="S644" s="4"/>
      <c r="T644" s="4"/>
      <c r="U644" s="4"/>
      <c r="V644" s="4"/>
      <c r="W644" s="4"/>
      <c r="X644" s="4"/>
      <c r="Y644" s="4"/>
      <c r="Z644" s="4"/>
    </row>
    <row r="645" ht="12.75" customHeight="1">
      <c r="A645" s="7"/>
      <c r="B645" s="7"/>
      <c r="C645" s="7"/>
      <c r="D645" s="4"/>
      <c r="E645" s="8"/>
      <c r="F645" s="4"/>
      <c r="G645" s="4"/>
      <c r="H645" s="4"/>
      <c r="I645" s="4"/>
      <c r="J645" s="4"/>
      <c r="K645" s="4"/>
      <c r="L645" s="4"/>
      <c r="M645" s="8"/>
      <c r="N645" s="4"/>
      <c r="O645" s="4"/>
      <c r="P645" s="4"/>
      <c r="Q645" s="4"/>
      <c r="R645" s="4"/>
      <c r="S645" s="4"/>
      <c r="T645" s="4"/>
      <c r="U645" s="4"/>
      <c r="V645" s="4"/>
      <c r="W645" s="4"/>
      <c r="X645" s="4"/>
      <c r="Y645" s="4"/>
      <c r="Z645" s="4"/>
    </row>
    <row r="646" ht="12.75" customHeight="1">
      <c r="A646" s="7"/>
      <c r="B646" s="7"/>
      <c r="C646" s="7"/>
      <c r="D646" s="4"/>
      <c r="E646" s="8"/>
      <c r="F646" s="4"/>
      <c r="G646" s="4"/>
      <c r="H646" s="4"/>
      <c r="I646" s="4"/>
      <c r="J646" s="4"/>
      <c r="K646" s="4"/>
      <c r="L646" s="4"/>
      <c r="M646" s="8"/>
      <c r="N646" s="4"/>
      <c r="O646" s="4"/>
      <c r="P646" s="4"/>
      <c r="Q646" s="4"/>
      <c r="R646" s="4"/>
      <c r="S646" s="4"/>
      <c r="T646" s="4"/>
      <c r="U646" s="4"/>
      <c r="V646" s="4"/>
      <c r="W646" s="4"/>
      <c r="X646" s="4"/>
      <c r="Y646" s="4"/>
      <c r="Z646" s="4"/>
    </row>
    <row r="647" ht="12.75" customHeight="1">
      <c r="A647" s="7"/>
      <c r="B647" s="7"/>
      <c r="C647" s="7"/>
      <c r="D647" s="4"/>
      <c r="E647" s="8"/>
      <c r="F647" s="4"/>
      <c r="G647" s="4"/>
      <c r="H647" s="4"/>
      <c r="I647" s="4"/>
      <c r="J647" s="4"/>
      <c r="K647" s="4"/>
      <c r="L647" s="4"/>
      <c r="M647" s="8"/>
      <c r="N647" s="4"/>
      <c r="O647" s="4"/>
      <c r="P647" s="4"/>
      <c r="Q647" s="4"/>
      <c r="R647" s="4"/>
      <c r="S647" s="4"/>
      <c r="T647" s="4"/>
      <c r="U647" s="4"/>
      <c r="V647" s="4"/>
      <c r="W647" s="4"/>
      <c r="X647" s="4"/>
      <c r="Y647" s="4"/>
      <c r="Z647" s="4"/>
    </row>
    <row r="648" ht="12.75" customHeight="1">
      <c r="A648" s="7"/>
      <c r="B648" s="7"/>
      <c r="C648" s="7"/>
      <c r="D648" s="4"/>
      <c r="E648" s="8"/>
      <c r="F648" s="4"/>
      <c r="G648" s="4"/>
      <c r="H648" s="4"/>
      <c r="I648" s="4"/>
      <c r="J648" s="4"/>
      <c r="K648" s="4"/>
      <c r="L648" s="4"/>
      <c r="M648" s="8"/>
      <c r="N648" s="4"/>
      <c r="O648" s="4"/>
      <c r="P648" s="4"/>
      <c r="Q648" s="4"/>
      <c r="R648" s="4"/>
      <c r="S648" s="4"/>
      <c r="T648" s="4"/>
      <c r="U648" s="4"/>
      <c r="V648" s="4"/>
      <c r="W648" s="4"/>
      <c r="X648" s="4"/>
      <c r="Y648" s="4"/>
      <c r="Z648" s="4"/>
    </row>
    <row r="649" ht="12.75" customHeight="1">
      <c r="A649" s="7"/>
      <c r="B649" s="7"/>
      <c r="C649" s="7"/>
      <c r="D649" s="4"/>
      <c r="E649" s="8"/>
      <c r="F649" s="4"/>
      <c r="G649" s="4"/>
      <c r="H649" s="4"/>
      <c r="I649" s="4"/>
      <c r="J649" s="4"/>
      <c r="K649" s="4"/>
      <c r="L649" s="4"/>
      <c r="M649" s="8"/>
      <c r="N649" s="4"/>
      <c r="O649" s="4"/>
      <c r="P649" s="4"/>
      <c r="Q649" s="4"/>
      <c r="R649" s="4"/>
      <c r="S649" s="4"/>
      <c r="T649" s="4"/>
      <c r="U649" s="4"/>
      <c r="V649" s="4"/>
      <c r="W649" s="4"/>
      <c r="X649" s="4"/>
      <c r="Y649" s="4"/>
      <c r="Z649" s="4"/>
    </row>
    <row r="650" ht="12.75" customHeight="1">
      <c r="A650" s="7"/>
      <c r="B650" s="7"/>
      <c r="C650" s="7"/>
      <c r="D650" s="4"/>
      <c r="E650" s="8"/>
      <c r="F650" s="4"/>
      <c r="G650" s="4"/>
      <c r="H650" s="4"/>
      <c r="I650" s="4"/>
      <c r="J650" s="4"/>
      <c r="K650" s="4"/>
      <c r="L650" s="4"/>
      <c r="M650" s="8"/>
      <c r="N650" s="4"/>
      <c r="O650" s="4"/>
      <c r="P650" s="4"/>
      <c r="Q650" s="4"/>
      <c r="R650" s="4"/>
      <c r="S650" s="4"/>
      <c r="T650" s="4"/>
      <c r="U650" s="4"/>
      <c r="V650" s="4"/>
      <c r="W650" s="4"/>
      <c r="X650" s="4"/>
      <c r="Y650" s="4"/>
      <c r="Z650" s="4"/>
    </row>
    <row r="651" ht="12.75" customHeight="1">
      <c r="A651" s="7"/>
      <c r="B651" s="7"/>
      <c r="C651" s="7"/>
      <c r="D651" s="4"/>
      <c r="E651" s="8"/>
      <c r="F651" s="4"/>
      <c r="G651" s="4"/>
      <c r="H651" s="4"/>
      <c r="I651" s="4"/>
      <c r="J651" s="4"/>
      <c r="K651" s="4"/>
      <c r="L651" s="4"/>
      <c r="M651" s="8"/>
      <c r="N651" s="4"/>
      <c r="O651" s="4"/>
      <c r="P651" s="4"/>
      <c r="Q651" s="4"/>
      <c r="R651" s="4"/>
      <c r="S651" s="4"/>
      <c r="T651" s="4"/>
      <c r="U651" s="4"/>
      <c r="V651" s="4"/>
      <c r="W651" s="4"/>
      <c r="X651" s="4"/>
      <c r="Y651" s="4"/>
      <c r="Z651" s="4"/>
    </row>
    <row r="652" ht="12.75" customHeight="1">
      <c r="A652" s="7"/>
      <c r="B652" s="7"/>
      <c r="C652" s="7"/>
      <c r="D652" s="4"/>
      <c r="E652" s="8"/>
      <c r="F652" s="4"/>
      <c r="G652" s="4"/>
      <c r="H652" s="4"/>
      <c r="I652" s="4"/>
      <c r="J652" s="4"/>
      <c r="K652" s="4"/>
      <c r="L652" s="4"/>
      <c r="M652" s="8"/>
      <c r="N652" s="4"/>
      <c r="O652" s="4"/>
      <c r="P652" s="4"/>
      <c r="Q652" s="4"/>
      <c r="R652" s="4"/>
      <c r="S652" s="4"/>
      <c r="T652" s="4"/>
      <c r="U652" s="4"/>
      <c r="V652" s="4"/>
      <c r="W652" s="4"/>
      <c r="X652" s="4"/>
      <c r="Y652" s="4"/>
      <c r="Z652" s="4"/>
    </row>
    <row r="653" ht="12.75" customHeight="1">
      <c r="A653" s="7"/>
      <c r="B653" s="7"/>
      <c r="C653" s="7"/>
      <c r="D653" s="4"/>
      <c r="E653" s="8"/>
      <c r="F653" s="4"/>
      <c r="G653" s="4"/>
      <c r="H653" s="4"/>
      <c r="I653" s="4"/>
      <c r="J653" s="4"/>
      <c r="K653" s="4"/>
      <c r="L653" s="4"/>
      <c r="M653" s="8"/>
      <c r="N653" s="4"/>
      <c r="O653" s="4"/>
      <c r="P653" s="4"/>
      <c r="Q653" s="4"/>
      <c r="R653" s="4"/>
      <c r="S653" s="4"/>
      <c r="T653" s="4"/>
      <c r="U653" s="4"/>
      <c r="V653" s="4"/>
      <c r="W653" s="4"/>
      <c r="X653" s="4"/>
      <c r="Y653" s="4"/>
      <c r="Z653" s="4"/>
    </row>
    <row r="654" ht="12.75" customHeight="1">
      <c r="A654" s="7"/>
      <c r="B654" s="7"/>
      <c r="C654" s="7"/>
      <c r="D654" s="4"/>
      <c r="E654" s="8"/>
      <c r="F654" s="4"/>
      <c r="G654" s="4"/>
      <c r="H654" s="4"/>
      <c r="I654" s="4"/>
      <c r="J654" s="4"/>
      <c r="K654" s="4"/>
      <c r="L654" s="4"/>
      <c r="M654" s="8"/>
      <c r="N654" s="4"/>
      <c r="O654" s="4"/>
      <c r="P654" s="4"/>
      <c r="Q654" s="4"/>
      <c r="R654" s="4"/>
      <c r="S654" s="4"/>
      <c r="T654" s="4"/>
      <c r="U654" s="4"/>
      <c r="V654" s="4"/>
      <c r="W654" s="4"/>
      <c r="X654" s="4"/>
      <c r="Y654" s="4"/>
      <c r="Z654" s="4"/>
    </row>
    <row r="655" ht="12.75" customHeight="1">
      <c r="A655" s="7"/>
      <c r="B655" s="7"/>
      <c r="C655" s="7"/>
      <c r="D655" s="4"/>
      <c r="E655" s="8"/>
      <c r="F655" s="4"/>
      <c r="G655" s="4"/>
      <c r="H655" s="4"/>
      <c r="I655" s="4"/>
      <c r="J655" s="4"/>
      <c r="K655" s="4"/>
      <c r="L655" s="4"/>
      <c r="M655" s="8"/>
      <c r="N655" s="4"/>
      <c r="O655" s="4"/>
      <c r="P655" s="4"/>
      <c r="Q655" s="4"/>
      <c r="R655" s="4"/>
      <c r="S655" s="4"/>
      <c r="T655" s="4"/>
      <c r="U655" s="4"/>
      <c r="V655" s="4"/>
      <c r="W655" s="4"/>
      <c r="X655" s="4"/>
      <c r="Y655" s="4"/>
      <c r="Z655" s="4"/>
    </row>
    <row r="656" ht="12.75" customHeight="1">
      <c r="A656" s="7"/>
      <c r="B656" s="7"/>
      <c r="C656" s="7"/>
      <c r="D656" s="4"/>
      <c r="E656" s="8"/>
      <c r="F656" s="4"/>
      <c r="G656" s="4"/>
      <c r="H656" s="4"/>
      <c r="I656" s="4"/>
      <c r="J656" s="4"/>
      <c r="K656" s="4"/>
      <c r="L656" s="4"/>
      <c r="M656" s="8"/>
      <c r="N656" s="4"/>
      <c r="O656" s="4"/>
      <c r="P656" s="4"/>
      <c r="Q656" s="4"/>
      <c r="R656" s="4"/>
      <c r="S656" s="4"/>
      <c r="T656" s="4"/>
      <c r="U656" s="4"/>
      <c r="V656" s="4"/>
      <c r="W656" s="4"/>
      <c r="X656" s="4"/>
      <c r="Y656" s="4"/>
      <c r="Z656" s="4"/>
    </row>
    <row r="657" ht="12.75" customHeight="1">
      <c r="A657" s="7"/>
      <c r="B657" s="7"/>
      <c r="C657" s="7"/>
      <c r="D657" s="4"/>
      <c r="E657" s="8"/>
      <c r="F657" s="4"/>
      <c r="G657" s="4"/>
      <c r="H657" s="4"/>
      <c r="I657" s="4"/>
      <c r="J657" s="4"/>
      <c r="K657" s="4"/>
      <c r="L657" s="4"/>
      <c r="M657" s="8"/>
      <c r="N657" s="4"/>
      <c r="O657" s="4"/>
      <c r="P657" s="4"/>
      <c r="Q657" s="4"/>
      <c r="R657" s="4"/>
      <c r="S657" s="4"/>
      <c r="T657" s="4"/>
      <c r="U657" s="4"/>
      <c r="V657" s="4"/>
      <c r="W657" s="4"/>
      <c r="X657" s="4"/>
      <c r="Y657" s="4"/>
      <c r="Z657" s="4"/>
    </row>
    <row r="658" ht="12.75" customHeight="1">
      <c r="A658" s="7"/>
      <c r="B658" s="7"/>
      <c r="C658" s="7"/>
      <c r="D658" s="4"/>
      <c r="E658" s="8"/>
      <c r="F658" s="4"/>
      <c r="G658" s="4"/>
      <c r="H658" s="4"/>
      <c r="I658" s="4"/>
      <c r="J658" s="4"/>
      <c r="K658" s="4"/>
      <c r="L658" s="4"/>
      <c r="M658" s="8"/>
      <c r="N658" s="4"/>
      <c r="O658" s="4"/>
      <c r="P658" s="4"/>
      <c r="Q658" s="4"/>
      <c r="R658" s="4"/>
      <c r="S658" s="4"/>
      <c r="T658" s="4"/>
      <c r="U658" s="4"/>
      <c r="V658" s="4"/>
      <c r="W658" s="4"/>
      <c r="X658" s="4"/>
      <c r="Y658" s="4"/>
      <c r="Z658" s="4"/>
    </row>
    <row r="659" ht="12.75" customHeight="1">
      <c r="A659" s="7"/>
      <c r="B659" s="7"/>
      <c r="C659" s="7"/>
      <c r="D659" s="4"/>
      <c r="E659" s="8"/>
      <c r="F659" s="4"/>
      <c r="G659" s="4"/>
      <c r="H659" s="4"/>
      <c r="I659" s="4"/>
      <c r="J659" s="4"/>
      <c r="K659" s="4"/>
      <c r="L659" s="4"/>
      <c r="M659" s="8"/>
      <c r="N659" s="4"/>
      <c r="O659" s="4"/>
      <c r="P659" s="4"/>
      <c r="Q659" s="4"/>
      <c r="R659" s="4"/>
      <c r="S659" s="4"/>
      <c r="T659" s="4"/>
      <c r="U659" s="4"/>
      <c r="V659" s="4"/>
      <c r="W659" s="4"/>
      <c r="X659" s="4"/>
      <c r="Y659" s="4"/>
      <c r="Z659" s="4"/>
    </row>
    <row r="660" ht="12.75" customHeight="1">
      <c r="A660" s="7"/>
      <c r="B660" s="7"/>
      <c r="C660" s="7"/>
      <c r="D660" s="4"/>
      <c r="E660" s="8"/>
      <c r="F660" s="4"/>
      <c r="G660" s="4"/>
      <c r="H660" s="4"/>
      <c r="I660" s="4"/>
      <c r="J660" s="4"/>
      <c r="K660" s="4"/>
      <c r="L660" s="4"/>
      <c r="M660" s="8"/>
      <c r="N660" s="4"/>
      <c r="O660" s="4"/>
      <c r="P660" s="4"/>
      <c r="Q660" s="4"/>
      <c r="R660" s="4"/>
      <c r="S660" s="4"/>
      <c r="T660" s="4"/>
      <c r="U660" s="4"/>
      <c r="V660" s="4"/>
      <c r="W660" s="4"/>
      <c r="X660" s="4"/>
      <c r="Y660" s="4"/>
      <c r="Z660" s="4"/>
    </row>
    <row r="661" ht="12.75" customHeight="1">
      <c r="A661" s="7"/>
      <c r="B661" s="7"/>
      <c r="C661" s="7"/>
      <c r="D661" s="4"/>
      <c r="E661" s="8"/>
      <c r="F661" s="4"/>
      <c r="G661" s="4"/>
      <c r="H661" s="4"/>
      <c r="I661" s="4"/>
      <c r="J661" s="4"/>
      <c r="K661" s="4"/>
      <c r="L661" s="4"/>
      <c r="M661" s="8"/>
      <c r="N661" s="4"/>
      <c r="O661" s="4"/>
      <c r="P661" s="4"/>
      <c r="Q661" s="4"/>
      <c r="R661" s="4"/>
      <c r="S661" s="4"/>
      <c r="T661" s="4"/>
      <c r="U661" s="4"/>
      <c r="V661" s="4"/>
      <c r="W661" s="4"/>
      <c r="X661" s="4"/>
      <c r="Y661" s="4"/>
      <c r="Z661" s="4"/>
    </row>
    <row r="662" ht="12.75" customHeight="1">
      <c r="A662" s="7"/>
      <c r="B662" s="7"/>
      <c r="C662" s="7"/>
      <c r="D662" s="4"/>
      <c r="E662" s="8"/>
      <c r="F662" s="4"/>
      <c r="G662" s="4"/>
      <c r="H662" s="4"/>
      <c r="I662" s="4"/>
      <c r="J662" s="4"/>
      <c r="K662" s="4"/>
      <c r="L662" s="4"/>
      <c r="M662" s="8"/>
      <c r="N662" s="4"/>
      <c r="O662" s="4"/>
      <c r="P662" s="4"/>
      <c r="Q662" s="4"/>
      <c r="R662" s="4"/>
      <c r="S662" s="4"/>
      <c r="T662" s="4"/>
      <c r="U662" s="4"/>
      <c r="V662" s="4"/>
      <c r="W662" s="4"/>
      <c r="X662" s="4"/>
      <c r="Y662" s="4"/>
      <c r="Z662" s="4"/>
    </row>
    <row r="663" ht="12.75" customHeight="1">
      <c r="A663" s="7"/>
      <c r="B663" s="7"/>
      <c r="C663" s="7"/>
      <c r="D663" s="4"/>
      <c r="E663" s="8"/>
      <c r="F663" s="4"/>
      <c r="G663" s="4"/>
      <c r="H663" s="4"/>
      <c r="I663" s="4"/>
      <c r="J663" s="4"/>
      <c r="K663" s="4"/>
      <c r="L663" s="4"/>
      <c r="M663" s="8"/>
      <c r="N663" s="4"/>
      <c r="O663" s="4"/>
      <c r="P663" s="4"/>
      <c r="Q663" s="4"/>
      <c r="R663" s="4"/>
      <c r="S663" s="4"/>
      <c r="T663" s="4"/>
      <c r="U663" s="4"/>
      <c r="V663" s="4"/>
      <c r="W663" s="4"/>
      <c r="X663" s="4"/>
      <c r="Y663" s="4"/>
      <c r="Z663" s="4"/>
    </row>
    <row r="664" ht="12.75" customHeight="1">
      <c r="A664" s="7"/>
      <c r="B664" s="7"/>
      <c r="C664" s="7"/>
      <c r="D664" s="4"/>
      <c r="E664" s="8"/>
      <c r="F664" s="4"/>
      <c r="G664" s="4"/>
      <c r="H664" s="4"/>
      <c r="I664" s="4"/>
      <c r="J664" s="4"/>
      <c r="K664" s="4"/>
      <c r="L664" s="4"/>
      <c r="M664" s="8"/>
      <c r="N664" s="4"/>
      <c r="O664" s="4"/>
      <c r="P664" s="4"/>
      <c r="Q664" s="4"/>
      <c r="R664" s="4"/>
      <c r="S664" s="4"/>
      <c r="T664" s="4"/>
      <c r="U664" s="4"/>
      <c r="V664" s="4"/>
      <c r="W664" s="4"/>
      <c r="X664" s="4"/>
      <c r="Y664" s="4"/>
      <c r="Z664" s="4"/>
    </row>
    <row r="665" ht="12.75" customHeight="1">
      <c r="A665" s="7"/>
      <c r="B665" s="7"/>
      <c r="C665" s="7"/>
      <c r="D665" s="4"/>
      <c r="E665" s="8"/>
      <c r="F665" s="4"/>
      <c r="G665" s="4"/>
      <c r="H665" s="4"/>
      <c r="I665" s="4"/>
      <c r="J665" s="4"/>
      <c r="K665" s="4"/>
      <c r="L665" s="4"/>
      <c r="M665" s="8"/>
      <c r="N665" s="4"/>
      <c r="O665" s="4"/>
      <c r="P665" s="4"/>
      <c r="Q665" s="4"/>
      <c r="R665" s="4"/>
      <c r="S665" s="4"/>
      <c r="T665" s="4"/>
      <c r="U665" s="4"/>
      <c r="V665" s="4"/>
      <c r="W665" s="4"/>
      <c r="X665" s="4"/>
      <c r="Y665" s="4"/>
      <c r="Z665" s="4"/>
    </row>
    <row r="666" ht="12.75" customHeight="1">
      <c r="A666" s="7"/>
      <c r="B666" s="7"/>
      <c r="C666" s="7"/>
      <c r="D666" s="4"/>
      <c r="E666" s="8"/>
      <c r="F666" s="4"/>
      <c r="G666" s="4"/>
      <c r="H666" s="4"/>
      <c r="I666" s="4"/>
      <c r="J666" s="4"/>
      <c r="K666" s="4"/>
      <c r="L666" s="4"/>
      <c r="M666" s="8"/>
      <c r="N666" s="4"/>
      <c r="O666" s="4"/>
      <c r="P666" s="4"/>
      <c r="Q666" s="4"/>
      <c r="R666" s="4"/>
      <c r="S666" s="4"/>
      <c r="T666" s="4"/>
      <c r="U666" s="4"/>
      <c r="V666" s="4"/>
      <c r="W666" s="4"/>
      <c r="X666" s="4"/>
      <c r="Y666" s="4"/>
      <c r="Z666" s="4"/>
    </row>
    <row r="667" ht="12.75" customHeight="1">
      <c r="A667" s="7"/>
      <c r="B667" s="7"/>
      <c r="C667" s="7"/>
      <c r="D667" s="4"/>
      <c r="E667" s="8"/>
      <c r="F667" s="4"/>
      <c r="G667" s="4"/>
      <c r="H667" s="4"/>
      <c r="I667" s="4"/>
      <c r="J667" s="4"/>
      <c r="K667" s="4"/>
      <c r="L667" s="4"/>
      <c r="M667" s="8"/>
      <c r="N667" s="4"/>
      <c r="O667" s="4"/>
      <c r="P667" s="4"/>
      <c r="Q667" s="4"/>
      <c r="R667" s="4"/>
      <c r="S667" s="4"/>
      <c r="T667" s="4"/>
      <c r="U667" s="4"/>
      <c r="V667" s="4"/>
      <c r="W667" s="4"/>
      <c r="X667" s="4"/>
      <c r="Y667" s="4"/>
      <c r="Z667" s="4"/>
    </row>
    <row r="668" ht="12.75" customHeight="1">
      <c r="A668" s="7"/>
      <c r="B668" s="7"/>
      <c r="C668" s="7"/>
      <c r="D668" s="4"/>
      <c r="E668" s="8"/>
      <c r="F668" s="4"/>
      <c r="G668" s="4"/>
      <c r="H668" s="4"/>
      <c r="I668" s="4"/>
      <c r="J668" s="4"/>
      <c r="K668" s="4"/>
      <c r="L668" s="4"/>
      <c r="M668" s="8"/>
      <c r="N668" s="4"/>
      <c r="O668" s="4"/>
      <c r="P668" s="4"/>
      <c r="Q668" s="4"/>
      <c r="R668" s="4"/>
      <c r="S668" s="4"/>
      <c r="T668" s="4"/>
      <c r="U668" s="4"/>
      <c r="V668" s="4"/>
      <c r="W668" s="4"/>
      <c r="X668" s="4"/>
      <c r="Y668" s="4"/>
      <c r="Z668" s="4"/>
    </row>
    <row r="669" ht="12.75" customHeight="1">
      <c r="A669" s="7"/>
      <c r="B669" s="7"/>
      <c r="C669" s="7"/>
      <c r="D669" s="4"/>
      <c r="E669" s="8"/>
      <c r="F669" s="4"/>
      <c r="G669" s="4"/>
      <c r="H669" s="4"/>
      <c r="I669" s="4"/>
      <c r="J669" s="4"/>
      <c r="K669" s="4"/>
      <c r="L669" s="4"/>
      <c r="M669" s="8"/>
      <c r="N669" s="4"/>
      <c r="O669" s="4"/>
      <c r="P669" s="4"/>
      <c r="Q669" s="4"/>
      <c r="R669" s="4"/>
      <c r="S669" s="4"/>
      <c r="T669" s="4"/>
      <c r="U669" s="4"/>
      <c r="V669" s="4"/>
      <c r="W669" s="4"/>
      <c r="X669" s="4"/>
      <c r="Y669" s="4"/>
      <c r="Z669" s="4"/>
    </row>
    <row r="670" ht="12.75" customHeight="1">
      <c r="A670" s="7"/>
      <c r="B670" s="7"/>
      <c r="C670" s="7"/>
      <c r="D670" s="4"/>
      <c r="E670" s="8"/>
      <c r="F670" s="4"/>
      <c r="G670" s="4"/>
      <c r="H670" s="4"/>
      <c r="I670" s="4"/>
      <c r="J670" s="4"/>
      <c r="K670" s="4"/>
      <c r="L670" s="4"/>
      <c r="M670" s="8"/>
      <c r="N670" s="4"/>
      <c r="O670" s="4"/>
      <c r="P670" s="4"/>
      <c r="Q670" s="4"/>
      <c r="R670" s="4"/>
      <c r="S670" s="4"/>
      <c r="T670" s="4"/>
      <c r="U670" s="4"/>
      <c r="V670" s="4"/>
      <c r="W670" s="4"/>
      <c r="X670" s="4"/>
      <c r="Y670" s="4"/>
      <c r="Z670" s="4"/>
    </row>
    <row r="671" ht="12.75" customHeight="1">
      <c r="A671" s="7"/>
      <c r="B671" s="7"/>
      <c r="C671" s="7"/>
      <c r="D671" s="4"/>
      <c r="E671" s="8"/>
      <c r="F671" s="4"/>
      <c r="G671" s="4"/>
      <c r="H671" s="4"/>
      <c r="I671" s="4"/>
      <c r="J671" s="4"/>
      <c r="K671" s="4"/>
      <c r="L671" s="4"/>
      <c r="M671" s="8"/>
      <c r="N671" s="4"/>
      <c r="O671" s="4"/>
      <c r="P671" s="4"/>
      <c r="Q671" s="4"/>
      <c r="R671" s="4"/>
      <c r="S671" s="4"/>
      <c r="T671" s="4"/>
      <c r="U671" s="4"/>
      <c r="V671" s="4"/>
      <c r="W671" s="4"/>
      <c r="X671" s="4"/>
      <c r="Y671" s="4"/>
      <c r="Z671" s="4"/>
    </row>
    <row r="672" ht="12.75" customHeight="1">
      <c r="A672" s="7"/>
      <c r="B672" s="7"/>
      <c r="C672" s="7"/>
      <c r="D672" s="4"/>
      <c r="E672" s="8"/>
      <c r="F672" s="4"/>
      <c r="G672" s="4"/>
      <c r="H672" s="4"/>
      <c r="I672" s="4"/>
      <c r="J672" s="4"/>
      <c r="K672" s="4"/>
      <c r="L672" s="4"/>
      <c r="M672" s="8"/>
      <c r="N672" s="4"/>
      <c r="O672" s="4"/>
      <c r="P672" s="4"/>
      <c r="Q672" s="4"/>
      <c r="R672" s="4"/>
      <c r="S672" s="4"/>
      <c r="T672" s="4"/>
      <c r="U672" s="4"/>
      <c r="V672" s="4"/>
      <c r="W672" s="4"/>
      <c r="X672" s="4"/>
      <c r="Y672" s="4"/>
      <c r="Z672" s="4"/>
    </row>
    <row r="673" ht="12.75" customHeight="1">
      <c r="A673" s="7"/>
      <c r="B673" s="7"/>
      <c r="C673" s="7"/>
      <c r="D673" s="4"/>
      <c r="E673" s="8"/>
      <c r="F673" s="4"/>
      <c r="G673" s="4"/>
      <c r="H673" s="4"/>
      <c r="I673" s="4"/>
      <c r="J673" s="4"/>
      <c r="K673" s="4"/>
      <c r="L673" s="4"/>
      <c r="M673" s="8"/>
      <c r="N673" s="4"/>
      <c r="O673" s="4"/>
      <c r="P673" s="4"/>
      <c r="Q673" s="4"/>
      <c r="R673" s="4"/>
      <c r="S673" s="4"/>
      <c r="T673" s="4"/>
      <c r="U673" s="4"/>
      <c r="V673" s="4"/>
      <c r="W673" s="4"/>
      <c r="X673" s="4"/>
      <c r="Y673" s="4"/>
      <c r="Z673" s="4"/>
    </row>
    <row r="674" ht="12.75" customHeight="1">
      <c r="A674" s="7"/>
      <c r="B674" s="7"/>
      <c r="C674" s="7"/>
      <c r="D674" s="4"/>
      <c r="E674" s="8"/>
      <c r="F674" s="4"/>
      <c r="G674" s="4"/>
      <c r="H674" s="4"/>
      <c r="I674" s="4"/>
      <c r="J674" s="4"/>
      <c r="K674" s="4"/>
      <c r="L674" s="4"/>
      <c r="M674" s="8"/>
      <c r="N674" s="4"/>
      <c r="O674" s="4"/>
      <c r="P674" s="4"/>
      <c r="Q674" s="4"/>
      <c r="R674" s="4"/>
      <c r="S674" s="4"/>
      <c r="T674" s="4"/>
      <c r="U674" s="4"/>
      <c r="V674" s="4"/>
      <c r="W674" s="4"/>
      <c r="X674" s="4"/>
      <c r="Y674" s="4"/>
      <c r="Z674" s="4"/>
    </row>
    <row r="675" ht="12.75" customHeight="1">
      <c r="A675" s="7"/>
      <c r="B675" s="7"/>
      <c r="C675" s="7"/>
      <c r="D675" s="4"/>
      <c r="E675" s="8"/>
      <c r="F675" s="4"/>
      <c r="G675" s="4"/>
      <c r="H675" s="4"/>
      <c r="I675" s="4"/>
      <c r="J675" s="4"/>
      <c r="K675" s="4"/>
      <c r="L675" s="4"/>
      <c r="M675" s="8"/>
      <c r="N675" s="4"/>
      <c r="O675" s="4"/>
      <c r="P675" s="4"/>
      <c r="Q675" s="4"/>
      <c r="R675" s="4"/>
      <c r="S675" s="4"/>
      <c r="T675" s="4"/>
      <c r="U675" s="4"/>
      <c r="V675" s="4"/>
      <c r="W675" s="4"/>
      <c r="X675" s="4"/>
      <c r="Y675" s="4"/>
      <c r="Z675" s="4"/>
    </row>
    <row r="676" ht="12.75" customHeight="1">
      <c r="A676" s="7"/>
      <c r="B676" s="7"/>
      <c r="C676" s="7"/>
      <c r="D676" s="4"/>
      <c r="E676" s="8"/>
      <c r="F676" s="4"/>
      <c r="G676" s="4"/>
      <c r="H676" s="4"/>
      <c r="I676" s="4"/>
      <c r="J676" s="4"/>
      <c r="K676" s="4"/>
      <c r="L676" s="4"/>
      <c r="M676" s="8"/>
      <c r="N676" s="4"/>
      <c r="O676" s="4"/>
      <c r="P676" s="4"/>
      <c r="Q676" s="4"/>
      <c r="R676" s="4"/>
      <c r="S676" s="4"/>
      <c r="T676" s="4"/>
      <c r="U676" s="4"/>
      <c r="V676" s="4"/>
      <c r="W676" s="4"/>
      <c r="X676" s="4"/>
      <c r="Y676" s="4"/>
      <c r="Z676" s="4"/>
    </row>
    <row r="677" ht="12.75" customHeight="1">
      <c r="A677" s="7"/>
      <c r="B677" s="7"/>
      <c r="C677" s="7"/>
      <c r="D677" s="4"/>
      <c r="E677" s="8"/>
      <c r="F677" s="4"/>
      <c r="G677" s="4"/>
      <c r="H677" s="4"/>
      <c r="I677" s="4"/>
      <c r="J677" s="4"/>
      <c r="K677" s="4"/>
      <c r="L677" s="4"/>
      <c r="M677" s="8"/>
      <c r="N677" s="4"/>
      <c r="O677" s="4"/>
      <c r="P677" s="4"/>
      <c r="Q677" s="4"/>
      <c r="R677" s="4"/>
      <c r="S677" s="4"/>
      <c r="T677" s="4"/>
      <c r="U677" s="4"/>
      <c r="V677" s="4"/>
      <c r="W677" s="4"/>
      <c r="X677" s="4"/>
      <c r="Y677" s="4"/>
      <c r="Z677" s="4"/>
    </row>
    <row r="678" ht="12.75" customHeight="1">
      <c r="A678" s="7"/>
      <c r="B678" s="7"/>
      <c r="C678" s="7"/>
      <c r="D678" s="4"/>
      <c r="E678" s="8"/>
      <c r="F678" s="4"/>
      <c r="G678" s="4"/>
      <c r="H678" s="4"/>
      <c r="I678" s="4"/>
      <c r="J678" s="4"/>
      <c r="K678" s="4"/>
      <c r="L678" s="4"/>
      <c r="M678" s="8"/>
      <c r="N678" s="4"/>
      <c r="O678" s="4"/>
      <c r="P678" s="4"/>
      <c r="Q678" s="4"/>
      <c r="R678" s="4"/>
      <c r="S678" s="4"/>
      <c r="T678" s="4"/>
      <c r="U678" s="4"/>
      <c r="V678" s="4"/>
      <c r="W678" s="4"/>
      <c r="X678" s="4"/>
      <c r="Y678" s="4"/>
      <c r="Z678" s="4"/>
    </row>
    <row r="679" ht="12.75" customHeight="1">
      <c r="A679" s="7"/>
      <c r="B679" s="7"/>
      <c r="C679" s="7"/>
      <c r="D679" s="4"/>
      <c r="E679" s="8"/>
      <c r="F679" s="4"/>
      <c r="G679" s="4"/>
      <c r="H679" s="4"/>
      <c r="I679" s="4"/>
      <c r="J679" s="4"/>
      <c r="K679" s="4"/>
      <c r="L679" s="4"/>
      <c r="M679" s="8"/>
      <c r="N679" s="4"/>
      <c r="O679" s="4"/>
      <c r="P679" s="4"/>
      <c r="Q679" s="4"/>
      <c r="R679" s="4"/>
      <c r="S679" s="4"/>
      <c r="T679" s="4"/>
      <c r="U679" s="4"/>
      <c r="V679" s="4"/>
      <c r="W679" s="4"/>
      <c r="X679" s="4"/>
      <c r="Y679" s="4"/>
      <c r="Z679" s="4"/>
    </row>
    <row r="680" ht="12.75" customHeight="1">
      <c r="A680" s="7"/>
      <c r="B680" s="7"/>
      <c r="C680" s="7"/>
      <c r="D680" s="4"/>
      <c r="E680" s="8"/>
      <c r="F680" s="4"/>
      <c r="G680" s="4"/>
      <c r="H680" s="4"/>
      <c r="I680" s="4"/>
      <c r="J680" s="4"/>
      <c r="K680" s="4"/>
      <c r="L680" s="4"/>
      <c r="M680" s="8"/>
      <c r="N680" s="4"/>
      <c r="O680" s="4"/>
      <c r="P680" s="4"/>
      <c r="Q680" s="4"/>
      <c r="R680" s="4"/>
      <c r="S680" s="4"/>
      <c r="T680" s="4"/>
      <c r="U680" s="4"/>
      <c r="V680" s="4"/>
      <c r="W680" s="4"/>
      <c r="X680" s="4"/>
      <c r="Y680" s="4"/>
      <c r="Z680" s="4"/>
    </row>
    <row r="681" ht="12.75" customHeight="1">
      <c r="A681" s="7"/>
      <c r="B681" s="7"/>
      <c r="C681" s="7"/>
      <c r="D681" s="4"/>
      <c r="E681" s="8"/>
      <c r="F681" s="4"/>
      <c r="G681" s="4"/>
      <c r="H681" s="4"/>
      <c r="I681" s="4"/>
      <c r="J681" s="4"/>
      <c r="K681" s="4"/>
      <c r="L681" s="4"/>
      <c r="M681" s="8"/>
      <c r="N681" s="4"/>
      <c r="O681" s="4"/>
      <c r="P681" s="4"/>
      <c r="Q681" s="4"/>
      <c r="R681" s="4"/>
      <c r="S681" s="4"/>
      <c r="T681" s="4"/>
      <c r="U681" s="4"/>
      <c r="V681" s="4"/>
      <c r="W681" s="4"/>
      <c r="X681" s="4"/>
      <c r="Y681" s="4"/>
      <c r="Z681" s="4"/>
    </row>
    <row r="682" ht="12.75" customHeight="1">
      <c r="A682" s="7"/>
      <c r="B682" s="7"/>
      <c r="C682" s="7"/>
      <c r="D682" s="4"/>
      <c r="E682" s="8"/>
      <c r="F682" s="4"/>
      <c r="G682" s="4"/>
      <c r="H682" s="4"/>
      <c r="I682" s="4"/>
      <c r="J682" s="4"/>
      <c r="K682" s="4"/>
      <c r="L682" s="4"/>
      <c r="M682" s="8"/>
      <c r="N682" s="4"/>
      <c r="O682" s="4"/>
      <c r="P682" s="4"/>
      <c r="Q682" s="4"/>
      <c r="R682" s="4"/>
      <c r="S682" s="4"/>
      <c r="T682" s="4"/>
      <c r="U682" s="4"/>
      <c r="V682" s="4"/>
      <c r="W682" s="4"/>
      <c r="X682" s="4"/>
      <c r="Y682" s="4"/>
      <c r="Z682" s="4"/>
    </row>
    <row r="683" ht="12.75" customHeight="1">
      <c r="A683" s="7"/>
      <c r="B683" s="7"/>
      <c r="C683" s="7"/>
      <c r="D683" s="4"/>
      <c r="E683" s="8"/>
      <c r="F683" s="4"/>
      <c r="G683" s="4"/>
      <c r="H683" s="4"/>
      <c r="I683" s="4"/>
      <c r="J683" s="4"/>
      <c r="K683" s="4"/>
      <c r="L683" s="4"/>
      <c r="M683" s="8"/>
      <c r="N683" s="4"/>
      <c r="O683" s="4"/>
      <c r="P683" s="4"/>
      <c r="Q683" s="4"/>
      <c r="R683" s="4"/>
      <c r="S683" s="4"/>
      <c r="T683" s="4"/>
      <c r="U683" s="4"/>
      <c r="V683" s="4"/>
      <c r="W683" s="4"/>
      <c r="X683" s="4"/>
      <c r="Y683" s="4"/>
      <c r="Z683" s="4"/>
    </row>
    <row r="684" ht="12.75" customHeight="1">
      <c r="A684" s="7"/>
      <c r="B684" s="7"/>
      <c r="C684" s="7"/>
      <c r="D684" s="4"/>
      <c r="E684" s="8"/>
      <c r="F684" s="4"/>
      <c r="G684" s="4"/>
      <c r="H684" s="4"/>
      <c r="I684" s="4"/>
      <c r="J684" s="4"/>
      <c r="K684" s="4"/>
      <c r="L684" s="4"/>
      <c r="M684" s="8"/>
      <c r="N684" s="4"/>
      <c r="O684" s="4"/>
      <c r="P684" s="4"/>
      <c r="Q684" s="4"/>
      <c r="R684" s="4"/>
      <c r="S684" s="4"/>
      <c r="T684" s="4"/>
      <c r="U684" s="4"/>
      <c r="V684" s="4"/>
      <c r="W684" s="4"/>
      <c r="X684" s="4"/>
      <c r="Y684" s="4"/>
      <c r="Z684" s="4"/>
    </row>
    <row r="685" ht="12.75" customHeight="1">
      <c r="A685" s="7"/>
      <c r="B685" s="7"/>
      <c r="C685" s="7"/>
      <c r="D685" s="4"/>
      <c r="E685" s="8"/>
      <c r="F685" s="4"/>
      <c r="G685" s="4"/>
      <c r="H685" s="4"/>
      <c r="I685" s="4"/>
      <c r="J685" s="4"/>
      <c r="K685" s="4"/>
      <c r="L685" s="4"/>
      <c r="M685" s="8"/>
      <c r="N685" s="4"/>
      <c r="O685" s="4"/>
      <c r="P685" s="4"/>
      <c r="Q685" s="4"/>
      <c r="R685" s="4"/>
      <c r="S685" s="4"/>
      <c r="T685" s="4"/>
      <c r="U685" s="4"/>
      <c r="V685" s="4"/>
      <c r="W685" s="4"/>
      <c r="X685" s="4"/>
      <c r="Y685" s="4"/>
      <c r="Z685" s="4"/>
    </row>
    <row r="686" ht="12.75" customHeight="1">
      <c r="A686" s="7"/>
      <c r="B686" s="7"/>
      <c r="C686" s="7"/>
      <c r="D686" s="4"/>
      <c r="E686" s="8"/>
      <c r="F686" s="4"/>
      <c r="G686" s="4"/>
      <c r="H686" s="4"/>
      <c r="I686" s="4"/>
      <c r="J686" s="4"/>
      <c r="K686" s="4"/>
      <c r="L686" s="4"/>
      <c r="M686" s="8"/>
      <c r="N686" s="4"/>
      <c r="O686" s="4"/>
      <c r="P686" s="4"/>
      <c r="Q686" s="4"/>
      <c r="R686" s="4"/>
      <c r="S686" s="4"/>
      <c r="T686" s="4"/>
      <c r="U686" s="4"/>
      <c r="V686" s="4"/>
      <c r="W686" s="4"/>
      <c r="X686" s="4"/>
      <c r="Y686" s="4"/>
      <c r="Z686" s="4"/>
    </row>
    <row r="687" ht="12.75" customHeight="1">
      <c r="A687" s="7"/>
      <c r="B687" s="7"/>
      <c r="C687" s="7"/>
      <c r="D687" s="4"/>
      <c r="E687" s="8"/>
      <c r="F687" s="4"/>
      <c r="G687" s="4"/>
      <c r="H687" s="4"/>
      <c r="I687" s="4"/>
      <c r="J687" s="4"/>
      <c r="K687" s="4"/>
      <c r="L687" s="4"/>
      <c r="M687" s="8"/>
      <c r="N687" s="4"/>
      <c r="O687" s="4"/>
      <c r="P687" s="4"/>
      <c r="Q687" s="4"/>
      <c r="R687" s="4"/>
      <c r="S687" s="4"/>
      <c r="T687" s="4"/>
      <c r="U687" s="4"/>
      <c r="V687" s="4"/>
      <c r="W687" s="4"/>
      <c r="X687" s="4"/>
      <c r="Y687" s="4"/>
      <c r="Z687" s="4"/>
    </row>
    <row r="688" ht="12.75" customHeight="1">
      <c r="A688" s="7"/>
      <c r="B688" s="7"/>
      <c r="C688" s="7"/>
      <c r="D688" s="4"/>
      <c r="E688" s="8"/>
      <c r="F688" s="4"/>
      <c r="G688" s="4"/>
      <c r="H688" s="4"/>
      <c r="I688" s="4"/>
      <c r="J688" s="4"/>
      <c r="K688" s="4"/>
      <c r="L688" s="4"/>
      <c r="M688" s="8"/>
      <c r="N688" s="4"/>
      <c r="O688" s="4"/>
      <c r="P688" s="4"/>
      <c r="Q688" s="4"/>
      <c r="R688" s="4"/>
      <c r="S688" s="4"/>
      <c r="T688" s="4"/>
      <c r="U688" s="4"/>
      <c r="V688" s="4"/>
      <c r="W688" s="4"/>
      <c r="X688" s="4"/>
      <c r="Y688" s="4"/>
      <c r="Z688" s="4"/>
    </row>
    <row r="689" ht="12.75" customHeight="1">
      <c r="A689" s="7"/>
      <c r="B689" s="7"/>
      <c r="C689" s="7"/>
      <c r="D689" s="4"/>
      <c r="E689" s="8"/>
      <c r="F689" s="4"/>
      <c r="G689" s="4"/>
      <c r="H689" s="4"/>
      <c r="I689" s="4"/>
      <c r="J689" s="4"/>
      <c r="K689" s="4"/>
      <c r="L689" s="4"/>
      <c r="M689" s="8"/>
      <c r="N689" s="4"/>
      <c r="O689" s="4"/>
      <c r="P689" s="4"/>
      <c r="Q689" s="4"/>
      <c r="R689" s="4"/>
      <c r="S689" s="4"/>
      <c r="T689" s="4"/>
      <c r="U689" s="4"/>
      <c r="V689" s="4"/>
      <c r="W689" s="4"/>
      <c r="X689" s="4"/>
      <c r="Y689" s="4"/>
      <c r="Z689" s="4"/>
    </row>
    <row r="690" ht="12.75" customHeight="1">
      <c r="A690" s="7"/>
      <c r="B690" s="7"/>
      <c r="C690" s="7"/>
      <c r="D690" s="4"/>
      <c r="E690" s="8"/>
      <c r="F690" s="4"/>
      <c r="G690" s="4"/>
      <c r="H690" s="4"/>
      <c r="I690" s="4"/>
      <c r="J690" s="4"/>
      <c r="K690" s="4"/>
      <c r="L690" s="4"/>
      <c r="M690" s="8"/>
      <c r="N690" s="4"/>
      <c r="O690" s="4"/>
      <c r="P690" s="4"/>
      <c r="Q690" s="4"/>
      <c r="R690" s="4"/>
      <c r="S690" s="4"/>
      <c r="T690" s="4"/>
      <c r="U690" s="4"/>
      <c r="V690" s="4"/>
      <c r="W690" s="4"/>
      <c r="X690" s="4"/>
      <c r="Y690" s="4"/>
      <c r="Z690" s="4"/>
    </row>
    <row r="691" ht="12.75" customHeight="1">
      <c r="A691" s="7"/>
      <c r="B691" s="7"/>
      <c r="C691" s="7"/>
      <c r="D691" s="4"/>
      <c r="E691" s="8"/>
      <c r="F691" s="4"/>
      <c r="G691" s="4"/>
      <c r="H691" s="4"/>
      <c r="I691" s="4"/>
      <c r="J691" s="4"/>
      <c r="K691" s="4"/>
      <c r="L691" s="4"/>
      <c r="M691" s="8"/>
      <c r="N691" s="4"/>
      <c r="O691" s="4"/>
      <c r="P691" s="4"/>
      <c r="Q691" s="4"/>
      <c r="R691" s="4"/>
      <c r="S691" s="4"/>
      <c r="T691" s="4"/>
      <c r="U691" s="4"/>
      <c r="V691" s="4"/>
      <c r="W691" s="4"/>
      <c r="X691" s="4"/>
      <c r="Y691" s="4"/>
      <c r="Z691" s="4"/>
    </row>
    <row r="692" ht="12.75" customHeight="1">
      <c r="A692" s="7"/>
      <c r="B692" s="7"/>
      <c r="C692" s="7"/>
      <c r="D692" s="4"/>
      <c r="E692" s="8"/>
      <c r="F692" s="4"/>
      <c r="G692" s="4"/>
      <c r="H692" s="4"/>
      <c r="I692" s="4"/>
      <c r="J692" s="4"/>
      <c r="K692" s="4"/>
      <c r="L692" s="4"/>
      <c r="M692" s="8"/>
      <c r="N692" s="4"/>
      <c r="O692" s="4"/>
      <c r="P692" s="4"/>
      <c r="Q692" s="4"/>
      <c r="R692" s="4"/>
      <c r="S692" s="4"/>
      <c r="T692" s="4"/>
      <c r="U692" s="4"/>
      <c r="V692" s="4"/>
      <c r="W692" s="4"/>
      <c r="X692" s="4"/>
      <c r="Y692" s="4"/>
      <c r="Z692" s="4"/>
    </row>
    <row r="693" ht="12.75" customHeight="1">
      <c r="A693" s="7"/>
      <c r="B693" s="7"/>
      <c r="C693" s="7"/>
      <c r="D693" s="4"/>
      <c r="E693" s="8"/>
      <c r="F693" s="4"/>
      <c r="G693" s="4"/>
      <c r="H693" s="4"/>
      <c r="I693" s="4"/>
      <c r="J693" s="4"/>
      <c r="K693" s="4"/>
      <c r="L693" s="4"/>
      <c r="M693" s="8"/>
      <c r="N693" s="4"/>
      <c r="O693" s="4"/>
      <c r="P693" s="4"/>
      <c r="Q693" s="4"/>
      <c r="R693" s="4"/>
      <c r="S693" s="4"/>
      <c r="T693" s="4"/>
      <c r="U693" s="4"/>
      <c r="V693" s="4"/>
      <c r="W693" s="4"/>
      <c r="X693" s="4"/>
      <c r="Y693" s="4"/>
      <c r="Z693" s="4"/>
    </row>
    <row r="694" ht="12.75" customHeight="1">
      <c r="A694" s="7"/>
      <c r="B694" s="7"/>
      <c r="C694" s="7"/>
      <c r="D694" s="4"/>
      <c r="E694" s="8"/>
      <c r="F694" s="4"/>
      <c r="G694" s="4"/>
      <c r="H694" s="4"/>
      <c r="I694" s="4"/>
      <c r="J694" s="4"/>
      <c r="K694" s="4"/>
      <c r="L694" s="4"/>
      <c r="M694" s="8"/>
      <c r="N694" s="4"/>
      <c r="O694" s="4"/>
      <c r="P694" s="4"/>
      <c r="Q694" s="4"/>
      <c r="R694" s="4"/>
      <c r="S694" s="4"/>
      <c r="T694" s="4"/>
      <c r="U694" s="4"/>
      <c r="V694" s="4"/>
      <c r="W694" s="4"/>
      <c r="X694" s="4"/>
      <c r="Y694" s="4"/>
      <c r="Z694" s="4"/>
    </row>
    <row r="695" ht="12.75" customHeight="1">
      <c r="A695" s="7"/>
      <c r="B695" s="7"/>
      <c r="C695" s="7"/>
      <c r="D695" s="4"/>
      <c r="E695" s="8"/>
      <c r="F695" s="4"/>
      <c r="G695" s="4"/>
      <c r="H695" s="4"/>
      <c r="I695" s="4"/>
      <c r="J695" s="4"/>
      <c r="K695" s="4"/>
      <c r="L695" s="4"/>
      <c r="M695" s="8"/>
      <c r="N695" s="4"/>
      <c r="O695" s="4"/>
      <c r="P695" s="4"/>
      <c r="Q695" s="4"/>
      <c r="R695" s="4"/>
      <c r="S695" s="4"/>
      <c r="T695" s="4"/>
      <c r="U695" s="4"/>
      <c r="V695" s="4"/>
      <c r="W695" s="4"/>
      <c r="X695" s="4"/>
      <c r="Y695" s="4"/>
      <c r="Z695" s="4"/>
    </row>
    <row r="696" ht="12.75" customHeight="1">
      <c r="A696" s="7"/>
      <c r="B696" s="7"/>
      <c r="C696" s="7"/>
      <c r="D696" s="4"/>
      <c r="E696" s="8"/>
      <c r="F696" s="4"/>
      <c r="G696" s="4"/>
      <c r="H696" s="4"/>
      <c r="I696" s="4"/>
      <c r="J696" s="4"/>
      <c r="K696" s="4"/>
      <c r="L696" s="4"/>
      <c r="M696" s="8"/>
      <c r="N696" s="4"/>
      <c r="O696" s="4"/>
      <c r="P696" s="4"/>
      <c r="Q696" s="4"/>
      <c r="R696" s="4"/>
      <c r="S696" s="4"/>
      <c r="T696" s="4"/>
      <c r="U696" s="4"/>
      <c r="V696" s="4"/>
      <c r="W696" s="4"/>
      <c r="X696" s="4"/>
      <c r="Y696" s="4"/>
      <c r="Z696" s="4"/>
    </row>
    <row r="697" ht="12.75" customHeight="1">
      <c r="A697" s="7"/>
      <c r="B697" s="7"/>
      <c r="C697" s="7"/>
      <c r="D697" s="4"/>
      <c r="E697" s="8"/>
      <c r="F697" s="4"/>
      <c r="G697" s="4"/>
      <c r="H697" s="4"/>
      <c r="I697" s="4"/>
      <c r="J697" s="4"/>
      <c r="K697" s="4"/>
      <c r="L697" s="4"/>
      <c r="M697" s="8"/>
      <c r="N697" s="4"/>
      <c r="O697" s="4"/>
      <c r="P697" s="4"/>
      <c r="Q697" s="4"/>
      <c r="R697" s="4"/>
      <c r="S697" s="4"/>
      <c r="T697" s="4"/>
      <c r="U697" s="4"/>
      <c r="V697" s="4"/>
      <c r="W697" s="4"/>
      <c r="X697" s="4"/>
      <c r="Y697" s="4"/>
      <c r="Z697" s="4"/>
    </row>
    <row r="698" ht="12.75" customHeight="1">
      <c r="A698" s="7"/>
      <c r="B698" s="7"/>
      <c r="C698" s="7"/>
      <c r="D698" s="4"/>
      <c r="E698" s="8"/>
      <c r="F698" s="4"/>
      <c r="G698" s="4"/>
      <c r="H698" s="4"/>
      <c r="I698" s="4"/>
      <c r="J698" s="4"/>
      <c r="K698" s="4"/>
      <c r="L698" s="4"/>
      <c r="M698" s="8"/>
      <c r="N698" s="4"/>
      <c r="O698" s="4"/>
      <c r="P698" s="4"/>
      <c r="Q698" s="4"/>
      <c r="R698" s="4"/>
      <c r="S698" s="4"/>
      <c r="T698" s="4"/>
      <c r="U698" s="4"/>
      <c r="V698" s="4"/>
      <c r="W698" s="4"/>
      <c r="X698" s="4"/>
      <c r="Y698" s="4"/>
      <c r="Z698" s="4"/>
    </row>
    <row r="699" ht="12.75" customHeight="1">
      <c r="A699" s="7"/>
      <c r="B699" s="7"/>
      <c r="C699" s="7"/>
      <c r="D699" s="4"/>
      <c r="E699" s="8"/>
      <c r="F699" s="4"/>
      <c r="G699" s="4"/>
      <c r="H699" s="4"/>
      <c r="I699" s="4"/>
      <c r="J699" s="4"/>
      <c r="K699" s="4"/>
      <c r="L699" s="4"/>
      <c r="M699" s="8"/>
      <c r="N699" s="4"/>
      <c r="O699" s="4"/>
      <c r="P699" s="4"/>
      <c r="Q699" s="4"/>
      <c r="R699" s="4"/>
      <c r="S699" s="4"/>
      <c r="T699" s="4"/>
      <c r="U699" s="4"/>
      <c r="V699" s="4"/>
      <c r="W699" s="4"/>
      <c r="X699" s="4"/>
      <c r="Y699" s="4"/>
      <c r="Z699" s="4"/>
    </row>
    <row r="700" ht="12.75" customHeight="1">
      <c r="A700" s="7"/>
      <c r="B700" s="7"/>
      <c r="C700" s="7"/>
      <c r="D700" s="4"/>
      <c r="E700" s="8"/>
      <c r="F700" s="4"/>
      <c r="G700" s="4"/>
      <c r="H700" s="4"/>
      <c r="I700" s="4"/>
      <c r="J700" s="4"/>
      <c r="K700" s="4"/>
      <c r="L700" s="4"/>
      <c r="M700" s="8"/>
      <c r="N700" s="4"/>
      <c r="O700" s="4"/>
      <c r="P700" s="4"/>
      <c r="Q700" s="4"/>
      <c r="R700" s="4"/>
      <c r="S700" s="4"/>
      <c r="T700" s="4"/>
      <c r="U700" s="4"/>
      <c r="V700" s="4"/>
      <c r="W700" s="4"/>
      <c r="X700" s="4"/>
      <c r="Y700" s="4"/>
      <c r="Z700" s="4"/>
    </row>
    <row r="701" ht="12.75" customHeight="1">
      <c r="A701" s="7"/>
      <c r="B701" s="7"/>
      <c r="C701" s="7"/>
      <c r="D701" s="4"/>
      <c r="E701" s="8"/>
      <c r="F701" s="4"/>
      <c r="G701" s="4"/>
      <c r="H701" s="4"/>
      <c r="I701" s="4"/>
      <c r="J701" s="4"/>
      <c r="K701" s="4"/>
      <c r="L701" s="4"/>
      <c r="M701" s="8"/>
      <c r="N701" s="4"/>
      <c r="O701" s="4"/>
      <c r="P701" s="4"/>
      <c r="Q701" s="4"/>
      <c r="R701" s="4"/>
      <c r="S701" s="4"/>
      <c r="T701" s="4"/>
      <c r="U701" s="4"/>
      <c r="V701" s="4"/>
      <c r="W701" s="4"/>
      <c r="X701" s="4"/>
      <c r="Y701" s="4"/>
      <c r="Z701" s="4"/>
    </row>
    <row r="702" ht="12.75" customHeight="1">
      <c r="A702" s="7"/>
      <c r="B702" s="7"/>
      <c r="C702" s="7"/>
      <c r="D702" s="4"/>
      <c r="E702" s="8"/>
      <c r="F702" s="4"/>
      <c r="G702" s="4"/>
      <c r="H702" s="4"/>
      <c r="I702" s="4"/>
      <c r="J702" s="4"/>
      <c r="K702" s="4"/>
      <c r="L702" s="4"/>
      <c r="M702" s="8"/>
      <c r="N702" s="4"/>
      <c r="O702" s="4"/>
      <c r="P702" s="4"/>
      <c r="Q702" s="4"/>
      <c r="R702" s="4"/>
      <c r="S702" s="4"/>
      <c r="T702" s="4"/>
      <c r="U702" s="4"/>
      <c r="V702" s="4"/>
      <c r="W702" s="4"/>
      <c r="X702" s="4"/>
      <c r="Y702" s="4"/>
      <c r="Z702" s="4"/>
    </row>
    <row r="703" ht="12.75" customHeight="1">
      <c r="A703" s="7"/>
      <c r="B703" s="7"/>
      <c r="C703" s="7"/>
      <c r="D703" s="4"/>
      <c r="E703" s="8"/>
      <c r="F703" s="4"/>
      <c r="G703" s="4"/>
      <c r="H703" s="4"/>
      <c r="I703" s="4"/>
      <c r="J703" s="4"/>
      <c r="K703" s="4"/>
      <c r="L703" s="4"/>
      <c r="M703" s="8"/>
      <c r="N703" s="4"/>
      <c r="O703" s="4"/>
      <c r="P703" s="4"/>
      <c r="Q703" s="4"/>
      <c r="R703" s="4"/>
      <c r="S703" s="4"/>
      <c r="T703" s="4"/>
      <c r="U703" s="4"/>
      <c r="V703" s="4"/>
      <c r="W703" s="4"/>
      <c r="X703" s="4"/>
      <c r="Y703" s="4"/>
      <c r="Z703" s="4"/>
    </row>
    <row r="704" ht="12.75" customHeight="1">
      <c r="A704" s="7"/>
      <c r="B704" s="7"/>
      <c r="C704" s="7"/>
      <c r="D704" s="4"/>
      <c r="E704" s="8"/>
      <c r="F704" s="4"/>
      <c r="G704" s="4"/>
      <c r="H704" s="4"/>
      <c r="I704" s="4"/>
      <c r="J704" s="4"/>
      <c r="K704" s="4"/>
      <c r="L704" s="4"/>
      <c r="M704" s="8"/>
      <c r="N704" s="4"/>
      <c r="O704" s="4"/>
      <c r="P704" s="4"/>
      <c r="Q704" s="4"/>
      <c r="R704" s="4"/>
      <c r="S704" s="4"/>
      <c r="T704" s="4"/>
      <c r="U704" s="4"/>
      <c r="V704" s="4"/>
      <c r="W704" s="4"/>
      <c r="X704" s="4"/>
      <c r="Y704" s="4"/>
      <c r="Z704" s="4"/>
    </row>
    <row r="705" ht="12.75" customHeight="1">
      <c r="A705" s="7"/>
      <c r="B705" s="7"/>
      <c r="C705" s="7"/>
      <c r="D705" s="4"/>
      <c r="E705" s="8"/>
      <c r="F705" s="4"/>
      <c r="G705" s="4"/>
      <c r="H705" s="4"/>
      <c r="I705" s="4"/>
      <c r="J705" s="4"/>
      <c r="K705" s="4"/>
      <c r="L705" s="4"/>
      <c r="M705" s="8"/>
      <c r="N705" s="4"/>
      <c r="O705" s="4"/>
      <c r="P705" s="4"/>
      <c r="Q705" s="4"/>
      <c r="R705" s="4"/>
      <c r="S705" s="4"/>
      <c r="T705" s="4"/>
      <c r="U705" s="4"/>
      <c r="V705" s="4"/>
      <c r="W705" s="4"/>
      <c r="X705" s="4"/>
      <c r="Y705" s="4"/>
      <c r="Z705" s="4"/>
    </row>
    <row r="706" ht="12.75" customHeight="1">
      <c r="A706" s="7"/>
      <c r="B706" s="7"/>
      <c r="C706" s="7"/>
      <c r="D706" s="4"/>
      <c r="E706" s="8"/>
      <c r="F706" s="4"/>
      <c r="G706" s="4"/>
      <c r="H706" s="4"/>
      <c r="I706" s="4"/>
      <c r="J706" s="4"/>
      <c r="K706" s="4"/>
      <c r="L706" s="4"/>
      <c r="M706" s="8"/>
      <c r="N706" s="4"/>
      <c r="O706" s="4"/>
      <c r="P706" s="4"/>
      <c r="Q706" s="4"/>
      <c r="R706" s="4"/>
      <c r="S706" s="4"/>
      <c r="T706" s="4"/>
      <c r="U706" s="4"/>
      <c r="V706" s="4"/>
      <c r="W706" s="4"/>
      <c r="X706" s="4"/>
      <c r="Y706" s="4"/>
      <c r="Z706" s="4"/>
    </row>
    <row r="707" ht="12.75" customHeight="1">
      <c r="A707" s="7"/>
      <c r="B707" s="7"/>
      <c r="C707" s="7"/>
      <c r="D707" s="4"/>
      <c r="E707" s="8"/>
      <c r="F707" s="4"/>
      <c r="G707" s="4"/>
      <c r="H707" s="4"/>
      <c r="I707" s="4"/>
      <c r="J707" s="4"/>
      <c r="K707" s="4"/>
      <c r="L707" s="4"/>
      <c r="M707" s="8"/>
      <c r="N707" s="4"/>
      <c r="O707" s="4"/>
      <c r="P707" s="4"/>
      <c r="Q707" s="4"/>
      <c r="R707" s="4"/>
      <c r="S707" s="4"/>
      <c r="T707" s="4"/>
      <c r="U707" s="4"/>
      <c r="V707" s="4"/>
      <c r="W707" s="4"/>
      <c r="X707" s="4"/>
      <c r="Y707" s="4"/>
      <c r="Z707" s="4"/>
    </row>
    <row r="708" ht="12.75" customHeight="1">
      <c r="A708" s="7"/>
      <c r="B708" s="7"/>
      <c r="C708" s="7"/>
      <c r="D708" s="4"/>
      <c r="E708" s="8"/>
      <c r="F708" s="4"/>
      <c r="G708" s="4"/>
      <c r="H708" s="4"/>
      <c r="I708" s="4"/>
      <c r="J708" s="4"/>
      <c r="K708" s="4"/>
      <c r="L708" s="4"/>
      <c r="M708" s="8"/>
      <c r="N708" s="4"/>
      <c r="O708" s="4"/>
      <c r="P708" s="4"/>
      <c r="Q708" s="4"/>
      <c r="R708" s="4"/>
      <c r="S708" s="4"/>
      <c r="T708" s="4"/>
      <c r="U708" s="4"/>
      <c r="V708" s="4"/>
      <c r="W708" s="4"/>
      <c r="X708" s="4"/>
      <c r="Y708" s="4"/>
      <c r="Z708" s="4"/>
    </row>
    <row r="709" ht="12.75" customHeight="1">
      <c r="A709" s="7"/>
      <c r="B709" s="7"/>
      <c r="C709" s="7"/>
      <c r="D709" s="4"/>
      <c r="E709" s="8"/>
      <c r="F709" s="4"/>
      <c r="G709" s="4"/>
      <c r="H709" s="4"/>
      <c r="I709" s="4"/>
      <c r="J709" s="4"/>
      <c r="K709" s="4"/>
      <c r="L709" s="4"/>
      <c r="M709" s="8"/>
      <c r="N709" s="4"/>
      <c r="O709" s="4"/>
      <c r="P709" s="4"/>
      <c r="Q709" s="4"/>
      <c r="R709" s="4"/>
      <c r="S709" s="4"/>
      <c r="T709" s="4"/>
      <c r="U709" s="4"/>
      <c r="V709" s="4"/>
      <c r="W709" s="4"/>
      <c r="X709" s="4"/>
      <c r="Y709" s="4"/>
      <c r="Z709" s="4"/>
    </row>
    <row r="710" ht="12.75" customHeight="1">
      <c r="A710" s="7"/>
      <c r="B710" s="7"/>
      <c r="C710" s="7"/>
      <c r="D710" s="4"/>
      <c r="E710" s="8"/>
      <c r="F710" s="4"/>
      <c r="G710" s="4"/>
      <c r="H710" s="4"/>
      <c r="I710" s="4"/>
      <c r="J710" s="4"/>
      <c r="K710" s="4"/>
      <c r="L710" s="4"/>
      <c r="M710" s="8"/>
      <c r="N710" s="4"/>
      <c r="O710" s="4"/>
      <c r="P710" s="4"/>
      <c r="Q710" s="4"/>
      <c r="R710" s="4"/>
      <c r="S710" s="4"/>
      <c r="T710" s="4"/>
      <c r="U710" s="4"/>
      <c r="V710" s="4"/>
      <c r="W710" s="4"/>
      <c r="X710" s="4"/>
      <c r="Y710" s="4"/>
      <c r="Z710" s="4"/>
    </row>
    <row r="711" ht="12.75" customHeight="1">
      <c r="A711" s="7"/>
      <c r="B711" s="7"/>
      <c r="C711" s="7"/>
      <c r="D711" s="4"/>
      <c r="E711" s="8"/>
      <c r="F711" s="4"/>
      <c r="G711" s="4"/>
      <c r="H711" s="4"/>
      <c r="I711" s="4"/>
      <c r="J711" s="4"/>
      <c r="K711" s="4"/>
      <c r="L711" s="4"/>
      <c r="M711" s="8"/>
      <c r="N711" s="4"/>
      <c r="O711" s="4"/>
      <c r="P711" s="4"/>
      <c r="Q711" s="4"/>
      <c r="R711" s="4"/>
      <c r="S711" s="4"/>
      <c r="T711" s="4"/>
      <c r="U711" s="4"/>
      <c r="V711" s="4"/>
      <c r="W711" s="4"/>
      <c r="X711" s="4"/>
      <c r="Y711" s="4"/>
      <c r="Z711" s="4"/>
    </row>
    <row r="712" ht="12.75" customHeight="1">
      <c r="A712" s="7"/>
      <c r="B712" s="7"/>
      <c r="C712" s="7"/>
      <c r="D712" s="4"/>
      <c r="E712" s="8"/>
      <c r="F712" s="4"/>
      <c r="G712" s="4"/>
      <c r="H712" s="4"/>
      <c r="I712" s="4"/>
      <c r="J712" s="4"/>
      <c r="K712" s="4"/>
      <c r="L712" s="4"/>
      <c r="M712" s="8"/>
      <c r="N712" s="4"/>
      <c r="O712" s="4"/>
      <c r="P712" s="4"/>
      <c r="Q712" s="4"/>
      <c r="R712" s="4"/>
      <c r="S712" s="4"/>
      <c r="T712" s="4"/>
      <c r="U712" s="4"/>
      <c r="V712" s="4"/>
      <c r="W712" s="4"/>
      <c r="X712" s="4"/>
      <c r="Y712" s="4"/>
      <c r="Z712" s="4"/>
    </row>
    <row r="713" ht="12.75" customHeight="1">
      <c r="A713" s="7"/>
      <c r="B713" s="7"/>
      <c r="C713" s="7"/>
      <c r="D713" s="4"/>
      <c r="E713" s="8"/>
      <c r="F713" s="4"/>
      <c r="G713" s="4"/>
      <c r="H713" s="4"/>
      <c r="I713" s="4"/>
      <c r="J713" s="4"/>
      <c r="K713" s="4"/>
      <c r="L713" s="4"/>
      <c r="M713" s="8"/>
      <c r="N713" s="4"/>
      <c r="O713" s="4"/>
      <c r="P713" s="4"/>
      <c r="Q713" s="4"/>
      <c r="R713" s="4"/>
      <c r="S713" s="4"/>
      <c r="T713" s="4"/>
      <c r="U713" s="4"/>
      <c r="V713" s="4"/>
      <c r="W713" s="4"/>
      <c r="X713" s="4"/>
      <c r="Y713" s="4"/>
      <c r="Z713" s="4"/>
    </row>
    <row r="714" ht="12.75" customHeight="1">
      <c r="A714" s="7"/>
      <c r="B714" s="7"/>
      <c r="C714" s="7"/>
      <c r="D714" s="4"/>
      <c r="E714" s="8"/>
      <c r="F714" s="4"/>
      <c r="G714" s="4"/>
      <c r="H714" s="4"/>
      <c r="I714" s="4"/>
      <c r="J714" s="4"/>
      <c r="K714" s="4"/>
      <c r="L714" s="4"/>
      <c r="M714" s="8"/>
      <c r="N714" s="4"/>
      <c r="O714" s="4"/>
      <c r="P714" s="4"/>
      <c r="Q714" s="4"/>
      <c r="R714" s="4"/>
      <c r="S714" s="4"/>
      <c r="T714" s="4"/>
      <c r="U714" s="4"/>
      <c r="V714" s="4"/>
      <c r="W714" s="4"/>
      <c r="X714" s="4"/>
      <c r="Y714" s="4"/>
      <c r="Z714" s="4"/>
    </row>
    <row r="715" ht="12.75" customHeight="1">
      <c r="A715" s="7"/>
      <c r="B715" s="7"/>
      <c r="C715" s="7"/>
      <c r="D715" s="4"/>
      <c r="E715" s="8"/>
      <c r="F715" s="4"/>
      <c r="G715" s="4"/>
      <c r="H715" s="4"/>
      <c r="I715" s="4"/>
      <c r="J715" s="4"/>
      <c r="K715" s="4"/>
      <c r="L715" s="4"/>
      <c r="M715" s="8"/>
      <c r="N715" s="4"/>
      <c r="O715" s="4"/>
      <c r="P715" s="4"/>
      <c r="Q715" s="4"/>
      <c r="R715" s="4"/>
      <c r="S715" s="4"/>
      <c r="T715" s="4"/>
      <c r="U715" s="4"/>
      <c r="V715" s="4"/>
      <c r="W715" s="4"/>
      <c r="X715" s="4"/>
      <c r="Y715" s="4"/>
      <c r="Z715" s="4"/>
    </row>
    <row r="716" ht="12.75" customHeight="1">
      <c r="A716" s="7"/>
      <c r="B716" s="7"/>
      <c r="C716" s="7"/>
      <c r="D716" s="4"/>
      <c r="E716" s="8"/>
      <c r="F716" s="4"/>
      <c r="G716" s="4"/>
      <c r="H716" s="4"/>
      <c r="I716" s="4"/>
      <c r="J716" s="4"/>
      <c r="K716" s="4"/>
      <c r="L716" s="4"/>
      <c r="M716" s="8"/>
      <c r="N716" s="4"/>
      <c r="O716" s="4"/>
      <c r="P716" s="4"/>
      <c r="Q716" s="4"/>
      <c r="R716" s="4"/>
      <c r="S716" s="4"/>
      <c r="T716" s="4"/>
      <c r="U716" s="4"/>
      <c r="V716" s="4"/>
      <c r="W716" s="4"/>
      <c r="X716" s="4"/>
      <c r="Y716" s="4"/>
      <c r="Z716" s="4"/>
    </row>
    <row r="717" ht="12.75" customHeight="1">
      <c r="A717" s="7"/>
      <c r="B717" s="7"/>
      <c r="C717" s="7"/>
      <c r="D717" s="4"/>
      <c r="E717" s="8"/>
      <c r="F717" s="4"/>
      <c r="G717" s="4"/>
      <c r="H717" s="4"/>
      <c r="I717" s="4"/>
      <c r="J717" s="4"/>
      <c r="K717" s="4"/>
      <c r="L717" s="4"/>
      <c r="M717" s="8"/>
      <c r="N717" s="4"/>
      <c r="O717" s="4"/>
      <c r="P717" s="4"/>
      <c r="Q717" s="4"/>
      <c r="R717" s="4"/>
      <c r="S717" s="4"/>
      <c r="T717" s="4"/>
      <c r="U717" s="4"/>
      <c r="V717" s="4"/>
      <c r="W717" s="4"/>
      <c r="X717" s="4"/>
      <c r="Y717" s="4"/>
      <c r="Z717" s="4"/>
    </row>
    <row r="718" ht="12.75" customHeight="1">
      <c r="A718" s="7"/>
      <c r="B718" s="7"/>
      <c r="C718" s="7"/>
      <c r="D718" s="4"/>
      <c r="E718" s="8"/>
      <c r="F718" s="4"/>
      <c r="G718" s="4"/>
      <c r="H718" s="4"/>
      <c r="I718" s="4"/>
      <c r="J718" s="4"/>
      <c r="K718" s="4"/>
      <c r="L718" s="4"/>
      <c r="M718" s="8"/>
      <c r="N718" s="4"/>
      <c r="O718" s="4"/>
      <c r="P718" s="4"/>
      <c r="Q718" s="4"/>
      <c r="R718" s="4"/>
      <c r="S718" s="4"/>
      <c r="T718" s="4"/>
      <c r="U718" s="4"/>
      <c r="V718" s="4"/>
      <c r="W718" s="4"/>
      <c r="X718" s="4"/>
      <c r="Y718" s="4"/>
      <c r="Z718" s="4"/>
    </row>
    <row r="719" ht="12.75" customHeight="1">
      <c r="A719" s="7"/>
      <c r="B719" s="7"/>
      <c r="C719" s="7"/>
      <c r="D719" s="4"/>
      <c r="E719" s="8"/>
      <c r="F719" s="4"/>
      <c r="G719" s="4"/>
      <c r="H719" s="4"/>
      <c r="I719" s="4"/>
      <c r="J719" s="4"/>
      <c r="K719" s="4"/>
      <c r="L719" s="4"/>
      <c r="M719" s="8"/>
      <c r="N719" s="4"/>
      <c r="O719" s="4"/>
      <c r="P719" s="4"/>
      <c r="Q719" s="4"/>
      <c r="R719" s="4"/>
      <c r="S719" s="4"/>
      <c r="T719" s="4"/>
      <c r="U719" s="4"/>
      <c r="V719" s="4"/>
      <c r="W719" s="4"/>
      <c r="X719" s="4"/>
      <c r="Y719" s="4"/>
      <c r="Z719" s="4"/>
    </row>
    <row r="720" ht="12.75" customHeight="1">
      <c r="A720" s="7"/>
      <c r="B720" s="7"/>
      <c r="C720" s="7"/>
      <c r="D720" s="4"/>
      <c r="E720" s="8"/>
      <c r="F720" s="4"/>
      <c r="G720" s="4"/>
      <c r="H720" s="4"/>
      <c r="I720" s="4"/>
      <c r="J720" s="4"/>
      <c r="K720" s="4"/>
      <c r="L720" s="4"/>
      <c r="M720" s="8"/>
      <c r="N720" s="4"/>
      <c r="O720" s="4"/>
      <c r="P720" s="4"/>
      <c r="Q720" s="4"/>
      <c r="R720" s="4"/>
      <c r="S720" s="4"/>
      <c r="T720" s="4"/>
      <c r="U720" s="4"/>
      <c r="V720" s="4"/>
      <c r="W720" s="4"/>
      <c r="X720" s="4"/>
      <c r="Y720" s="4"/>
      <c r="Z720" s="4"/>
    </row>
    <row r="721" ht="12.75" customHeight="1">
      <c r="A721" s="7"/>
      <c r="B721" s="7"/>
      <c r="C721" s="7"/>
      <c r="D721" s="4"/>
      <c r="E721" s="8"/>
      <c r="F721" s="4"/>
      <c r="G721" s="4"/>
      <c r="H721" s="4"/>
      <c r="I721" s="4"/>
      <c r="J721" s="4"/>
      <c r="K721" s="4"/>
      <c r="L721" s="4"/>
      <c r="M721" s="8"/>
      <c r="N721" s="4"/>
      <c r="O721" s="4"/>
      <c r="P721" s="4"/>
      <c r="Q721" s="4"/>
      <c r="R721" s="4"/>
      <c r="S721" s="4"/>
      <c r="T721" s="4"/>
      <c r="U721" s="4"/>
      <c r="V721" s="4"/>
      <c r="W721" s="4"/>
      <c r="X721" s="4"/>
      <c r="Y721" s="4"/>
      <c r="Z721" s="4"/>
    </row>
    <row r="722" ht="12.75" customHeight="1">
      <c r="A722" s="7"/>
      <c r="B722" s="7"/>
      <c r="C722" s="7"/>
      <c r="D722" s="4"/>
      <c r="E722" s="8"/>
      <c r="F722" s="4"/>
      <c r="G722" s="4"/>
      <c r="H722" s="4"/>
      <c r="I722" s="4"/>
      <c r="J722" s="4"/>
      <c r="K722" s="4"/>
      <c r="L722" s="4"/>
      <c r="M722" s="8"/>
      <c r="N722" s="4"/>
      <c r="O722" s="4"/>
      <c r="P722" s="4"/>
      <c r="Q722" s="4"/>
      <c r="R722" s="4"/>
      <c r="S722" s="4"/>
      <c r="T722" s="4"/>
      <c r="U722" s="4"/>
      <c r="V722" s="4"/>
      <c r="W722" s="4"/>
      <c r="X722" s="4"/>
      <c r="Y722" s="4"/>
      <c r="Z722" s="4"/>
    </row>
    <row r="723" ht="12.75" customHeight="1">
      <c r="A723" s="7"/>
      <c r="B723" s="7"/>
      <c r="C723" s="7"/>
      <c r="D723" s="4"/>
      <c r="E723" s="8"/>
      <c r="F723" s="4"/>
      <c r="G723" s="4"/>
      <c r="H723" s="4"/>
      <c r="I723" s="4"/>
      <c r="J723" s="4"/>
      <c r="K723" s="4"/>
      <c r="L723" s="4"/>
      <c r="M723" s="8"/>
      <c r="N723" s="4"/>
      <c r="O723" s="4"/>
      <c r="P723" s="4"/>
      <c r="Q723" s="4"/>
      <c r="R723" s="4"/>
      <c r="S723" s="4"/>
      <c r="T723" s="4"/>
      <c r="U723" s="4"/>
      <c r="V723" s="4"/>
      <c r="W723" s="4"/>
      <c r="X723" s="4"/>
      <c r="Y723" s="4"/>
      <c r="Z723" s="4"/>
    </row>
    <row r="724" ht="12.75" customHeight="1">
      <c r="A724" s="7"/>
      <c r="B724" s="7"/>
      <c r="C724" s="7"/>
      <c r="D724" s="4"/>
      <c r="E724" s="8"/>
      <c r="F724" s="4"/>
      <c r="G724" s="4"/>
      <c r="H724" s="4"/>
      <c r="I724" s="4"/>
      <c r="J724" s="4"/>
      <c r="K724" s="4"/>
      <c r="L724" s="4"/>
      <c r="M724" s="8"/>
      <c r="N724" s="4"/>
      <c r="O724" s="4"/>
      <c r="P724" s="4"/>
      <c r="Q724" s="4"/>
      <c r="R724" s="4"/>
      <c r="S724" s="4"/>
      <c r="T724" s="4"/>
      <c r="U724" s="4"/>
      <c r="V724" s="4"/>
      <c r="W724" s="4"/>
      <c r="X724" s="4"/>
      <c r="Y724" s="4"/>
      <c r="Z724" s="4"/>
    </row>
    <row r="725" ht="12.75" customHeight="1">
      <c r="A725" s="7"/>
      <c r="B725" s="7"/>
      <c r="C725" s="7"/>
      <c r="D725" s="4"/>
      <c r="E725" s="8"/>
      <c r="F725" s="4"/>
      <c r="G725" s="4"/>
      <c r="H725" s="4"/>
      <c r="I725" s="4"/>
      <c r="J725" s="4"/>
      <c r="K725" s="4"/>
      <c r="L725" s="4"/>
      <c r="M725" s="8"/>
      <c r="N725" s="4"/>
      <c r="O725" s="4"/>
      <c r="P725" s="4"/>
      <c r="Q725" s="4"/>
      <c r="R725" s="4"/>
      <c r="S725" s="4"/>
      <c r="T725" s="4"/>
      <c r="U725" s="4"/>
      <c r="V725" s="4"/>
      <c r="W725" s="4"/>
      <c r="X725" s="4"/>
      <c r="Y725" s="4"/>
      <c r="Z725" s="4"/>
    </row>
    <row r="726" ht="12.75" customHeight="1">
      <c r="A726" s="7"/>
      <c r="B726" s="7"/>
      <c r="C726" s="7"/>
      <c r="D726" s="4"/>
      <c r="E726" s="8"/>
      <c r="F726" s="4"/>
      <c r="G726" s="4"/>
      <c r="H726" s="4"/>
      <c r="I726" s="4"/>
      <c r="J726" s="4"/>
      <c r="K726" s="4"/>
      <c r="L726" s="4"/>
      <c r="M726" s="8"/>
      <c r="N726" s="4"/>
      <c r="O726" s="4"/>
      <c r="P726" s="4"/>
      <c r="Q726" s="4"/>
      <c r="R726" s="4"/>
      <c r="S726" s="4"/>
      <c r="T726" s="4"/>
      <c r="U726" s="4"/>
      <c r="V726" s="4"/>
      <c r="W726" s="4"/>
      <c r="X726" s="4"/>
      <c r="Y726" s="4"/>
      <c r="Z726" s="4"/>
    </row>
    <row r="727" ht="12.75" customHeight="1">
      <c r="A727" s="7"/>
      <c r="B727" s="7"/>
      <c r="C727" s="7"/>
      <c r="D727" s="4"/>
      <c r="E727" s="8"/>
      <c r="F727" s="4"/>
      <c r="G727" s="4"/>
      <c r="H727" s="4"/>
      <c r="I727" s="4"/>
      <c r="J727" s="4"/>
      <c r="K727" s="4"/>
      <c r="L727" s="4"/>
      <c r="M727" s="8"/>
      <c r="N727" s="4"/>
      <c r="O727" s="4"/>
      <c r="P727" s="4"/>
      <c r="Q727" s="4"/>
      <c r="R727" s="4"/>
      <c r="S727" s="4"/>
      <c r="T727" s="4"/>
      <c r="U727" s="4"/>
      <c r="V727" s="4"/>
      <c r="W727" s="4"/>
      <c r="X727" s="4"/>
      <c r="Y727" s="4"/>
      <c r="Z727" s="4"/>
    </row>
    <row r="728" ht="12.75" customHeight="1">
      <c r="A728" s="7"/>
      <c r="B728" s="7"/>
      <c r="C728" s="7"/>
      <c r="D728" s="4"/>
      <c r="E728" s="8"/>
      <c r="F728" s="4"/>
      <c r="G728" s="4"/>
      <c r="H728" s="4"/>
      <c r="I728" s="4"/>
      <c r="J728" s="4"/>
      <c r="K728" s="4"/>
      <c r="L728" s="4"/>
      <c r="M728" s="8"/>
      <c r="N728" s="4"/>
      <c r="O728" s="4"/>
      <c r="P728" s="4"/>
      <c r="Q728" s="4"/>
      <c r="R728" s="4"/>
      <c r="S728" s="4"/>
      <c r="T728" s="4"/>
      <c r="U728" s="4"/>
      <c r="V728" s="4"/>
      <c r="W728" s="4"/>
      <c r="X728" s="4"/>
      <c r="Y728" s="4"/>
      <c r="Z728" s="4"/>
    </row>
    <row r="729" ht="12.75" customHeight="1">
      <c r="A729" s="7"/>
      <c r="B729" s="7"/>
      <c r="C729" s="7"/>
      <c r="D729" s="4"/>
      <c r="E729" s="8"/>
      <c r="F729" s="4"/>
      <c r="G729" s="4"/>
      <c r="H729" s="4"/>
      <c r="I729" s="4"/>
      <c r="J729" s="4"/>
      <c r="K729" s="4"/>
      <c r="L729" s="4"/>
      <c r="M729" s="8"/>
      <c r="N729" s="4"/>
      <c r="O729" s="4"/>
      <c r="P729" s="4"/>
      <c r="Q729" s="4"/>
      <c r="R729" s="4"/>
      <c r="S729" s="4"/>
      <c r="T729" s="4"/>
      <c r="U729" s="4"/>
      <c r="V729" s="4"/>
      <c r="W729" s="4"/>
      <c r="X729" s="4"/>
      <c r="Y729" s="4"/>
      <c r="Z729" s="4"/>
    </row>
    <row r="730" ht="12.75" customHeight="1">
      <c r="A730" s="7"/>
      <c r="B730" s="7"/>
      <c r="C730" s="7"/>
      <c r="D730" s="4"/>
      <c r="E730" s="8"/>
      <c r="F730" s="4"/>
      <c r="G730" s="4"/>
      <c r="H730" s="4"/>
      <c r="I730" s="4"/>
      <c r="J730" s="4"/>
      <c r="K730" s="4"/>
      <c r="L730" s="4"/>
      <c r="M730" s="8"/>
      <c r="N730" s="4"/>
      <c r="O730" s="4"/>
      <c r="P730" s="4"/>
      <c r="Q730" s="4"/>
      <c r="R730" s="4"/>
      <c r="S730" s="4"/>
      <c r="T730" s="4"/>
      <c r="U730" s="4"/>
      <c r="V730" s="4"/>
      <c r="W730" s="4"/>
      <c r="X730" s="4"/>
      <c r="Y730" s="4"/>
      <c r="Z730" s="4"/>
    </row>
    <row r="731" ht="12.75" customHeight="1">
      <c r="A731" s="7"/>
      <c r="B731" s="7"/>
      <c r="C731" s="7"/>
      <c r="D731" s="4"/>
      <c r="E731" s="8"/>
      <c r="F731" s="4"/>
      <c r="G731" s="4"/>
      <c r="H731" s="4"/>
      <c r="I731" s="4"/>
      <c r="J731" s="4"/>
      <c r="K731" s="4"/>
      <c r="L731" s="4"/>
      <c r="M731" s="8"/>
      <c r="N731" s="4"/>
      <c r="O731" s="4"/>
      <c r="P731" s="4"/>
      <c r="Q731" s="4"/>
      <c r="R731" s="4"/>
      <c r="S731" s="4"/>
      <c r="T731" s="4"/>
      <c r="U731" s="4"/>
      <c r="V731" s="4"/>
      <c r="W731" s="4"/>
      <c r="X731" s="4"/>
      <c r="Y731" s="4"/>
      <c r="Z731" s="4"/>
    </row>
    <row r="732" ht="12.75" customHeight="1">
      <c r="A732" s="7"/>
      <c r="B732" s="7"/>
      <c r="C732" s="7"/>
      <c r="D732" s="4"/>
      <c r="E732" s="8"/>
      <c r="F732" s="4"/>
      <c r="G732" s="4"/>
      <c r="H732" s="4"/>
      <c r="I732" s="4"/>
      <c r="J732" s="4"/>
      <c r="K732" s="4"/>
      <c r="L732" s="4"/>
      <c r="M732" s="8"/>
      <c r="N732" s="4"/>
      <c r="O732" s="4"/>
      <c r="P732" s="4"/>
      <c r="Q732" s="4"/>
      <c r="R732" s="4"/>
      <c r="S732" s="4"/>
      <c r="T732" s="4"/>
      <c r="U732" s="4"/>
      <c r="V732" s="4"/>
      <c r="W732" s="4"/>
      <c r="X732" s="4"/>
      <c r="Y732" s="4"/>
      <c r="Z732" s="4"/>
    </row>
    <row r="733" ht="12.75" customHeight="1">
      <c r="A733" s="7"/>
      <c r="B733" s="7"/>
      <c r="C733" s="7"/>
      <c r="D733" s="4"/>
      <c r="E733" s="8"/>
      <c r="F733" s="4"/>
      <c r="G733" s="4"/>
      <c r="H733" s="4"/>
      <c r="I733" s="4"/>
      <c r="J733" s="4"/>
      <c r="K733" s="4"/>
      <c r="L733" s="4"/>
      <c r="M733" s="8"/>
      <c r="N733" s="4"/>
      <c r="O733" s="4"/>
      <c r="P733" s="4"/>
      <c r="Q733" s="4"/>
      <c r="R733" s="4"/>
      <c r="S733" s="4"/>
      <c r="T733" s="4"/>
      <c r="U733" s="4"/>
      <c r="V733" s="4"/>
      <c r="W733" s="4"/>
      <c r="X733" s="4"/>
      <c r="Y733" s="4"/>
      <c r="Z733" s="4"/>
    </row>
    <row r="734" ht="12.75" customHeight="1">
      <c r="A734" s="7"/>
      <c r="B734" s="7"/>
      <c r="C734" s="7"/>
      <c r="D734" s="4"/>
      <c r="E734" s="8"/>
      <c r="F734" s="4"/>
      <c r="G734" s="4"/>
      <c r="H734" s="4"/>
      <c r="I734" s="4"/>
      <c r="J734" s="4"/>
      <c r="K734" s="4"/>
      <c r="L734" s="4"/>
      <c r="M734" s="8"/>
      <c r="N734" s="4"/>
      <c r="O734" s="4"/>
      <c r="P734" s="4"/>
      <c r="Q734" s="4"/>
      <c r="R734" s="4"/>
      <c r="S734" s="4"/>
      <c r="T734" s="4"/>
      <c r="U734" s="4"/>
      <c r="V734" s="4"/>
      <c r="W734" s="4"/>
      <c r="X734" s="4"/>
      <c r="Y734" s="4"/>
      <c r="Z734" s="4"/>
    </row>
    <row r="735" ht="12.75" customHeight="1">
      <c r="A735" s="7"/>
      <c r="B735" s="7"/>
      <c r="C735" s="7"/>
      <c r="D735" s="4"/>
      <c r="E735" s="8"/>
      <c r="F735" s="4"/>
      <c r="G735" s="4"/>
      <c r="H735" s="4"/>
      <c r="I735" s="4"/>
      <c r="J735" s="4"/>
      <c r="K735" s="4"/>
      <c r="L735" s="4"/>
      <c r="M735" s="8"/>
      <c r="N735" s="4"/>
      <c r="O735" s="4"/>
      <c r="P735" s="4"/>
      <c r="Q735" s="4"/>
      <c r="R735" s="4"/>
      <c r="S735" s="4"/>
      <c r="T735" s="4"/>
      <c r="U735" s="4"/>
      <c r="V735" s="4"/>
      <c r="W735" s="4"/>
      <c r="X735" s="4"/>
      <c r="Y735" s="4"/>
      <c r="Z735" s="4"/>
    </row>
    <row r="736" ht="12.75" customHeight="1">
      <c r="A736" s="7"/>
      <c r="B736" s="7"/>
      <c r="C736" s="7"/>
      <c r="D736" s="4"/>
      <c r="E736" s="8"/>
      <c r="F736" s="4"/>
      <c r="G736" s="4"/>
      <c r="H736" s="4"/>
      <c r="I736" s="4"/>
      <c r="J736" s="4"/>
      <c r="K736" s="4"/>
      <c r="L736" s="4"/>
      <c r="M736" s="8"/>
      <c r="N736" s="4"/>
      <c r="O736" s="4"/>
      <c r="P736" s="4"/>
      <c r="Q736" s="4"/>
      <c r="R736" s="4"/>
      <c r="S736" s="4"/>
      <c r="T736" s="4"/>
      <c r="U736" s="4"/>
      <c r="V736" s="4"/>
      <c r="W736" s="4"/>
      <c r="X736" s="4"/>
      <c r="Y736" s="4"/>
      <c r="Z736" s="4"/>
    </row>
    <row r="737" ht="12.75" customHeight="1">
      <c r="A737" s="7"/>
      <c r="B737" s="7"/>
      <c r="C737" s="7"/>
      <c r="D737" s="4"/>
      <c r="E737" s="8"/>
      <c r="F737" s="4"/>
      <c r="G737" s="4"/>
      <c r="H737" s="4"/>
      <c r="I737" s="4"/>
      <c r="J737" s="4"/>
      <c r="K737" s="4"/>
      <c r="L737" s="4"/>
      <c r="M737" s="8"/>
      <c r="N737" s="4"/>
      <c r="O737" s="4"/>
      <c r="P737" s="4"/>
      <c r="Q737" s="4"/>
      <c r="R737" s="4"/>
      <c r="S737" s="4"/>
      <c r="T737" s="4"/>
      <c r="U737" s="4"/>
      <c r="V737" s="4"/>
      <c r="W737" s="4"/>
      <c r="X737" s="4"/>
      <c r="Y737" s="4"/>
      <c r="Z737" s="4"/>
    </row>
    <row r="738" ht="12.75" customHeight="1">
      <c r="A738" s="7"/>
      <c r="B738" s="7"/>
      <c r="C738" s="7"/>
      <c r="D738" s="4"/>
      <c r="E738" s="8"/>
      <c r="F738" s="4"/>
      <c r="G738" s="4"/>
      <c r="H738" s="4"/>
      <c r="I738" s="4"/>
      <c r="J738" s="4"/>
      <c r="K738" s="4"/>
      <c r="L738" s="4"/>
      <c r="M738" s="8"/>
      <c r="N738" s="4"/>
      <c r="O738" s="4"/>
      <c r="P738" s="4"/>
      <c r="Q738" s="4"/>
      <c r="R738" s="4"/>
      <c r="S738" s="4"/>
      <c r="T738" s="4"/>
      <c r="U738" s="4"/>
      <c r="V738" s="4"/>
      <c r="W738" s="4"/>
      <c r="X738" s="4"/>
      <c r="Y738" s="4"/>
      <c r="Z738" s="4"/>
    </row>
    <row r="739" ht="12.75" customHeight="1">
      <c r="A739" s="7"/>
      <c r="B739" s="7"/>
      <c r="C739" s="7"/>
      <c r="D739" s="4"/>
      <c r="E739" s="8"/>
      <c r="F739" s="4"/>
      <c r="G739" s="4"/>
      <c r="H739" s="4"/>
      <c r="I739" s="4"/>
      <c r="J739" s="4"/>
      <c r="K739" s="4"/>
      <c r="L739" s="4"/>
      <c r="M739" s="8"/>
      <c r="N739" s="4"/>
      <c r="O739" s="4"/>
      <c r="P739" s="4"/>
      <c r="Q739" s="4"/>
      <c r="R739" s="4"/>
      <c r="S739" s="4"/>
      <c r="T739" s="4"/>
      <c r="U739" s="4"/>
      <c r="V739" s="4"/>
      <c r="W739" s="4"/>
      <c r="X739" s="4"/>
      <c r="Y739" s="4"/>
      <c r="Z739" s="4"/>
    </row>
    <row r="740" ht="12.75" customHeight="1">
      <c r="A740" s="7"/>
      <c r="B740" s="7"/>
      <c r="C740" s="7"/>
      <c r="D740" s="4"/>
      <c r="E740" s="8"/>
      <c r="F740" s="4"/>
      <c r="G740" s="4"/>
      <c r="H740" s="4"/>
      <c r="I740" s="4"/>
      <c r="J740" s="4"/>
      <c r="K740" s="4"/>
      <c r="L740" s="4"/>
      <c r="M740" s="8"/>
      <c r="N740" s="4"/>
      <c r="O740" s="4"/>
      <c r="P740" s="4"/>
      <c r="Q740" s="4"/>
      <c r="R740" s="4"/>
      <c r="S740" s="4"/>
      <c r="T740" s="4"/>
      <c r="U740" s="4"/>
      <c r="V740" s="4"/>
      <c r="W740" s="4"/>
      <c r="X740" s="4"/>
      <c r="Y740" s="4"/>
      <c r="Z740" s="4"/>
    </row>
    <row r="741" ht="12.75" customHeight="1">
      <c r="A741" s="7"/>
      <c r="B741" s="7"/>
      <c r="C741" s="7"/>
      <c r="D741" s="4"/>
      <c r="E741" s="8"/>
      <c r="F741" s="4"/>
      <c r="G741" s="4"/>
      <c r="H741" s="4"/>
      <c r="I741" s="4"/>
      <c r="J741" s="4"/>
      <c r="K741" s="4"/>
      <c r="L741" s="4"/>
      <c r="M741" s="8"/>
      <c r="N741" s="4"/>
      <c r="O741" s="4"/>
      <c r="P741" s="4"/>
      <c r="Q741" s="4"/>
      <c r="R741" s="4"/>
      <c r="S741" s="4"/>
      <c r="T741" s="4"/>
      <c r="U741" s="4"/>
      <c r="V741" s="4"/>
      <c r="W741" s="4"/>
      <c r="X741" s="4"/>
      <c r="Y741" s="4"/>
      <c r="Z741" s="4"/>
    </row>
    <row r="742" ht="12.75" customHeight="1">
      <c r="A742" s="7"/>
      <c r="B742" s="7"/>
      <c r="C742" s="7"/>
      <c r="D742" s="4"/>
      <c r="E742" s="8"/>
      <c r="F742" s="4"/>
      <c r="G742" s="4"/>
      <c r="H742" s="4"/>
      <c r="I742" s="4"/>
      <c r="J742" s="4"/>
      <c r="K742" s="4"/>
      <c r="L742" s="4"/>
      <c r="M742" s="8"/>
      <c r="N742" s="4"/>
      <c r="O742" s="4"/>
      <c r="P742" s="4"/>
      <c r="Q742" s="4"/>
      <c r="R742" s="4"/>
      <c r="S742" s="4"/>
      <c r="T742" s="4"/>
      <c r="U742" s="4"/>
      <c r="V742" s="4"/>
      <c r="W742" s="4"/>
      <c r="X742" s="4"/>
      <c r="Y742" s="4"/>
      <c r="Z742" s="4"/>
    </row>
    <row r="743" ht="12.75" customHeight="1">
      <c r="A743" s="7"/>
      <c r="B743" s="7"/>
      <c r="C743" s="7"/>
      <c r="D743" s="4"/>
      <c r="E743" s="8"/>
      <c r="F743" s="4"/>
      <c r="G743" s="4"/>
      <c r="H743" s="4"/>
      <c r="I743" s="4"/>
      <c r="J743" s="4"/>
      <c r="K743" s="4"/>
      <c r="L743" s="4"/>
      <c r="M743" s="8"/>
      <c r="N743" s="4"/>
      <c r="O743" s="4"/>
      <c r="P743" s="4"/>
      <c r="Q743" s="4"/>
      <c r="R743" s="4"/>
      <c r="S743" s="4"/>
      <c r="T743" s="4"/>
      <c r="U743" s="4"/>
      <c r="V743" s="4"/>
      <c r="W743" s="4"/>
      <c r="X743" s="4"/>
      <c r="Y743" s="4"/>
      <c r="Z743" s="4"/>
    </row>
    <row r="744" ht="12.75" customHeight="1">
      <c r="A744" s="7"/>
      <c r="B744" s="7"/>
      <c r="C744" s="7"/>
      <c r="D744" s="4"/>
      <c r="E744" s="8"/>
      <c r="F744" s="4"/>
      <c r="G744" s="4"/>
      <c r="H744" s="4"/>
      <c r="I744" s="4"/>
      <c r="J744" s="4"/>
      <c r="K744" s="4"/>
      <c r="L744" s="4"/>
      <c r="M744" s="8"/>
      <c r="N744" s="4"/>
      <c r="O744" s="4"/>
      <c r="P744" s="4"/>
      <c r="Q744" s="4"/>
      <c r="R744" s="4"/>
      <c r="S744" s="4"/>
      <c r="T744" s="4"/>
      <c r="U744" s="4"/>
      <c r="V744" s="4"/>
      <c r="W744" s="4"/>
      <c r="X744" s="4"/>
      <c r="Y744" s="4"/>
      <c r="Z744" s="4"/>
    </row>
    <row r="745" ht="12.75" customHeight="1">
      <c r="A745" s="7"/>
      <c r="B745" s="7"/>
      <c r="C745" s="7"/>
      <c r="D745" s="4"/>
      <c r="E745" s="8"/>
      <c r="F745" s="4"/>
      <c r="G745" s="4"/>
      <c r="H745" s="4"/>
      <c r="I745" s="4"/>
      <c r="J745" s="4"/>
      <c r="K745" s="4"/>
      <c r="L745" s="4"/>
      <c r="M745" s="8"/>
      <c r="N745" s="4"/>
      <c r="O745" s="4"/>
      <c r="P745" s="4"/>
      <c r="Q745" s="4"/>
      <c r="R745" s="4"/>
      <c r="S745" s="4"/>
      <c r="T745" s="4"/>
      <c r="U745" s="4"/>
      <c r="V745" s="4"/>
      <c r="W745" s="4"/>
      <c r="X745" s="4"/>
      <c r="Y745" s="4"/>
      <c r="Z745" s="4"/>
    </row>
    <row r="746" ht="12.75" customHeight="1">
      <c r="A746" s="7"/>
      <c r="B746" s="7"/>
      <c r="C746" s="7"/>
      <c r="D746" s="4"/>
      <c r="E746" s="8"/>
      <c r="F746" s="4"/>
      <c r="G746" s="4"/>
      <c r="H746" s="4"/>
      <c r="I746" s="4"/>
      <c r="J746" s="4"/>
      <c r="K746" s="4"/>
      <c r="L746" s="4"/>
      <c r="M746" s="8"/>
      <c r="N746" s="4"/>
      <c r="O746" s="4"/>
      <c r="P746" s="4"/>
      <c r="Q746" s="4"/>
      <c r="R746" s="4"/>
      <c r="S746" s="4"/>
      <c r="T746" s="4"/>
      <c r="U746" s="4"/>
      <c r="V746" s="4"/>
      <c r="W746" s="4"/>
      <c r="X746" s="4"/>
      <c r="Y746" s="4"/>
      <c r="Z746" s="4"/>
    </row>
    <row r="747" ht="12.75" customHeight="1">
      <c r="A747" s="7"/>
      <c r="B747" s="7"/>
      <c r="C747" s="7"/>
      <c r="D747" s="4"/>
      <c r="E747" s="8"/>
      <c r="F747" s="4"/>
      <c r="G747" s="4"/>
      <c r="H747" s="4"/>
      <c r="I747" s="4"/>
      <c r="J747" s="4"/>
      <c r="K747" s="4"/>
      <c r="L747" s="4"/>
      <c r="M747" s="8"/>
      <c r="N747" s="4"/>
      <c r="O747" s="4"/>
      <c r="P747" s="4"/>
      <c r="Q747" s="4"/>
      <c r="R747" s="4"/>
      <c r="S747" s="4"/>
      <c r="T747" s="4"/>
      <c r="U747" s="4"/>
      <c r="V747" s="4"/>
      <c r="W747" s="4"/>
      <c r="X747" s="4"/>
      <c r="Y747" s="4"/>
      <c r="Z747" s="4"/>
    </row>
    <row r="748" ht="12.75" customHeight="1">
      <c r="A748" s="7"/>
      <c r="B748" s="7"/>
      <c r="C748" s="7"/>
      <c r="D748" s="4"/>
      <c r="E748" s="8"/>
      <c r="F748" s="4"/>
      <c r="G748" s="4"/>
      <c r="H748" s="4"/>
      <c r="I748" s="4"/>
      <c r="J748" s="4"/>
      <c r="K748" s="4"/>
      <c r="L748" s="4"/>
      <c r="M748" s="8"/>
      <c r="N748" s="4"/>
      <c r="O748" s="4"/>
      <c r="P748" s="4"/>
      <c r="Q748" s="4"/>
      <c r="R748" s="4"/>
      <c r="S748" s="4"/>
      <c r="T748" s="4"/>
      <c r="U748" s="4"/>
      <c r="V748" s="4"/>
      <c r="W748" s="4"/>
      <c r="X748" s="4"/>
      <c r="Y748" s="4"/>
      <c r="Z748" s="4"/>
    </row>
    <row r="749" ht="12.75" customHeight="1">
      <c r="A749" s="7"/>
      <c r="B749" s="7"/>
      <c r="C749" s="7"/>
      <c r="D749" s="4"/>
      <c r="E749" s="8"/>
      <c r="F749" s="4"/>
      <c r="G749" s="4"/>
      <c r="H749" s="4"/>
      <c r="I749" s="4"/>
      <c r="J749" s="4"/>
      <c r="K749" s="4"/>
      <c r="L749" s="4"/>
      <c r="M749" s="8"/>
      <c r="N749" s="4"/>
      <c r="O749" s="4"/>
      <c r="P749" s="4"/>
      <c r="Q749" s="4"/>
      <c r="R749" s="4"/>
      <c r="S749" s="4"/>
      <c r="T749" s="4"/>
      <c r="U749" s="4"/>
      <c r="V749" s="4"/>
      <c r="W749" s="4"/>
      <c r="X749" s="4"/>
      <c r="Y749" s="4"/>
      <c r="Z749" s="4"/>
    </row>
    <row r="750" ht="12.75" customHeight="1">
      <c r="A750" s="7"/>
      <c r="B750" s="7"/>
      <c r="C750" s="7"/>
      <c r="D750" s="4"/>
      <c r="E750" s="8"/>
      <c r="F750" s="4"/>
      <c r="G750" s="4"/>
      <c r="H750" s="4"/>
      <c r="I750" s="4"/>
      <c r="J750" s="4"/>
      <c r="K750" s="4"/>
      <c r="L750" s="4"/>
      <c r="M750" s="8"/>
      <c r="N750" s="4"/>
      <c r="O750" s="4"/>
      <c r="P750" s="4"/>
      <c r="Q750" s="4"/>
      <c r="R750" s="4"/>
      <c r="S750" s="4"/>
      <c r="T750" s="4"/>
      <c r="U750" s="4"/>
      <c r="V750" s="4"/>
      <c r="W750" s="4"/>
      <c r="X750" s="4"/>
      <c r="Y750" s="4"/>
      <c r="Z750" s="4"/>
    </row>
    <row r="751" ht="12.75" customHeight="1">
      <c r="A751" s="7"/>
      <c r="B751" s="7"/>
      <c r="C751" s="7"/>
      <c r="D751" s="4"/>
      <c r="E751" s="8"/>
      <c r="F751" s="4"/>
      <c r="G751" s="4"/>
      <c r="H751" s="4"/>
      <c r="I751" s="4"/>
      <c r="J751" s="4"/>
      <c r="K751" s="4"/>
      <c r="L751" s="4"/>
      <c r="M751" s="8"/>
      <c r="N751" s="4"/>
      <c r="O751" s="4"/>
      <c r="P751" s="4"/>
      <c r="Q751" s="4"/>
      <c r="R751" s="4"/>
      <c r="S751" s="4"/>
      <c r="T751" s="4"/>
      <c r="U751" s="4"/>
      <c r="V751" s="4"/>
      <c r="W751" s="4"/>
      <c r="X751" s="4"/>
      <c r="Y751" s="4"/>
      <c r="Z751" s="4"/>
    </row>
    <row r="752" ht="12.75" customHeight="1">
      <c r="A752" s="7"/>
      <c r="B752" s="7"/>
      <c r="C752" s="7"/>
      <c r="D752" s="4"/>
      <c r="E752" s="8"/>
      <c r="F752" s="4"/>
      <c r="G752" s="4"/>
      <c r="H752" s="4"/>
      <c r="I752" s="4"/>
      <c r="J752" s="4"/>
      <c r="K752" s="4"/>
      <c r="L752" s="4"/>
      <c r="M752" s="8"/>
      <c r="N752" s="4"/>
      <c r="O752" s="4"/>
      <c r="P752" s="4"/>
      <c r="Q752" s="4"/>
      <c r="R752" s="4"/>
      <c r="S752" s="4"/>
      <c r="T752" s="4"/>
      <c r="U752" s="4"/>
      <c r="V752" s="4"/>
      <c r="W752" s="4"/>
      <c r="X752" s="4"/>
      <c r="Y752" s="4"/>
      <c r="Z752" s="4"/>
    </row>
    <row r="753" ht="12.75" customHeight="1">
      <c r="A753" s="7"/>
      <c r="B753" s="7"/>
      <c r="C753" s="7"/>
      <c r="D753" s="4"/>
      <c r="E753" s="8"/>
      <c r="F753" s="4"/>
      <c r="G753" s="4"/>
      <c r="H753" s="4"/>
      <c r="I753" s="4"/>
      <c r="J753" s="4"/>
      <c r="K753" s="4"/>
      <c r="L753" s="4"/>
      <c r="M753" s="8"/>
      <c r="N753" s="4"/>
      <c r="O753" s="4"/>
      <c r="P753" s="4"/>
      <c r="Q753" s="4"/>
      <c r="R753" s="4"/>
      <c r="S753" s="4"/>
      <c r="T753" s="4"/>
      <c r="U753" s="4"/>
      <c r="V753" s="4"/>
      <c r="W753" s="4"/>
      <c r="X753" s="4"/>
      <c r="Y753" s="4"/>
      <c r="Z753" s="4"/>
    </row>
    <row r="754" ht="12.75" customHeight="1">
      <c r="A754" s="7"/>
      <c r="B754" s="7"/>
      <c r="C754" s="7"/>
      <c r="D754" s="4"/>
      <c r="E754" s="8"/>
      <c r="F754" s="4"/>
      <c r="G754" s="4"/>
      <c r="H754" s="4"/>
      <c r="I754" s="4"/>
      <c r="J754" s="4"/>
      <c r="K754" s="4"/>
      <c r="L754" s="4"/>
      <c r="M754" s="8"/>
      <c r="N754" s="4"/>
      <c r="O754" s="4"/>
      <c r="P754" s="4"/>
      <c r="Q754" s="4"/>
      <c r="R754" s="4"/>
      <c r="S754" s="4"/>
      <c r="T754" s="4"/>
      <c r="U754" s="4"/>
      <c r="V754" s="4"/>
      <c r="W754" s="4"/>
      <c r="X754" s="4"/>
      <c r="Y754" s="4"/>
      <c r="Z754" s="4"/>
    </row>
    <row r="755" ht="12.75" customHeight="1">
      <c r="A755" s="7"/>
      <c r="B755" s="7"/>
      <c r="C755" s="7"/>
      <c r="D755" s="4"/>
      <c r="E755" s="8"/>
      <c r="F755" s="4"/>
      <c r="G755" s="4"/>
      <c r="H755" s="4"/>
      <c r="I755" s="4"/>
      <c r="J755" s="4"/>
      <c r="K755" s="4"/>
      <c r="L755" s="4"/>
      <c r="M755" s="8"/>
      <c r="N755" s="4"/>
      <c r="O755" s="4"/>
      <c r="P755" s="4"/>
      <c r="Q755" s="4"/>
      <c r="R755" s="4"/>
      <c r="S755" s="4"/>
      <c r="T755" s="4"/>
      <c r="U755" s="4"/>
      <c r="V755" s="4"/>
      <c r="W755" s="4"/>
      <c r="X755" s="4"/>
      <c r="Y755" s="4"/>
      <c r="Z755" s="4"/>
    </row>
    <row r="756" ht="12.75" customHeight="1">
      <c r="A756" s="7"/>
      <c r="B756" s="7"/>
      <c r="C756" s="7"/>
      <c r="D756" s="4"/>
      <c r="E756" s="8"/>
      <c r="F756" s="4"/>
      <c r="G756" s="4"/>
      <c r="H756" s="4"/>
      <c r="I756" s="4"/>
      <c r="J756" s="4"/>
      <c r="K756" s="4"/>
      <c r="L756" s="4"/>
      <c r="M756" s="8"/>
      <c r="N756" s="4"/>
      <c r="O756" s="4"/>
      <c r="P756" s="4"/>
      <c r="Q756" s="4"/>
      <c r="R756" s="4"/>
      <c r="S756" s="4"/>
      <c r="T756" s="4"/>
      <c r="U756" s="4"/>
      <c r="V756" s="4"/>
      <c r="W756" s="4"/>
      <c r="X756" s="4"/>
      <c r="Y756" s="4"/>
      <c r="Z756" s="4"/>
    </row>
    <row r="757" ht="12.75" customHeight="1">
      <c r="A757" s="7"/>
      <c r="B757" s="7"/>
      <c r="C757" s="7"/>
      <c r="D757" s="4"/>
      <c r="E757" s="8"/>
      <c r="F757" s="4"/>
      <c r="G757" s="4"/>
      <c r="H757" s="4"/>
      <c r="I757" s="4"/>
      <c r="J757" s="4"/>
      <c r="K757" s="4"/>
      <c r="L757" s="4"/>
      <c r="M757" s="8"/>
      <c r="N757" s="4"/>
      <c r="O757" s="4"/>
      <c r="P757" s="4"/>
      <c r="Q757" s="4"/>
      <c r="R757" s="4"/>
      <c r="S757" s="4"/>
      <c r="T757" s="4"/>
      <c r="U757" s="4"/>
      <c r="V757" s="4"/>
      <c r="W757" s="4"/>
      <c r="X757" s="4"/>
      <c r="Y757" s="4"/>
      <c r="Z757" s="4"/>
    </row>
    <row r="758" ht="12.75" customHeight="1">
      <c r="A758" s="7"/>
      <c r="B758" s="7"/>
      <c r="C758" s="7"/>
      <c r="D758" s="4"/>
      <c r="E758" s="8"/>
      <c r="F758" s="4"/>
      <c r="G758" s="4"/>
      <c r="H758" s="4"/>
      <c r="I758" s="4"/>
      <c r="J758" s="4"/>
      <c r="K758" s="4"/>
      <c r="L758" s="4"/>
      <c r="M758" s="8"/>
      <c r="N758" s="4"/>
      <c r="O758" s="4"/>
      <c r="P758" s="4"/>
      <c r="Q758" s="4"/>
      <c r="R758" s="4"/>
      <c r="S758" s="4"/>
      <c r="T758" s="4"/>
      <c r="U758" s="4"/>
      <c r="V758" s="4"/>
      <c r="W758" s="4"/>
      <c r="X758" s="4"/>
      <c r="Y758" s="4"/>
      <c r="Z758" s="4"/>
    </row>
    <row r="759" ht="12.75" customHeight="1">
      <c r="A759" s="7"/>
      <c r="B759" s="7"/>
      <c r="C759" s="7"/>
      <c r="D759" s="4"/>
      <c r="E759" s="8"/>
      <c r="F759" s="4"/>
      <c r="G759" s="4"/>
      <c r="H759" s="4"/>
      <c r="I759" s="4"/>
      <c r="J759" s="4"/>
      <c r="K759" s="4"/>
      <c r="L759" s="4"/>
      <c r="M759" s="8"/>
      <c r="N759" s="4"/>
      <c r="O759" s="4"/>
      <c r="P759" s="4"/>
      <c r="Q759" s="4"/>
      <c r="R759" s="4"/>
      <c r="S759" s="4"/>
      <c r="T759" s="4"/>
      <c r="U759" s="4"/>
      <c r="V759" s="4"/>
      <c r="W759" s="4"/>
      <c r="X759" s="4"/>
      <c r="Y759" s="4"/>
      <c r="Z759" s="4"/>
    </row>
    <row r="760" ht="12.75" customHeight="1">
      <c r="A760" s="7"/>
      <c r="B760" s="7"/>
      <c r="C760" s="7"/>
      <c r="D760" s="4"/>
      <c r="E760" s="8"/>
      <c r="F760" s="4"/>
      <c r="G760" s="4"/>
      <c r="H760" s="4"/>
      <c r="I760" s="4"/>
      <c r="J760" s="4"/>
      <c r="K760" s="4"/>
      <c r="L760" s="4"/>
      <c r="M760" s="8"/>
      <c r="N760" s="4"/>
      <c r="O760" s="4"/>
      <c r="P760" s="4"/>
      <c r="Q760" s="4"/>
      <c r="R760" s="4"/>
      <c r="S760" s="4"/>
      <c r="T760" s="4"/>
      <c r="U760" s="4"/>
      <c r="V760" s="4"/>
      <c r="W760" s="4"/>
      <c r="X760" s="4"/>
      <c r="Y760" s="4"/>
      <c r="Z760" s="4"/>
    </row>
    <row r="761" ht="12.75" customHeight="1">
      <c r="A761" s="7"/>
      <c r="B761" s="7"/>
      <c r="C761" s="7"/>
      <c r="D761" s="4"/>
      <c r="E761" s="8"/>
      <c r="F761" s="4"/>
      <c r="G761" s="4"/>
      <c r="H761" s="4"/>
      <c r="I761" s="4"/>
      <c r="J761" s="4"/>
      <c r="K761" s="4"/>
      <c r="L761" s="4"/>
      <c r="M761" s="8"/>
      <c r="N761" s="4"/>
      <c r="O761" s="4"/>
      <c r="P761" s="4"/>
      <c r="Q761" s="4"/>
      <c r="R761" s="4"/>
      <c r="S761" s="4"/>
      <c r="T761" s="4"/>
      <c r="U761" s="4"/>
      <c r="V761" s="4"/>
      <c r="W761" s="4"/>
      <c r="X761" s="4"/>
      <c r="Y761" s="4"/>
      <c r="Z761" s="4"/>
    </row>
    <row r="762" ht="12.75" customHeight="1">
      <c r="A762" s="7"/>
      <c r="B762" s="7"/>
      <c r="C762" s="7"/>
      <c r="D762" s="4"/>
      <c r="E762" s="8"/>
      <c r="F762" s="4"/>
      <c r="G762" s="4"/>
      <c r="H762" s="4"/>
      <c r="I762" s="4"/>
      <c r="J762" s="4"/>
      <c r="K762" s="4"/>
      <c r="L762" s="4"/>
      <c r="M762" s="8"/>
      <c r="N762" s="4"/>
      <c r="O762" s="4"/>
      <c r="P762" s="4"/>
      <c r="Q762" s="4"/>
      <c r="R762" s="4"/>
      <c r="S762" s="4"/>
      <c r="T762" s="4"/>
      <c r="U762" s="4"/>
      <c r="V762" s="4"/>
      <c r="W762" s="4"/>
      <c r="X762" s="4"/>
      <c r="Y762" s="4"/>
      <c r="Z762" s="4"/>
    </row>
    <row r="763" ht="12.75" customHeight="1">
      <c r="A763" s="7"/>
      <c r="B763" s="7"/>
      <c r="C763" s="7"/>
      <c r="D763" s="4"/>
      <c r="E763" s="8"/>
      <c r="F763" s="4"/>
      <c r="G763" s="4"/>
      <c r="H763" s="4"/>
      <c r="I763" s="4"/>
      <c r="J763" s="4"/>
      <c r="K763" s="4"/>
      <c r="L763" s="4"/>
      <c r="M763" s="8"/>
      <c r="N763" s="4"/>
      <c r="O763" s="4"/>
      <c r="P763" s="4"/>
      <c r="Q763" s="4"/>
      <c r="R763" s="4"/>
      <c r="S763" s="4"/>
      <c r="T763" s="4"/>
      <c r="U763" s="4"/>
      <c r="V763" s="4"/>
      <c r="W763" s="4"/>
      <c r="X763" s="4"/>
      <c r="Y763" s="4"/>
      <c r="Z763" s="4"/>
    </row>
    <row r="764" ht="12.75" customHeight="1">
      <c r="A764" s="7"/>
      <c r="B764" s="7"/>
      <c r="C764" s="7"/>
      <c r="D764" s="4"/>
      <c r="E764" s="8"/>
      <c r="F764" s="4"/>
      <c r="G764" s="4"/>
      <c r="H764" s="4"/>
      <c r="I764" s="4"/>
      <c r="J764" s="4"/>
      <c r="K764" s="4"/>
      <c r="L764" s="4"/>
      <c r="M764" s="8"/>
      <c r="N764" s="4"/>
      <c r="O764" s="4"/>
      <c r="P764" s="4"/>
      <c r="Q764" s="4"/>
      <c r="R764" s="4"/>
      <c r="S764" s="4"/>
      <c r="T764" s="4"/>
      <c r="U764" s="4"/>
      <c r="V764" s="4"/>
      <c r="W764" s="4"/>
      <c r="X764" s="4"/>
      <c r="Y764" s="4"/>
      <c r="Z764" s="4"/>
    </row>
    <row r="765" ht="12.75" customHeight="1">
      <c r="A765" s="7"/>
      <c r="B765" s="7"/>
      <c r="C765" s="7"/>
      <c r="D765" s="4"/>
      <c r="E765" s="8"/>
      <c r="F765" s="4"/>
      <c r="G765" s="4"/>
      <c r="H765" s="4"/>
      <c r="I765" s="4"/>
      <c r="J765" s="4"/>
      <c r="K765" s="4"/>
      <c r="L765" s="4"/>
      <c r="M765" s="8"/>
      <c r="N765" s="4"/>
      <c r="O765" s="4"/>
      <c r="P765" s="4"/>
      <c r="Q765" s="4"/>
      <c r="R765" s="4"/>
      <c r="S765" s="4"/>
      <c r="T765" s="4"/>
      <c r="U765" s="4"/>
      <c r="V765" s="4"/>
      <c r="W765" s="4"/>
      <c r="X765" s="4"/>
      <c r="Y765" s="4"/>
      <c r="Z765" s="4"/>
    </row>
    <row r="766" ht="12.75" customHeight="1">
      <c r="A766" s="7"/>
      <c r="B766" s="7"/>
      <c r="C766" s="7"/>
      <c r="D766" s="4"/>
      <c r="E766" s="8"/>
      <c r="F766" s="4"/>
      <c r="G766" s="4"/>
      <c r="H766" s="4"/>
      <c r="I766" s="4"/>
      <c r="J766" s="4"/>
      <c r="K766" s="4"/>
      <c r="L766" s="4"/>
      <c r="M766" s="8"/>
      <c r="N766" s="4"/>
      <c r="O766" s="4"/>
      <c r="P766" s="4"/>
      <c r="Q766" s="4"/>
      <c r="R766" s="4"/>
      <c r="S766" s="4"/>
      <c r="T766" s="4"/>
      <c r="U766" s="4"/>
      <c r="V766" s="4"/>
      <c r="W766" s="4"/>
      <c r="X766" s="4"/>
      <c r="Y766" s="4"/>
      <c r="Z766" s="4"/>
    </row>
    <row r="767" ht="12.75" customHeight="1">
      <c r="A767" s="7"/>
      <c r="B767" s="7"/>
      <c r="C767" s="7"/>
      <c r="D767" s="4"/>
      <c r="E767" s="8"/>
      <c r="F767" s="4"/>
      <c r="G767" s="4"/>
      <c r="H767" s="4"/>
      <c r="I767" s="4"/>
      <c r="J767" s="4"/>
      <c r="K767" s="4"/>
      <c r="L767" s="4"/>
      <c r="M767" s="8"/>
      <c r="N767" s="4"/>
      <c r="O767" s="4"/>
      <c r="P767" s="4"/>
      <c r="Q767" s="4"/>
      <c r="R767" s="4"/>
      <c r="S767" s="4"/>
      <c r="T767" s="4"/>
      <c r="U767" s="4"/>
      <c r="V767" s="4"/>
      <c r="W767" s="4"/>
      <c r="X767" s="4"/>
      <c r="Y767" s="4"/>
      <c r="Z767" s="4"/>
    </row>
    <row r="768" ht="12.75" customHeight="1">
      <c r="A768" s="7"/>
      <c r="B768" s="7"/>
      <c r="C768" s="7"/>
      <c r="D768" s="4"/>
      <c r="E768" s="8"/>
      <c r="F768" s="4"/>
      <c r="G768" s="4"/>
      <c r="H768" s="4"/>
      <c r="I768" s="4"/>
      <c r="J768" s="4"/>
      <c r="K768" s="4"/>
      <c r="L768" s="4"/>
      <c r="M768" s="8"/>
      <c r="N768" s="4"/>
      <c r="O768" s="4"/>
      <c r="P768" s="4"/>
      <c r="Q768" s="4"/>
      <c r="R768" s="4"/>
      <c r="S768" s="4"/>
      <c r="T768" s="4"/>
      <c r="U768" s="4"/>
      <c r="V768" s="4"/>
      <c r="W768" s="4"/>
      <c r="X768" s="4"/>
      <c r="Y768" s="4"/>
      <c r="Z768" s="4"/>
    </row>
    <row r="769" ht="12.75" customHeight="1">
      <c r="A769" s="7"/>
      <c r="B769" s="7"/>
      <c r="C769" s="7"/>
      <c r="D769" s="4"/>
      <c r="E769" s="8"/>
      <c r="F769" s="4"/>
      <c r="G769" s="4"/>
      <c r="H769" s="4"/>
      <c r="I769" s="4"/>
      <c r="J769" s="4"/>
      <c r="K769" s="4"/>
      <c r="L769" s="4"/>
      <c r="M769" s="8"/>
      <c r="N769" s="4"/>
      <c r="O769" s="4"/>
      <c r="P769" s="4"/>
      <c r="Q769" s="4"/>
      <c r="R769" s="4"/>
      <c r="S769" s="4"/>
      <c r="T769" s="4"/>
      <c r="U769" s="4"/>
      <c r="V769" s="4"/>
      <c r="W769" s="4"/>
      <c r="X769" s="4"/>
      <c r="Y769" s="4"/>
      <c r="Z769" s="4"/>
    </row>
    <row r="770" ht="12.75" customHeight="1">
      <c r="A770" s="7"/>
      <c r="B770" s="7"/>
      <c r="C770" s="7"/>
      <c r="D770" s="4"/>
      <c r="E770" s="8"/>
      <c r="F770" s="4"/>
      <c r="G770" s="4"/>
      <c r="H770" s="4"/>
      <c r="I770" s="4"/>
      <c r="J770" s="4"/>
      <c r="K770" s="4"/>
      <c r="L770" s="4"/>
      <c r="M770" s="8"/>
      <c r="N770" s="4"/>
      <c r="O770" s="4"/>
      <c r="P770" s="4"/>
      <c r="Q770" s="4"/>
      <c r="R770" s="4"/>
      <c r="S770" s="4"/>
      <c r="T770" s="4"/>
      <c r="U770" s="4"/>
      <c r="V770" s="4"/>
      <c r="W770" s="4"/>
      <c r="X770" s="4"/>
      <c r="Y770" s="4"/>
      <c r="Z770" s="4"/>
    </row>
    <row r="771" ht="12.75" customHeight="1">
      <c r="A771" s="7"/>
      <c r="B771" s="7"/>
      <c r="C771" s="7"/>
      <c r="D771" s="4"/>
      <c r="E771" s="8"/>
      <c r="F771" s="4"/>
      <c r="G771" s="4"/>
      <c r="H771" s="4"/>
      <c r="I771" s="4"/>
      <c r="J771" s="4"/>
      <c r="K771" s="4"/>
      <c r="L771" s="4"/>
      <c r="M771" s="8"/>
      <c r="N771" s="4"/>
      <c r="O771" s="4"/>
      <c r="P771" s="4"/>
      <c r="Q771" s="4"/>
      <c r="R771" s="4"/>
      <c r="S771" s="4"/>
      <c r="T771" s="4"/>
      <c r="U771" s="4"/>
      <c r="V771" s="4"/>
      <c r="W771" s="4"/>
      <c r="X771" s="4"/>
      <c r="Y771" s="4"/>
      <c r="Z771" s="4"/>
    </row>
    <row r="772" ht="12.75" customHeight="1">
      <c r="A772" s="7"/>
      <c r="B772" s="7"/>
      <c r="C772" s="7"/>
      <c r="D772" s="4"/>
      <c r="E772" s="8"/>
      <c r="F772" s="4"/>
      <c r="G772" s="4"/>
      <c r="H772" s="4"/>
      <c r="I772" s="4"/>
      <c r="J772" s="4"/>
      <c r="K772" s="4"/>
      <c r="L772" s="4"/>
      <c r="M772" s="8"/>
      <c r="N772" s="4"/>
      <c r="O772" s="4"/>
      <c r="P772" s="4"/>
      <c r="Q772" s="4"/>
      <c r="R772" s="4"/>
      <c r="S772" s="4"/>
      <c r="T772" s="4"/>
      <c r="U772" s="4"/>
      <c r="V772" s="4"/>
      <c r="W772" s="4"/>
      <c r="X772" s="4"/>
      <c r="Y772" s="4"/>
      <c r="Z772" s="4"/>
    </row>
    <row r="773" ht="12.75" customHeight="1">
      <c r="A773" s="7"/>
      <c r="B773" s="7"/>
      <c r="C773" s="7"/>
      <c r="D773" s="4"/>
      <c r="E773" s="8"/>
      <c r="F773" s="4"/>
      <c r="G773" s="4"/>
      <c r="H773" s="4"/>
      <c r="I773" s="4"/>
      <c r="J773" s="4"/>
      <c r="K773" s="4"/>
      <c r="L773" s="4"/>
      <c r="M773" s="8"/>
      <c r="N773" s="4"/>
      <c r="O773" s="4"/>
      <c r="P773" s="4"/>
      <c r="Q773" s="4"/>
      <c r="R773" s="4"/>
      <c r="S773" s="4"/>
      <c r="T773" s="4"/>
      <c r="U773" s="4"/>
      <c r="V773" s="4"/>
      <c r="W773" s="4"/>
      <c r="X773" s="4"/>
      <c r="Y773" s="4"/>
      <c r="Z773" s="4"/>
    </row>
    <row r="774" ht="12.75" customHeight="1">
      <c r="A774" s="7"/>
      <c r="B774" s="7"/>
      <c r="C774" s="7"/>
      <c r="D774" s="4"/>
      <c r="E774" s="8"/>
      <c r="F774" s="4"/>
      <c r="G774" s="4"/>
      <c r="H774" s="4"/>
      <c r="I774" s="4"/>
      <c r="J774" s="4"/>
      <c r="K774" s="4"/>
      <c r="L774" s="4"/>
      <c r="M774" s="8"/>
      <c r="N774" s="4"/>
      <c r="O774" s="4"/>
      <c r="P774" s="4"/>
      <c r="Q774" s="4"/>
      <c r="R774" s="4"/>
      <c r="S774" s="4"/>
      <c r="T774" s="4"/>
      <c r="U774" s="4"/>
      <c r="V774" s="4"/>
      <c r="W774" s="4"/>
      <c r="X774" s="4"/>
      <c r="Y774" s="4"/>
      <c r="Z774" s="4"/>
    </row>
    <row r="775" ht="12.75" customHeight="1">
      <c r="A775" s="7"/>
      <c r="B775" s="7"/>
      <c r="C775" s="7"/>
      <c r="D775" s="4"/>
      <c r="E775" s="8"/>
      <c r="F775" s="4"/>
      <c r="G775" s="4"/>
      <c r="H775" s="4"/>
      <c r="I775" s="4"/>
      <c r="J775" s="4"/>
      <c r="K775" s="4"/>
      <c r="L775" s="4"/>
      <c r="M775" s="8"/>
      <c r="N775" s="4"/>
      <c r="O775" s="4"/>
      <c r="P775" s="4"/>
      <c r="Q775" s="4"/>
      <c r="R775" s="4"/>
      <c r="S775" s="4"/>
      <c r="T775" s="4"/>
      <c r="U775" s="4"/>
      <c r="V775" s="4"/>
      <c r="W775" s="4"/>
      <c r="X775" s="4"/>
      <c r="Y775" s="4"/>
      <c r="Z775" s="4"/>
    </row>
    <row r="776" ht="12.75" customHeight="1">
      <c r="A776" s="7"/>
      <c r="B776" s="7"/>
      <c r="C776" s="7"/>
      <c r="D776" s="4"/>
      <c r="E776" s="8"/>
      <c r="F776" s="4"/>
      <c r="G776" s="4"/>
      <c r="H776" s="4"/>
      <c r="I776" s="4"/>
      <c r="J776" s="4"/>
      <c r="K776" s="4"/>
      <c r="L776" s="4"/>
      <c r="M776" s="8"/>
      <c r="N776" s="4"/>
      <c r="O776" s="4"/>
      <c r="P776" s="4"/>
      <c r="Q776" s="4"/>
      <c r="R776" s="4"/>
      <c r="S776" s="4"/>
      <c r="T776" s="4"/>
      <c r="U776" s="4"/>
      <c r="V776" s="4"/>
      <c r="W776" s="4"/>
      <c r="X776" s="4"/>
      <c r="Y776" s="4"/>
      <c r="Z776" s="4"/>
    </row>
    <row r="777" ht="12.75" customHeight="1">
      <c r="A777" s="7"/>
      <c r="B777" s="7"/>
      <c r="C777" s="7"/>
      <c r="D777" s="4"/>
      <c r="E777" s="8"/>
      <c r="F777" s="4"/>
      <c r="G777" s="4"/>
      <c r="H777" s="4"/>
      <c r="I777" s="4"/>
      <c r="J777" s="4"/>
      <c r="K777" s="4"/>
      <c r="L777" s="4"/>
      <c r="M777" s="8"/>
      <c r="N777" s="4"/>
      <c r="O777" s="4"/>
      <c r="P777" s="4"/>
      <c r="Q777" s="4"/>
      <c r="R777" s="4"/>
      <c r="S777" s="4"/>
      <c r="T777" s="4"/>
      <c r="U777" s="4"/>
      <c r="V777" s="4"/>
      <c r="W777" s="4"/>
      <c r="X777" s="4"/>
      <c r="Y777" s="4"/>
      <c r="Z777" s="4"/>
    </row>
    <row r="778" ht="12.75" customHeight="1">
      <c r="A778" s="7"/>
      <c r="B778" s="7"/>
      <c r="C778" s="7"/>
      <c r="D778" s="4"/>
      <c r="E778" s="8"/>
      <c r="F778" s="4"/>
      <c r="G778" s="4"/>
      <c r="H778" s="4"/>
      <c r="I778" s="4"/>
      <c r="J778" s="4"/>
      <c r="K778" s="4"/>
      <c r="L778" s="4"/>
      <c r="M778" s="8"/>
      <c r="N778" s="4"/>
      <c r="O778" s="4"/>
      <c r="P778" s="4"/>
      <c r="Q778" s="4"/>
      <c r="R778" s="4"/>
      <c r="S778" s="4"/>
      <c r="T778" s="4"/>
      <c r="U778" s="4"/>
      <c r="V778" s="4"/>
      <c r="W778" s="4"/>
      <c r="X778" s="4"/>
      <c r="Y778" s="4"/>
      <c r="Z778" s="4"/>
    </row>
    <row r="779" ht="12.75" customHeight="1">
      <c r="A779" s="7"/>
      <c r="B779" s="7"/>
      <c r="C779" s="7"/>
      <c r="D779" s="4"/>
      <c r="E779" s="8"/>
      <c r="F779" s="4"/>
      <c r="G779" s="4"/>
      <c r="H779" s="4"/>
      <c r="I779" s="4"/>
      <c r="J779" s="4"/>
      <c r="K779" s="4"/>
      <c r="L779" s="4"/>
      <c r="M779" s="8"/>
      <c r="N779" s="4"/>
      <c r="O779" s="4"/>
      <c r="P779" s="4"/>
      <c r="Q779" s="4"/>
      <c r="R779" s="4"/>
      <c r="S779" s="4"/>
      <c r="T779" s="4"/>
      <c r="U779" s="4"/>
      <c r="V779" s="4"/>
      <c r="W779" s="4"/>
      <c r="X779" s="4"/>
      <c r="Y779" s="4"/>
      <c r="Z779" s="4"/>
    </row>
    <row r="780" ht="12.75" customHeight="1">
      <c r="A780" s="7"/>
      <c r="B780" s="7"/>
      <c r="C780" s="7"/>
      <c r="D780" s="4"/>
      <c r="E780" s="8"/>
      <c r="F780" s="4"/>
      <c r="G780" s="4"/>
      <c r="H780" s="4"/>
      <c r="I780" s="4"/>
      <c r="J780" s="4"/>
      <c r="K780" s="4"/>
      <c r="L780" s="4"/>
      <c r="M780" s="8"/>
      <c r="N780" s="4"/>
      <c r="O780" s="4"/>
      <c r="P780" s="4"/>
      <c r="Q780" s="4"/>
      <c r="R780" s="4"/>
      <c r="S780" s="4"/>
      <c r="T780" s="4"/>
      <c r="U780" s="4"/>
      <c r="V780" s="4"/>
      <c r="W780" s="4"/>
      <c r="X780" s="4"/>
      <c r="Y780" s="4"/>
      <c r="Z780" s="4"/>
    </row>
    <row r="781" ht="12.75" customHeight="1">
      <c r="A781" s="7"/>
      <c r="B781" s="7"/>
      <c r="C781" s="7"/>
      <c r="D781" s="4"/>
      <c r="E781" s="8"/>
      <c r="F781" s="4"/>
      <c r="G781" s="4"/>
      <c r="H781" s="4"/>
      <c r="I781" s="4"/>
      <c r="J781" s="4"/>
      <c r="K781" s="4"/>
      <c r="L781" s="4"/>
      <c r="M781" s="8"/>
      <c r="N781" s="4"/>
      <c r="O781" s="4"/>
      <c r="P781" s="4"/>
      <c r="Q781" s="4"/>
      <c r="R781" s="4"/>
      <c r="S781" s="4"/>
      <c r="T781" s="4"/>
      <c r="U781" s="4"/>
      <c r="V781" s="4"/>
      <c r="W781" s="4"/>
      <c r="X781" s="4"/>
      <c r="Y781" s="4"/>
      <c r="Z781" s="4"/>
    </row>
    <row r="782" ht="12.75" customHeight="1">
      <c r="A782" s="7"/>
      <c r="B782" s="7"/>
      <c r="C782" s="7"/>
      <c r="D782" s="4"/>
      <c r="E782" s="8"/>
      <c r="F782" s="4"/>
      <c r="G782" s="4"/>
      <c r="H782" s="4"/>
      <c r="I782" s="4"/>
      <c r="J782" s="4"/>
      <c r="K782" s="4"/>
      <c r="L782" s="4"/>
      <c r="M782" s="8"/>
      <c r="N782" s="4"/>
      <c r="O782" s="4"/>
      <c r="P782" s="4"/>
      <c r="Q782" s="4"/>
      <c r="R782" s="4"/>
      <c r="S782" s="4"/>
      <c r="T782" s="4"/>
      <c r="U782" s="4"/>
      <c r="V782" s="4"/>
      <c r="W782" s="4"/>
      <c r="X782" s="4"/>
      <c r="Y782" s="4"/>
      <c r="Z782" s="4"/>
    </row>
    <row r="783" ht="12.75" customHeight="1">
      <c r="A783" s="7"/>
      <c r="B783" s="7"/>
      <c r="C783" s="7"/>
      <c r="D783" s="4"/>
      <c r="E783" s="8"/>
      <c r="F783" s="4"/>
      <c r="G783" s="4"/>
      <c r="H783" s="4"/>
      <c r="I783" s="4"/>
      <c r="J783" s="4"/>
      <c r="K783" s="4"/>
      <c r="L783" s="4"/>
      <c r="M783" s="8"/>
      <c r="N783" s="4"/>
      <c r="O783" s="4"/>
      <c r="P783" s="4"/>
      <c r="Q783" s="4"/>
      <c r="R783" s="4"/>
      <c r="S783" s="4"/>
      <c r="T783" s="4"/>
      <c r="U783" s="4"/>
      <c r="V783" s="4"/>
      <c r="W783" s="4"/>
      <c r="X783" s="4"/>
      <c r="Y783" s="4"/>
      <c r="Z783" s="4"/>
    </row>
    <row r="784" ht="12.75" customHeight="1">
      <c r="A784" s="7"/>
      <c r="B784" s="7"/>
      <c r="C784" s="7"/>
      <c r="D784" s="4"/>
      <c r="E784" s="8"/>
      <c r="F784" s="4"/>
      <c r="G784" s="4"/>
      <c r="H784" s="4"/>
      <c r="I784" s="4"/>
      <c r="J784" s="4"/>
      <c r="K784" s="4"/>
      <c r="L784" s="4"/>
      <c r="M784" s="8"/>
      <c r="N784" s="4"/>
      <c r="O784" s="4"/>
      <c r="P784" s="4"/>
      <c r="Q784" s="4"/>
      <c r="R784" s="4"/>
      <c r="S784" s="4"/>
      <c r="T784" s="4"/>
      <c r="U784" s="4"/>
      <c r="V784" s="4"/>
      <c r="W784" s="4"/>
      <c r="X784" s="4"/>
      <c r="Y784" s="4"/>
      <c r="Z784" s="4"/>
    </row>
    <row r="785" ht="12.75" customHeight="1">
      <c r="A785" s="7"/>
      <c r="B785" s="7"/>
      <c r="C785" s="7"/>
      <c r="D785" s="4"/>
      <c r="E785" s="8"/>
      <c r="F785" s="4"/>
      <c r="G785" s="4"/>
      <c r="H785" s="4"/>
      <c r="I785" s="4"/>
      <c r="J785" s="4"/>
      <c r="K785" s="4"/>
      <c r="L785" s="4"/>
      <c r="M785" s="8"/>
      <c r="N785" s="4"/>
      <c r="O785" s="4"/>
      <c r="P785" s="4"/>
      <c r="Q785" s="4"/>
      <c r="R785" s="4"/>
      <c r="S785" s="4"/>
      <c r="T785" s="4"/>
      <c r="U785" s="4"/>
      <c r="V785" s="4"/>
      <c r="W785" s="4"/>
      <c r="X785" s="4"/>
      <c r="Y785" s="4"/>
      <c r="Z785" s="4"/>
    </row>
    <row r="786" ht="12.75" customHeight="1">
      <c r="A786" s="7"/>
      <c r="B786" s="7"/>
      <c r="C786" s="7"/>
      <c r="D786" s="4"/>
      <c r="E786" s="8"/>
      <c r="F786" s="4"/>
      <c r="G786" s="4"/>
      <c r="H786" s="4"/>
      <c r="I786" s="4"/>
      <c r="J786" s="4"/>
      <c r="K786" s="4"/>
      <c r="L786" s="4"/>
      <c r="M786" s="8"/>
      <c r="N786" s="4"/>
      <c r="O786" s="4"/>
      <c r="P786" s="4"/>
      <c r="Q786" s="4"/>
      <c r="R786" s="4"/>
      <c r="S786" s="4"/>
      <c r="T786" s="4"/>
      <c r="U786" s="4"/>
      <c r="V786" s="4"/>
      <c r="W786" s="4"/>
      <c r="X786" s="4"/>
      <c r="Y786" s="4"/>
      <c r="Z786" s="4"/>
    </row>
    <row r="787" ht="12.75" customHeight="1">
      <c r="A787" s="7"/>
      <c r="B787" s="7"/>
      <c r="C787" s="7"/>
      <c r="D787" s="4"/>
      <c r="E787" s="8"/>
      <c r="F787" s="4"/>
      <c r="G787" s="4"/>
      <c r="H787" s="4"/>
      <c r="I787" s="4"/>
      <c r="J787" s="4"/>
      <c r="K787" s="4"/>
      <c r="L787" s="4"/>
      <c r="M787" s="8"/>
      <c r="N787" s="4"/>
      <c r="O787" s="4"/>
      <c r="P787" s="4"/>
      <c r="Q787" s="4"/>
      <c r="R787" s="4"/>
      <c r="S787" s="4"/>
      <c r="T787" s="4"/>
      <c r="U787" s="4"/>
      <c r="V787" s="4"/>
      <c r="W787" s="4"/>
      <c r="X787" s="4"/>
      <c r="Y787" s="4"/>
      <c r="Z787" s="4"/>
    </row>
    <row r="788" ht="12.75" customHeight="1">
      <c r="A788" s="7"/>
      <c r="B788" s="7"/>
      <c r="C788" s="7"/>
      <c r="D788" s="4"/>
      <c r="E788" s="8"/>
      <c r="F788" s="4"/>
      <c r="G788" s="4"/>
      <c r="H788" s="4"/>
      <c r="I788" s="4"/>
      <c r="J788" s="4"/>
      <c r="K788" s="4"/>
      <c r="L788" s="4"/>
      <c r="M788" s="8"/>
      <c r="N788" s="4"/>
      <c r="O788" s="4"/>
      <c r="P788" s="4"/>
      <c r="Q788" s="4"/>
      <c r="R788" s="4"/>
      <c r="S788" s="4"/>
      <c r="T788" s="4"/>
      <c r="U788" s="4"/>
      <c r="V788" s="4"/>
      <c r="W788" s="4"/>
      <c r="X788" s="4"/>
      <c r="Y788" s="4"/>
      <c r="Z788" s="4"/>
    </row>
    <row r="789" ht="12.75" customHeight="1">
      <c r="A789" s="7"/>
      <c r="B789" s="7"/>
      <c r="C789" s="7"/>
      <c r="D789" s="4"/>
      <c r="E789" s="8"/>
      <c r="F789" s="4"/>
      <c r="G789" s="4"/>
      <c r="H789" s="4"/>
      <c r="I789" s="4"/>
      <c r="J789" s="4"/>
      <c r="K789" s="4"/>
      <c r="L789" s="4"/>
      <c r="M789" s="8"/>
      <c r="N789" s="4"/>
      <c r="O789" s="4"/>
      <c r="P789" s="4"/>
      <c r="Q789" s="4"/>
      <c r="R789" s="4"/>
      <c r="S789" s="4"/>
      <c r="T789" s="4"/>
      <c r="U789" s="4"/>
      <c r="V789" s="4"/>
      <c r="W789" s="4"/>
      <c r="X789" s="4"/>
      <c r="Y789" s="4"/>
      <c r="Z789" s="4"/>
    </row>
    <row r="790" ht="12.75" customHeight="1">
      <c r="A790" s="7"/>
      <c r="B790" s="7"/>
      <c r="C790" s="7"/>
      <c r="D790" s="4"/>
      <c r="E790" s="8"/>
      <c r="F790" s="4"/>
      <c r="G790" s="4"/>
      <c r="H790" s="4"/>
      <c r="I790" s="4"/>
      <c r="J790" s="4"/>
      <c r="K790" s="4"/>
      <c r="L790" s="4"/>
      <c r="M790" s="8"/>
      <c r="N790" s="4"/>
      <c r="O790" s="4"/>
      <c r="P790" s="4"/>
      <c r="Q790" s="4"/>
      <c r="R790" s="4"/>
      <c r="S790" s="4"/>
      <c r="T790" s="4"/>
      <c r="U790" s="4"/>
      <c r="V790" s="4"/>
      <c r="W790" s="4"/>
      <c r="X790" s="4"/>
      <c r="Y790" s="4"/>
      <c r="Z790" s="4"/>
    </row>
    <row r="791" ht="12.75" customHeight="1">
      <c r="A791" s="7"/>
      <c r="B791" s="7"/>
      <c r="C791" s="7"/>
      <c r="D791" s="4"/>
      <c r="E791" s="8"/>
      <c r="F791" s="4"/>
      <c r="G791" s="4"/>
      <c r="H791" s="4"/>
      <c r="I791" s="4"/>
      <c r="J791" s="4"/>
      <c r="K791" s="4"/>
      <c r="L791" s="4"/>
      <c r="M791" s="8"/>
      <c r="N791" s="4"/>
      <c r="O791" s="4"/>
      <c r="P791" s="4"/>
      <c r="Q791" s="4"/>
      <c r="R791" s="4"/>
      <c r="S791" s="4"/>
      <c r="T791" s="4"/>
      <c r="U791" s="4"/>
      <c r="V791" s="4"/>
      <c r="W791" s="4"/>
      <c r="X791" s="4"/>
      <c r="Y791" s="4"/>
      <c r="Z791" s="4"/>
    </row>
    <row r="792" ht="12.75" customHeight="1">
      <c r="A792" s="7"/>
      <c r="B792" s="7"/>
      <c r="C792" s="7"/>
      <c r="D792" s="4"/>
      <c r="E792" s="8"/>
      <c r="F792" s="4"/>
      <c r="G792" s="4"/>
      <c r="H792" s="4"/>
      <c r="I792" s="4"/>
      <c r="J792" s="4"/>
      <c r="K792" s="4"/>
      <c r="L792" s="4"/>
      <c r="M792" s="8"/>
      <c r="N792" s="4"/>
      <c r="O792" s="4"/>
      <c r="P792" s="4"/>
      <c r="Q792" s="4"/>
      <c r="R792" s="4"/>
      <c r="S792" s="4"/>
      <c r="T792" s="4"/>
      <c r="U792" s="4"/>
      <c r="V792" s="4"/>
      <c r="W792" s="4"/>
      <c r="X792" s="4"/>
      <c r="Y792" s="4"/>
      <c r="Z792" s="4"/>
    </row>
    <row r="793" ht="12.75" customHeight="1">
      <c r="A793" s="7"/>
      <c r="B793" s="7"/>
      <c r="C793" s="7"/>
      <c r="D793" s="4"/>
      <c r="E793" s="8"/>
      <c r="F793" s="4"/>
      <c r="G793" s="4"/>
      <c r="H793" s="4"/>
      <c r="I793" s="4"/>
      <c r="J793" s="4"/>
      <c r="K793" s="4"/>
      <c r="L793" s="4"/>
      <c r="M793" s="8"/>
      <c r="N793" s="4"/>
      <c r="O793" s="4"/>
      <c r="P793" s="4"/>
      <c r="Q793" s="4"/>
      <c r="R793" s="4"/>
      <c r="S793" s="4"/>
      <c r="T793" s="4"/>
      <c r="U793" s="4"/>
      <c r="V793" s="4"/>
      <c r="W793" s="4"/>
      <c r="X793" s="4"/>
      <c r="Y793" s="4"/>
      <c r="Z793" s="4"/>
    </row>
    <row r="794" ht="12.75" customHeight="1">
      <c r="A794" s="7"/>
      <c r="B794" s="7"/>
      <c r="C794" s="7"/>
      <c r="D794" s="4"/>
      <c r="E794" s="8"/>
      <c r="F794" s="4"/>
      <c r="G794" s="4"/>
      <c r="H794" s="4"/>
      <c r="I794" s="4"/>
      <c r="J794" s="4"/>
      <c r="K794" s="4"/>
      <c r="L794" s="4"/>
      <c r="M794" s="8"/>
      <c r="N794" s="4"/>
      <c r="O794" s="4"/>
      <c r="P794" s="4"/>
      <c r="Q794" s="4"/>
      <c r="R794" s="4"/>
      <c r="S794" s="4"/>
      <c r="T794" s="4"/>
      <c r="U794" s="4"/>
      <c r="V794" s="4"/>
      <c r="W794" s="4"/>
      <c r="X794" s="4"/>
      <c r="Y794" s="4"/>
      <c r="Z794" s="4"/>
    </row>
    <row r="795" ht="12.75" customHeight="1">
      <c r="A795" s="7"/>
      <c r="B795" s="7"/>
      <c r="C795" s="7"/>
      <c r="D795" s="4"/>
      <c r="E795" s="8"/>
      <c r="F795" s="4"/>
      <c r="G795" s="4"/>
      <c r="H795" s="4"/>
      <c r="I795" s="4"/>
      <c r="J795" s="4"/>
      <c r="K795" s="4"/>
      <c r="L795" s="4"/>
      <c r="M795" s="8"/>
      <c r="N795" s="4"/>
      <c r="O795" s="4"/>
      <c r="P795" s="4"/>
      <c r="Q795" s="4"/>
      <c r="R795" s="4"/>
      <c r="S795" s="4"/>
      <c r="T795" s="4"/>
      <c r="U795" s="4"/>
      <c r="V795" s="4"/>
      <c r="W795" s="4"/>
      <c r="X795" s="4"/>
      <c r="Y795" s="4"/>
      <c r="Z795" s="4"/>
    </row>
    <row r="796" ht="12.75" customHeight="1">
      <c r="A796" s="7"/>
      <c r="B796" s="7"/>
      <c r="C796" s="7"/>
      <c r="D796" s="4"/>
      <c r="E796" s="8"/>
      <c r="F796" s="4"/>
      <c r="G796" s="4"/>
      <c r="H796" s="4"/>
      <c r="I796" s="4"/>
      <c r="J796" s="4"/>
      <c r="K796" s="4"/>
      <c r="L796" s="4"/>
      <c r="M796" s="8"/>
      <c r="N796" s="4"/>
      <c r="O796" s="4"/>
      <c r="P796" s="4"/>
      <c r="Q796" s="4"/>
      <c r="R796" s="4"/>
      <c r="S796" s="4"/>
      <c r="T796" s="4"/>
      <c r="U796" s="4"/>
      <c r="V796" s="4"/>
      <c r="W796" s="4"/>
      <c r="X796" s="4"/>
      <c r="Y796" s="4"/>
      <c r="Z796" s="4"/>
    </row>
    <row r="797" ht="12.75" customHeight="1">
      <c r="A797" s="7"/>
      <c r="B797" s="7"/>
      <c r="C797" s="7"/>
      <c r="D797" s="4"/>
      <c r="E797" s="8"/>
      <c r="F797" s="4"/>
      <c r="G797" s="4"/>
      <c r="H797" s="4"/>
      <c r="I797" s="4"/>
      <c r="J797" s="4"/>
      <c r="K797" s="4"/>
      <c r="L797" s="4"/>
      <c r="M797" s="8"/>
      <c r="N797" s="4"/>
      <c r="O797" s="4"/>
      <c r="P797" s="4"/>
      <c r="Q797" s="4"/>
      <c r="R797" s="4"/>
      <c r="S797" s="4"/>
      <c r="T797" s="4"/>
      <c r="U797" s="4"/>
      <c r="V797" s="4"/>
      <c r="W797" s="4"/>
      <c r="X797" s="4"/>
      <c r="Y797" s="4"/>
      <c r="Z797" s="4"/>
    </row>
    <row r="798" ht="12.75" customHeight="1">
      <c r="A798" s="7"/>
      <c r="B798" s="7"/>
      <c r="C798" s="7"/>
      <c r="D798" s="4"/>
      <c r="E798" s="8"/>
      <c r="F798" s="4"/>
      <c r="G798" s="4"/>
      <c r="H798" s="4"/>
      <c r="I798" s="4"/>
      <c r="J798" s="4"/>
      <c r="K798" s="4"/>
      <c r="L798" s="4"/>
      <c r="M798" s="8"/>
      <c r="N798" s="4"/>
      <c r="O798" s="4"/>
      <c r="P798" s="4"/>
      <c r="Q798" s="4"/>
      <c r="R798" s="4"/>
      <c r="S798" s="4"/>
      <c r="T798" s="4"/>
      <c r="U798" s="4"/>
      <c r="V798" s="4"/>
      <c r="W798" s="4"/>
      <c r="X798" s="4"/>
      <c r="Y798" s="4"/>
      <c r="Z798" s="4"/>
    </row>
    <row r="799" ht="12.75" customHeight="1">
      <c r="A799" s="7"/>
      <c r="B799" s="7"/>
      <c r="C799" s="7"/>
      <c r="D799" s="4"/>
      <c r="E799" s="8"/>
      <c r="F799" s="4"/>
      <c r="G799" s="4"/>
      <c r="H799" s="4"/>
      <c r="I799" s="4"/>
      <c r="J799" s="4"/>
      <c r="K799" s="4"/>
      <c r="L799" s="4"/>
      <c r="M799" s="8"/>
      <c r="N799" s="4"/>
      <c r="O799" s="4"/>
      <c r="P799" s="4"/>
      <c r="Q799" s="4"/>
      <c r="R799" s="4"/>
      <c r="S799" s="4"/>
      <c r="T799" s="4"/>
      <c r="U799" s="4"/>
      <c r="V799" s="4"/>
      <c r="W799" s="4"/>
      <c r="X799" s="4"/>
      <c r="Y799" s="4"/>
      <c r="Z799" s="4"/>
    </row>
    <row r="800" ht="12.75" customHeight="1">
      <c r="A800" s="7"/>
      <c r="B800" s="7"/>
      <c r="C800" s="7"/>
      <c r="D800" s="4"/>
      <c r="E800" s="8"/>
      <c r="F800" s="4"/>
      <c r="G800" s="4"/>
      <c r="H800" s="4"/>
      <c r="I800" s="4"/>
      <c r="J800" s="4"/>
      <c r="K800" s="4"/>
      <c r="L800" s="4"/>
      <c r="M800" s="8"/>
      <c r="N800" s="4"/>
      <c r="O800" s="4"/>
      <c r="P800" s="4"/>
      <c r="Q800" s="4"/>
      <c r="R800" s="4"/>
      <c r="S800" s="4"/>
      <c r="T800" s="4"/>
      <c r="U800" s="4"/>
      <c r="V800" s="4"/>
      <c r="W800" s="4"/>
      <c r="X800" s="4"/>
      <c r="Y800" s="4"/>
      <c r="Z800" s="4"/>
    </row>
    <row r="801" ht="12.75" customHeight="1">
      <c r="A801" s="7"/>
      <c r="B801" s="7"/>
      <c r="C801" s="7"/>
      <c r="D801" s="4"/>
      <c r="E801" s="8"/>
      <c r="F801" s="4"/>
      <c r="G801" s="4"/>
      <c r="H801" s="4"/>
      <c r="I801" s="4"/>
      <c r="J801" s="4"/>
      <c r="K801" s="4"/>
      <c r="L801" s="4"/>
      <c r="M801" s="8"/>
      <c r="N801" s="4"/>
      <c r="O801" s="4"/>
      <c r="P801" s="4"/>
      <c r="Q801" s="4"/>
      <c r="R801" s="4"/>
      <c r="S801" s="4"/>
      <c r="T801" s="4"/>
      <c r="U801" s="4"/>
      <c r="V801" s="4"/>
      <c r="W801" s="4"/>
      <c r="X801" s="4"/>
      <c r="Y801" s="4"/>
      <c r="Z801" s="4"/>
    </row>
    <row r="802" ht="12.75" customHeight="1">
      <c r="A802" s="7"/>
      <c r="B802" s="7"/>
      <c r="C802" s="7"/>
      <c r="D802" s="4"/>
      <c r="E802" s="8"/>
      <c r="F802" s="4"/>
      <c r="G802" s="4"/>
      <c r="H802" s="4"/>
      <c r="I802" s="4"/>
      <c r="J802" s="4"/>
      <c r="K802" s="4"/>
      <c r="L802" s="4"/>
      <c r="M802" s="8"/>
      <c r="N802" s="4"/>
      <c r="O802" s="4"/>
      <c r="P802" s="4"/>
      <c r="Q802" s="4"/>
      <c r="R802" s="4"/>
      <c r="S802" s="4"/>
      <c r="T802" s="4"/>
      <c r="U802" s="4"/>
      <c r="V802" s="4"/>
      <c r="W802" s="4"/>
      <c r="X802" s="4"/>
      <c r="Y802" s="4"/>
      <c r="Z802" s="4"/>
    </row>
    <row r="803" ht="12.75" customHeight="1">
      <c r="A803" s="7"/>
      <c r="B803" s="7"/>
      <c r="C803" s="7"/>
      <c r="D803" s="4"/>
      <c r="E803" s="8"/>
      <c r="F803" s="4"/>
      <c r="G803" s="4"/>
      <c r="H803" s="4"/>
      <c r="I803" s="4"/>
      <c r="J803" s="4"/>
      <c r="K803" s="4"/>
      <c r="L803" s="4"/>
      <c r="M803" s="8"/>
      <c r="N803" s="4"/>
      <c r="O803" s="4"/>
      <c r="P803" s="4"/>
      <c r="Q803" s="4"/>
      <c r="R803" s="4"/>
      <c r="S803" s="4"/>
      <c r="T803" s="4"/>
      <c r="U803" s="4"/>
      <c r="V803" s="4"/>
      <c r="W803" s="4"/>
      <c r="X803" s="4"/>
      <c r="Y803" s="4"/>
      <c r="Z803" s="4"/>
    </row>
    <row r="804" ht="12.75" customHeight="1">
      <c r="A804" s="7"/>
      <c r="B804" s="7"/>
      <c r="C804" s="7"/>
      <c r="D804" s="4"/>
      <c r="E804" s="8"/>
      <c r="F804" s="4"/>
      <c r="G804" s="4"/>
      <c r="H804" s="4"/>
      <c r="I804" s="4"/>
      <c r="J804" s="4"/>
      <c r="K804" s="4"/>
      <c r="L804" s="4"/>
      <c r="M804" s="8"/>
      <c r="N804" s="4"/>
      <c r="O804" s="4"/>
      <c r="P804" s="4"/>
      <c r="Q804" s="4"/>
      <c r="R804" s="4"/>
      <c r="S804" s="4"/>
      <c r="T804" s="4"/>
      <c r="U804" s="4"/>
      <c r="V804" s="4"/>
      <c r="W804" s="4"/>
      <c r="X804" s="4"/>
      <c r="Y804" s="4"/>
      <c r="Z804" s="4"/>
    </row>
    <row r="805" ht="12.75" customHeight="1">
      <c r="A805" s="7"/>
      <c r="B805" s="7"/>
      <c r="C805" s="7"/>
      <c r="D805" s="4"/>
      <c r="E805" s="8"/>
      <c r="F805" s="4"/>
      <c r="G805" s="4"/>
      <c r="H805" s="4"/>
      <c r="I805" s="4"/>
      <c r="J805" s="4"/>
      <c r="K805" s="4"/>
      <c r="L805" s="4"/>
      <c r="M805" s="8"/>
      <c r="N805" s="4"/>
      <c r="O805" s="4"/>
      <c r="P805" s="4"/>
      <c r="Q805" s="4"/>
      <c r="R805" s="4"/>
      <c r="S805" s="4"/>
      <c r="T805" s="4"/>
      <c r="U805" s="4"/>
      <c r="V805" s="4"/>
      <c r="W805" s="4"/>
      <c r="X805" s="4"/>
      <c r="Y805" s="4"/>
      <c r="Z805" s="4"/>
    </row>
    <row r="806" ht="12.75" customHeight="1">
      <c r="A806" s="7"/>
      <c r="B806" s="7"/>
      <c r="C806" s="7"/>
      <c r="D806" s="4"/>
      <c r="E806" s="8"/>
      <c r="F806" s="4"/>
      <c r="G806" s="4"/>
      <c r="H806" s="4"/>
      <c r="I806" s="4"/>
      <c r="J806" s="4"/>
      <c r="K806" s="4"/>
      <c r="L806" s="4"/>
      <c r="M806" s="8"/>
      <c r="N806" s="4"/>
      <c r="O806" s="4"/>
      <c r="P806" s="4"/>
      <c r="Q806" s="4"/>
      <c r="R806" s="4"/>
      <c r="S806" s="4"/>
      <c r="T806" s="4"/>
      <c r="U806" s="4"/>
      <c r="V806" s="4"/>
      <c r="W806" s="4"/>
      <c r="X806" s="4"/>
      <c r="Y806" s="4"/>
      <c r="Z806" s="4"/>
    </row>
    <row r="807" ht="12.75" customHeight="1">
      <c r="A807" s="7"/>
      <c r="B807" s="7"/>
      <c r="C807" s="7"/>
      <c r="D807" s="4"/>
      <c r="E807" s="8"/>
      <c r="F807" s="4"/>
      <c r="G807" s="4"/>
      <c r="H807" s="4"/>
      <c r="I807" s="4"/>
      <c r="J807" s="4"/>
      <c r="K807" s="4"/>
      <c r="L807" s="4"/>
      <c r="M807" s="8"/>
      <c r="N807" s="4"/>
      <c r="O807" s="4"/>
      <c r="P807" s="4"/>
      <c r="Q807" s="4"/>
      <c r="R807" s="4"/>
      <c r="S807" s="4"/>
      <c r="T807" s="4"/>
      <c r="U807" s="4"/>
      <c r="V807" s="4"/>
      <c r="W807" s="4"/>
      <c r="X807" s="4"/>
      <c r="Y807" s="4"/>
      <c r="Z807" s="4"/>
    </row>
    <row r="808" ht="12.75" customHeight="1">
      <c r="A808" s="7"/>
      <c r="B808" s="7"/>
      <c r="C808" s="7"/>
      <c r="D808" s="4"/>
      <c r="E808" s="8"/>
      <c r="F808" s="4"/>
      <c r="G808" s="4"/>
      <c r="H808" s="4"/>
      <c r="I808" s="4"/>
      <c r="J808" s="4"/>
      <c r="K808" s="4"/>
      <c r="L808" s="4"/>
      <c r="M808" s="8"/>
      <c r="N808" s="4"/>
      <c r="O808" s="4"/>
      <c r="P808" s="4"/>
      <c r="Q808" s="4"/>
      <c r="R808" s="4"/>
      <c r="S808" s="4"/>
      <c r="T808" s="4"/>
      <c r="U808" s="4"/>
      <c r="V808" s="4"/>
      <c r="W808" s="4"/>
      <c r="X808" s="4"/>
      <c r="Y808" s="4"/>
      <c r="Z808" s="4"/>
    </row>
    <row r="809" ht="12.75" customHeight="1">
      <c r="A809" s="7"/>
      <c r="B809" s="7"/>
      <c r="C809" s="7"/>
      <c r="D809" s="4"/>
      <c r="E809" s="8"/>
      <c r="F809" s="4"/>
      <c r="G809" s="4"/>
      <c r="H809" s="4"/>
      <c r="I809" s="4"/>
      <c r="J809" s="4"/>
      <c r="K809" s="4"/>
      <c r="L809" s="4"/>
      <c r="M809" s="8"/>
      <c r="N809" s="4"/>
      <c r="O809" s="4"/>
      <c r="P809" s="4"/>
      <c r="Q809" s="4"/>
      <c r="R809" s="4"/>
      <c r="S809" s="4"/>
      <c r="T809" s="4"/>
      <c r="U809" s="4"/>
      <c r="V809" s="4"/>
      <c r="W809" s="4"/>
      <c r="X809" s="4"/>
      <c r="Y809" s="4"/>
      <c r="Z809" s="4"/>
    </row>
    <row r="810" ht="12.75" customHeight="1">
      <c r="A810" s="7"/>
      <c r="B810" s="7"/>
      <c r="C810" s="7"/>
      <c r="D810" s="4"/>
      <c r="E810" s="8"/>
      <c r="F810" s="4"/>
      <c r="G810" s="4"/>
      <c r="H810" s="4"/>
      <c r="I810" s="4"/>
      <c r="J810" s="4"/>
      <c r="K810" s="4"/>
      <c r="L810" s="4"/>
      <c r="M810" s="8"/>
      <c r="N810" s="4"/>
      <c r="O810" s="4"/>
      <c r="P810" s="4"/>
      <c r="Q810" s="4"/>
      <c r="R810" s="4"/>
      <c r="S810" s="4"/>
      <c r="T810" s="4"/>
      <c r="U810" s="4"/>
      <c r="V810" s="4"/>
      <c r="W810" s="4"/>
      <c r="X810" s="4"/>
      <c r="Y810" s="4"/>
      <c r="Z810" s="4"/>
    </row>
    <row r="811" ht="12.75" customHeight="1">
      <c r="A811" s="7"/>
      <c r="B811" s="7"/>
      <c r="C811" s="7"/>
      <c r="D811" s="4"/>
      <c r="E811" s="8"/>
      <c r="F811" s="4"/>
      <c r="G811" s="4"/>
      <c r="H811" s="4"/>
      <c r="I811" s="4"/>
      <c r="J811" s="4"/>
      <c r="K811" s="4"/>
      <c r="L811" s="4"/>
      <c r="M811" s="8"/>
      <c r="N811" s="4"/>
      <c r="O811" s="4"/>
      <c r="P811" s="4"/>
      <c r="Q811" s="4"/>
      <c r="R811" s="4"/>
      <c r="S811" s="4"/>
      <c r="T811" s="4"/>
      <c r="U811" s="4"/>
      <c r="V811" s="4"/>
      <c r="W811" s="4"/>
      <c r="X811" s="4"/>
      <c r="Y811" s="4"/>
      <c r="Z811" s="4"/>
    </row>
    <row r="812" ht="12.75" customHeight="1">
      <c r="A812" s="7"/>
      <c r="B812" s="7"/>
      <c r="C812" s="7"/>
      <c r="D812" s="4"/>
      <c r="E812" s="8"/>
      <c r="F812" s="4"/>
      <c r="G812" s="4"/>
      <c r="H812" s="4"/>
      <c r="I812" s="4"/>
      <c r="J812" s="4"/>
      <c r="K812" s="4"/>
      <c r="L812" s="4"/>
      <c r="M812" s="8"/>
      <c r="N812" s="4"/>
      <c r="O812" s="4"/>
      <c r="P812" s="4"/>
      <c r="Q812" s="4"/>
      <c r="R812" s="4"/>
      <c r="S812" s="4"/>
      <c r="T812" s="4"/>
      <c r="U812" s="4"/>
      <c r="V812" s="4"/>
      <c r="W812" s="4"/>
      <c r="X812" s="4"/>
      <c r="Y812" s="4"/>
      <c r="Z812" s="4"/>
    </row>
    <row r="813" ht="12.75" customHeight="1">
      <c r="A813" s="7"/>
      <c r="B813" s="7"/>
      <c r="C813" s="7"/>
      <c r="D813" s="4"/>
      <c r="E813" s="8"/>
      <c r="F813" s="4"/>
      <c r="G813" s="4"/>
      <c r="H813" s="4"/>
      <c r="I813" s="4"/>
      <c r="J813" s="4"/>
      <c r="K813" s="4"/>
      <c r="L813" s="4"/>
      <c r="M813" s="8"/>
      <c r="N813" s="4"/>
      <c r="O813" s="4"/>
      <c r="P813" s="4"/>
      <c r="Q813" s="4"/>
      <c r="R813" s="4"/>
      <c r="S813" s="4"/>
      <c r="T813" s="4"/>
      <c r="U813" s="4"/>
      <c r="V813" s="4"/>
      <c r="W813" s="4"/>
      <c r="X813" s="4"/>
      <c r="Y813" s="4"/>
      <c r="Z813" s="4"/>
    </row>
    <row r="814" ht="12.75" customHeight="1">
      <c r="A814" s="7"/>
      <c r="B814" s="7"/>
      <c r="C814" s="7"/>
      <c r="D814" s="4"/>
      <c r="E814" s="8"/>
      <c r="F814" s="4"/>
      <c r="G814" s="4"/>
      <c r="H814" s="4"/>
      <c r="I814" s="4"/>
      <c r="J814" s="4"/>
      <c r="K814" s="4"/>
      <c r="L814" s="4"/>
      <c r="M814" s="8"/>
      <c r="N814" s="4"/>
      <c r="O814" s="4"/>
      <c r="P814" s="4"/>
      <c r="Q814" s="4"/>
      <c r="R814" s="4"/>
      <c r="S814" s="4"/>
      <c r="T814" s="4"/>
      <c r="U814" s="4"/>
      <c r="V814" s="4"/>
      <c r="W814" s="4"/>
      <c r="X814" s="4"/>
      <c r="Y814" s="4"/>
      <c r="Z814" s="4"/>
    </row>
    <row r="815" ht="12.75" customHeight="1">
      <c r="A815" s="7"/>
      <c r="B815" s="7"/>
      <c r="C815" s="7"/>
      <c r="D815" s="4"/>
      <c r="E815" s="8"/>
      <c r="F815" s="4"/>
      <c r="G815" s="4"/>
      <c r="H815" s="4"/>
      <c r="I815" s="4"/>
      <c r="J815" s="4"/>
      <c r="K815" s="4"/>
      <c r="L815" s="4"/>
      <c r="M815" s="8"/>
      <c r="N815" s="4"/>
      <c r="O815" s="4"/>
      <c r="P815" s="4"/>
      <c r="Q815" s="4"/>
      <c r="R815" s="4"/>
      <c r="S815" s="4"/>
      <c r="T815" s="4"/>
      <c r="U815" s="4"/>
      <c r="V815" s="4"/>
      <c r="W815" s="4"/>
      <c r="X815" s="4"/>
      <c r="Y815" s="4"/>
      <c r="Z815" s="4"/>
    </row>
    <row r="816" ht="12.75" customHeight="1">
      <c r="A816" s="7"/>
      <c r="B816" s="7"/>
      <c r="C816" s="7"/>
      <c r="D816" s="4"/>
      <c r="E816" s="8"/>
      <c r="F816" s="4"/>
      <c r="G816" s="4"/>
      <c r="H816" s="4"/>
      <c r="I816" s="4"/>
      <c r="J816" s="4"/>
      <c r="K816" s="4"/>
      <c r="L816" s="4"/>
      <c r="M816" s="8"/>
      <c r="N816" s="4"/>
      <c r="O816" s="4"/>
      <c r="P816" s="4"/>
      <c r="Q816" s="4"/>
      <c r="R816" s="4"/>
      <c r="S816" s="4"/>
      <c r="T816" s="4"/>
      <c r="U816" s="4"/>
      <c r="V816" s="4"/>
      <c r="W816" s="4"/>
      <c r="X816" s="4"/>
      <c r="Y816" s="4"/>
      <c r="Z816" s="4"/>
    </row>
    <row r="817" ht="12.75" customHeight="1">
      <c r="A817" s="7"/>
      <c r="B817" s="7"/>
      <c r="C817" s="7"/>
      <c r="D817" s="4"/>
      <c r="E817" s="8"/>
      <c r="F817" s="4"/>
      <c r="G817" s="4"/>
      <c r="H817" s="4"/>
      <c r="I817" s="4"/>
      <c r="J817" s="4"/>
      <c r="K817" s="4"/>
      <c r="L817" s="4"/>
      <c r="M817" s="8"/>
      <c r="N817" s="4"/>
      <c r="O817" s="4"/>
      <c r="P817" s="4"/>
      <c r="Q817" s="4"/>
      <c r="R817" s="4"/>
      <c r="S817" s="4"/>
      <c r="T817" s="4"/>
      <c r="U817" s="4"/>
      <c r="V817" s="4"/>
      <c r="W817" s="4"/>
      <c r="X817" s="4"/>
      <c r="Y817" s="4"/>
      <c r="Z817" s="4"/>
    </row>
    <row r="818" ht="12.75" customHeight="1">
      <c r="A818" s="7"/>
      <c r="B818" s="7"/>
      <c r="C818" s="7"/>
      <c r="D818" s="4"/>
      <c r="E818" s="8"/>
      <c r="F818" s="4"/>
      <c r="G818" s="4"/>
      <c r="H818" s="4"/>
      <c r="I818" s="4"/>
      <c r="J818" s="4"/>
      <c r="K818" s="4"/>
      <c r="L818" s="4"/>
      <c r="M818" s="8"/>
      <c r="N818" s="4"/>
      <c r="O818" s="4"/>
      <c r="P818" s="4"/>
      <c r="Q818" s="4"/>
      <c r="R818" s="4"/>
      <c r="S818" s="4"/>
      <c r="T818" s="4"/>
      <c r="U818" s="4"/>
      <c r="V818" s="4"/>
      <c r="W818" s="4"/>
      <c r="X818" s="4"/>
      <c r="Y818" s="4"/>
      <c r="Z818" s="4"/>
    </row>
    <row r="819" ht="12.75" customHeight="1">
      <c r="A819" s="7"/>
      <c r="B819" s="7"/>
      <c r="C819" s="7"/>
      <c r="D819" s="4"/>
      <c r="E819" s="8"/>
      <c r="F819" s="4"/>
      <c r="G819" s="4"/>
      <c r="H819" s="4"/>
      <c r="I819" s="4"/>
      <c r="J819" s="4"/>
      <c r="K819" s="4"/>
      <c r="L819" s="4"/>
      <c r="M819" s="8"/>
      <c r="N819" s="4"/>
      <c r="O819" s="4"/>
      <c r="P819" s="4"/>
      <c r="Q819" s="4"/>
      <c r="R819" s="4"/>
      <c r="S819" s="4"/>
      <c r="T819" s="4"/>
      <c r="U819" s="4"/>
      <c r="V819" s="4"/>
      <c r="W819" s="4"/>
      <c r="X819" s="4"/>
      <c r="Y819" s="4"/>
      <c r="Z819" s="4"/>
    </row>
    <row r="820" ht="12.75" customHeight="1">
      <c r="A820" s="7"/>
      <c r="B820" s="7"/>
      <c r="C820" s="7"/>
      <c r="D820" s="4"/>
      <c r="E820" s="8"/>
      <c r="F820" s="4"/>
      <c r="G820" s="4"/>
      <c r="H820" s="4"/>
      <c r="I820" s="4"/>
      <c r="J820" s="4"/>
      <c r="K820" s="4"/>
      <c r="L820" s="4"/>
      <c r="M820" s="8"/>
      <c r="N820" s="4"/>
      <c r="O820" s="4"/>
      <c r="P820" s="4"/>
      <c r="Q820" s="4"/>
      <c r="R820" s="4"/>
      <c r="S820" s="4"/>
      <c r="T820" s="4"/>
      <c r="U820" s="4"/>
      <c r="V820" s="4"/>
      <c r="W820" s="4"/>
      <c r="X820" s="4"/>
      <c r="Y820" s="4"/>
      <c r="Z820" s="4"/>
    </row>
    <row r="821" ht="12.75" customHeight="1">
      <c r="A821" s="7"/>
      <c r="B821" s="7"/>
      <c r="C821" s="7"/>
      <c r="D821" s="4"/>
      <c r="E821" s="8"/>
      <c r="F821" s="4"/>
      <c r="G821" s="4"/>
      <c r="H821" s="4"/>
      <c r="I821" s="4"/>
      <c r="J821" s="4"/>
      <c r="K821" s="4"/>
      <c r="L821" s="4"/>
      <c r="M821" s="8"/>
      <c r="N821" s="4"/>
      <c r="O821" s="4"/>
      <c r="P821" s="4"/>
      <c r="Q821" s="4"/>
      <c r="R821" s="4"/>
      <c r="S821" s="4"/>
      <c r="T821" s="4"/>
      <c r="U821" s="4"/>
      <c r="V821" s="4"/>
      <c r="W821" s="4"/>
      <c r="X821" s="4"/>
      <c r="Y821" s="4"/>
      <c r="Z821" s="4"/>
    </row>
    <row r="822" ht="12.75" customHeight="1">
      <c r="A822" s="7"/>
      <c r="B822" s="7"/>
      <c r="C822" s="7"/>
      <c r="D822" s="4"/>
      <c r="E822" s="8"/>
      <c r="F822" s="4"/>
      <c r="G822" s="4"/>
      <c r="H822" s="4"/>
      <c r="I822" s="4"/>
      <c r="J822" s="4"/>
      <c r="K822" s="4"/>
      <c r="L822" s="4"/>
      <c r="M822" s="8"/>
      <c r="N822" s="4"/>
      <c r="O822" s="4"/>
      <c r="P822" s="4"/>
      <c r="Q822" s="4"/>
      <c r="R822" s="4"/>
      <c r="S822" s="4"/>
      <c r="T822" s="4"/>
      <c r="U822" s="4"/>
      <c r="V822" s="4"/>
      <c r="W822" s="4"/>
      <c r="X822" s="4"/>
      <c r="Y822" s="4"/>
      <c r="Z822" s="4"/>
    </row>
    <row r="823" ht="12.75" customHeight="1">
      <c r="A823" s="7"/>
      <c r="B823" s="7"/>
      <c r="C823" s="7"/>
      <c r="D823" s="4"/>
      <c r="E823" s="8"/>
      <c r="F823" s="4"/>
      <c r="G823" s="4"/>
      <c r="H823" s="4"/>
      <c r="I823" s="4"/>
      <c r="J823" s="4"/>
      <c r="K823" s="4"/>
      <c r="L823" s="4"/>
      <c r="M823" s="8"/>
      <c r="N823" s="4"/>
      <c r="O823" s="4"/>
      <c r="P823" s="4"/>
      <c r="Q823" s="4"/>
      <c r="R823" s="4"/>
      <c r="S823" s="4"/>
      <c r="T823" s="4"/>
      <c r="U823" s="4"/>
      <c r="V823" s="4"/>
      <c r="W823" s="4"/>
      <c r="X823" s="4"/>
      <c r="Y823" s="4"/>
      <c r="Z823" s="4"/>
    </row>
    <row r="824" ht="12.75" customHeight="1">
      <c r="A824" s="7"/>
      <c r="B824" s="7"/>
      <c r="C824" s="7"/>
      <c r="D824" s="4"/>
      <c r="E824" s="8"/>
      <c r="F824" s="4"/>
      <c r="G824" s="4"/>
      <c r="H824" s="4"/>
      <c r="I824" s="4"/>
      <c r="J824" s="4"/>
      <c r="K824" s="4"/>
      <c r="L824" s="4"/>
      <c r="M824" s="8"/>
      <c r="N824" s="4"/>
      <c r="O824" s="4"/>
      <c r="P824" s="4"/>
      <c r="Q824" s="4"/>
      <c r="R824" s="4"/>
      <c r="S824" s="4"/>
      <c r="T824" s="4"/>
      <c r="U824" s="4"/>
      <c r="V824" s="4"/>
      <c r="W824" s="4"/>
      <c r="X824" s="4"/>
      <c r="Y824" s="4"/>
      <c r="Z824" s="4"/>
    </row>
    <row r="825" ht="12.75" customHeight="1">
      <c r="A825" s="7"/>
      <c r="B825" s="7"/>
      <c r="C825" s="7"/>
      <c r="D825" s="4"/>
      <c r="E825" s="8"/>
      <c r="F825" s="4"/>
      <c r="G825" s="4"/>
      <c r="H825" s="4"/>
      <c r="I825" s="4"/>
      <c r="J825" s="4"/>
      <c r="K825" s="4"/>
      <c r="L825" s="4"/>
      <c r="M825" s="8"/>
      <c r="N825" s="4"/>
      <c r="O825" s="4"/>
      <c r="P825" s="4"/>
      <c r="Q825" s="4"/>
      <c r="R825" s="4"/>
      <c r="S825" s="4"/>
      <c r="T825" s="4"/>
      <c r="U825" s="4"/>
      <c r="V825" s="4"/>
      <c r="W825" s="4"/>
      <c r="X825" s="4"/>
      <c r="Y825" s="4"/>
      <c r="Z825" s="4"/>
    </row>
    <row r="826" ht="12.75" customHeight="1">
      <c r="A826" s="7"/>
      <c r="B826" s="7"/>
      <c r="C826" s="7"/>
      <c r="D826" s="4"/>
      <c r="E826" s="8"/>
      <c r="F826" s="4"/>
      <c r="G826" s="4"/>
      <c r="H826" s="4"/>
      <c r="I826" s="4"/>
      <c r="J826" s="4"/>
      <c r="K826" s="4"/>
      <c r="L826" s="4"/>
      <c r="M826" s="8"/>
      <c r="N826" s="4"/>
      <c r="O826" s="4"/>
      <c r="P826" s="4"/>
      <c r="Q826" s="4"/>
      <c r="R826" s="4"/>
      <c r="S826" s="4"/>
      <c r="T826" s="4"/>
      <c r="U826" s="4"/>
      <c r="V826" s="4"/>
      <c r="W826" s="4"/>
      <c r="X826" s="4"/>
      <c r="Y826" s="4"/>
      <c r="Z826" s="4"/>
    </row>
    <row r="827" ht="12.75" customHeight="1">
      <c r="A827" s="7"/>
      <c r="B827" s="7"/>
      <c r="C827" s="7"/>
      <c r="D827" s="4"/>
      <c r="E827" s="8"/>
      <c r="F827" s="4"/>
      <c r="G827" s="4"/>
      <c r="H827" s="4"/>
      <c r="I827" s="4"/>
      <c r="J827" s="4"/>
      <c r="K827" s="4"/>
      <c r="L827" s="4"/>
      <c r="M827" s="8"/>
      <c r="N827" s="4"/>
      <c r="O827" s="4"/>
      <c r="P827" s="4"/>
      <c r="Q827" s="4"/>
      <c r="R827" s="4"/>
      <c r="S827" s="4"/>
      <c r="T827" s="4"/>
      <c r="U827" s="4"/>
      <c r="V827" s="4"/>
      <c r="W827" s="4"/>
      <c r="X827" s="4"/>
      <c r="Y827" s="4"/>
      <c r="Z827" s="4"/>
    </row>
    <row r="828" ht="12.75" customHeight="1">
      <c r="A828" s="7"/>
      <c r="B828" s="7"/>
      <c r="C828" s="7"/>
      <c r="D828" s="4"/>
      <c r="E828" s="8"/>
      <c r="F828" s="4"/>
      <c r="G828" s="4"/>
      <c r="H828" s="4"/>
      <c r="I828" s="4"/>
      <c r="J828" s="4"/>
      <c r="K828" s="4"/>
      <c r="L828" s="4"/>
      <c r="M828" s="8"/>
      <c r="N828" s="4"/>
      <c r="O828" s="4"/>
      <c r="P828" s="4"/>
      <c r="Q828" s="4"/>
      <c r="R828" s="4"/>
      <c r="S828" s="4"/>
      <c r="T828" s="4"/>
      <c r="U828" s="4"/>
      <c r="V828" s="4"/>
      <c r="W828" s="4"/>
      <c r="X828" s="4"/>
      <c r="Y828" s="4"/>
      <c r="Z828" s="4"/>
    </row>
    <row r="829" ht="12.75" customHeight="1">
      <c r="A829" s="7"/>
      <c r="B829" s="7"/>
      <c r="C829" s="7"/>
      <c r="D829" s="4"/>
      <c r="E829" s="8"/>
      <c r="F829" s="4"/>
      <c r="G829" s="4"/>
      <c r="H829" s="4"/>
      <c r="I829" s="4"/>
      <c r="J829" s="4"/>
      <c r="K829" s="4"/>
      <c r="L829" s="4"/>
      <c r="M829" s="8"/>
      <c r="N829" s="4"/>
      <c r="O829" s="4"/>
      <c r="P829" s="4"/>
      <c r="Q829" s="4"/>
      <c r="R829" s="4"/>
      <c r="S829" s="4"/>
      <c r="T829" s="4"/>
      <c r="U829" s="4"/>
      <c r="V829" s="4"/>
      <c r="W829" s="4"/>
      <c r="X829" s="4"/>
      <c r="Y829" s="4"/>
      <c r="Z829" s="4"/>
    </row>
    <row r="830" ht="12.75" customHeight="1">
      <c r="A830" s="7"/>
      <c r="B830" s="7"/>
      <c r="C830" s="7"/>
      <c r="D830" s="4"/>
      <c r="E830" s="8"/>
      <c r="F830" s="4"/>
      <c r="G830" s="4"/>
      <c r="H830" s="4"/>
      <c r="I830" s="4"/>
      <c r="J830" s="4"/>
      <c r="K830" s="4"/>
      <c r="L830" s="4"/>
      <c r="M830" s="8"/>
      <c r="N830" s="4"/>
      <c r="O830" s="4"/>
      <c r="P830" s="4"/>
      <c r="Q830" s="4"/>
      <c r="R830" s="4"/>
      <c r="S830" s="4"/>
      <c r="T830" s="4"/>
      <c r="U830" s="4"/>
      <c r="V830" s="4"/>
      <c r="W830" s="4"/>
      <c r="X830" s="4"/>
      <c r="Y830" s="4"/>
      <c r="Z830" s="4"/>
    </row>
    <row r="831" ht="12.75" customHeight="1">
      <c r="A831" s="7"/>
      <c r="B831" s="7"/>
      <c r="C831" s="7"/>
      <c r="D831" s="4"/>
      <c r="E831" s="8"/>
      <c r="F831" s="4"/>
      <c r="G831" s="4"/>
      <c r="H831" s="4"/>
      <c r="I831" s="4"/>
      <c r="J831" s="4"/>
      <c r="K831" s="4"/>
      <c r="L831" s="4"/>
      <c r="M831" s="8"/>
      <c r="N831" s="4"/>
      <c r="O831" s="4"/>
      <c r="P831" s="4"/>
      <c r="Q831" s="4"/>
      <c r="R831" s="4"/>
      <c r="S831" s="4"/>
      <c r="T831" s="4"/>
      <c r="U831" s="4"/>
      <c r="V831" s="4"/>
      <c r="W831" s="4"/>
      <c r="X831" s="4"/>
      <c r="Y831" s="4"/>
      <c r="Z831" s="4"/>
    </row>
    <row r="832" ht="12.75" customHeight="1">
      <c r="A832" s="7"/>
      <c r="B832" s="7"/>
      <c r="C832" s="7"/>
      <c r="D832" s="4"/>
      <c r="E832" s="8"/>
      <c r="F832" s="4"/>
      <c r="G832" s="4"/>
      <c r="H832" s="4"/>
      <c r="I832" s="4"/>
      <c r="J832" s="4"/>
      <c r="K832" s="4"/>
      <c r="L832" s="4"/>
      <c r="M832" s="8"/>
      <c r="N832" s="4"/>
      <c r="O832" s="4"/>
      <c r="P832" s="4"/>
      <c r="Q832" s="4"/>
      <c r="R832" s="4"/>
      <c r="S832" s="4"/>
      <c r="T832" s="4"/>
      <c r="U832" s="4"/>
      <c r="V832" s="4"/>
      <c r="W832" s="4"/>
      <c r="X832" s="4"/>
      <c r="Y832" s="4"/>
      <c r="Z832" s="4"/>
    </row>
    <row r="833" ht="12.75" customHeight="1">
      <c r="A833" s="7"/>
      <c r="B833" s="7"/>
      <c r="C833" s="7"/>
      <c r="D833" s="4"/>
      <c r="E833" s="8"/>
      <c r="F833" s="4"/>
      <c r="G833" s="4"/>
      <c r="H833" s="4"/>
      <c r="I833" s="4"/>
      <c r="J833" s="4"/>
      <c r="K833" s="4"/>
      <c r="L833" s="4"/>
      <c r="M833" s="8"/>
      <c r="N833" s="4"/>
      <c r="O833" s="4"/>
      <c r="P833" s="4"/>
      <c r="Q833" s="4"/>
      <c r="R833" s="4"/>
      <c r="S833" s="4"/>
      <c r="T833" s="4"/>
      <c r="U833" s="4"/>
      <c r="V833" s="4"/>
      <c r="W833" s="4"/>
      <c r="X833" s="4"/>
      <c r="Y833" s="4"/>
      <c r="Z833" s="4"/>
    </row>
    <row r="834" ht="12.75" customHeight="1">
      <c r="A834" s="7"/>
      <c r="B834" s="7"/>
      <c r="C834" s="7"/>
      <c r="D834" s="4"/>
      <c r="E834" s="8"/>
      <c r="F834" s="4"/>
      <c r="G834" s="4"/>
      <c r="H834" s="4"/>
      <c r="I834" s="4"/>
      <c r="J834" s="4"/>
      <c r="K834" s="4"/>
      <c r="L834" s="4"/>
      <c r="M834" s="8"/>
      <c r="N834" s="4"/>
      <c r="O834" s="4"/>
      <c r="P834" s="4"/>
      <c r="Q834" s="4"/>
      <c r="R834" s="4"/>
      <c r="S834" s="4"/>
      <c r="T834" s="4"/>
      <c r="U834" s="4"/>
      <c r="V834" s="4"/>
      <c r="W834" s="4"/>
      <c r="X834" s="4"/>
      <c r="Y834" s="4"/>
      <c r="Z834" s="4"/>
    </row>
    <row r="835" ht="12.75" customHeight="1">
      <c r="A835" s="7"/>
      <c r="B835" s="7"/>
      <c r="C835" s="7"/>
      <c r="D835" s="4"/>
      <c r="E835" s="8"/>
      <c r="F835" s="4"/>
      <c r="G835" s="4"/>
      <c r="H835" s="4"/>
      <c r="I835" s="4"/>
      <c r="J835" s="4"/>
      <c r="K835" s="4"/>
      <c r="L835" s="4"/>
      <c r="M835" s="8"/>
      <c r="N835" s="4"/>
      <c r="O835" s="4"/>
      <c r="P835" s="4"/>
      <c r="Q835" s="4"/>
      <c r="R835" s="4"/>
      <c r="S835" s="4"/>
      <c r="T835" s="4"/>
      <c r="U835" s="4"/>
      <c r="V835" s="4"/>
      <c r="W835" s="4"/>
      <c r="X835" s="4"/>
      <c r="Y835" s="4"/>
      <c r="Z835" s="4"/>
    </row>
    <row r="836" ht="12.75" customHeight="1">
      <c r="A836" s="7"/>
      <c r="B836" s="7"/>
      <c r="C836" s="7"/>
      <c r="D836" s="4"/>
      <c r="E836" s="8"/>
      <c r="F836" s="4"/>
      <c r="G836" s="4"/>
      <c r="H836" s="4"/>
      <c r="I836" s="4"/>
      <c r="J836" s="4"/>
      <c r="K836" s="4"/>
      <c r="L836" s="4"/>
      <c r="M836" s="8"/>
      <c r="N836" s="4"/>
      <c r="O836" s="4"/>
      <c r="P836" s="4"/>
      <c r="Q836" s="4"/>
      <c r="R836" s="4"/>
      <c r="S836" s="4"/>
      <c r="T836" s="4"/>
      <c r="U836" s="4"/>
      <c r="V836" s="4"/>
      <c r="W836" s="4"/>
      <c r="X836" s="4"/>
      <c r="Y836" s="4"/>
      <c r="Z836" s="4"/>
    </row>
    <row r="837" ht="12.75" customHeight="1">
      <c r="A837" s="7"/>
      <c r="B837" s="7"/>
      <c r="C837" s="7"/>
      <c r="D837" s="4"/>
      <c r="E837" s="8"/>
      <c r="F837" s="4"/>
      <c r="G837" s="4"/>
      <c r="H837" s="4"/>
      <c r="I837" s="4"/>
      <c r="J837" s="4"/>
      <c r="K837" s="4"/>
      <c r="L837" s="4"/>
      <c r="M837" s="8"/>
      <c r="N837" s="4"/>
      <c r="O837" s="4"/>
      <c r="P837" s="4"/>
      <c r="Q837" s="4"/>
      <c r="R837" s="4"/>
      <c r="S837" s="4"/>
      <c r="T837" s="4"/>
      <c r="U837" s="4"/>
      <c r="V837" s="4"/>
      <c r="W837" s="4"/>
      <c r="X837" s="4"/>
      <c r="Y837" s="4"/>
      <c r="Z837" s="4"/>
    </row>
    <row r="838" ht="12.75" customHeight="1">
      <c r="A838" s="7"/>
      <c r="B838" s="7"/>
      <c r="C838" s="7"/>
      <c r="D838" s="4"/>
      <c r="E838" s="8"/>
      <c r="F838" s="4"/>
      <c r="G838" s="4"/>
      <c r="H838" s="4"/>
      <c r="I838" s="4"/>
      <c r="J838" s="4"/>
      <c r="K838" s="4"/>
      <c r="L838" s="4"/>
      <c r="M838" s="8"/>
      <c r="N838" s="4"/>
      <c r="O838" s="4"/>
      <c r="P838" s="4"/>
      <c r="Q838" s="4"/>
      <c r="R838" s="4"/>
      <c r="S838" s="4"/>
      <c r="T838" s="4"/>
      <c r="U838" s="4"/>
      <c r="V838" s="4"/>
      <c r="W838" s="4"/>
      <c r="X838" s="4"/>
      <c r="Y838" s="4"/>
      <c r="Z838" s="4"/>
    </row>
    <row r="839" ht="12.75" customHeight="1">
      <c r="A839" s="7"/>
      <c r="B839" s="7"/>
      <c r="C839" s="7"/>
      <c r="D839" s="4"/>
      <c r="E839" s="8"/>
      <c r="F839" s="4"/>
      <c r="G839" s="4"/>
      <c r="H839" s="4"/>
      <c r="I839" s="4"/>
      <c r="J839" s="4"/>
      <c r="K839" s="4"/>
      <c r="L839" s="4"/>
      <c r="M839" s="8"/>
      <c r="N839" s="4"/>
      <c r="O839" s="4"/>
      <c r="P839" s="4"/>
      <c r="Q839" s="4"/>
      <c r="R839" s="4"/>
      <c r="S839" s="4"/>
      <c r="T839" s="4"/>
      <c r="U839" s="4"/>
      <c r="V839" s="4"/>
      <c r="W839" s="4"/>
      <c r="X839" s="4"/>
      <c r="Y839" s="4"/>
      <c r="Z839" s="4"/>
    </row>
    <row r="840" ht="12.75" customHeight="1">
      <c r="A840" s="7"/>
      <c r="B840" s="7"/>
      <c r="C840" s="7"/>
      <c r="D840" s="4"/>
      <c r="E840" s="8"/>
      <c r="F840" s="4"/>
      <c r="G840" s="4"/>
      <c r="H840" s="4"/>
      <c r="I840" s="4"/>
      <c r="J840" s="4"/>
      <c r="K840" s="4"/>
      <c r="L840" s="4"/>
      <c r="M840" s="8"/>
      <c r="N840" s="4"/>
      <c r="O840" s="4"/>
      <c r="P840" s="4"/>
      <c r="Q840" s="4"/>
      <c r="R840" s="4"/>
      <c r="S840" s="4"/>
      <c r="T840" s="4"/>
      <c r="U840" s="4"/>
      <c r="V840" s="4"/>
      <c r="W840" s="4"/>
      <c r="X840" s="4"/>
      <c r="Y840" s="4"/>
      <c r="Z840" s="4"/>
    </row>
    <row r="841" ht="12.75" customHeight="1">
      <c r="A841" s="7"/>
      <c r="B841" s="7"/>
      <c r="C841" s="7"/>
      <c r="D841" s="4"/>
      <c r="E841" s="8"/>
      <c r="F841" s="4"/>
      <c r="G841" s="4"/>
      <c r="H841" s="4"/>
      <c r="I841" s="4"/>
      <c r="J841" s="4"/>
      <c r="K841" s="4"/>
      <c r="L841" s="4"/>
      <c r="M841" s="8"/>
      <c r="N841" s="4"/>
      <c r="O841" s="4"/>
      <c r="P841" s="4"/>
      <c r="Q841" s="4"/>
      <c r="R841" s="4"/>
      <c r="S841" s="4"/>
      <c r="T841" s="4"/>
      <c r="U841" s="4"/>
      <c r="V841" s="4"/>
      <c r="W841" s="4"/>
      <c r="X841" s="4"/>
      <c r="Y841" s="4"/>
      <c r="Z841" s="4"/>
    </row>
    <row r="842" ht="12.75" customHeight="1">
      <c r="A842" s="7"/>
      <c r="B842" s="7"/>
      <c r="C842" s="7"/>
      <c r="D842" s="4"/>
      <c r="E842" s="8"/>
      <c r="F842" s="4"/>
      <c r="G842" s="4"/>
      <c r="H842" s="4"/>
      <c r="I842" s="4"/>
      <c r="J842" s="4"/>
      <c r="K842" s="4"/>
      <c r="L842" s="4"/>
      <c r="M842" s="8"/>
      <c r="N842" s="4"/>
      <c r="O842" s="4"/>
      <c r="P842" s="4"/>
      <c r="Q842" s="4"/>
      <c r="R842" s="4"/>
      <c r="S842" s="4"/>
      <c r="T842" s="4"/>
      <c r="U842" s="4"/>
      <c r="V842" s="4"/>
      <c r="W842" s="4"/>
      <c r="X842" s="4"/>
      <c r="Y842" s="4"/>
      <c r="Z842" s="4"/>
    </row>
    <row r="843" ht="12.75" customHeight="1">
      <c r="A843" s="7"/>
      <c r="B843" s="7"/>
      <c r="C843" s="7"/>
      <c r="D843" s="4"/>
      <c r="E843" s="8"/>
      <c r="F843" s="4"/>
      <c r="G843" s="4"/>
      <c r="H843" s="4"/>
      <c r="I843" s="4"/>
      <c r="J843" s="4"/>
      <c r="K843" s="4"/>
      <c r="L843" s="4"/>
      <c r="M843" s="8"/>
      <c r="N843" s="4"/>
      <c r="O843" s="4"/>
      <c r="P843" s="4"/>
      <c r="Q843" s="4"/>
      <c r="R843" s="4"/>
      <c r="S843" s="4"/>
      <c r="T843" s="4"/>
      <c r="U843" s="4"/>
      <c r="V843" s="4"/>
      <c r="W843" s="4"/>
      <c r="X843" s="4"/>
      <c r="Y843" s="4"/>
      <c r="Z843" s="4"/>
    </row>
    <row r="844" ht="12.75" customHeight="1">
      <c r="A844" s="7"/>
      <c r="B844" s="7"/>
      <c r="C844" s="7"/>
      <c r="D844" s="4"/>
      <c r="E844" s="8"/>
      <c r="F844" s="4"/>
      <c r="G844" s="4"/>
      <c r="H844" s="4"/>
      <c r="I844" s="4"/>
      <c r="J844" s="4"/>
      <c r="K844" s="4"/>
      <c r="L844" s="4"/>
      <c r="M844" s="8"/>
      <c r="N844" s="4"/>
      <c r="O844" s="4"/>
      <c r="P844" s="4"/>
      <c r="Q844" s="4"/>
      <c r="R844" s="4"/>
      <c r="S844" s="4"/>
      <c r="T844" s="4"/>
      <c r="U844" s="4"/>
      <c r="V844" s="4"/>
      <c r="W844" s="4"/>
      <c r="X844" s="4"/>
      <c r="Y844" s="4"/>
      <c r="Z844" s="4"/>
    </row>
    <row r="845" ht="12.75" customHeight="1">
      <c r="A845" s="7"/>
      <c r="B845" s="7"/>
      <c r="C845" s="7"/>
      <c r="D845" s="4"/>
      <c r="E845" s="8"/>
      <c r="F845" s="4"/>
      <c r="G845" s="4"/>
      <c r="H845" s="4"/>
      <c r="I845" s="4"/>
      <c r="J845" s="4"/>
      <c r="K845" s="4"/>
      <c r="L845" s="4"/>
      <c r="M845" s="8"/>
      <c r="N845" s="4"/>
      <c r="O845" s="4"/>
      <c r="P845" s="4"/>
      <c r="Q845" s="4"/>
      <c r="R845" s="4"/>
      <c r="S845" s="4"/>
      <c r="T845" s="4"/>
      <c r="U845" s="4"/>
      <c r="V845" s="4"/>
      <c r="W845" s="4"/>
      <c r="X845" s="4"/>
      <c r="Y845" s="4"/>
      <c r="Z845" s="4"/>
    </row>
    <row r="846" ht="12.75" customHeight="1">
      <c r="A846" s="7"/>
      <c r="B846" s="7"/>
      <c r="C846" s="7"/>
      <c r="D846" s="4"/>
      <c r="E846" s="8"/>
      <c r="F846" s="4"/>
      <c r="G846" s="4"/>
      <c r="H846" s="4"/>
      <c r="I846" s="4"/>
      <c r="J846" s="4"/>
      <c r="K846" s="4"/>
      <c r="L846" s="4"/>
      <c r="M846" s="8"/>
      <c r="N846" s="4"/>
      <c r="O846" s="4"/>
      <c r="P846" s="4"/>
      <c r="Q846" s="4"/>
      <c r="R846" s="4"/>
      <c r="S846" s="4"/>
      <c r="T846" s="4"/>
      <c r="U846" s="4"/>
      <c r="V846" s="4"/>
      <c r="W846" s="4"/>
      <c r="X846" s="4"/>
      <c r="Y846" s="4"/>
      <c r="Z846" s="4"/>
    </row>
    <row r="847" ht="12.75" customHeight="1">
      <c r="A847" s="7"/>
      <c r="B847" s="7"/>
      <c r="C847" s="7"/>
      <c r="D847" s="4"/>
      <c r="E847" s="8"/>
      <c r="F847" s="4"/>
      <c r="G847" s="4"/>
      <c r="H847" s="4"/>
      <c r="I847" s="4"/>
      <c r="J847" s="4"/>
      <c r="K847" s="4"/>
      <c r="L847" s="4"/>
      <c r="M847" s="8"/>
      <c r="N847" s="4"/>
      <c r="O847" s="4"/>
      <c r="P847" s="4"/>
      <c r="Q847" s="4"/>
      <c r="R847" s="4"/>
      <c r="S847" s="4"/>
      <c r="T847" s="4"/>
      <c r="U847" s="4"/>
      <c r="V847" s="4"/>
      <c r="W847" s="4"/>
      <c r="X847" s="4"/>
      <c r="Y847" s="4"/>
      <c r="Z847" s="4"/>
    </row>
    <row r="848" ht="12.75" customHeight="1">
      <c r="A848" s="7"/>
      <c r="B848" s="7"/>
      <c r="C848" s="7"/>
      <c r="D848" s="4"/>
      <c r="E848" s="8"/>
      <c r="F848" s="4"/>
      <c r="G848" s="4"/>
      <c r="H848" s="4"/>
      <c r="I848" s="4"/>
      <c r="J848" s="4"/>
      <c r="K848" s="4"/>
      <c r="L848" s="4"/>
      <c r="M848" s="8"/>
      <c r="N848" s="4"/>
      <c r="O848" s="4"/>
      <c r="P848" s="4"/>
      <c r="Q848" s="4"/>
      <c r="R848" s="4"/>
      <c r="S848" s="4"/>
      <c r="T848" s="4"/>
      <c r="U848" s="4"/>
      <c r="V848" s="4"/>
      <c r="W848" s="4"/>
      <c r="X848" s="4"/>
      <c r="Y848" s="4"/>
      <c r="Z848" s="4"/>
    </row>
    <row r="849" ht="12.75" customHeight="1">
      <c r="A849" s="7"/>
      <c r="B849" s="7"/>
      <c r="C849" s="7"/>
      <c r="D849" s="4"/>
      <c r="E849" s="8"/>
      <c r="F849" s="4"/>
      <c r="G849" s="4"/>
      <c r="H849" s="4"/>
      <c r="I849" s="4"/>
      <c r="J849" s="4"/>
      <c r="K849" s="4"/>
      <c r="L849" s="4"/>
      <c r="M849" s="8"/>
      <c r="N849" s="4"/>
      <c r="O849" s="4"/>
      <c r="P849" s="4"/>
      <c r="Q849" s="4"/>
      <c r="R849" s="4"/>
      <c r="S849" s="4"/>
      <c r="T849" s="4"/>
      <c r="U849" s="4"/>
      <c r="V849" s="4"/>
      <c r="W849" s="4"/>
      <c r="X849" s="4"/>
      <c r="Y849" s="4"/>
      <c r="Z849" s="4"/>
    </row>
    <row r="850" ht="12.75" customHeight="1">
      <c r="A850" s="7"/>
      <c r="B850" s="7"/>
      <c r="C850" s="7"/>
      <c r="D850" s="4"/>
      <c r="E850" s="8"/>
      <c r="F850" s="4"/>
      <c r="G850" s="4"/>
      <c r="H850" s="4"/>
      <c r="I850" s="4"/>
      <c r="J850" s="4"/>
      <c r="K850" s="4"/>
      <c r="L850" s="4"/>
      <c r="M850" s="8"/>
      <c r="N850" s="4"/>
      <c r="O850" s="4"/>
      <c r="P850" s="4"/>
      <c r="Q850" s="4"/>
      <c r="R850" s="4"/>
      <c r="S850" s="4"/>
      <c r="T850" s="4"/>
      <c r="U850" s="4"/>
      <c r="V850" s="4"/>
      <c r="W850" s="4"/>
      <c r="X850" s="4"/>
      <c r="Y850" s="4"/>
      <c r="Z850" s="4"/>
    </row>
    <row r="851" ht="12.75" customHeight="1">
      <c r="A851" s="7"/>
      <c r="B851" s="7"/>
      <c r="C851" s="7"/>
      <c r="D851" s="4"/>
      <c r="E851" s="8"/>
      <c r="F851" s="4"/>
      <c r="G851" s="4"/>
      <c r="H851" s="4"/>
      <c r="I851" s="4"/>
      <c r="J851" s="4"/>
      <c r="K851" s="4"/>
      <c r="L851" s="4"/>
      <c r="M851" s="8"/>
      <c r="N851" s="4"/>
      <c r="O851" s="4"/>
      <c r="P851" s="4"/>
      <c r="Q851" s="4"/>
      <c r="R851" s="4"/>
      <c r="S851" s="4"/>
      <c r="T851" s="4"/>
      <c r="U851" s="4"/>
      <c r="V851" s="4"/>
      <c r="W851" s="4"/>
      <c r="X851" s="4"/>
      <c r="Y851" s="4"/>
      <c r="Z851" s="4"/>
    </row>
    <row r="852" ht="12.75" customHeight="1">
      <c r="A852" s="7"/>
      <c r="B852" s="7"/>
      <c r="C852" s="7"/>
      <c r="D852" s="4"/>
      <c r="E852" s="8"/>
      <c r="F852" s="4"/>
      <c r="G852" s="4"/>
      <c r="H852" s="4"/>
      <c r="I852" s="4"/>
      <c r="J852" s="4"/>
      <c r="K852" s="4"/>
      <c r="L852" s="4"/>
      <c r="M852" s="8"/>
      <c r="N852" s="4"/>
      <c r="O852" s="4"/>
      <c r="P852" s="4"/>
      <c r="Q852" s="4"/>
      <c r="R852" s="4"/>
      <c r="S852" s="4"/>
      <c r="T852" s="4"/>
      <c r="U852" s="4"/>
      <c r="V852" s="4"/>
      <c r="W852" s="4"/>
      <c r="X852" s="4"/>
      <c r="Y852" s="4"/>
      <c r="Z852" s="4"/>
    </row>
    <row r="853" ht="12.75" customHeight="1">
      <c r="A853" s="7"/>
      <c r="B853" s="7"/>
      <c r="C853" s="7"/>
      <c r="D853" s="4"/>
      <c r="E853" s="8"/>
      <c r="F853" s="4"/>
      <c r="G853" s="4"/>
      <c r="H853" s="4"/>
      <c r="I853" s="4"/>
      <c r="J853" s="4"/>
      <c r="K853" s="4"/>
      <c r="L853" s="4"/>
      <c r="M853" s="8"/>
      <c r="N853" s="4"/>
      <c r="O853" s="4"/>
      <c r="P853" s="4"/>
      <c r="Q853" s="4"/>
      <c r="R853" s="4"/>
      <c r="S853" s="4"/>
      <c r="T853" s="4"/>
      <c r="U853" s="4"/>
      <c r="V853" s="4"/>
      <c r="W853" s="4"/>
      <c r="X853" s="4"/>
      <c r="Y853" s="4"/>
      <c r="Z853" s="4"/>
    </row>
    <row r="854" ht="12.75" customHeight="1">
      <c r="A854" s="7"/>
      <c r="B854" s="7"/>
      <c r="C854" s="7"/>
      <c r="D854" s="4"/>
      <c r="E854" s="8"/>
      <c r="F854" s="4"/>
      <c r="G854" s="4"/>
      <c r="H854" s="4"/>
      <c r="I854" s="4"/>
      <c r="J854" s="4"/>
      <c r="K854" s="4"/>
      <c r="L854" s="4"/>
      <c r="M854" s="8"/>
      <c r="N854" s="4"/>
      <c r="O854" s="4"/>
      <c r="P854" s="4"/>
      <c r="Q854" s="4"/>
      <c r="R854" s="4"/>
      <c r="S854" s="4"/>
      <c r="T854" s="4"/>
      <c r="U854" s="4"/>
      <c r="V854" s="4"/>
      <c r="W854" s="4"/>
      <c r="X854" s="4"/>
      <c r="Y854" s="4"/>
      <c r="Z854" s="4"/>
    </row>
    <row r="855" ht="12.75" customHeight="1">
      <c r="A855" s="7"/>
      <c r="B855" s="7"/>
      <c r="C855" s="7"/>
      <c r="D855" s="4"/>
      <c r="E855" s="8"/>
      <c r="F855" s="4"/>
      <c r="G855" s="4"/>
      <c r="H855" s="4"/>
      <c r="I855" s="4"/>
      <c r="J855" s="4"/>
      <c r="K855" s="4"/>
      <c r="L855" s="4"/>
      <c r="M855" s="8"/>
      <c r="N855" s="4"/>
      <c r="O855" s="4"/>
      <c r="P855" s="4"/>
      <c r="Q855" s="4"/>
      <c r="R855" s="4"/>
      <c r="S855" s="4"/>
      <c r="T855" s="4"/>
      <c r="U855" s="4"/>
      <c r="V855" s="4"/>
      <c r="W855" s="4"/>
      <c r="X855" s="4"/>
      <c r="Y855" s="4"/>
      <c r="Z855" s="4"/>
    </row>
    <row r="856" ht="12.75" customHeight="1">
      <c r="A856" s="7"/>
      <c r="B856" s="7"/>
      <c r="C856" s="7"/>
      <c r="D856" s="4"/>
      <c r="E856" s="8"/>
      <c r="F856" s="4"/>
      <c r="G856" s="4"/>
      <c r="H856" s="4"/>
      <c r="I856" s="4"/>
      <c r="J856" s="4"/>
      <c r="K856" s="4"/>
      <c r="L856" s="4"/>
      <c r="M856" s="8"/>
      <c r="N856" s="4"/>
      <c r="O856" s="4"/>
      <c r="P856" s="4"/>
      <c r="Q856" s="4"/>
      <c r="R856" s="4"/>
      <c r="S856" s="4"/>
      <c r="T856" s="4"/>
      <c r="U856" s="4"/>
      <c r="V856" s="4"/>
      <c r="W856" s="4"/>
      <c r="X856" s="4"/>
      <c r="Y856" s="4"/>
      <c r="Z856" s="4"/>
    </row>
    <row r="857" ht="12.75" customHeight="1">
      <c r="A857" s="7"/>
      <c r="B857" s="7"/>
      <c r="C857" s="7"/>
      <c r="D857" s="4"/>
      <c r="E857" s="8"/>
      <c r="F857" s="4"/>
      <c r="G857" s="4"/>
      <c r="H857" s="4"/>
      <c r="I857" s="4"/>
      <c r="J857" s="4"/>
      <c r="K857" s="4"/>
      <c r="L857" s="4"/>
      <c r="M857" s="8"/>
      <c r="N857" s="4"/>
      <c r="O857" s="4"/>
      <c r="P857" s="4"/>
      <c r="Q857" s="4"/>
      <c r="R857" s="4"/>
      <c r="S857" s="4"/>
      <c r="T857" s="4"/>
      <c r="U857" s="4"/>
      <c r="V857" s="4"/>
      <c r="W857" s="4"/>
      <c r="X857" s="4"/>
      <c r="Y857" s="4"/>
      <c r="Z857" s="4"/>
    </row>
    <row r="858" ht="12.75" customHeight="1">
      <c r="A858" s="7"/>
      <c r="B858" s="7"/>
      <c r="C858" s="7"/>
      <c r="D858" s="4"/>
      <c r="E858" s="8"/>
      <c r="F858" s="4"/>
      <c r="G858" s="4"/>
      <c r="H858" s="4"/>
      <c r="I858" s="4"/>
      <c r="J858" s="4"/>
      <c r="K858" s="4"/>
      <c r="L858" s="4"/>
      <c r="M858" s="8"/>
      <c r="N858" s="4"/>
      <c r="O858" s="4"/>
      <c r="P858" s="4"/>
      <c r="Q858" s="4"/>
      <c r="R858" s="4"/>
      <c r="S858" s="4"/>
      <c r="T858" s="4"/>
      <c r="U858" s="4"/>
      <c r="V858" s="4"/>
      <c r="W858" s="4"/>
      <c r="X858" s="4"/>
      <c r="Y858" s="4"/>
      <c r="Z858" s="4"/>
    </row>
    <row r="859" ht="12.75" customHeight="1">
      <c r="A859" s="7"/>
      <c r="B859" s="7"/>
      <c r="C859" s="7"/>
      <c r="D859" s="4"/>
      <c r="E859" s="8"/>
      <c r="F859" s="4"/>
      <c r="G859" s="4"/>
      <c r="H859" s="4"/>
      <c r="I859" s="4"/>
      <c r="J859" s="4"/>
      <c r="K859" s="4"/>
      <c r="L859" s="4"/>
      <c r="M859" s="8"/>
      <c r="N859" s="4"/>
      <c r="O859" s="4"/>
      <c r="P859" s="4"/>
      <c r="Q859" s="4"/>
      <c r="R859" s="4"/>
      <c r="S859" s="4"/>
      <c r="T859" s="4"/>
      <c r="U859" s="4"/>
      <c r="V859" s="4"/>
      <c r="W859" s="4"/>
      <c r="X859" s="4"/>
      <c r="Y859" s="4"/>
      <c r="Z859" s="4"/>
    </row>
    <row r="860" ht="12.75" customHeight="1">
      <c r="A860" s="7"/>
      <c r="B860" s="7"/>
      <c r="C860" s="7"/>
      <c r="D860" s="4"/>
      <c r="E860" s="8"/>
      <c r="F860" s="4"/>
      <c r="G860" s="4"/>
      <c r="H860" s="4"/>
      <c r="I860" s="4"/>
      <c r="J860" s="4"/>
      <c r="K860" s="4"/>
      <c r="L860" s="4"/>
      <c r="M860" s="8"/>
      <c r="N860" s="4"/>
      <c r="O860" s="4"/>
      <c r="P860" s="4"/>
      <c r="Q860" s="4"/>
      <c r="R860" s="4"/>
      <c r="S860" s="4"/>
      <c r="T860" s="4"/>
      <c r="U860" s="4"/>
      <c r="V860" s="4"/>
      <c r="W860" s="4"/>
      <c r="X860" s="4"/>
      <c r="Y860" s="4"/>
      <c r="Z860" s="4"/>
    </row>
    <row r="861" ht="12.75" customHeight="1">
      <c r="A861" s="7"/>
      <c r="B861" s="7"/>
      <c r="C861" s="7"/>
      <c r="D861" s="4"/>
      <c r="E861" s="8"/>
      <c r="F861" s="4"/>
      <c r="G861" s="4"/>
      <c r="H861" s="4"/>
      <c r="I861" s="4"/>
      <c r="J861" s="4"/>
      <c r="K861" s="4"/>
      <c r="L861" s="4"/>
      <c r="M861" s="8"/>
      <c r="N861" s="4"/>
      <c r="O861" s="4"/>
      <c r="P861" s="4"/>
      <c r="Q861" s="4"/>
      <c r="R861" s="4"/>
      <c r="S861" s="4"/>
      <c r="T861" s="4"/>
      <c r="U861" s="4"/>
      <c r="V861" s="4"/>
      <c r="W861" s="4"/>
      <c r="X861" s="4"/>
      <c r="Y861" s="4"/>
      <c r="Z861" s="4"/>
    </row>
    <row r="862" ht="12.75" customHeight="1">
      <c r="A862" s="7"/>
      <c r="B862" s="7"/>
      <c r="C862" s="7"/>
      <c r="D862" s="4"/>
      <c r="E862" s="8"/>
      <c r="F862" s="4"/>
      <c r="G862" s="4"/>
      <c r="H862" s="4"/>
      <c r="I862" s="4"/>
      <c r="J862" s="4"/>
      <c r="K862" s="4"/>
      <c r="L862" s="4"/>
      <c r="M862" s="8"/>
      <c r="N862" s="4"/>
      <c r="O862" s="4"/>
      <c r="P862" s="4"/>
      <c r="Q862" s="4"/>
      <c r="R862" s="4"/>
      <c r="S862" s="4"/>
      <c r="T862" s="4"/>
      <c r="U862" s="4"/>
      <c r="V862" s="4"/>
      <c r="W862" s="4"/>
      <c r="X862" s="4"/>
      <c r="Y862" s="4"/>
      <c r="Z862" s="4"/>
    </row>
    <row r="863" ht="12.75" customHeight="1">
      <c r="A863" s="7"/>
      <c r="B863" s="7"/>
      <c r="C863" s="7"/>
      <c r="D863" s="4"/>
      <c r="E863" s="8"/>
      <c r="F863" s="4"/>
      <c r="G863" s="4"/>
      <c r="H863" s="4"/>
      <c r="I863" s="4"/>
      <c r="J863" s="4"/>
      <c r="K863" s="4"/>
      <c r="L863" s="4"/>
      <c r="M863" s="8"/>
      <c r="N863" s="4"/>
      <c r="O863" s="4"/>
      <c r="P863" s="4"/>
      <c r="Q863" s="4"/>
      <c r="R863" s="4"/>
      <c r="S863" s="4"/>
      <c r="T863" s="4"/>
      <c r="U863" s="4"/>
      <c r="V863" s="4"/>
      <c r="W863" s="4"/>
      <c r="X863" s="4"/>
      <c r="Y863" s="4"/>
      <c r="Z863" s="4"/>
    </row>
    <row r="864" ht="12.75" customHeight="1">
      <c r="A864" s="7"/>
      <c r="B864" s="7"/>
      <c r="C864" s="7"/>
      <c r="D864" s="4"/>
      <c r="E864" s="8"/>
      <c r="F864" s="4"/>
      <c r="G864" s="4"/>
      <c r="H864" s="4"/>
      <c r="I864" s="4"/>
      <c r="J864" s="4"/>
      <c r="K864" s="4"/>
      <c r="L864" s="4"/>
      <c r="M864" s="8"/>
      <c r="N864" s="4"/>
      <c r="O864" s="4"/>
      <c r="P864" s="4"/>
      <c r="Q864" s="4"/>
      <c r="R864" s="4"/>
      <c r="S864" s="4"/>
      <c r="T864" s="4"/>
      <c r="U864" s="4"/>
      <c r="V864" s="4"/>
      <c r="W864" s="4"/>
      <c r="X864" s="4"/>
      <c r="Y864" s="4"/>
      <c r="Z864" s="4"/>
    </row>
    <row r="865" ht="12.75" customHeight="1">
      <c r="A865" s="7"/>
      <c r="B865" s="7"/>
      <c r="C865" s="7"/>
      <c r="D865" s="4"/>
      <c r="E865" s="8"/>
      <c r="F865" s="4"/>
      <c r="G865" s="4"/>
      <c r="H865" s="4"/>
      <c r="I865" s="4"/>
      <c r="J865" s="4"/>
      <c r="K865" s="4"/>
      <c r="L865" s="4"/>
      <c r="M865" s="8"/>
      <c r="N865" s="4"/>
      <c r="O865" s="4"/>
      <c r="P865" s="4"/>
      <c r="Q865" s="4"/>
      <c r="R865" s="4"/>
      <c r="S865" s="4"/>
      <c r="T865" s="4"/>
      <c r="U865" s="4"/>
      <c r="V865" s="4"/>
      <c r="W865" s="4"/>
      <c r="X865" s="4"/>
      <c r="Y865" s="4"/>
      <c r="Z865" s="4"/>
    </row>
    <row r="866" ht="12.75" customHeight="1">
      <c r="A866" s="7"/>
      <c r="B866" s="7"/>
      <c r="C866" s="7"/>
      <c r="D866" s="4"/>
      <c r="E866" s="8"/>
      <c r="F866" s="4"/>
      <c r="G866" s="4"/>
      <c r="H866" s="4"/>
      <c r="I866" s="4"/>
      <c r="J866" s="4"/>
      <c r="K866" s="4"/>
      <c r="L866" s="4"/>
      <c r="M866" s="8"/>
      <c r="N866" s="4"/>
      <c r="O866" s="4"/>
      <c r="P866" s="4"/>
      <c r="Q866" s="4"/>
      <c r="R866" s="4"/>
      <c r="S866" s="4"/>
      <c r="T866" s="4"/>
      <c r="U866" s="4"/>
      <c r="V866" s="4"/>
      <c r="W866" s="4"/>
      <c r="X866" s="4"/>
      <c r="Y866" s="4"/>
      <c r="Z866" s="4"/>
    </row>
    <row r="867" ht="12.75" customHeight="1">
      <c r="A867" s="7"/>
      <c r="B867" s="7"/>
      <c r="C867" s="7"/>
      <c r="D867" s="4"/>
      <c r="E867" s="8"/>
      <c r="F867" s="4"/>
      <c r="G867" s="4"/>
      <c r="H867" s="4"/>
      <c r="I867" s="4"/>
      <c r="J867" s="4"/>
      <c r="K867" s="4"/>
      <c r="L867" s="4"/>
      <c r="M867" s="8"/>
      <c r="N867" s="4"/>
      <c r="O867" s="4"/>
      <c r="P867" s="4"/>
      <c r="Q867" s="4"/>
      <c r="R867" s="4"/>
      <c r="S867" s="4"/>
      <c r="T867" s="4"/>
      <c r="U867" s="4"/>
      <c r="V867" s="4"/>
      <c r="W867" s="4"/>
      <c r="X867" s="4"/>
      <c r="Y867" s="4"/>
      <c r="Z867" s="4"/>
    </row>
    <row r="868" ht="12.75" customHeight="1">
      <c r="A868" s="7"/>
      <c r="B868" s="7"/>
      <c r="C868" s="7"/>
      <c r="D868" s="4"/>
      <c r="E868" s="8"/>
      <c r="F868" s="4"/>
      <c r="G868" s="4"/>
      <c r="H868" s="4"/>
      <c r="I868" s="4"/>
      <c r="J868" s="4"/>
      <c r="K868" s="4"/>
      <c r="L868" s="4"/>
      <c r="M868" s="8"/>
      <c r="N868" s="4"/>
      <c r="O868" s="4"/>
      <c r="P868" s="4"/>
      <c r="Q868" s="4"/>
      <c r="R868" s="4"/>
      <c r="S868" s="4"/>
      <c r="T868" s="4"/>
      <c r="U868" s="4"/>
      <c r="V868" s="4"/>
      <c r="W868" s="4"/>
      <c r="X868" s="4"/>
      <c r="Y868" s="4"/>
      <c r="Z868" s="4"/>
    </row>
    <row r="869" ht="12.75" customHeight="1">
      <c r="A869" s="7"/>
      <c r="B869" s="7"/>
      <c r="C869" s="7"/>
      <c r="D869" s="4"/>
      <c r="E869" s="8"/>
      <c r="F869" s="4"/>
      <c r="G869" s="4"/>
      <c r="H869" s="4"/>
      <c r="I869" s="4"/>
      <c r="J869" s="4"/>
      <c r="K869" s="4"/>
      <c r="L869" s="4"/>
      <c r="M869" s="8"/>
      <c r="N869" s="4"/>
      <c r="O869" s="4"/>
      <c r="P869" s="4"/>
      <c r="Q869" s="4"/>
      <c r="R869" s="4"/>
      <c r="S869" s="4"/>
      <c r="T869" s="4"/>
      <c r="U869" s="4"/>
      <c r="V869" s="4"/>
      <c r="W869" s="4"/>
      <c r="X869" s="4"/>
      <c r="Y869" s="4"/>
      <c r="Z869" s="4"/>
    </row>
    <row r="870" ht="12.75" customHeight="1">
      <c r="A870" s="7"/>
      <c r="B870" s="7"/>
      <c r="C870" s="7"/>
      <c r="D870" s="4"/>
      <c r="E870" s="8"/>
      <c r="F870" s="4"/>
      <c r="G870" s="4"/>
      <c r="H870" s="4"/>
      <c r="I870" s="4"/>
      <c r="J870" s="4"/>
      <c r="K870" s="4"/>
      <c r="L870" s="4"/>
      <c r="M870" s="8"/>
      <c r="N870" s="4"/>
      <c r="O870" s="4"/>
      <c r="P870" s="4"/>
      <c r="Q870" s="4"/>
      <c r="R870" s="4"/>
      <c r="S870" s="4"/>
      <c r="T870" s="4"/>
      <c r="U870" s="4"/>
      <c r="V870" s="4"/>
      <c r="W870" s="4"/>
      <c r="X870" s="4"/>
      <c r="Y870" s="4"/>
      <c r="Z870" s="4"/>
    </row>
    <row r="871" ht="12.75" customHeight="1">
      <c r="A871" s="7"/>
      <c r="B871" s="7"/>
      <c r="C871" s="7"/>
      <c r="D871" s="4"/>
      <c r="E871" s="8"/>
      <c r="F871" s="4"/>
      <c r="G871" s="4"/>
      <c r="H871" s="4"/>
      <c r="I871" s="4"/>
      <c r="J871" s="4"/>
      <c r="K871" s="4"/>
      <c r="L871" s="4"/>
      <c r="M871" s="8"/>
      <c r="N871" s="4"/>
      <c r="O871" s="4"/>
      <c r="P871" s="4"/>
      <c r="Q871" s="4"/>
      <c r="R871" s="4"/>
      <c r="S871" s="4"/>
      <c r="T871" s="4"/>
      <c r="U871" s="4"/>
      <c r="V871" s="4"/>
      <c r="W871" s="4"/>
      <c r="X871" s="4"/>
      <c r="Y871" s="4"/>
      <c r="Z871" s="4"/>
    </row>
    <row r="872" ht="12.75" customHeight="1">
      <c r="A872" s="7"/>
      <c r="B872" s="7"/>
      <c r="C872" s="7"/>
      <c r="D872" s="4"/>
      <c r="E872" s="8"/>
      <c r="F872" s="4"/>
      <c r="G872" s="4"/>
      <c r="H872" s="4"/>
      <c r="I872" s="4"/>
      <c r="J872" s="4"/>
      <c r="K872" s="4"/>
      <c r="L872" s="4"/>
      <c r="M872" s="8"/>
      <c r="N872" s="4"/>
      <c r="O872" s="4"/>
      <c r="P872" s="4"/>
      <c r="Q872" s="4"/>
      <c r="R872" s="4"/>
      <c r="S872" s="4"/>
      <c r="T872" s="4"/>
      <c r="U872" s="4"/>
      <c r="V872" s="4"/>
      <c r="W872" s="4"/>
      <c r="X872" s="4"/>
      <c r="Y872" s="4"/>
      <c r="Z872" s="4"/>
    </row>
    <row r="873" ht="12.75" customHeight="1">
      <c r="A873" s="7"/>
      <c r="B873" s="7"/>
      <c r="C873" s="7"/>
      <c r="D873" s="4"/>
      <c r="E873" s="8"/>
      <c r="F873" s="4"/>
      <c r="G873" s="4"/>
      <c r="H873" s="4"/>
      <c r="I873" s="4"/>
      <c r="J873" s="4"/>
      <c r="K873" s="4"/>
      <c r="L873" s="4"/>
      <c r="M873" s="8"/>
      <c r="N873" s="4"/>
      <c r="O873" s="4"/>
      <c r="P873" s="4"/>
      <c r="Q873" s="4"/>
      <c r="R873" s="4"/>
      <c r="S873" s="4"/>
      <c r="T873" s="4"/>
      <c r="U873" s="4"/>
      <c r="V873" s="4"/>
      <c r="W873" s="4"/>
      <c r="X873" s="4"/>
      <c r="Y873" s="4"/>
      <c r="Z873" s="4"/>
    </row>
    <row r="874" ht="12.75" customHeight="1">
      <c r="A874" s="7"/>
      <c r="B874" s="7"/>
      <c r="C874" s="7"/>
      <c r="D874" s="4"/>
      <c r="E874" s="8"/>
      <c r="F874" s="4"/>
      <c r="G874" s="4"/>
      <c r="H874" s="4"/>
      <c r="I874" s="4"/>
      <c r="J874" s="4"/>
      <c r="K874" s="4"/>
      <c r="L874" s="4"/>
      <c r="M874" s="8"/>
      <c r="N874" s="4"/>
      <c r="O874" s="4"/>
      <c r="P874" s="4"/>
      <c r="Q874" s="4"/>
      <c r="R874" s="4"/>
      <c r="S874" s="4"/>
      <c r="T874" s="4"/>
      <c r="U874" s="4"/>
      <c r="V874" s="4"/>
      <c r="W874" s="4"/>
      <c r="X874" s="4"/>
      <c r="Y874" s="4"/>
      <c r="Z874" s="4"/>
    </row>
    <row r="875" ht="12.75" customHeight="1">
      <c r="A875" s="7"/>
      <c r="B875" s="7"/>
      <c r="C875" s="7"/>
      <c r="D875" s="4"/>
      <c r="E875" s="8"/>
      <c r="F875" s="4"/>
      <c r="G875" s="4"/>
      <c r="H875" s="4"/>
      <c r="I875" s="4"/>
      <c r="J875" s="4"/>
      <c r="K875" s="4"/>
      <c r="L875" s="4"/>
      <c r="M875" s="8"/>
      <c r="N875" s="4"/>
      <c r="O875" s="4"/>
      <c r="P875" s="4"/>
      <c r="Q875" s="4"/>
      <c r="R875" s="4"/>
      <c r="S875" s="4"/>
      <c r="T875" s="4"/>
      <c r="U875" s="4"/>
      <c r="V875" s="4"/>
      <c r="W875" s="4"/>
      <c r="X875" s="4"/>
      <c r="Y875" s="4"/>
      <c r="Z875" s="4"/>
    </row>
    <row r="876" ht="12.75" customHeight="1">
      <c r="A876" s="7"/>
      <c r="B876" s="7"/>
      <c r="C876" s="7"/>
      <c r="D876" s="4"/>
      <c r="E876" s="8"/>
      <c r="F876" s="4"/>
      <c r="G876" s="4"/>
      <c r="H876" s="4"/>
      <c r="I876" s="4"/>
      <c r="J876" s="4"/>
      <c r="K876" s="4"/>
      <c r="L876" s="4"/>
      <c r="M876" s="8"/>
      <c r="N876" s="4"/>
      <c r="O876" s="4"/>
      <c r="P876" s="4"/>
      <c r="Q876" s="4"/>
      <c r="R876" s="4"/>
      <c r="S876" s="4"/>
      <c r="T876" s="4"/>
      <c r="U876" s="4"/>
      <c r="V876" s="4"/>
      <c r="W876" s="4"/>
      <c r="X876" s="4"/>
      <c r="Y876" s="4"/>
      <c r="Z876" s="4"/>
    </row>
    <row r="877" ht="12.75" customHeight="1">
      <c r="A877" s="7"/>
      <c r="B877" s="7"/>
      <c r="C877" s="7"/>
      <c r="D877" s="4"/>
      <c r="E877" s="8"/>
      <c r="F877" s="4"/>
      <c r="G877" s="4"/>
      <c r="H877" s="4"/>
      <c r="I877" s="4"/>
      <c r="J877" s="4"/>
      <c r="K877" s="4"/>
      <c r="L877" s="4"/>
      <c r="M877" s="8"/>
      <c r="N877" s="4"/>
      <c r="O877" s="4"/>
      <c r="P877" s="4"/>
      <c r="Q877" s="4"/>
      <c r="R877" s="4"/>
      <c r="S877" s="4"/>
      <c r="T877" s="4"/>
      <c r="U877" s="4"/>
      <c r="V877" s="4"/>
      <c r="W877" s="4"/>
      <c r="X877" s="4"/>
      <c r="Y877" s="4"/>
      <c r="Z877" s="4"/>
    </row>
    <row r="878" ht="12.75" customHeight="1">
      <c r="A878" s="7"/>
      <c r="B878" s="7"/>
      <c r="C878" s="7"/>
      <c r="D878" s="4"/>
      <c r="E878" s="8"/>
      <c r="F878" s="4"/>
      <c r="G878" s="4"/>
      <c r="H878" s="4"/>
      <c r="I878" s="4"/>
      <c r="J878" s="4"/>
      <c r="K878" s="4"/>
      <c r="L878" s="4"/>
      <c r="M878" s="8"/>
      <c r="N878" s="4"/>
      <c r="O878" s="4"/>
      <c r="P878" s="4"/>
      <c r="Q878" s="4"/>
      <c r="R878" s="4"/>
      <c r="S878" s="4"/>
      <c r="T878" s="4"/>
      <c r="U878" s="4"/>
      <c r="V878" s="4"/>
      <c r="W878" s="4"/>
      <c r="X878" s="4"/>
      <c r="Y878" s="4"/>
      <c r="Z878" s="4"/>
    </row>
    <row r="879" ht="12.75" customHeight="1">
      <c r="A879" s="7"/>
      <c r="B879" s="7"/>
      <c r="C879" s="7"/>
      <c r="D879" s="4"/>
      <c r="E879" s="8"/>
      <c r="F879" s="4"/>
      <c r="G879" s="4"/>
      <c r="H879" s="4"/>
      <c r="I879" s="4"/>
      <c r="J879" s="4"/>
      <c r="K879" s="4"/>
      <c r="L879" s="4"/>
      <c r="M879" s="8"/>
      <c r="N879" s="4"/>
      <c r="O879" s="4"/>
      <c r="P879" s="4"/>
      <c r="Q879" s="4"/>
      <c r="R879" s="4"/>
      <c r="S879" s="4"/>
      <c r="T879" s="4"/>
      <c r="U879" s="4"/>
      <c r="V879" s="4"/>
      <c r="W879" s="4"/>
      <c r="X879" s="4"/>
      <c r="Y879" s="4"/>
      <c r="Z879" s="4"/>
    </row>
    <row r="880" ht="12.75" customHeight="1">
      <c r="A880" s="7"/>
      <c r="B880" s="7"/>
      <c r="C880" s="7"/>
      <c r="D880" s="4"/>
      <c r="E880" s="8"/>
      <c r="F880" s="4"/>
      <c r="G880" s="4"/>
      <c r="H880" s="4"/>
      <c r="I880" s="4"/>
      <c r="J880" s="4"/>
      <c r="K880" s="4"/>
      <c r="L880" s="4"/>
      <c r="M880" s="8"/>
      <c r="N880" s="4"/>
      <c r="O880" s="4"/>
      <c r="P880" s="4"/>
      <c r="Q880" s="4"/>
      <c r="R880" s="4"/>
      <c r="S880" s="4"/>
      <c r="T880" s="4"/>
      <c r="U880" s="4"/>
      <c r="V880" s="4"/>
      <c r="W880" s="4"/>
      <c r="X880" s="4"/>
      <c r="Y880" s="4"/>
      <c r="Z880" s="4"/>
    </row>
    <row r="881" ht="12.75" customHeight="1">
      <c r="A881" s="7"/>
      <c r="B881" s="7"/>
      <c r="C881" s="7"/>
      <c r="D881" s="4"/>
      <c r="E881" s="8"/>
      <c r="F881" s="4"/>
      <c r="G881" s="4"/>
      <c r="H881" s="4"/>
      <c r="I881" s="4"/>
      <c r="J881" s="4"/>
      <c r="K881" s="4"/>
      <c r="L881" s="4"/>
      <c r="M881" s="8"/>
      <c r="N881" s="4"/>
      <c r="O881" s="4"/>
      <c r="P881" s="4"/>
      <c r="Q881" s="4"/>
      <c r="R881" s="4"/>
      <c r="S881" s="4"/>
      <c r="T881" s="4"/>
      <c r="U881" s="4"/>
      <c r="V881" s="4"/>
      <c r="W881" s="4"/>
      <c r="X881" s="4"/>
      <c r="Y881" s="4"/>
      <c r="Z881" s="4"/>
    </row>
    <row r="882" ht="12.75" customHeight="1">
      <c r="A882" s="7"/>
      <c r="B882" s="7"/>
      <c r="C882" s="7"/>
      <c r="D882" s="4"/>
      <c r="E882" s="8"/>
      <c r="F882" s="4"/>
      <c r="G882" s="4"/>
      <c r="H882" s="4"/>
      <c r="I882" s="4"/>
      <c r="J882" s="4"/>
      <c r="K882" s="4"/>
      <c r="L882" s="4"/>
      <c r="M882" s="8"/>
      <c r="N882" s="4"/>
      <c r="O882" s="4"/>
      <c r="P882" s="4"/>
      <c r="Q882" s="4"/>
      <c r="R882" s="4"/>
      <c r="S882" s="4"/>
      <c r="T882" s="4"/>
      <c r="U882" s="4"/>
      <c r="V882" s="4"/>
      <c r="W882" s="4"/>
      <c r="X882" s="4"/>
      <c r="Y882" s="4"/>
      <c r="Z882" s="4"/>
    </row>
    <row r="883" ht="12.75" customHeight="1">
      <c r="A883" s="7"/>
      <c r="B883" s="7"/>
      <c r="C883" s="7"/>
      <c r="D883" s="4"/>
      <c r="E883" s="8"/>
      <c r="F883" s="4"/>
      <c r="G883" s="4"/>
      <c r="H883" s="4"/>
      <c r="I883" s="4"/>
      <c r="J883" s="4"/>
      <c r="K883" s="4"/>
      <c r="L883" s="4"/>
      <c r="M883" s="8"/>
      <c r="N883" s="4"/>
      <c r="O883" s="4"/>
      <c r="P883" s="4"/>
      <c r="Q883" s="4"/>
      <c r="R883" s="4"/>
      <c r="S883" s="4"/>
      <c r="T883" s="4"/>
      <c r="U883" s="4"/>
      <c r="V883" s="4"/>
      <c r="W883" s="4"/>
      <c r="X883" s="4"/>
      <c r="Y883" s="4"/>
      <c r="Z883" s="4"/>
    </row>
    <row r="884" ht="12.75" customHeight="1">
      <c r="A884" s="7"/>
      <c r="B884" s="7"/>
      <c r="C884" s="7"/>
      <c r="D884" s="4"/>
      <c r="E884" s="8"/>
      <c r="F884" s="4"/>
      <c r="G884" s="4"/>
      <c r="H884" s="4"/>
      <c r="I884" s="4"/>
      <c r="J884" s="4"/>
      <c r="K884" s="4"/>
      <c r="L884" s="4"/>
      <c r="M884" s="8"/>
      <c r="N884" s="4"/>
      <c r="O884" s="4"/>
      <c r="P884" s="4"/>
      <c r="Q884" s="4"/>
      <c r="R884" s="4"/>
      <c r="S884" s="4"/>
      <c r="T884" s="4"/>
      <c r="U884" s="4"/>
      <c r="V884" s="4"/>
      <c r="W884" s="4"/>
      <c r="X884" s="4"/>
      <c r="Y884" s="4"/>
      <c r="Z884" s="4"/>
    </row>
    <row r="885" ht="12.75" customHeight="1">
      <c r="A885" s="7"/>
      <c r="B885" s="7"/>
      <c r="C885" s="7"/>
      <c r="D885" s="4"/>
      <c r="E885" s="8"/>
      <c r="F885" s="4"/>
      <c r="G885" s="4"/>
      <c r="H885" s="4"/>
      <c r="I885" s="4"/>
      <c r="J885" s="4"/>
      <c r="K885" s="4"/>
      <c r="L885" s="4"/>
      <c r="M885" s="8"/>
      <c r="N885" s="4"/>
      <c r="O885" s="4"/>
      <c r="P885" s="4"/>
      <c r="Q885" s="4"/>
      <c r="R885" s="4"/>
      <c r="S885" s="4"/>
      <c r="T885" s="4"/>
      <c r="U885" s="4"/>
      <c r="V885" s="4"/>
      <c r="W885" s="4"/>
      <c r="X885" s="4"/>
      <c r="Y885" s="4"/>
      <c r="Z885" s="4"/>
    </row>
    <row r="886" ht="12.75" customHeight="1">
      <c r="A886" s="7"/>
      <c r="B886" s="7"/>
      <c r="C886" s="7"/>
      <c r="D886" s="4"/>
      <c r="E886" s="8"/>
      <c r="F886" s="4"/>
      <c r="G886" s="4"/>
      <c r="H886" s="4"/>
      <c r="I886" s="4"/>
      <c r="J886" s="4"/>
      <c r="K886" s="4"/>
      <c r="L886" s="4"/>
      <c r="M886" s="8"/>
      <c r="N886" s="4"/>
      <c r="O886" s="4"/>
      <c r="P886" s="4"/>
      <c r="Q886" s="4"/>
      <c r="R886" s="4"/>
      <c r="S886" s="4"/>
      <c r="T886" s="4"/>
      <c r="U886" s="4"/>
      <c r="V886" s="4"/>
      <c r="W886" s="4"/>
      <c r="X886" s="4"/>
      <c r="Y886" s="4"/>
      <c r="Z886" s="4"/>
    </row>
    <row r="887" ht="12.75" customHeight="1">
      <c r="A887" s="7"/>
      <c r="B887" s="7"/>
      <c r="C887" s="7"/>
      <c r="D887" s="4"/>
      <c r="E887" s="8"/>
      <c r="F887" s="4"/>
      <c r="G887" s="4"/>
      <c r="H887" s="4"/>
      <c r="I887" s="4"/>
      <c r="J887" s="4"/>
      <c r="K887" s="4"/>
      <c r="L887" s="4"/>
      <c r="M887" s="8"/>
      <c r="N887" s="4"/>
      <c r="O887" s="4"/>
      <c r="P887" s="4"/>
      <c r="Q887" s="4"/>
      <c r="R887" s="4"/>
      <c r="S887" s="4"/>
      <c r="T887" s="4"/>
      <c r="U887" s="4"/>
      <c r="V887" s="4"/>
      <c r="W887" s="4"/>
      <c r="X887" s="4"/>
      <c r="Y887" s="4"/>
      <c r="Z887" s="4"/>
    </row>
    <row r="888" ht="12.75" customHeight="1">
      <c r="A888" s="7"/>
      <c r="B888" s="7"/>
      <c r="C888" s="7"/>
      <c r="D888" s="4"/>
      <c r="E888" s="8"/>
      <c r="F888" s="4"/>
      <c r="G888" s="4"/>
      <c r="H888" s="4"/>
      <c r="I888" s="4"/>
      <c r="J888" s="4"/>
      <c r="K888" s="4"/>
      <c r="L888" s="4"/>
      <c r="M888" s="8"/>
      <c r="N888" s="4"/>
      <c r="O888" s="4"/>
      <c r="P888" s="4"/>
      <c r="Q888" s="4"/>
      <c r="R888" s="4"/>
      <c r="S888" s="4"/>
      <c r="T888" s="4"/>
      <c r="U888" s="4"/>
      <c r="V888" s="4"/>
      <c r="W888" s="4"/>
      <c r="X888" s="4"/>
      <c r="Y888" s="4"/>
      <c r="Z888" s="4"/>
    </row>
    <row r="889" ht="12.75" customHeight="1">
      <c r="A889" s="7"/>
      <c r="B889" s="7"/>
      <c r="C889" s="7"/>
      <c r="D889" s="4"/>
      <c r="E889" s="8"/>
      <c r="F889" s="4"/>
      <c r="G889" s="4"/>
      <c r="H889" s="4"/>
      <c r="I889" s="4"/>
      <c r="J889" s="4"/>
      <c r="K889" s="4"/>
      <c r="L889" s="4"/>
      <c r="M889" s="8"/>
      <c r="N889" s="4"/>
      <c r="O889" s="4"/>
      <c r="P889" s="4"/>
      <c r="Q889" s="4"/>
      <c r="R889" s="4"/>
      <c r="S889" s="4"/>
      <c r="T889" s="4"/>
      <c r="U889" s="4"/>
      <c r="V889" s="4"/>
      <c r="W889" s="4"/>
      <c r="X889" s="4"/>
      <c r="Y889" s="4"/>
      <c r="Z889" s="4"/>
    </row>
    <row r="890" ht="12.75" customHeight="1">
      <c r="A890" s="7"/>
      <c r="B890" s="7"/>
      <c r="C890" s="7"/>
      <c r="D890" s="4"/>
      <c r="E890" s="8"/>
      <c r="F890" s="4"/>
      <c r="G890" s="4"/>
      <c r="H890" s="4"/>
      <c r="I890" s="4"/>
      <c r="J890" s="4"/>
      <c r="K890" s="4"/>
      <c r="L890" s="4"/>
      <c r="M890" s="8"/>
      <c r="N890" s="4"/>
      <c r="O890" s="4"/>
      <c r="P890" s="4"/>
      <c r="Q890" s="4"/>
      <c r="R890" s="4"/>
      <c r="S890" s="4"/>
      <c r="T890" s="4"/>
      <c r="U890" s="4"/>
      <c r="V890" s="4"/>
      <c r="W890" s="4"/>
      <c r="X890" s="4"/>
      <c r="Y890" s="4"/>
      <c r="Z890" s="4"/>
    </row>
    <row r="891" ht="12.75" customHeight="1">
      <c r="A891" s="7"/>
      <c r="B891" s="7"/>
      <c r="C891" s="7"/>
      <c r="D891" s="4"/>
      <c r="E891" s="8"/>
      <c r="F891" s="4"/>
      <c r="G891" s="4"/>
      <c r="H891" s="4"/>
      <c r="I891" s="4"/>
      <c r="J891" s="4"/>
      <c r="K891" s="4"/>
      <c r="L891" s="4"/>
      <c r="M891" s="8"/>
      <c r="N891" s="4"/>
      <c r="O891" s="4"/>
      <c r="P891" s="4"/>
      <c r="Q891" s="4"/>
      <c r="R891" s="4"/>
      <c r="S891" s="4"/>
      <c r="T891" s="4"/>
      <c r="U891" s="4"/>
      <c r="V891" s="4"/>
      <c r="W891" s="4"/>
      <c r="X891" s="4"/>
      <c r="Y891" s="4"/>
      <c r="Z891" s="4"/>
    </row>
    <row r="892" ht="12.75" customHeight="1">
      <c r="A892" s="7"/>
      <c r="B892" s="7"/>
      <c r="C892" s="7"/>
      <c r="D892" s="4"/>
      <c r="E892" s="8"/>
      <c r="F892" s="4"/>
      <c r="G892" s="4"/>
      <c r="H892" s="4"/>
      <c r="I892" s="4"/>
      <c r="J892" s="4"/>
      <c r="K892" s="4"/>
      <c r="L892" s="4"/>
      <c r="M892" s="8"/>
      <c r="N892" s="4"/>
      <c r="O892" s="4"/>
      <c r="P892" s="4"/>
      <c r="Q892" s="4"/>
      <c r="R892" s="4"/>
      <c r="S892" s="4"/>
      <c r="T892" s="4"/>
      <c r="U892" s="4"/>
      <c r="V892" s="4"/>
      <c r="W892" s="4"/>
      <c r="X892" s="4"/>
      <c r="Y892" s="4"/>
      <c r="Z892" s="4"/>
    </row>
    <row r="893" ht="12.75" customHeight="1">
      <c r="A893" s="7"/>
      <c r="B893" s="7"/>
      <c r="C893" s="7"/>
      <c r="D893" s="4"/>
      <c r="E893" s="8"/>
      <c r="F893" s="4"/>
      <c r="G893" s="4"/>
      <c r="H893" s="4"/>
      <c r="I893" s="4"/>
      <c r="J893" s="4"/>
      <c r="K893" s="4"/>
      <c r="L893" s="4"/>
      <c r="M893" s="8"/>
      <c r="N893" s="4"/>
      <c r="O893" s="4"/>
      <c r="P893" s="4"/>
      <c r="Q893" s="4"/>
      <c r="R893" s="4"/>
      <c r="S893" s="4"/>
      <c r="T893" s="4"/>
      <c r="U893" s="4"/>
      <c r="V893" s="4"/>
      <c r="W893" s="4"/>
      <c r="X893" s="4"/>
      <c r="Y893" s="4"/>
      <c r="Z893" s="4"/>
    </row>
    <row r="894" ht="12.75" customHeight="1">
      <c r="A894" s="7"/>
      <c r="B894" s="7"/>
      <c r="C894" s="7"/>
      <c r="D894" s="4"/>
      <c r="E894" s="8"/>
      <c r="F894" s="4"/>
      <c r="G894" s="4"/>
      <c r="H894" s="4"/>
      <c r="I894" s="4"/>
      <c r="J894" s="4"/>
      <c r="K894" s="4"/>
      <c r="L894" s="4"/>
      <c r="M894" s="8"/>
      <c r="N894" s="4"/>
      <c r="O894" s="4"/>
      <c r="P894" s="4"/>
      <c r="Q894" s="4"/>
      <c r="R894" s="4"/>
      <c r="S894" s="4"/>
      <c r="T894" s="4"/>
      <c r="U894" s="4"/>
      <c r="V894" s="4"/>
      <c r="W894" s="4"/>
      <c r="X894" s="4"/>
      <c r="Y894" s="4"/>
      <c r="Z894" s="4"/>
    </row>
    <row r="895" ht="12.75" customHeight="1">
      <c r="A895" s="7"/>
      <c r="B895" s="7"/>
      <c r="C895" s="7"/>
      <c r="D895" s="4"/>
      <c r="E895" s="8"/>
      <c r="F895" s="4"/>
      <c r="G895" s="4"/>
      <c r="H895" s="4"/>
      <c r="I895" s="4"/>
      <c r="J895" s="4"/>
      <c r="K895" s="4"/>
      <c r="L895" s="4"/>
      <c r="M895" s="8"/>
      <c r="N895" s="4"/>
      <c r="O895" s="4"/>
      <c r="P895" s="4"/>
      <c r="Q895" s="4"/>
      <c r="R895" s="4"/>
      <c r="S895" s="4"/>
      <c r="T895" s="4"/>
      <c r="U895" s="4"/>
      <c r="V895" s="4"/>
      <c r="W895" s="4"/>
      <c r="X895" s="4"/>
      <c r="Y895" s="4"/>
      <c r="Z895" s="4"/>
    </row>
    <row r="896" ht="12.75" customHeight="1">
      <c r="A896" s="7"/>
      <c r="B896" s="7"/>
      <c r="C896" s="7"/>
      <c r="D896" s="4"/>
      <c r="E896" s="8"/>
      <c r="F896" s="4"/>
      <c r="G896" s="4"/>
      <c r="H896" s="4"/>
      <c r="I896" s="4"/>
      <c r="J896" s="4"/>
      <c r="K896" s="4"/>
      <c r="L896" s="4"/>
      <c r="M896" s="8"/>
      <c r="N896" s="4"/>
      <c r="O896" s="4"/>
      <c r="P896" s="4"/>
      <c r="Q896" s="4"/>
      <c r="R896" s="4"/>
      <c r="S896" s="4"/>
      <c r="T896" s="4"/>
      <c r="U896" s="4"/>
      <c r="V896" s="4"/>
      <c r="W896" s="4"/>
      <c r="X896" s="4"/>
      <c r="Y896" s="4"/>
      <c r="Z896" s="4"/>
    </row>
    <row r="897" ht="12.75" customHeight="1">
      <c r="A897" s="7"/>
      <c r="B897" s="7"/>
      <c r="C897" s="7"/>
      <c r="D897" s="4"/>
      <c r="E897" s="8"/>
      <c r="F897" s="4"/>
      <c r="G897" s="4"/>
      <c r="H897" s="4"/>
      <c r="I897" s="4"/>
      <c r="J897" s="4"/>
      <c r="K897" s="4"/>
      <c r="L897" s="4"/>
      <c r="M897" s="8"/>
      <c r="N897" s="4"/>
      <c r="O897" s="4"/>
      <c r="P897" s="4"/>
      <c r="Q897" s="4"/>
      <c r="R897" s="4"/>
      <c r="S897" s="4"/>
      <c r="T897" s="4"/>
      <c r="U897" s="4"/>
      <c r="V897" s="4"/>
      <c r="W897" s="4"/>
      <c r="X897" s="4"/>
      <c r="Y897" s="4"/>
      <c r="Z897" s="4"/>
    </row>
    <row r="898" ht="12.75" customHeight="1">
      <c r="A898" s="7"/>
      <c r="B898" s="7"/>
      <c r="C898" s="7"/>
      <c r="D898" s="4"/>
      <c r="E898" s="8"/>
      <c r="F898" s="4"/>
      <c r="G898" s="4"/>
      <c r="H898" s="4"/>
      <c r="I898" s="4"/>
      <c r="J898" s="4"/>
      <c r="K898" s="4"/>
      <c r="L898" s="4"/>
      <c r="M898" s="8"/>
      <c r="N898" s="4"/>
      <c r="O898" s="4"/>
      <c r="P898" s="4"/>
      <c r="Q898" s="4"/>
      <c r="R898" s="4"/>
      <c r="S898" s="4"/>
      <c r="T898" s="4"/>
      <c r="U898" s="4"/>
      <c r="V898" s="4"/>
      <c r="W898" s="4"/>
      <c r="X898" s="4"/>
      <c r="Y898" s="4"/>
      <c r="Z898" s="4"/>
    </row>
    <row r="899" ht="12.75" customHeight="1">
      <c r="A899" s="7"/>
      <c r="B899" s="7"/>
      <c r="C899" s="7"/>
      <c r="D899" s="4"/>
      <c r="E899" s="8"/>
      <c r="F899" s="4"/>
      <c r="G899" s="4"/>
      <c r="H899" s="4"/>
      <c r="I899" s="4"/>
      <c r="J899" s="4"/>
      <c r="K899" s="4"/>
      <c r="L899" s="4"/>
      <c r="M899" s="8"/>
      <c r="N899" s="4"/>
      <c r="O899" s="4"/>
      <c r="P899" s="4"/>
      <c r="Q899" s="4"/>
      <c r="R899" s="4"/>
      <c r="S899" s="4"/>
      <c r="T899" s="4"/>
      <c r="U899" s="4"/>
      <c r="V899" s="4"/>
      <c r="W899" s="4"/>
      <c r="X899" s="4"/>
      <c r="Y899" s="4"/>
      <c r="Z899" s="4"/>
    </row>
    <row r="900" ht="12.75" customHeight="1">
      <c r="A900" s="7"/>
      <c r="B900" s="7"/>
      <c r="C900" s="7"/>
      <c r="D900" s="4"/>
      <c r="E900" s="8"/>
      <c r="F900" s="4"/>
      <c r="G900" s="4"/>
      <c r="H900" s="4"/>
      <c r="I900" s="4"/>
      <c r="J900" s="4"/>
      <c r="K900" s="4"/>
      <c r="L900" s="4"/>
      <c r="M900" s="8"/>
      <c r="N900" s="4"/>
      <c r="O900" s="4"/>
      <c r="P900" s="4"/>
      <c r="Q900" s="4"/>
      <c r="R900" s="4"/>
      <c r="S900" s="4"/>
      <c r="T900" s="4"/>
      <c r="U900" s="4"/>
      <c r="V900" s="4"/>
      <c r="W900" s="4"/>
      <c r="X900" s="4"/>
      <c r="Y900" s="4"/>
      <c r="Z900" s="4"/>
    </row>
    <row r="901" ht="12.75" customHeight="1">
      <c r="A901" s="7"/>
      <c r="B901" s="7"/>
      <c r="C901" s="7"/>
      <c r="D901" s="4"/>
      <c r="E901" s="8"/>
      <c r="F901" s="4"/>
      <c r="G901" s="4"/>
      <c r="H901" s="4"/>
      <c r="I901" s="4"/>
      <c r="J901" s="4"/>
      <c r="K901" s="4"/>
      <c r="L901" s="4"/>
      <c r="M901" s="8"/>
      <c r="N901" s="4"/>
      <c r="O901" s="4"/>
      <c r="P901" s="4"/>
      <c r="Q901" s="4"/>
      <c r="R901" s="4"/>
      <c r="S901" s="4"/>
      <c r="T901" s="4"/>
      <c r="U901" s="4"/>
      <c r="V901" s="4"/>
      <c r="W901" s="4"/>
      <c r="X901" s="4"/>
      <c r="Y901" s="4"/>
      <c r="Z901" s="4"/>
    </row>
    <row r="902" ht="12.75" customHeight="1">
      <c r="A902" s="7"/>
      <c r="B902" s="7"/>
      <c r="C902" s="7"/>
      <c r="D902" s="4"/>
      <c r="E902" s="8"/>
      <c r="F902" s="4"/>
      <c r="G902" s="4"/>
      <c r="H902" s="4"/>
      <c r="I902" s="4"/>
      <c r="J902" s="4"/>
      <c r="K902" s="4"/>
      <c r="L902" s="4"/>
      <c r="M902" s="8"/>
      <c r="N902" s="4"/>
      <c r="O902" s="4"/>
      <c r="P902" s="4"/>
      <c r="Q902" s="4"/>
      <c r="R902" s="4"/>
      <c r="S902" s="4"/>
      <c r="T902" s="4"/>
      <c r="U902" s="4"/>
      <c r="V902" s="4"/>
      <c r="W902" s="4"/>
      <c r="X902" s="4"/>
      <c r="Y902" s="4"/>
      <c r="Z902" s="4"/>
    </row>
    <row r="903" ht="12.75" customHeight="1">
      <c r="A903" s="7"/>
      <c r="B903" s="7"/>
      <c r="C903" s="7"/>
      <c r="D903" s="4"/>
      <c r="E903" s="8"/>
      <c r="F903" s="4"/>
      <c r="G903" s="4"/>
      <c r="H903" s="4"/>
      <c r="I903" s="4"/>
      <c r="J903" s="4"/>
      <c r="K903" s="4"/>
      <c r="L903" s="4"/>
      <c r="M903" s="8"/>
      <c r="N903" s="4"/>
      <c r="O903" s="4"/>
      <c r="P903" s="4"/>
      <c r="Q903" s="4"/>
      <c r="R903" s="4"/>
      <c r="S903" s="4"/>
      <c r="T903" s="4"/>
      <c r="U903" s="4"/>
      <c r="V903" s="4"/>
      <c r="W903" s="4"/>
      <c r="X903" s="4"/>
      <c r="Y903" s="4"/>
      <c r="Z903" s="4"/>
    </row>
    <row r="904" ht="12.75" customHeight="1">
      <c r="A904" s="7"/>
      <c r="B904" s="7"/>
      <c r="C904" s="7"/>
      <c r="D904" s="4"/>
      <c r="E904" s="8"/>
      <c r="F904" s="4"/>
      <c r="G904" s="4"/>
      <c r="H904" s="4"/>
      <c r="I904" s="4"/>
      <c r="J904" s="4"/>
      <c r="K904" s="4"/>
      <c r="L904" s="4"/>
      <c r="M904" s="8"/>
      <c r="N904" s="4"/>
      <c r="O904" s="4"/>
      <c r="P904" s="4"/>
      <c r="Q904" s="4"/>
      <c r="R904" s="4"/>
      <c r="S904" s="4"/>
      <c r="T904" s="4"/>
      <c r="U904" s="4"/>
      <c r="V904" s="4"/>
      <c r="W904" s="4"/>
      <c r="X904" s="4"/>
      <c r="Y904" s="4"/>
      <c r="Z904" s="4"/>
    </row>
    <row r="905" ht="12.75" customHeight="1">
      <c r="A905" s="7"/>
      <c r="B905" s="7"/>
      <c r="C905" s="7"/>
      <c r="D905" s="4"/>
      <c r="E905" s="8"/>
      <c r="F905" s="4"/>
      <c r="G905" s="4"/>
      <c r="H905" s="4"/>
      <c r="I905" s="4"/>
      <c r="J905" s="4"/>
      <c r="K905" s="4"/>
      <c r="L905" s="4"/>
      <c r="M905" s="8"/>
      <c r="N905" s="4"/>
      <c r="O905" s="4"/>
      <c r="P905" s="4"/>
      <c r="Q905" s="4"/>
      <c r="R905" s="4"/>
      <c r="S905" s="4"/>
      <c r="T905" s="4"/>
      <c r="U905" s="4"/>
      <c r="V905" s="4"/>
      <c r="W905" s="4"/>
      <c r="X905" s="4"/>
      <c r="Y905" s="4"/>
      <c r="Z905" s="4"/>
    </row>
    <row r="906" ht="12.75" customHeight="1">
      <c r="A906" s="7"/>
      <c r="B906" s="7"/>
      <c r="C906" s="7"/>
      <c r="D906" s="4"/>
      <c r="E906" s="8"/>
      <c r="F906" s="4"/>
      <c r="G906" s="4"/>
      <c r="H906" s="4"/>
      <c r="I906" s="4"/>
      <c r="J906" s="4"/>
      <c r="K906" s="4"/>
      <c r="L906" s="4"/>
      <c r="M906" s="8"/>
      <c r="N906" s="4"/>
      <c r="O906" s="4"/>
      <c r="P906" s="4"/>
      <c r="Q906" s="4"/>
      <c r="R906" s="4"/>
      <c r="S906" s="4"/>
      <c r="T906" s="4"/>
      <c r="U906" s="4"/>
      <c r="V906" s="4"/>
      <c r="W906" s="4"/>
      <c r="X906" s="4"/>
      <c r="Y906" s="4"/>
      <c r="Z906" s="4"/>
    </row>
    <row r="907" ht="12.75" customHeight="1">
      <c r="A907" s="7"/>
      <c r="B907" s="7"/>
      <c r="C907" s="7"/>
      <c r="D907" s="4"/>
      <c r="E907" s="8"/>
      <c r="F907" s="4"/>
      <c r="G907" s="4"/>
      <c r="H907" s="4"/>
      <c r="I907" s="4"/>
      <c r="J907" s="4"/>
      <c r="K907" s="4"/>
      <c r="L907" s="4"/>
      <c r="M907" s="8"/>
      <c r="N907" s="4"/>
      <c r="O907" s="4"/>
      <c r="P907" s="4"/>
      <c r="Q907" s="4"/>
      <c r="R907" s="4"/>
      <c r="S907" s="4"/>
      <c r="T907" s="4"/>
      <c r="U907" s="4"/>
      <c r="V907" s="4"/>
      <c r="W907" s="4"/>
      <c r="X907" s="4"/>
      <c r="Y907" s="4"/>
      <c r="Z907" s="4"/>
    </row>
    <row r="908" ht="12.75" customHeight="1">
      <c r="A908" s="7"/>
      <c r="B908" s="7"/>
      <c r="C908" s="7"/>
      <c r="D908" s="4"/>
      <c r="E908" s="8"/>
      <c r="F908" s="4"/>
      <c r="G908" s="4"/>
      <c r="H908" s="4"/>
      <c r="I908" s="4"/>
      <c r="J908" s="4"/>
      <c r="K908" s="4"/>
      <c r="L908" s="4"/>
      <c r="M908" s="8"/>
      <c r="N908" s="4"/>
      <c r="O908" s="4"/>
      <c r="P908" s="4"/>
      <c r="Q908" s="4"/>
      <c r="R908" s="4"/>
      <c r="S908" s="4"/>
      <c r="T908" s="4"/>
      <c r="U908" s="4"/>
      <c r="V908" s="4"/>
      <c r="W908" s="4"/>
      <c r="X908" s="4"/>
      <c r="Y908" s="4"/>
      <c r="Z908" s="4"/>
    </row>
    <row r="909" ht="12.75" customHeight="1">
      <c r="A909" s="7"/>
      <c r="B909" s="7"/>
      <c r="C909" s="7"/>
      <c r="D909" s="4"/>
      <c r="E909" s="8"/>
      <c r="F909" s="4"/>
      <c r="G909" s="4"/>
      <c r="H909" s="4"/>
      <c r="I909" s="4"/>
      <c r="J909" s="4"/>
      <c r="K909" s="4"/>
      <c r="L909" s="4"/>
      <c r="M909" s="8"/>
      <c r="N909" s="4"/>
      <c r="O909" s="4"/>
      <c r="P909" s="4"/>
      <c r="Q909" s="4"/>
      <c r="R909" s="4"/>
      <c r="S909" s="4"/>
      <c r="T909" s="4"/>
      <c r="U909" s="4"/>
      <c r="V909" s="4"/>
      <c r="W909" s="4"/>
      <c r="X909" s="4"/>
      <c r="Y909" s="4"/>
      <c r="Z909" s="4"/>
    </row>
    <row r="910" ht="12.75" customHeight="1">
      <c r="A910" s="7"/>
      <c r="B910" s="7"/>
      <c r="C910" s="7"/>
      <c r="D910" s="4"/>
      <c r="E910" s="8"/>
      <c r="F910" s="4"/>
      <c r="G910" s="4"/>
      <c r="H910" s="4"/>
      <c r="I910" s="4"/>
      <c r="J910" s="4"/>
      <c r="K910" s="4"/>
      <c r="L910" s="4"/>
      <c r="M910" s="8"/>
      <c r="N910" s="4"/>
      <c r="O910" s="4"/>
      <c r="P910" s="4"/>
      <c r="Q910" s="4"/>
      <c r="R910" s="4"/>
      <c r="S910" s="4"/>
      <c r="T910" s="4"/>
      <c r="U910" s="4"/>
      <c r="V910" s="4"/>
      <c r="W910" s="4"/>
      <c r="X910" s="4"/>
      <c r="Y910" s="4"/>
      <c r="Z910" s="4"/>
    </row>
    <row r="911" ht="12.75" customHeight="1">
      <c r="A911" s="7"/>
      <c r="B911" s="7"/>
      <c r="C911" s="7"/>
      <c r="D911" s="4"/>
      <c r="E911" s="8"/>
      <c r="F911" s="4"/>
      <c r="G911" s="4"/>
      <c r="H911" s="4"/>
      <c r="I911" s="4"/>
      <c r="J911" s="4"/>
      <c r="K911" s="4"/>
      <c r="L911" s="4"/>
      <c r="M911" s="8"/>
      <c r="N911" s="4"/>
      <c r="O911" s="4"/>
      <c r="P911" s="4"/>
      <c r="Q911" s="4"/>
      <c r="R911" s="4"/>
      <c r="S911" s="4"/>
      <c r="T911" s="4"/>
      <c r="U911" s="4"/>
      <c r="V911" s="4"/>
      <c r="W911" s="4"/>
      <c r="X911" s="4"/>
      <c r="Y911" s="4"/>
      <c r="Z911" s="4"/>
    </row>
    <row r="912" ht="12.75" customHeight="1">
      <c r="A912" s="7"/>
      <c r="B912" s="7"/>
      <c r="C912" s="7"/>
      <c r="D912" s="4"/>
      <c r="E912" s="8"/>
      <c r="F912" s="4"/>
      <c r="G912" s="4"/>
      <c r="H912" s="4"/>
      <c r="I912" s="4"/>
      <c r="J912" s="4"/>
      <c r="K912" s="4"/>
      <c r="L912" s="4"/>
      <c r="M912" s="8"/>
      <c r="N912" s="4"/>
      <c r="O912" s="4"/>
      <c r="P912" s="4"/>
      <c r="Q912" s="4"/>
      <c r="R912" s="4"/>
      <c r="S912" s="4"/>
      <c r="T912" s="4"/>
      <c r="U912" s="4"/>
      <c r="V912" s="4"/>
      <c r="W912" s="4"/>
      <c r="X912" s="4"/>
      <c r="Y912" s="4"/>
      <c r="Z912" s="4"/>
    </row>
    <row r="913" ht="12.75" customHeight="1">
      <c r="A913" s="7"/>
      <c r="B913" s="7"/>
      <c r="C913" s="7"/>
      <c r="D913" s="4"/>
      <c r="E913" s="8"/>
      <c r="F913" s="4"/>
      <c r="G913" s="4"/>
      <c r="H913" s="4"/>
      <c r="I913" s="4"/>
      <c r="J913" s="4"/>
      <c r="K913" s="4"/>
      <c r="L913" s="4"/>
      <c r="M913" s="8"/>
      <c r="N913" s="4"/>
      <c r="O913" s="4"/>
      <c r="P913" s="4"/>
      <c r="Q913" s="4"/>
      <c r="R913" s="4"/>
      <c r="S913" s="4"/>
      <c r="T913" s="4"/>
      <c r="U913" s="4"/>
      <c r="V913" s="4"/>
      <c r="W913" s="4"/>
      <c r="X913" s="4"/>
      <c r="Y913" s="4"/>
      <c r="Z913" s="4"/>
    </row>
    <row r="914" ht="12.75" customHeight="1">
      <c r="A914" s="7"/>
      <c r="B914" s="7"/>
      <c r="C914" s="7"/>
      <c r="D914" s="4"/>
      <c r="E914" s="8"/>
      <c r="F914" s="4"/>
      <c r="G914" s="4"/>
      <c r="H914" s="4"/>
      <c r="I914" s="4"/>
      <c r="J914" s="4"/>
      <c r="K914" s="4"/>
      <c r="L914" s="4"/>
      <c r="M914" s="8"/>
      <c r="N914" s="4"/>
      <c r="O914" s="4"/>
      <c r="P914" s="4"/>
      <c r="Q914" s="4"/>
      <c r="R914" s="4"/>
      <c r="S914" s="4"/>
      <c r="T914" s="4"/>
      <c r="U914" s="4"/>
      <c r="V914" s="4"/>
      <c r="W914" s="4"/>
      <c r="X914" s="4"/>
      <c r="Y914" s="4"/>
      <c r="Z914" s="4"/>
    </row>
    <row r="915" ht="12.75" customHeight="1">
      <c r="A915" s="7"/>
      <c r="B915" s="7"/>
      <c r="C915" s="7"/>
      <c r="D915" s="4"/>
      <c r="E915" s="8"/>
      <c r="F915" s="4"/>
      <c r="G915" s="4"/>
      <c r="H915" s="4"/>
      <c r="I915" s="4"/>
      <c r="J915" s="4"/>
      <c r="K915" s="4"/>
      <c r="L915" s="4"/>
      <c r="M915" s="8"/>
      <c r="N915" s="4"/>
      <c r="O915" s="4"/>
      <c r="P915" s="4"/>
      <c r="Q915" s="4"/>
      <c r="R915" s="4"/>
      <c r="S915" s="4"/>
      <c r="T915" s="4"/>
      <c r="U915" s="4"/>
      <c r="V915" s="4"/>
      <c r="W915" s="4"/>
      <c r="X915" s="4"/>
      <c r="Y915" s="4"/>
      <c r="Z915" s="4"/>
    </row>
    <row r="916" ht="12.75" customHeight="1">
      <c r="A916" s="7"/>
      <c r="B916" s="7"/>
      <c r="C916" s="7"/>
      <c r="D916" s="4"/>
      <c r="E916" s="8"/>
      <c r="F916" s="4"/>
      <c r="G916" s="4"/>
      <c r="H916" s="4"/>
      <c r="I916" s="4"/>
      <c r="J916" s="4"/>
      <c r="K916" s="4"/>
      <c r="L916" s="4"/>
      <c r="M916" s="8"/>
      <c r="N916" s="4"/>
      <c r="O916" s="4"/>
      <c r="P916" s="4"/>
      <c r="Q916" s="4"/>
      <c r="R916" s="4"/>
      <c r="S916" s="4"/>
      <c r="T916" s="4"/>
      <c r="U916" s="4"/>
      <c r="V916" s="4"/>
      <c r="W916" s="4"/>
      <c r="X916" s="4"/>
      <c r="Y916" s="4"/>
      <c r="Z916" s="4"/>
    </row>
    <row r="917" ht="12.75" customHeight="1">
      <c r="A917" s="7"/>
      <c r="B917" s="7"/>
      <c r="C917" s="7"/>
      <c r="D917" s="4"/>
      <c r="E917" s="8"/>
      <c r="F917" s="4"/>
      <c r="G917" s="4"/>
      <c r="H917" s="4"/>
      <c r="I917" s="4"/>
      <c r="J917" s="4"/>
      <c r="K917" s="4"/>
      <c r="L917" s="4"/>
      <c r="M917" s="8"/>
      <c r="N917" s="4"/>
      <c r="O917" s="4"/>
      <c r="P917" s="4"/>
      <c r="Q917" s="4"/>
      <c r="R917" s="4"/>
      <c r="S917" s="4"/>
      <c r="T917" s="4"/>
      <c r="U917" s="4"/>
      <c r="V917" s="4"/>
      <c r="W917" s="4"/>
      <c r="X917" s="4"/>
      <c r="Y917" s="4"/>
      <c r="Z917" s="4"/>
    </row>
    <row r="918" ht="12.75" customHeight="1">
      <c r="A918" s="7"/>
      <c r="B918" s="7"/>
      <c r="C918" s="7"/>
      <c r="D918" s="4"/>
      <c r="E918" s="8"/>
      <c r="F918" s="4"/>
      <c r="G918" s="4"/>
      <c r="H918" s="4"/>
      <c r="I918" s="4"/>
      <c r="J918" s="4"/>
      <c r="K918" s="4"/>
      <c r="L918" s="4"/>
      <c r="M918" s="8"/>
      <c r="N918" s="4"/>
      <c r="O918" s="4"/>
      <c r="P918" s="4"/>
      <c r="Q918" s="4"/>
      <c r="R918" s="4"/>
      <c r="S918" s="4"/>
      <c r="T918" s="4"/>
      <c r="U918" s="4"/>
      <c r="V918" s="4"/>
      <c r="W918" s="4"/>
      <c r="X918" s="4"/>
      <c r="Y918" s="4"/>
      <c r="Z918" s="4"/>
    </row>
    <row r="919" ht="12.75" customHeight="1">
      <c r="A919" s="7"/>
      <c r="B919" s="7"/>
      <c r="C919" s="7"/>
      <c r="D919" s="4"/>
      <c r="E919" s="8"/>
      <c r="F919" s="4"/>
      <c r="G919" s="4"/>
      <c r="H919" s="4"/>
      <c r="I919" s="4"/>
      <c r="J919" s="4"/>
      <c r="K919" s="4"/>
      <c r="L919" s="4"/>
      <c r="M919" s="8"/>
      <c r="N919" s="4"/>
      <c r="O919" s="4"/>
      <c r="P919" s="4"/>
      <c r="Q919" s="4"/>
      <c r="R919" s="4"/>
      <c r="S919" s="4"/>
      <c r="T919" s="4"/>
      <c r="U919" s="4"/>
      <c r="V919" s="4"/>
      <c r="W919" s="4"/>
      <c r="X919" s="4"/>
      <c r="Y919" s="4"/>
      <c r="Z919" s="4"/>
    </row>
    <row r="920" ht="12.75" customHeight="1">
      <c r="A920" s="7"/>
      <c r="B920" s="7"/>
      <c r="C920" s="7"/>
      <c r="D920" s="4"/>
      <c r="E920" s="8"/>
      <c r="F920" s="4"/>
      <c r="G920" s="4"/>
      <c r="H920" s="4"/>
      <c r="I920" s="4"/>
      <c r="J920" s="4"/>
      <c r="K920" s="4"/>
      <c r="L920" s="4"/>
      <c r="M920" s="8"/>
      <c r="N920" s="4"/>
      <c r="O920" s="4"/>
      <c r="P920" s="4"/>
      <c r="Q920" s="4"/>
      <c r="R920" s="4"/>
      <c r="S920" s="4"/>
      <c r="T920" s="4"/>
      <c r="U920" s="4"/>
      <c r="V920" s="4"/>
      <c r="W920" s="4"/>
      <c r="X920" s="4"/>
      <c r="Y920" s="4"/>
      <c r="Z920" s="4"/>
    </row>
    <row r="921" ht="12.75" customHeight="1">
      <c r="A921" s="7"/>
      <c r="B921" s="7"/>
      <c r="C921" s="7"/>
      <c r="D921" s="4"/>
      <c r="E921" s="8"/>
      <c r="F921" s="4"/>
      <c r="G921" s="4"/>
      <c r="H921" s="4"/>
      <c r="I921" s="4"/>
      <c r="J921" s="4"/>
      <c r="K921" s="4"/>
      <c r="L921" s="4"/>
      <c r="M921" s="8"/>
      <c r="N921" s="4"/>
      <c r="O921" s="4"/>
      <c r="P921" s="4"/>
      <c r="Q921" s="4"/>
      <c r="R921" s="4"/>
      <c r="S921" s="4"/>
      <c r="T921" s="4"/>
      <c r="U921" s="4"/>
      <c r="V921" s="4"/>
      <c r="W921" s="4"/>
      <c r="X921" s="4"/>
      <c r="Y921" s="4"/>
      <c r="Z921" s="4"/>
    </row>
    <row r="922" ht="12.75" customHeight="1">
      <c r="A922" s="7"/>
      <c r="B922" s="7"/>
      <c r="C922" s="7"/>
      <c r="D922" s="4"/>
      <c r="E922" s="8"/>
      <c r="F922" s="4"/>
      <c r="G922" s="4"/>
      <c r="H922" s="4"/>
      <c r="I922" s="4"/>
      <c r="J922" s="4"/>
      <c r="K922" s="4"/>
      <c r="L922" s="4"/>
      <c r="M922" s="8"/>
      <c r="N922" s="4"/>
      <c r="O922" s="4"/>
      <c r="P922" s="4"/>
      <c r="Q922" s="4"/>
      <c r="R922" s="4"/>
      <c r="S922" s="4"/>
      <c r="T922" s="4"/>
      <c r="U922" s="4"/>
      <c r="V922" s="4"/>
      <c r="W922" s="4"/>
      <c r="X922" s="4"/>
      <c r="Y922" s="4"/>
      <c r="Z922" s="4"/>
    </row>
    <row r="923" ht="12.75" customHeight="1">
      <c r="A923" s="7"/>
      <c r="B923" s="7"/>
      <c r="C923" s="7"/>
      <c r="D923" s="4"/>
      <c r="E923" s="8"/>
      <c r="F923" s="4"/>
      <c r="G923" s="4"/>
      <c r="H923" s="4"/>
      <c r="I923" s="4"/>
      <c r="J923" s="4"/>
      <c r="K923" s="4"/>
      <c r="L923" s="4"/>
      <c r="M923" s="8"/>
      <c r="N923" s="4"/>
      <c r="O923" s="4"/>
      <c r="P923" s="4"/>
      <c r="Q923" s="4"/>
      <c r="R923" s="4"/>
      <c r="S923" s="4"/>
      <c r="T923" s="4"/>
      <c r="U923" s="4"/>
      <c r="V923" s="4"/>
      <c r="W923" s="4"/>
      <c r="X923" s="4"/>
      <c r="Y923" s="4"/>
      <c r="Z923" s="4"/>
    </row>
    <row r="924" ht="12.75" customHeight="1">
      <c r="A924" s="7"/>
      <c r="B924" s="7"/>
      <c r="C924" s="7"/>
      <c r="D924" s="4"/>
      <c r="E924" s="8"/>
      <c r="F924" s="4"/>
      <c r="G924" s="4"/>
      <c r="H924" s="4"/>
      <c r="I924" s="4"/>
      <c r="J924" s="4"/>
      <c r="K924" s="4"/>
      <c r="L924" s="4"/>
      <c r="M924" s="8"/>
      <c r="N924" s="4"/>
      <c r="O924" s="4"/>
      <c r="P924" s="4"/>
      <c r="Q924" s="4"/>
      <c r="R924" s="4"/>
      <c r="S924" s="4"/>
      <c r="T924" s="4"/>
      <c r="U924" s="4"/>
      <c r="V924" s="4"/>
      <c r="W924" s="4"/>
      <c r="X924" s="4"/>
      <c r="Y924" s="4"/>
      <c r="Z924" s="4"/>
    </row>
    <row r="925" ht="12.75" customHeight="1">
      <c r="A925" s="7"/>
      <c r="B925" s="7"/>
      <c r="C925" s="7"/>
      <c r="D925" s="4"/>
      <c r="E925" s="8"/>
      <c r="F925" s="4"/>
      <c r="G925" s="4"/>
      <c r="H925" s="4"/>
      <c r="I925" s="4"/>
      <c r="J925" s="4"/>
      <c r="K925" s="4"/>
      <c r="L925" s="4"/>
      <c r="M925" s="8"/>
      <c r="N925" s="4"/>
      <c r="O925" s="4"/>
      <c r="P925" s="4"/>
      <c r="Q925" s="4"/>
      <c r="R925" s="4"/>
      <c r="S925" s="4"/>
      <c r="T925" s="4"/>
      <c r="U925" s="4"/>
      <c r="V925" s="4"/>
      <c r="W925" s="4"/>
      <c r="X925" s="4"/>
      <c r="Y925" s="4"/>
      <c r="Z925" s="4"/>
    </row>
    <row r="926" ht="12.75" customHeight="1">
      <c r="A926" s="7"/>
      <c r="B926" s="7"/>
      <c r="C926" s="7"/>
      <c r="D926" s="4"/>
      <c r="E926" s="8"/>
      <c r="F926" s="4"/>
      <c r="G926" s="4"/>
      <c r="H926" s="4"/>
      <c r="I926" s="4"/>
      <c r="J926" s="4"/>
      <c r="K926" s="4"/>
      <c r="L926" s="4"/>
      <c r="M926" s="8"/>
      <c r="N926" s="4"/>
      <c r="O926" s="4"/>
      <c r="P926" s="4"/>
      <c r="Q926" s="4"/>
      <c r="R926" s="4"/>
      <c r="S926" s="4"/>
      <c r="T926" s="4"/>
      <c r="U926" s="4"/>
      <c r="V926" s="4"/>
      <c r="W926" s="4"/>
      <c r="X926" s="4"/>
      <c r="Y926" s="4"/>
      <c r="Z926" s="4"/>
    </row>
    <row r="927" ht="12.75" customHeight="1">
      <c r="A927" s="7"/>
      <c r="B927" s="7"/>
      <c r="C927" s="7"/>
      <c r="D927" s="4"/>
      <c r="E927" s="8"/>
      <c r="F927" s="4"/>
      <c r="G927" s="4"/>
      <c r="H927" s="4"/>
      <c r="I927" s="4"/>
      <c r="J927" s="4"/>
      <c r="K927" s="4"/>
      <c r="L927" s="4"/>
      <c r="M927" s="8"/>
      <c r="N927" s="4"/>
      <c r="O927" s="4"/>
      <c r="P927" s="4"/>
      <c r="Q927" s="4"/>
      <c r="R927" s="4"/>
      <c r="S927" s="4"/>
      <c r="T927" s="4"/>
      <c r="U927" s="4"/>
      <c r="V927" s="4"/>
      <c r="W927" s="4"/>
      <c r="X927" s="4"/>
      <c r="Y927" s="4"/>
      <c r="Z927" s="4"/>
    </row>
    <row r="928" ht="12.75" customHeight="1">
      <c r="A928" s="7"/>
      <c r="B928" s="7"/>
      <c r="C928" s="7"/>
      <c r="D928" s="4"/>
      <c r="E928" s="8"/>
      <c r="F928" s="4"/>
      <c r="G928" s="4"/>
      <c r="H928" s="4"/>
      <c r="I928" s="4"/>
      <c r="J928" s="4"/>
      <c r="K928" s="4"/>
      <c r="L928" s="4"/>
      <c r="M928" s="8"/>
      <c r="N928" s="4"/>
      <c r="O928" s="4"/>
      <c r="P928" s="4"/>
      <c r="Q928" s="4"/>
      <c r="R928" s="4"/>
      <c r="S928" s="4"/>
      <c r="T928" s="4"/>
      <c r="U928" s="4"/>
      <c r="V928" s="4"/>
      <c r="W928" s="4"/>
      <c r="X928" s="4"/>
      <c r="Y928" s="4"/>
      <c r="Z928" s="4"/>
    </row>
    <row r="929" ht="12.75" customHeight="1">
      <c r="A929" s="7"/>
      <c r="B929" s="7"/>
      <c r="C929" s="7"/>
      <c r="D929" s="4"/>
      <c r="E929" s="8"/>
      <c r="F929" s="4"/>
      <c r="G929" s="4"/>
      <c r="H929" s="4"/>
      <c r="I929" s="4"/>
      <c r="J929" s="4"/>
      <c r="K929" s="4"/>
      <c r="L929" s="4"/>
      <c r="M929" s="8"/>
      <c r="N929" s="4"/>
      <c r="O929" s="4"/>
      <c r="P929" s="4"/>
      <c r="Q929" s="4"/>
      <c r="R929" s="4"/>
      <c r="S929" s="4"/>
      <c r="T929" s="4"/>
      <c r="U929" s="4"/>
      <c r="V929" s="4"/>
      <c r="W929" s="4"/>
      <c r="X929" s="4"/>
      <c r="Y929" s="4"/>
      <c r="Z929" s="4"/>
    </row>
    <row r="930" ht="12.75" customHeight="1">
      <c r="A930" s="7"/>
      <c r="B930" s="7"/>
      <c r="C930" s="7"/>
      <c r="D930" s="4"/>
      <c r="E930" s="8"/>
      <c r="F930" s="4"/>
      <c r="G930" s="4"/>
      <c r="H930" s="4"/>
      <c r="I930" s="4"/>
      <c r="J930" s="4"/>
      <c r="K930" s="4"/>
      <c r="L930" s="4"/>
      <c r="M930" s="8"/>
      <c r="N930" s="4"/>
      <c r="O930" s="4"/>
      <c r="P930" s="4"/>
      <c r="Q930" s="4"/>
      <c r="R930" s="4"/>
      <c r="S930" s="4"/>
      <c r="T930" s="4"/>
      <c r="U930" s="4"/>
      <c r="V930" s="4"/>
      <c r="W930" s="4"/>
      <c r="X930" s="4"/>
      <c r="Y930" s="4"/>
      <c r="Z930" s="4"/>
    </row>
    <row r="931" ht="12.75" customHeight="1">
      <c r="A931" s="7"/>
      <c r="B931" s="7"/>
      <c r="C931" s="7"/>
      <c r="D931" s="4"/>
      <c r="E931" s="8"/>
      <c r="F931" s="4"/>
      <c r="G931" s="4"/>
      <c r="H931" s="4"/>
      <c r="I931" s="4"/>
      <c r="J931" s="4"/>
      <c r="K931" s="4"/>
      <c r="L931" s="4"/>
      <c r="M931" s="8"/>
      <c r="N931" s="4"/>
      <c r="O931" s="4"/>
      <c r="P931" s="4"/>
      <c r="Q931" s="4"/>
      <c r="R931" s="4"/>
      <c r="S931" s="4"/>
      <c r="T931" s="4"/>
      <c r="U931" s="4"/>
      <c r="V931" s="4"/>
      <c r="W931" s="4"/>
      <c r="X931" s="4"/>
      <c r="Y931" s="4"/>
      <c r="Z931" s="4"/>
    </row>
    <row r="932" ht="12.75" customHeight="1">
      <c r="A932" s="7"/>
      <c r="B932" s="7"/>
      <c r="C932" s="7"/>
      <c r="D932" s="4"/>
      <c r="E932" s="8"/>
      <c r="F932" s="4"/>
      <c r="G932" s="4"/>
      <c r="H932" s="4"/>
      <c r="I932" s="4"/>
      <c r="J932" s="4"/>
      <c r="K932" s="4"/>
      <c r="L932" s="4"/>
      <c r="M932" s="8"/>
      <c r="N932" s="4"/>
      <c r="O932" s="4"/>
      <c r="P932" s="4"/>
      <c r="Q932" s="4"/>
      <c r="R932" s="4"/>
      <c r="S932" s="4"/>
      <c r="T932" s="4"/>
      <c r="U932" s="4"/>
      <c r="V932" s="4"/>
      <c r="W932" s="4"/>
      <c r="X932" s="4"/>
      <c r="Y932" s="4"/>
      <c r="Z932" s="4"/>
    </row>
    <row r="933" ht="12.75" customHeight="1">
      <c r="A933" s="7"/>
      <c r="B933" s="7"/>
      <c r="C933" s="7"/>
      <c r="D933" s="4"/>
      <c r="E933" s="8"/>
      <c r="F933" s="4"/>
      <c r="G933" s="4"/>
      <c r="H933" s="4"/>
      <c r="I933" s="4"/>
      <c r="J933" s="4"/>
      <c r="K933" s="4"/>
      <c r="L933" s="4"/>
      <c r="M933" s="8"/>
      <c r="N933" s="4"/>
      <c r="O933" s="4"/>
      <c r="P933" s="4"/>
      <c r="Q933" s="4"/>
      <c r="R933" s="4"/>
      <c r="S933" s="4"/>
      <c r="T933" s="4"/>
      <c r="U933" s="4"/>
      <c r="V933" s="4"/>
      <c r="W933" s="4"/>
      <c r="X933" s="4"/>
      <c r="Y933" s="4"/>
      <c r="Z933" s="4"/>
    </row>
    <row r="934" ht="12.75" customHeight="1">
      <c r="A934" s="7"/>
      <c r="B934" s="7"/>
      <c r="C934" s="7"/>
      <c r="D934" s="4"/>
      <c r="E934" s="8"/>
      <c r="F934" s="4"/>
      <c r="G934" s="4"/>
      <c r="H934" s="4"/>
      <c r="I934" s="4"/>
      <c r="J934" s="4"/>
      <c r="K934" s="4"/>
      <c r="L934" s="4"/>
      <c r="M934" s="8"/>
      <c r="N934" s="4"/>
      <c r="O934" s="4"/>
      <c r="P934" s="4"/>
      <c r="Q934" s="4"/>
      <c r="R934" s="4"/>
      <c r="S934" s="4"/>
      <c r="T934" s="4"/>
      <c r="U934" s="4"/>
      <c r="V934" s="4"/>
      <c r="W934" s="4"/>
      <c r="X934" s="4"/>
      <c r="Y934" s="4"/>
      <c r="Z934" s="4"/>
    </row>
    <row r="935" ht="12.75" customHeight="1">
      <c r="A935" s="7"/>
      <c r="B935" s="7"/>
      <c r="C935" s="7"/>
      <c r="D935" s="4"/>
      <c r="E935" s="8"/>
      <c r="F935" s="4"/>
      <c r="G935" s="4"/>
      <c r="H935" s="4"/>
      <c r="I935" s="4"/>
      <c r="J935" s="4"/>
      <c r="K935" s="4"/>
      <c r="L935" s="4"/>
      <c r="M935" s="8"/>
      <c r="N935" s="4"/>
      <c r="O935" s="4"/>
      <c r="P935" s="4"/>
      <c r="Q935" s="4"/>
      <c r="R935" s="4"/>
      <c r="S935" s="4"/>
      <c r="T935" s="4"/>
      <c r="U935" s="4"/>
      <c r="V935" s="4"/>
      <c r="W935" s="4"/>
      <c r="X935" s="4"/>
      <c r="Y935" s="4"/>
      <c r="Z935" s="4"/>
    </row>
    <row r="936" ht="12.75" customHeight="1">
      <c r="A936" s="7"/>
      <c r="B936" s="7"/>
      <c r="C936" s="7"/>
      <c r="D936" s="4"/>
      <c r="E936" s="8"/>
      <c r="F936" s="4"/>
      <c r="G936" s="4"/>
      <c r="H936" s="4"/>
      <c r="I936" s="4"/>
      <c r="J936" s="4"/>
      <c r="K936" s="4"/>
      <c r="L936" s="4"/>
      <c r="M936" s="8"/>
      <c r="N936" s="4"/>
      <c r="O936" s="4"/>
      <c r="P936" s="4"/>
      <c r="Q936" s="4"/>
      <c r="R936" s="4"/>
      <c r="S936" s="4"/>
      <c r="T936" s="4"/>
      <c r="U936" s="4"/>
      <c r="V936" s="4"/>
      <c r="W936" s="4"/>
      <c r="X936" s="4"/>
      <c r="Y936" s="4"/>
      <c r="Z936" s="4"/>
    </row>
    <row r="937" ht="12.75" customHeight="1">
      <c r="A937" s="7"/>
      <c r="B937" s="7"/>
      <c r="C937" s="7"/>
      <c r="D937" s="4"/>
      <c r="E937" s="8"/>
      <c r="F937" s="4"/>
      <c r="G937" s="4"/>
      <c r="H937" s="4"/>
      <c r="I937" s="4"/>
      <c r="J937" s="4"/>
      <c r="K937" s="4"/>
      <c r="L937" s="4"/>
      <c r="M937" s="8"/>
      <c r="N937" s="4"/>
      <c r="O937" s="4"/>
      <c r="P937" s="4"/>
      <c r="Q937" s="4"/>
      <c r="R937" s="4"/>
      <c r="S937" s="4"/>
      <c r="T937" s="4"/>
      <c r="U937" s="4"/>
      <c r="V937" s="4"/>
      <c r="W937" s="4"/>
      <c r="X937" s="4"/>
      <c r="Y937" s="4"/>
      <c r="Z937" s="4"/>
    </row>
    <row r="938" ht="12.75" customHeight="1">
      <c r="A938" s="7"/>
      <c r="B938" s="7"/>
      <c r="C938" s="7"/>
      <c r="D938" s="4"/>
      <c r="E938" s="8"/>
      <c r="F938" s="4"/>
      <c r="G938" s="4"/>
      <c r="H938" s="4"/>
      <c r="I938" s="4"/>
      <c r="J938" s="4"/>
      <c r="K938" s="4"/>
      <c r="L938" s="4"/>
      <c r="M938" s="8"/>
      <c r="N938" s="4"/>
      <c r="O938" s="4"/>
      <c r="P938" s="4"/>
      <c r="Q938" s="4"/>
      <c r="R938" s="4"/>
      <c r="S938" s="4"/>
      <c r="T938" s="4"/>
      <c r="U938" s="4"/>
      <c r="V938" s="4"/>
      <c r="W938" s="4"/>
      <c r="X938" s="4"/>
      <c r="Y938" s="4"/>
      <c r="Z938" s="4"/>
    </row>
    <row r="939" ht="12.75" customHeight="1">
      <c r="A939" s="7"/>
      <c r="B939" s="7"/>
      <c r="C939" s="7"/>
      <c r="D939" s="4"/>
      <c r="E939" s="8"/>
      <c r="F939" s="4"/>
      <c r="G939" s="4"/>
      <c r="H939" s="4"/>
      <c r="I939" s="4"/>
      <c r="J939" s="4"/>
      <c r="K939" s="4"/>
      <c r="L939" s="4"/>
      <c r="M939" s="8"/>
      <c r="N939" s="4"/>
      <c r="O939" s="4"/>
      <c r="P939" s="4"/>
      <c r="Q939" s="4"/>
      <c r="R939" s="4"/>
      <c r="S939" s="4"/>
      <c r="T939" s="4"/>
      <c r="U939" s="4"/>
      <c r="V939" s="4"/>
      <c r="W939" s="4"/>
      <c r="X939" s="4"/>
      <c r="Y939" s="4"/>
      <c r="Z939" s="4"/>
    </row>
    <row r="940" ht="12.75" customHeight="1">
      <c r="A940" s="7"/>
      <c r="B940" s="7"/>
      <c r="C940" s="7"/>
      <c r="D940" s="4"/>
      <c r="E940" s="8"/>
      <c r="F940" s="4"/>
      <c r="G940" s="4"/>
      <c r="H940" s="4"/>
      <c r="I940" s="4"/>
      <c r="J940" s="4"/>
      <c r="K940" s="4"/>
      <c r="L940" s="4"/>
      <c r="M940" s="8"/>
      <c r="N940" s="4"/>
      <c r="O940" s="4"/>
      <c r="P940" s="4"/>
      <c r="Q940" s="4"/>
      <c r="R940" s="4"/>
      <c r="S940" s="4"/>
      <c r="T940" s="4"/>
      <c r="U940" s="4"/>
      <c r="V940" s="4"/>
      <c r="W940" s="4"/>
      <c r="X940" s="4"/>
      <c r="Y940" s="4"/>
      <c r="Z940" s="4"/>
    </row>
    <row r="941" ht="12.75" customHeight="1">
      <c r="A941" s="7"/>
      <c r="B941" s="7"/>
      <c r="C941" s="7"/>
      <c r="D941" s="4"/>
      <c r="E941" s="8"/>
      <c r="F941" s="4"/>
      <c r="G941" s="4"/>
      <c r="H941" s="4"/>
      <c r="I941" s="4"/>
      <c r="J941" s="4"/>
      <c r="K941" s="4"/>
      <c r="L941" s="4"/>
      <c r="M941" s="8"/>
      <c r="N941" s="4"/>
      <c r="O941" s="4"/>
      <c r="P941" s="4"/>
      <c r="Q941" s="4"/>
      <c r="R941" s="4"/>
      <c r="S941" s="4"/>
      <c r="T941" s="4"/>
      <c r="U941" s="4"/>
      <c r="V941" s="4"/>
      <c r="W941" s="4"/>
      <c r="X941" s="4"/>
      <c r="Y941" s="4"/>
      <c r="Z941" s="4"/>
    </row>
    <row r="942" ht="12.75" customHeight="1">
      <c r="A942" s="7"/>
      <c r="B942" s="7"/>
      <c r="C942" s="7"/>
      <c r="D942" s="4"/>
      <c r="E942" s="8"/>
      <c r="F942" s="4"/>
      <c r="G942" s="4"/>
      <c r="H942" s="4"/>
      <c r="I942" s="4"/>
      <c r="J942" s="4"/>
      <c r="K942" s="4"/>
      <c r="L942" s="4"/>
      <c r="M942" s="8"/>
      <c r="N942" s="4"/>
      <c r="O942" s="4"/>
      <c r="P942" s="4"/>
      <c r="Q942" s="4"/>
      <c r="R942" s="4"/>
      <c r="S942" s="4"/>
      <c r="T942" s="4"/>
      <c r="U942" s="4"/>
      <c r="V942" s="4"/>
      <c r="W942" s="4"/>
      <c r="X942" s="4"/>
      <c r="Y942" s="4"/>
      <c r="Z942" s="4"/>
    </row>
    <row r="943" ht="12.75" customHeight="1">
      <c r="A943" s="7"/>
      <c r="B943" s="7"/>
      <c r="C943" s="7"/>
      <c r="D943" s="4"/>
      <c r="E943" s="8"/>
      <c r="F943" s="4"/>
      <c r="G943" s="4"/>
      <c r="H943" s="4"/>
      <c r="I943" s="4"/>
      <c r="J943" s="4"/>
      <c r="K943" s="4"/>
      <c r="L943" s="4"/>
      <c r="M943" s="8"/>
      <c r="N943" s="4"/>
      <c r="O943" s="4"/>
      <c r="P943" s="4"/>
      <c r="Q943" s="4"/>
      <c r="R943" s="4"/>
      <c r="S943" s="4"/>
      <c r="T943" s="4"/>
      <c r="U943" s="4"/>
      <c r="V943" s="4"/>
      <c r="W943" s="4"/>
      <c r="X943" s="4"/>
      <c r="Y943" s="4"/>
      <c r="Z943" s="4"/>
    </row>
    <row r="944" ht="12.75" customHeight="1">
      <c r="A944" s="7"/>
      <c r="B944" s="7"/>
      <c r="C944" s="7"/>
      <c r="D944" s="4"/>
      <c r="E944" s="8"/>
      <c r="F944" s="4"/>
      <c r="G944" s="4"/>
      <c r="H944" s="4"/>
      <c r="I944" s="4"/>
      <c r="J944" s="4"/>
      <c r="K944" s="4"/>
      <c r="L944" s="4"/>
      <c r="M944" s="8"/>
      <c r="N944" s="4"/>
      <c r="O944" s="4"/>
      <c r="P944" s="4"/>
      <c r="Q944" s="4"/>
      <c r="R944" s="4"/>
      <c r="S944" s="4"/>
      <c r="T944" s="4"/>
      <c r="U944" s="4"/>
      <c r="V944" s="4"/>
      <c r="W944" s="4"/>
      <c r="X944" s="4"/>
      <c r="Y944" s="4"/>
      <c r="Z944" s="4"/>
    </row>
    <row r="945" ht="12.75" customHeight="1">
      <c r="A945" s="7"/>
      <c r="B945" s="7"/>
      <c r="C945" s="7"/>
      <c r="D945" s="4"/>
      <c r="E945" s="8"/>
      <c r="F945" s="4"/>
      <c r="G945" s="4"/>
      <c r="H945" s="4"/>
      <c r="I945" s="4"/>
      <c r="J945" s="4"/>
      <c r="K945" s="4"/>
      <c r="L945" s="4"/>
      <c r="M945" s="8"/>
      <c r="N945" s="4"/>
      <c r="O945" s="4"/>
      <c r="P945" s="4"/>
      <c r="Q945" s="4"/>
      <c r="R945" s="4"/>
      <c r="S945" s="4"/>
      <c r="T945" s="4"/>
      <c r="U945" s="4"/>
      <c r="V945" s="4"/>
      <c r="W945" s="4"/>
      <c r="X945" s="4"/>
      <c r="Y945" s="4"/>
      <c r="Z945" s="4"/>
    </row>
    <row r="946" ht="12.75" customHeight="1">
      <c r="A946" s="7"/>
      <c r="B946" s="7"/>
      <c r="C946" s="7"/>
      <c r="D946" s="4"/>
      <c r="E946" s="8"/>
      <c r="F946" s="4"/>
      <c r="G946" s="4"/>
      <c r="H946" s="4"/>
      <c r="I946" s="4"/>
      <c r="J946" s="4"/>
      <c r="K946" s="4"/>
      <c r="L946" s="4"/>
      <c r="M946" s="8"/>
      <c r="N946" s="4"/>
      <c r="O946" s="4"/>
      <c r="P946" s="4"/>
      <c r="Q946" s="4"/>
      <c r="R946" s="4"/>
      <c r="S946" s="4"/>
      <c r="T946" s="4"/>
      <c r="U946" s="4"/>
      <c r="V946" s="4"/>
      <c r="W946" s="4"/>
      <c r="X946" s="4"/>
      <c r="Y946" s="4"/>
      <c r="Z946" s="4"/>
    </row>
    <row r="947" ht="12.75" customHeight="1">
      <c r="A947" s="7"/>
      <c r="B947" s="7"/>
      <c r="C947" s="7"/>
      <c r="D947" s="4"/>
      <c r="E947" s="8"/>
      <c r="F947" s="4"/>
      <c r="G947" s="4"/>
      <c r="H947" s="4"/>
      <c r="I947" s="4"/>
      <c r="J947" s="4"/>
      <c r="K947" s="4"/>
      <c r="L947" s="4"/>
      <c r="M947" s="8"/>
      <c r="N947" s="4"/>
      <c r="O947" s="4"/>
      <c r="P947" s="4"/>
      <c r="Q947" s="4"/>
      <c r="R947" s="4"/>
      <c r="S947" s="4"/>
      <c r="T947" s="4"/>
      <c r="U947" s="4"/>
      <c r="V947" s="4"/>
      <c r="W947" s="4"/>
      <c r="X947" s="4"/>
      <c r="Y947" s="4"/>
      <c r="Z947" s="4"/>
    </row>
    <row r="948" ht="12.75" customHeight="1">
      <c r="A948" s="7"/>
      <c r="B948" s="7"/>
      <c r="C948" s="7"/>
      <c r="D948" s="4"/>
      <c r="E948" s="8"/>
      <c r="F948" s="4"/>
      <c r="G948" s="4"/>
      <c r="H948" s="4"/>
      <c r="I948" s="4"/>
      <c r="J948" s="4"/>
      <c r="K948" s="4"/>
      <c r="L948" s="4"/>
      <c r="M948" s="8"/>
      <c r="N948" s="4"/>
      <c r="O948" s="4"/>
      <c r="P948" s="4"/>
      <c r="Q948" s="4"/>
      <c r="R948" s="4"/>
      <c r="S948" s="4"/>
      <c r="T948" s="4"/>
      <c r="U948" s="4"/>
      <c r="V948" s="4"/>
      <c r="W948" s="4"/>
      <c r="X948" s="4"/>
      <c r="Y948" s="4"/>
      <c r="Z948" s="4"/>
    </row>
    <row r="949" ht="12.75" customHeight="1">
      <c r="A949" s="7"/>
      <c r="B949" s="7"/>
      <c r="C949" s="7"/>
      <c r="D949" s="4"/>
      <c r="E949" s="8"/>
      <c r="F949" s="4"/>
      <c r="G949" s="4"/>
      <c r="H949" s="4"/>
      <c r="I949" s="4"/>
      <c r="J949" s="4"/>
      <c r="K949" s="4"/>
      <c r="L949" s="4"/>
      <c r="M949" s="8"/>
      <c r="N949" s="4"/>
      <c r="O949" s="4"/>
      <c r="P949" s="4"/>
      <c r="Q949" s="4"/>
      <c r="R949" s="4"/>
      <c r="S949" s="4"/>
      <c r="T949" s="4"/>
      <c r="U949" s="4"/>
      <c r="V949" s="4"/>
      <c r="W949" s="4"/>
      <c r="X949" s="4"/>
      <c r="Y949" s="4"/>
      <c r="Z949" s="4"/>
    </row>
    <row r="950" ht="12.75" customHeight="1">
      <c r="A950" s="7"/>
      <c r="B950" s="7"/>
      <c r="C950" s="7"/>
      <c r="D950" s="4"/>
      <c r="E950" s="8"/>
      <c r="F950" s="4"/>
      <c r="G950" s="4"/>
      <c r="H950" s="4"/>
      <c r="I950" s="4"/>
      <c r="J950" s="4"/>
      <c r="K950" s="4"/>
      <c r="L950" s="4"/>
      <c r="M950" s="8"/>
      <c r="N950" s="4"/>
      <c r="O950" s="4"/>
      <c r="P950" s="4"/>
      <c r="Q950" s="4"/>
      <c r="R950" s="4"/>
      <c r="S950" s="4"/>
      <c r="T950" s="4"/>
      <c r="U950" s="4"/>
      <c r="V950" s="4"/>
      <c r="W950" s="4"/>
      <c r="X950" s="4"/>
      <c r="Y950" s="4"/>
      <c r="Z950" s="4"/>
    </row>
    <row r="951" ht="12.75" customHeight="1">
      <c r="A951" s="7"/>
      <c r="B951" s="7"/>
      <c r="C951" s="7"/>
      <c r="D951" s="4"/>
      <c r="E951" s="8"/>
      <c r="F951" s="4"/>
      <c r="G951" s="4"/>
      <c r="H951" s="4"/>
      <c r="I951" s="4"/>
      <c r="J951" s="4"/>
      <c r="K951" s="4"/>
      <c r="L951" s="4"/>
      <c r="M951" s="8"/>
      <c r="N951" s="4"/>
      <c r="O951" s="4"/>
      <c r="P951" s="4"/>
      <c r="Q951" s="4"/>
      <c r="R951" s="4"/>
      <c r="S951" s="4"/>
      <c r="T951" s="4"/>
      <c r="U951" s="4"/>
      <c r="V951" s="4"/>
      <c r="W951" s="4"/>
      <c r="X951" s="4"/>
      <c r="Y951" s="4"/>
      <c r="Z951" s="4"/>
    </row>
    <row r="952" ht="12.75" customHeight="1">
      <c r="A952" s="7"/>
      <c r="B952" s="7"/>
      <c r="C952" s="7"/>
      <c r="D952" s="4"/>
      <c r="E952" s="8"/>
      <c r="F952" s="4"/>
      <c r="G952" s="4"/>
      <c r="H952" s="4"/>
      <c r="I952" s="4"/>
      <c r="J952" s="4"/>
      <c r="K952" s="4"/>
      <c r="L952" s="4"/>
      <c r="M952" s="8"/>
      <c r="N952" s="4"/>
      <c r="O952" s="4"/>
      <c r="P952" s="4"/>
      <c r="Q952" s="4"/>
      <c r="R952" s="4"/>
      <c r="S952" s="4"/>
      <c r="T952" s="4"/>
      <c r="U952" s="4"/>
      <c r="V952" s="4"/>
      <c r="W952" s="4"/>
      <c r="X952" s="4"/>
      <c r="Y952" s="4"/>
      <c r="Z952" s="4"/>
    </row>
    <row r="953" ht="12.75" customHeight="1">
      <c r="A953" s="7"/>
      <c r="B953" s="7"/>
      <c r="C953" s="7"/>
      <c r="D953" s="4"/>
      <c r="E953" s="8"/>
      <c r="F953" s="4"/>
      <c r="G953" s="4"/>
      <c r="H953" s="4"/>
      <c r="I953" s="4"/>
      <c r="J953" s="4"/>
      <c r="K953" s="4"/>
      <c r="L953" s="4"/>
      <c r="M953" s="8"/>
      <c r="N953" s="4"/>
      <c r="O953" s="4"/>
      <c r="P953" s="4"/>
      <c r="Q953" s="4"/>
      <c r="R953" s="4"/>
      <c r="S953" s="4"/>
      <c r="T953" s="4"/>
      <c r="U953" s="4"/>
      <c r="V953" s="4"/>
      <c r="W953" s="4"/>
      <c r="X953" s="4"/>
      <c r="Y953" s="4"/>
      <c r="Z953" s="4"/>
    </row>
    <row r="954" ht="12.75" customHeight="1">
      <c r="A954" s="7"/>
      <c r="B954" s="7"/>
      <c r="C954" s="7"/>
      <c r="D954" s="4"/>
      <c r="E954" s="8"/>
      <c r="F954" s="4"/>
      <c r="G954" s="4"/>
      <c r="H954" s="4"/>
      <c r="I954" s="4"/>
      <c r="J954" s="4"/>
      <c r="K954" s="4"/>
      <c r="L954" s="4"/>
      <c r="M954" s="8"/>
      <c r="N954" s="4"/>
      <c r="O954" s="4"/>
      <c r="P954" s="4"/>
      <c r="Q954" s="4"/>
      <c r="R954" s="4"/>
      <c r="S954" s="4"/>
      <c r="T954" s="4"/>
      <c r="U954" s="4"/>
      <c r="V954" s="4"/>
      <c r="W954" s="4"/>
      <c r="X954" s="4"/>
      <c r="Y954" s="4"/>
      <c r="Z954" s="4"/>
    </row>
    <row r="955" ht="12.75" customHeight="1">
      <c r="A955" s="7"/>
      <c r="B955" s="7"/>
      <c r="C955" s="7"/>
      <c r="D955" s="4"/>
      <c r="E955" s="8"/>
      <c r="F955" s="4"/>
      <c r="G955" s="4"/>
      <c r="H955" s="4"/>
      <c r="I955" s="4"/>
      <c r="J955" s="4"/>
      <c r="K955" s="4"/>
      <c r="L955" s="4"/>
      <c r="M955" s="8"/>
      <c r="N955" s="4"/>
      <c r="O955" s="4"/>
      <c r="P955" s="4"/>
      <c r="Q955" s="4"/>
      <c r="R955" s="4"/>
      <c r="S955" s="4"/>
      <c r="T955" s="4"/>
      <c r="U955" s="4"/>
      <c r="V955" s="4"/>
      <c r="W955" s="4"/>
      <c r="X955" s="4"/>
      <c r="Y955" s="4"/>
      <c r="Z955" s="4"/>
    </row>
    <row r="956" ht="12.75" customHeight="1">
      <c r="A956" s="7"/>
      <c r="B956" s="7"/>
      <c r="C956" s="7"/>
      <c r="D956" s="4"/>
      <c r="E956" s="8"/>
      <c r="F956" s="4"/>
      <c r="G956" s="4"/>
      <c r="H956" s="4"/>
      <c r="I956" s="4"/>
      <c r="J956" s="4"/>
      <c r="K956" s="4"/>
      <c r="L956" s="4"/>
      <c r="M956" s="8"/>
      <c r="N956" s="4"/>
      <c r="O956" s="4"/>
      <c r="P956" s="4"/>
      <c r="Q956" s="4"/>
      <c r="R956" s="4"/>
      <c r="S956" s="4"/>
      <c r="T956" s="4"/>
      <c r="U956" s="4"/>
      <c r="V956" s="4"/>
      <c r="W956" s="4"/>
      <c r="X956" s="4"/>
      <c r="Y956" s="4"/>
      <c r="Z956" s="4"/>
    </row>
    <row r="957" ht="12.75" customHeight="1">
      <c r="A957" s="7"/>
      <c r="B957" s="7"/>
      <c r="C957" s="7"/>
      <c r="D957" s="4"/>
      <c r="E957" s="8"/>
      <c r="F957" s="4"/>
      <c r="G957" s="4"/>
      <c r="H957" s="4"/>
      <c r="I957" s="4"/>
      <c r="J957" s="4"/>
      <c r="K957" s="4"/>
      <c r="L957" s="4"/>
      <c r="M957" s="8"/>
      <c r="N957" s="4"/>
      <c r="O957" s="4"/>
      <c r="P957" s="4"/>
      <c r="Q957" s="4"/>
      <c r="R957" s="4"/>
      <c r="S957" s="4"/>
      <c r="T957" s="4"/>
      <c r="U957" s="4"/>
      <c r="V957" s="4"/>
      <c r="W957" s="4"/>
      <c r="X957" s="4"/>
      <c r="Y957" s="4"/>
      <c r="Z957" s="4"/>
    </row>
    <row r="958" ht="12.75" customHeight="1">
      <c r="A958" s="7"/>
      <c r="B958" s="7"/>
      <c r="C958" s="7"/>
      <c r="D958" s="4"/>
      <c r="E958" s="8"/>
      <c r="F958" s="4"/>
      <c r="G958" s="4"/>
      <c r="H958" s="4"/>
      <c r="I958" s="4"/>
      <c r="J958" s="4"/>
      <c r="K958" s="4"/>
      <c r="L958" s="4"/>
      <c r="M958" s="8"/>
      <c r="N958" s="4"/>
      <c r="O958" s="4"/>
      <c r="P958" s="4"/>
      <c r="Q958" s="4"/>
      <c r="R958" s="4"/>
      <c r="S958" s="4"/>
      <c r="T958" s="4"/>
      <c r="U958" s="4"/>
      <c r="V958" s="4"/>
      <c r="W958" s="4"/>
      <c r="X958" s="4"/>
      <c r="Y958" s="4"/>
      <c r="Z958" s="4"/>
    </row>
    <row r="959" ht="12.75" customHeight="1">
      <c r="A959" s="7"/>
      <c r="B959" s="7"/>
      <c r="C959" s="7"/>
      <c r="D959" s="4"/>
      <c r="E959" s="8"/>
      <c r="F959" s="4"/>
      <c r="G959" s="4"/>
      <c r="H959" s="4"/>
      <c r="I959" s="4"/>
      <c r="J959" s="4"/>
      <c r="K959" s="4"/>
      <c r="L959" s="4"/>
      <c r="M959" s="8"/>
      <c r="N959" s="4"/>
      <c r="O959" s="4"/>
      <c r="P959" s="4"/>
      <c r="Q959" s="4"/>
      <c r="R959" s="4"/>
      <c r="S959" s="4"/>
      <c r="T959" s="4"/>
      <c r="U959" s="4"/>
      <c r="V959" s="4"/>
      <c r="W959" s="4"/>
      <c r="X959" s="4"/>
      <c r="Y959" s="4"/>
      <c r="Z959" s="4"/>
    </row>
    <row r="960" ht="12.75" customHeight="1">
      <c r="A960" s="7"/>
      <c r="B960" s="7"/>
      <c r="C960" s="7"/>
      <c r="D960" s="4"/>
      <c r="E960" s="8"/>
      <c r="F960" s="4"/>
      <c r="G960" s="4"/>
      <c r="H960" s="4"/>
      <c r="I960" s="4"/>
      <c r="J960" s="4"/>
      <c r="K960" s="4"/>
      <c r="L960" s="4"/>
      <c r="M960" s="8"/>
      <c r="N960" s="4"/>
      <c r="O960" s="4"/>
      <c r="P960" s="4"/>
      <c r="Q960" s="4"/>
      <c r="R960" s="4"/>
      <c r="S960" s="4"/>
      <c r="T960" s="4"/>
      <c r="U960" s="4"/>
      <c r="V960" s="4"/>
      <c r="W960" s="4"/>
      <c r="X960" s="4"/>
      <c r="Y960" s="4"/>
      <c r="Z960" s="4"/>
    </row>
    <row r="961" ht="12.75" customHeight="1">
      <c r="A961" s="7"/>
      <c r="B961" s="7"/>
      <c r="C961" s="7"/>
      <c r="D961" s="4"/>
      <c r="E961" s="8"/>
      <c r="F961" s="4"/>
      <c r="G961" s="4"/>
      <c r="H961" s="4"/>
      <c r="I961" s="4"/>
      <c r="J961" s="4"/>
      <c r="K961" s="4"/>
      <c r="L961" s="4"/>
      <c r="M961" s="8"/>
      <c r="N961" s="4"/>
      <c r="O961" s="4"/>
      <c r="P961" s="4"/>
      <c r="Q961" s="4"/>
      <c r="R961" s="4"/>
      <c r="S961" s="4"/>
      <c r="T961" s="4"/>
      <c r="U961" s="4"/>
      <c r="V961" s="4"/>
      <c r="W961" s="4"/>
      <c r="X961" s="4"/>
      <c r="Y961" s="4"/>
      <c r="Z961" s="4"/>
    </row>
    <row r="962" ht="12.75" customHeight="1">
      <c r="A962" s="7"/>
      <c r="B962" s="7"/>
      <c r="C962" s="7"/>
      <c r="D962" s="4"/>
      <c r="E962" s="8"/>
      <c r="F962" s="4"/>
      <c r="G962" s="4"/>
      <c r="H962" s="4"/>
      <c r="I962" s="4"/>
      <c r="J962" s="4"/>
      <c r="K962" s="4"/>
      <c r="L962" s="4"/>
      <c r="M962" s="8"/>
      <c r="N962" s="4"/>
      <c r="O962" s="4"/>
      <c r="P962" s="4"/>
      <c r="Q962" s="4"/>
      <c r="R962" s="4"/>
      <c r="S962" s="4"/>
      <c r="T962" s="4"/>
      <c r="U962" s="4"/>
      <c r="V962" s="4"/>
      <c r="W962" s="4"/>
      <c r="X962" s="4"/>
      <c r="Y962" s="4"/>
      <c r="Z962" s="4"/>
    </row>
    <row r="963" ht="12.75" customHeight="1">
      <c r="A963" s="7"/>
      <c r="B963" s="7"/>
      <c r="C963" s="7"/>
      <c r="D963" s="4"/>
      <c r="E963" s="8"/>
      <c r="F963" s="4"/>
      <c r="G963" s="4"/>
      <c r="H963" s="4"/>
      <c r="I963" s="4"/>
      <c r="J963" s="4"/>
      <c r="K963" s="4"/>
      <c r="L963" s="4"/>
      <c r="M963" s="8"/>
      <c r="N963" s="4"/>
      <c r="O963" s="4"/>
      <c r="P963" s="4"/>
      <c r="Q963" s="4"/>
      <c r="R963" s="4"/>
      <c r="S963" s="4"/>
      <c r="T963" s="4"/>
      <c r="U963" s="4"/>
      <c r="V963" s="4"/>
      <c r="W963" s="4"/>
      <c r="X963" s="4"/>
      <c r="Y963" s="4"/>
      <c r="Z963" s="4"/>
    </row>
    <row r="964" ht="12.75" customHeight="1">
      <c r="A964" s="7"/>
      <c r="B964" s="7"/>
      <c r="C964" s="7"/>
      <c r="D964" s="4"/>
      <c r="E964" s="8"/>
      <c r="F964" s="4"/>
      <c r="G964" s="4"/>
      <c r="H964" s="4"/>
      <c r="I964" s="4"/>
      <c r="J964" s="4"/>
      <c r="K964" s="4"/>
      <c r="L964" s="4"/>
      <c r="M964" s="8"/>
      <c r="N964" s="4"/>
      <c r="O964" s="4"/>
      <c r="P964" s="4"/>
      <c r="Q964" s="4"/>
      <c r="R964" s="4"/>
      <c r="S964" s="4"/>
      <c r="T964" s="4"/>
      <c r="U964" s="4"/>
      <c r="V964" s="4"/>
      <c r="W964" s="4"/>
      <c r="X964" s="4"/>
      <c r="Y964" s="4"/>
      <c r="Z964" s="4"/>
    </row>
    <row r="965" ht="12.75" customHeight="1">
      <c r="A965" s="7"/>
      <c r="B965" s="7"/>
      <c r="C965" s="7"/>
      <c r="D965" s="4"/>
      <c r="E965" s="8"/>
      <c r="F965" s="4"/>
      <c r="G965" s="4"/>
      <c r="H965" s="4"/>
      <c r="I965" s="4"/>
      <c r="J965" s="4"/>
      <c r="K965" s="4"/>
      <c r="L965" s="4"/>
      <c r="M965" s="8"/>
      <c r="N965" s="4"/>
      <c r="O965" s="4"/>
      <c r="P965" s="4"/>
      <c r="Q965" s="4"/>
      <c r="R965" s="4"/>
      <c r="S965" s="4"/>
      <c r="T965" s="4"/>
      <c r="U965" s="4"/>
      <c r="V965" s="4"/>
      <c r="W965" s="4"/>
      <c r="X965" s="4"/>
      <c r="Y965" s="4"/>
      <c r="Z965" s="4"/>
    </row>
    <row r="966" ht="12.75" customHeight="1">
      <c r="A966" s="7"/>
      <c r="B966" s="7"/>
      <c r="C966" s="7"/>
      <c r="D966" s="4"/>
      <c r="E966" s="8"/>
      <c r="F966" s="4"/>
      <c r="G966" s="4"/>
      <c r="H966" s="4"/>
      <c r="I966" s="4"/>
      <c r="J966" s="4"/>
      <c r="K966" s="4"/>
      <c r="L966" s="4"/>
      <c r="M966" s="8"/>
      <c r="N966" s="4"/>
      <c r="O966" s="4"/>
      <c r="P966" s="4"/>
      <c r="Q966" s="4"/>
      <c r="R966" s="4"/>
      <c r="S966" s="4"/>
      <c r="T966" s="4"/>
      <c r="U966" s="4"/>
      <c r="V966" s="4"/>
      <c r="W966" s="4"/>
      <c r="X966" s="4"/>
      <c r="Y966" s="4"/>
      <c r="Z966" s="4"/>
    </row>
    <row r="967" ht="12.75" customHeight="1">
      <c r="A967" s="7"/>
      <c r="B967" s="7"/>
      <c r="C967" s="7"/>
      <c r="D967" s="4"/>
      <c r="E967" s="8"/>
      <c r="F967" s="4"/>
      <c r="G967" s="4"/>
      <c r="H967" s="4"/>
      <c r="I967" s="4"/>
      <c r="J967" s="4"/>
      <c r="K967" s="4"/>
      <c r="L967" s="4"/>
      <c r="M967" s="8"/>
      <c r="N967" s="4"/>
      <c r="O967" s="4"/>
      <c r="P967" s="4"/>
      <c r="Q967" s="4"/>
      <c r="R967" s="4"/>
      <c r="S967" s="4"/>
      <c r="T967" s="4"/>
      <c r="U967" s="4"/>
      <c r="V967" s="4"/>
      <c r="W967" s="4"/>
      <c r="X967" s="4"/>
      <c r="Y967" s="4"/>
      <c r="Z967" s="4"/>
    </row>
    <row r="968" ht="12.75" customHeight="1">
      <c r="A968" s="7"/>
      <c r="B968" s="7"/>
      <c r="C968" s="7"/>
      <c r="D968" s="4"/>
      <c r="E968" s="8"/>
      <c r="F968" s="4"/>
      <c r="G968" s="4"/>
      <c r="H968" s="4"/>
      <c r="I968" s="4"/>
      <c r="J968" s="4"/>
      <c r="K968" s="4"/>
      <c r="L968" s="4"/>
      <c r="M968" s="8"/>
      <c r="N968" s="4"/>
      <c r="O968" s="4"/>
      <c r="P968" s="4"/>
      <c r="Q968" s="4"/>
      <c r="R968" s="4"/>
      <c r="S968" s="4"/>
      <c r="T968" s="4"/>
      <c r="U968" s="4"/>
      <c r="V968" s="4"/>
      <c r="W968" s="4"/>
      <c r="X968" s="4"/>
      <c r="Y968" s="4"/>
      <c r="Z968" s="4"/>
    </row>
    <row r="969" ht="12.75" customHeight="1">
      <c r="A969" s="7"/>
      <c r="B969" s="7"/>
      <c r="C969" s="7"/>
      <c r="D969" s="4"/>
      <c r="E969" s="8"/>
      <c r="F969" s="4"/>
      <c r="G969" s="4"/>
      <c r="H969" s="4"/>
      <c r="I969" s="4"/>
      <c r="J969" s="4"/>
      <c r="K969" s="4"/>
      <c r="L969" s="4"/>
      <c r="M969" s="8"/>
      <c r="N969" s="4"/>
      <c r="O969" s="4"/>
      <c r="P969" s="4"/>
      <c r="Q969" s="4"/>
      <c r="R969" s="4"/>
      <c r="S969" s="4"/>
      <c r="T969" s="4"/>
      <c r="U969" s="4"/>
      <c r="V969" s="4"/>
      <c r="W969" s="4"/>
      <c r="X969" s="4"/>
      <c r="Y969" s="4"/>
      <c r="Z969" s="4"/>
    </row>
    <row r="970" ht="12.75" customHeight="1">
      <c r="A970" s="7"/>
      <c r="B970" s="7"/>
      <c r="C970" s="7"/>
      <c r="D970" s="4"/>
      <c r="E970" s="8"/>
      <c r="F970" s="4"/>
      <c r="G970" s="4"/>
      <c r="H970" s="4"/>
      <c r="I970" s="4"/>
      <c r="J970" s="4"/>
      <c r="K970" s="4"/>
      <c r="L970" s="4"/>
      <c r="M970" s="8"/>
      <c r="N970" s="4"/>
      <c r="O970" s="4"/>
      <c r="P970" s="4"/>
      <c r="Q970" s="4"/>
      <c r="R970" s="4"/>
      <c r="S970" s="4"/>
      <c r="T970" s="4"/>
      <c r="U970" s="4"/>
      <c r="V970" s="4"/>
      <c r="W970" s="4"/>
      <c r="X970" s="4"/>
      <c r="Y970" s="4"/>
      <c r="Z970" s="4"/>
    </row>
    <row r="971" ht="12.75" customHeight="1">
      <c r="A971" s="7"/>
      <c r="B971" s="7"/>
      <c r="C971" s="7"/>
      <c r="D971" s="4"/>
      <c r="E971" s="8"/>
      <c r="F971" s="4"/>
      <c r="G971" s="4"/>
      <c r="H971" s="4"/>
      <c r="I971" s="4"/>
      <c r="J971" s="4"/>
      <c r="K971" s="4"/>
      <c r="L971" s="4"/>
      <c r="M971" s="8"/>
      <c r="N971" s="4"/>
      <c r="O971" s="4"/>
      <c r="P971" s="4"/>
      <c r="Q971" s="4"/>
      <c r="R971" s="4"/>
      <c r="S971" s="4"/>
      <c r="T971" s="4"/>
      <c r="U971" s="4"/>
      <c r="V971" s="4"/>
      <c r="W971" s="4"/>
      <c r="X971" s="4"/>
      <c r="Y971" s="4"/>
      <c r="Z971" s="4"/>
    </row>
    <row r="972" ht="12.75" customHeight="1">
      <c r="A972" s="7"/>
      <c r="B972" s="7"/>
      <c r="C972" s="7"/>
      <c r="D972" s="4"/>
      <c r="E972" s="8"/>
      <c r="F972" s="4"/>
      <c r="G972" s="4"/>
      <c r="H972" s="4"/>
      <c r="I972" s="4"/>
      <c r="J972" s="4"/>
      <c r="K972" s="4"/>
      <c r="L972" s="4"/>
      <c r="M972" s="8"/>
      <c r="N972" s="4"/>
      <c r="O972" s="4"/>
      <c r="P972" s="4"/>
      <c r="Q972" s="4"/>
      <c r="R972" s="4"/>
      <c r="S972" s="4"/>
      <c r="T972" s="4"/>
      <c r="U972" s="4"/>
      <c r="V972" s="4"/>
      <c r="W972" s="4"/>
      <c r="X972" s="4"/>
      <c r="Y972" s="4"/>
      <c r="Z972" s="4"/>
    </row>
    <row r="973" ht="12.75" customHeight="1">
      <c r="A973" s="7"/>
      <c r="B973" s="7"/>
      <c r="C973" s="7"/>
      <c r="D973" s="4"/>
      <c r="E973" s="8"/>
      <c r="F973" s="4"/>
      <c r="G973" s="4"/>
      <c r="H973" s="4"/>
      <c r="I973" s="4"/>
      <c r="J973" s="4"/>
      <c r="K973" s="4"/>
      <c r="L973" s="4"/>
      <c r="M973" s="8"/>
      <c r="N973" s="4"/>
      <c r="O973" s="4"/>
      <c r="P973" s="4"/>
      <c r="Q973" s="4"/>
      <c r="R973" s="4"/>
      <c r="S973" s="4"/>
      <c r="T973" s="4"/>
      <c r="U973" s="4"/>
      <c r="V973" s="4"/>
      <c r="W973" s="4"/>
      <c r="X973" s="4"/>
      <c r="Y973" s="4"/>
      <c r="Z973" s="4"/>
    </row>
    <row r="974" ht="12.75" customHeight="1">
      <c r="A974" s="7"/>
      <c r="B974" s="7"/>
      <c r="C974" s="7"/>
      <c r="D974" s="4"/>
      <c r="E974" s="8"/>
      <c r="F974" s="4"/>
      <c r="G974" s="4"/>
      <c r="H974" s="4"/>
      <c r="I974" s="4"/>
      <c r="J974" s="4"/>
      <c r="K974" s="4"/>
      <c r="L974" s="4"/>
      <c r="M974" s="8"/>
      <c r="N974" s="4"/>
      <c r="O974" s="4"/>
      <c r="P974" s="4"/>
      <c r="Q974" s="4"/>
      <c r="R974" s="4"/>
      <c r="S974" s="4"/>
      <c r="T974" s="4"/>
      <c r="U974" s="4"/>
      <c r="V974" s="4"/>
      <c r="W974" s="4"/>
      <c r="X974" s="4"/>
      <c r="Y974" s="4"/>
      <c r="Z974" s="4"/>
    </row>
    <row r="975" ht="12.75" customHeight="1">
      <c r="A975" s="7"/>
      <c r="B975" s="7"/>
      <c r="C975" s="7"/>
      <c r="D975" s="4"/>
      <c r="E975" s="8"/>
      <c r="F975" s="4"/>
      <c r="G975" s="4"/>
      <c r="H975" s="4"/>
      <c r="I975" s="4"/>
      <c r="J975" s="4"/>
      <c r="K975" s="4"/>
      <c r="L975" s="4"/>
      <c r="M975" s="8"/>
      <c r="N975" s="4"/>
      <c r="O975" s="4"/>
      <c r="P975" s="4"/>
      <c r="Q975" s="4"/>
      <c r="R975" s="4"/>
      <c r="S975" s="4"/>
      <c r="T975" s="4"/>
      <c r="U975" s="4"/>
      <c r="V975" s="4"/>
      <c r="W975" s="4"/>
      <c r="X975" s="4"/>
      <c r="Y975" s="4"/>
      <c r="Z975" s="4"/>
    </row>
    <row r="976" ht="12.75" customHeight="1">
      <c r="A976" s="7"/>
      <c r="B976" s="7"/>
      <c r="C976" s="7"/>
      <c r="D976" s="4"/>
      <c r="E976" s="8"/>
      <c r="F976" s="4"/>
      <c r="G976" s="4"/>
      <c r="H976" s="4"/>
      <c r="I976" s="4"/>
      <c r="J976" s="4"/>
      <c r="K976" s="4"/>
      <c r="L976" s="4"/>
      <c r="M976" s="8"/>
      <c r="N976" s="4"/>
      <c r="O976" s="4"/>
      <c r="P976" s="4"/>
      <c r="Q976" s="4"/>
      <c r="R976" s="4"/>
      <c r="S976" s="4"/>
      <c r="T976" s="4"/>
      <c r="U976" s="4"/>
      <c r="V976" s="4"/>
      <c r="W976" s="4"/>
      <c r="X976" s="4"/>
      <c r="Y976" s="4"/>
      <c r="Z976" s="4"/>
    </row>
    <row r="977" ht="12.75" customHeight="1">
      <c r="A977" s="7"/>
      <c r="B977" s="7"/>
      <c r="C977" s="7"/>
      <c r="D977" s="4"/>
      <c r="E977" s="8"/>
      <c r="F977" s="4"/>
      <c r="G977" s="4"/>
      <c r="H977" s="4"/>
      <c r="I977" s="4"/>
      <c r="J977" s="4"/>
      <c r="K977" s="4"/>
      <c r="L977" s="4"/>
      <c r="M977" s="8"/>
      <c r="N977" s="4"/>
      <c r="O977" s="4"/>
      <c r="P977" s="4"/>
      <c r="Q977" s="4"/>
      <c r="R977" s="4"/>
      <c r="S977" s="4"/>
      <c r="T977" s="4"/>
      <c r="U977" s="4"/>
      <c r="V977" s="4"/>
      <c r="W977" s="4"/>
      <c r="X977" s="4"/>
      <c r="Y977" s="4"/>
      <c r="Z977" s="4"/>
    </row>
    <row r="978" ht="12.75" customHeight="1">
      <c r="A978" s="7"/>
      <c r="B978" s="7"/>
      <c r="C978" s="7"/>
      <c r="D978" s="4"/>
      <c r="E978" s="8"/>
      <c r="F978" s="4"/>
      <c r="G978" s="4"/>
      <c r="H978" s="4"/>
      <c r="I978" s="4"/>
      <c r="J978" s="4"/>
      <c r="K978" s="4"/>
      <c r="L978" s="4"/>
      <c r="M978" s="8"/>
      <c r="N978" s="4"/>
      <c r="O978" s="4"/>
      <c r="P978" s="4"/>
      <c r="Q978" s="4"/>
      <c r="R978" s="4"/>
      <c r="S978" s="4"/>
      <c r="T978" s="4"/>
      <c r="U978" s="4"/>
      <c r="V978" s="4"/>
      <c r="W978" s="4"/>
      <c r="X978" s="4"/>
      <c r="Y978" s="4"/>
      <c r="Z978" s="4"/>
    </row>
    <row r="979" ht="12.75" customHeight="1">
      <c r="A979" s="7"/>
      <c r="B979" s="7"/>
      <c r="C979" s="7"/>
      <c r="D979" s="4"/>
      <c r="E979" s="8"/>
      <c r="F979" s="4"/>
      <c r="G979" s="4"/>
      <c r="H979" s="4"/>
      <c r="I979" s="4"/>
      <c r="J979" s="4"/>
      <c r="K979" s="4"/>
      <c r="L979" s="4"/>
      <c r="M979" s="8"/>
      <c r="N979" s="4"/>
      <c r="O979" s="4"/>
      <c r="P979" s="4"/>
      <c r="Q979" s="4"/>
      <c r="R979" s="4"/>
      <c r="S979" s="4"/>
      <c r="T979" s="4"/>
      <c r="U979" s="4"/>
      <c r="V979" s="4"/>
      <c r="W979" s="4"/>
      <c r="X979" s="4"/>
      <c r="Y979" s="4"/>
      <c r="Z979" s="4"/>
    </row>
    <row r="980" ht="12.75" customHeight="1">
      <c r="A980" s="7"/>
      <c r="B980" s="7"/>
      <c r="C980" s="7"/>
      <c r="D980" s="4"/>
      <c r="E980" s="8"/>
      <c r="F980" s="4"/>
      <c r="G980" s="4"/>
      <c r="H980" s="4"/>
      <c r="I980" s="4"/>
      <c r="J980" s="4"/>
      <c r="K980" s="4"/>
      <c r="L980" s="4"/>
      <c r="M980" s="8"/>
      <c r="N980" s="4"/>
      <c r="O980" s="4"/>
      <c r="P980" s="4"/>
      <c r="Q980" s="4"/>
      <c r="R980" s="4"/>
      <c r="S980" s="4"/>
      <c r="T980" s="4"/>
      <c r="U980" s="4"/>
      <c r="V980" s="4"/>
      <c r="W980" s="4"/>
      <c r="X980" s="4"/>
      <c r="Y980" s="4"/>
      <c r="Z980" s="4"/>
    </row>
    <row r="981" ht="12.75" customHeight="1">
      <c r="A981" s="7"/>
      <c r="B981" s="7"/>
      <c r="C981" s="7"/>
      <c r="D981" s="4"/>
      <c r="E981" s="8"/>
      <c r="F981" s="4"/>
      <c r="G981" s="4"/>
      <c r="H981" s="4"/>
      <c r="I981" s="4"/>
      <c r="J981" s="4"/>
      <c r="K981" s="4"/>
      <c r="L981" s="4"/>
      <c r="M981" s="8"/>
      <c r="N981" s="4"/>
      <c r="O981" s="4"/>
      <c r="P981" s="4"/>
      <c r="Q981" s="4"/>
      <c r="R981" s="4"/>
      <c r="S981" s="4"/>
      <c r="T981" s="4"/>
      <c r="U981" s="4"/>
      <c r="V981" s="4"/>
      <c r="W981" s="4"/>
      <c r="X981" s="4"/>
      <c r="Y981" s="4"/>
      <c r="Z981" s="4"/>
    </row>
    <row r="982" ht="12.75" customHeight="1">
      <c r="A982" s="7"/>
      <c r="B982" s="7"/>
      <c r="C982" s="7"/>
      <c r="D982" s="4"/>
      <c r="E982" s="8"/>
      <c r="F982" s="4"/>
      <c r="G982" s="4"/>
      <c r="H982" s="4"/>
      <c r="I982" s="4"/>
      <c r="J982" s="4"/>
      <c r="K982" s="4"/>
      <c r="L982" s="4"/>
      <c r="M982" s="8"/>
      <c r="N982" s="4"/>
      <c r="O982" s="4"/>
      <c r="P982" s="4"/>
      <c r="Q982" s="4"/>
      <c r="R982" s="4"/>
      <c r="S982" s="4"/>
      <c r="T982" s="4"/>
      <c r="U982" s="4"/>
      <c r="V982" s="4"/>
      <c r="W982" s="4"/>
      <c r="X982" s="4"/>
      <c r="Y982" s="4"/>
      <c r="Z982" s="4"/>
    </row>
    <row r="983" ht="12.75" customHeight="1">
      <c r="A983" s="7"/>
      <c r="B983" s="7"/>
      <c r="C983" s="7"/>
      <c r="D983" s="4"/>
      <c r="E983" s="8"/>
      <c r="F983" s="4"/>
      <c r="G983" s="4"/>
      <c r="H983" s="4"/>
      <c r="I983" s="4"/>
      <c r="J983" s="4"/>
      <c r="K983" s="4"/>
      <c r="L983" s="4"/>
      <c r="M983" s="8"/>
      <c r="N983" s="4"/>
      <c r="O983" s="4"/>
      <c r="P983" s="4"/>
      <c r="Q983" s="4"/>
      <c r="R983" s="4"/>
      <c r="S983" s="4"/>
      <c r="T983" s="4"/>
      <c r="U983" s="4"/>
      <c r="V983" s="4"/>
      <c r="W983" s="4"/>
      <c r="X983" s="4"/>
      <c r="Y983" s="4"/>
      <c r="Z983" s="4"/>
    </row>
    <row r="984" ht="12.75" customHeight="1">
      <c r="A984" s="7"/>
      <c r="B984" s="7"/>
      <c r="C984" s="7"/>
      <c r="D984" s="4"/>
      <c r="E984" s="8"/>
      <c r="F984" s="4"/>
      <c r="G984" s="4"/>
      <c r="H984" s="4"/>
      <c r="I984" s="4"/>
      <c r="J984" s="4"/>
      <c r="K984" s="4"/>
      <c r="L984" s="4"/>
      <c r="M984" s="8"/>
      <c r="N984" s="4"/>
      <c r="O984" s="4"/>
      <c r="P984" s="4"/>
      <c r="Q984" s="4"/>
      <c r="R984" s="4"/>
      <c r="S984" s="4"/>
      <c r="T984" s="4"/>
      <c r="U984" s="4"/>
      <c r="V984" s="4"/>
      <c r="W984" s="4"/>
      <c r="X984" s="4"/>
      <c r="Y984" s="4"/>
      <c r="Z984" s="4"/>
    </row>
    <row r="985" ht="12.75" customHeight="1">
      <c r="A985" s="7"/>
      <c r="B985" s="7"/>
      <c r="C985" s="7"/>
      <c r="D985" s="4"/>
      <c r="E985" s="8"/>
      <c r="F985" s="4"/>
      <c r="G985" s="4"/>
      <c r="H985" s="4"/>
      <c r="I985" s="4"/>
      <c r="J985" s="4"/>
      <c r="K985" s="4"/>
      <c r="L985" s="4"/>
      <c r="M985" s="8"/>
      <c r="N985" s="4"/>
      <c r="O985" s="4"/>
      <c r="P985" s="4"/>
      <c r="Q985" s="4"/>
      <c r="R985" s="4"/>
      <c r="S985" s="4"/>
      <c r="T985" s="4"/>
      <c r="U985" s="4"/>
      <c r="V985" s="4"/>
      <c r="W985" s="4"/>
      <c r="X985" s="4"/>
      <c r="Y985" s="4"/>
      <c r="Z985" s="4"/>
    </row>
    <row r="986" ht="12.75" customHeight="1">
      <c r="A986" s="7"/>
      <c r="B986" s="7"/>
      <c r="C986" s="7"/>
      <c r="D986" s="4"/>
      <c r="E986" s="8"/>
      <c r="F986" s="4"/>
      <c r="G986" s="4"/>
      <c r="H986" s="4"/>
      <c r="I986" s="4"/>
      <c r="J986" s="4"/>
      <c r="K986" s="4"/>
      <c r="L986" s="4"/>
      <c r="M986" s="8"/>
      <c r="N986" s="4"/>
      <c r="O986" s="4"/>
      <c r="P986" s="4"/>
      <c r="Q986" s="4"/>
      <c r="R986" s="4"/>
      <c r="S986" s="4"/>
      <c r="T986" s="4"/>
      <c r="U986" s="4"/>
      <c r="V986" s="4"/>
      <c r="W986" s="4"/>
      <c r="X986" s="4"/>
      <c r="Y986" s="4"/>
      <c r="Z986" s="4"/>
    </row>
    <row r="987" ht="12.75" customHeight="1">
      <c r="A987" s="7"/>
      <c r="B987" s="7"/>
      <c r="C987" s="7"/>
      <c r="D987" s="4"/>
      <c r="E987" s="8"/>
      <c r="F987" s="4"/>
      <c r="G987" s="4"/>
      <c r="H987" s="4"/>
      <c r="I987" s="4"/>
      <c r="J987" s="4"/>
      <c r="K987" s="4"/>
      <c r="L987" s="4"/>
      <c r="M987" s="8"/>
      <c r="N987" s="4"/>
      <c r="O987" s="4"/>
      <c r="P987" s="4"/>
      <c r="Q987" s="4"/>
      <c r="R987" s="4"/>
      <c r="S987" s="4"/>
      <c r="T987" s="4"/>
      <c r="U987" s="4"/>
      <c r="V987" s="4"/>
      <c r="W987" s="4"/>
      <c r="X987" s="4"/>
      <c r="Y987" s="4"/>
      <c r="Z987" s="4"/>
    </row>
    <row r="988" ht="12.75" customHeight="1">
      <c r="A988" s="7"/>
      <c r="B988" s="7"/>
      <c r="C988" s="7"/>
      <c r="D988" s="4"/>
      <c r="E988" s="8"/>
      <c r="F988" s="4"/>
      <c r="G988" s="4"/>
      <c r="H988" s="4"/>
      <c r="I988" s="4"/>
      <c r="J988" s="4"/>
      <c r="K988" s="4"/>
      <c r="L988" s="4"/>
      <c r="M988" s="8"/>
      <c r="N988" s="4"/>
      <c r="O988" s="4"/>
      <c r="P988" s="4"/>
      <c r="Q988" s="4"/>
      <c r="R988" s="4"/>
      <c r="S988" s="4"/>
      <c r="T988" s="4"/>
      <c r="U988" s="4"/>
      <c r="V988" s="4"/>
      <c r="W988" s="4"/>
      <c r="X988" s="4"/>
      <c r="Y988" s="4"/>
      <c r="Z988" s="4"/>
    </row>
    <row r="989" ht="12.75" customHeight="1">
      <c r="A989" s="7"/>
      <c r="B989" s="7"/>
      <c r="C989" s="7"/>
      <c r="D989" s="4"/>
      <c r="E989" s="8"/>
      <c r="F989" s="4"/>
      <c r="G989" s="4"/>
      <c r="H989" s="4"/>
      <c r="I989" s="4"/>
      <c r="J989" s="4"/>
      <c r="K989" s="4"/>
      <c r="L989" s="4"/>
      <c r="M989" s="8"/>
      <c r="N989" s="4"/>
      <c r="O989" s="4"/>
      <c r="P989" s="4"/>
      <c r="Q989" s="4"/>
      <c r="R989" s="4"/>
      <c r="S989" s="4"/>
      <c r="T989" s="4"/>
      <c r="U989" s="4"/>
      <c r="V989" s="4"/>
      <c r="W989" s="4"/>
      <c r="X989" s="4"/>
      <c r="Y989" s="4"/>
      <c r="Z989" s="4"/>
    </row>
    <row r="990" ht="12.75" customHeight="1">
      <c r="A990" s="7"/>
      <c r="B990" s="7"/>
      <c r="C990" s="7"/>
      <c r="D990" s="4"/>
      <c r="E990" s="8"/>
      <c r="F990" s="4"/>
      <c r="G990" s="4"/>
      <c r="H990" s="4"/>
      <c r="I990" s="4"/>
      <c r="J990" s="4"/>
      <c r="K990" s="4"/>
      <c r="L990" s="4"/>
      <c r="M990" s="8"/>
      <c r="N990" s="4"/>
      <c r="O990" s="4"/>
      <c r="P990" s="4"/>
      <c r="Q990" s="4"/>
      <c r="R990" s="4"/>
      <c r="S990" s="4"/>
      <c r="T990" s="4"/>
      <c r="U990" s="4"/>
      <c r="V990" s="4"/>
      <c r="W990" s="4"/>
      <c r="X990" s="4"/>
      <c r="Y990" s="4"/>
      <c r="Z990" s="4"/>
    </row>
    <row r="991" ht="12.75" customHeight="1">
      <c r="A991" s="7"/>
      <c r="B991" s="7"/>
      <c r="C991" s="7"/>
      <c r="D991" s="4"/>
      <c r="E991" s="8"/>
      <c r="F991" s="4"/>
      <c r="G991" s="4"/>
      <c r="H991" s="4"/>
      <c r="I991" s="4"/>
      <c r="J991" s="4"/>
      <c r="K991" s="4"/>
      <c r="L991" s="4"/>
      <c r="M991" s="8"/>
      <c r="N991" s="4"/>
      <c r="O991" s="4"/>
      <c r="P991" s="4"/>
      <c r="Q991" s="4"/>
      <c r="R991" s="4"/>
      <c r="S991" s="4"/>
      <c r="T991" s="4"/>
      <c r="U991" s="4"/>
      <c r="V991" s="4"/>
      <c r="W991" s="4"/>
      <c r="X991" s="4"/>
      <c r="Y991" s="4"/>
      <c r="Z991" s="4"/>
    </row>
    <row r="992" ht="12.75" customHeight="1">
      <c r="A992" s="7"/>
      <c r="B992" s="7"/>
      <c r="C992" s="7"/>
      <c r="D992" s="4"/>
      <c r="E992" s="8"/>
      <c r="F992" s="4"/>
      <c r="G992" s="4"/>
      <c r="H992" s="4"/>
      <c r="I992" s="4"/>
      <c r="J992" s="4"/>
      <c r="K992" s="4"/>
      <c r="L992" s="4"/>
      <c r="M992" s="8"/>
      <c r="N992" s="4"/>
      <c r="O992" s="4"/>
      <c r="P992" s="4"/>
      <c r="Q992" s="4"/>
      <c r="R992" s="4"/>
      <c r="S992" s="4"/>
      <c r="T992" s="4"/>
      <c r="U992" s="4"/>
      <c r="V992" s="4"/>
      <c r="W992" s="4"/>
      <c r="X992" s="4"/>
      <c r="Y992" s="4"/>
      <c r="Z992" s="4"/>
    </row>
    <row r="993" ht="12.75" customHeight="1">
      <c r="A993" s="7"/>
      <c r="B993" s="7"/>
      <c r="C993" s="7"/>
      <c r="D993" s="4"/>
      <c r="E993" s="8"/>
      <c r="F993" s="4"/>
      <c r="G993" s="4"/>
      <c r="H993" s="4"/>
      <c r="I993" s="4"/>
      <c r="J993" s="4"/>
      <c r="K993" s="4"/>
      <c r="L993" s="4"/>
      <c r="M993" s="8"/>
      <c r="N993" s="4"/>
      <c r="O993" s="4"/>
      <c r="P993" s="4"/>
      <c r="Q993" s="4"/>
      <c r="R993" s="4"/>
      <c r="S993" s="4"/>
      <c r="T993" s="4"/>
      <c r="U993" s="4"/>
      <c r="V993" s="4"/>
      <c r="W993" s="4"/>
      <c r="X993" s="4"/>
      <c r="Y993" s="4"/>
      <c r="Z993" s="4"/>
    </row>
    <row r="994" ht="12.75" customHeight="1">
      <c r="A994" s="7"/>
      <c r="B994" s="7"/>
      <c r="C994" s="7"/>
      <c r="D994" s="4"/>
      <c r="E994" s="8"/>
      <c r="F994" s="4"/>
      <c r="G994" s="4"/>
      <c r="H994" s="4"/>
      <c r="I994" s="4"/>
      <c r="J994" s="4"/>
      <c r="K994" s="4"/>
      <c r="L994" s="4"/>
      <c r="M994" s="8"/>
      <c r="N994" s="4"/>
      <c r="O994" s="4"/>
      <c r="P994" s="4"/>
      <c r="Q994" s="4"/>
      <c r="R994" s="4"/>
      <c r="S994" s="4"/>
      <c r="T994" s="4"/>
      <c r="U994" s="4"/>
      <c r="V994" s="4"/>
      <c r="W994" s="4"/>
      <c r="X994" s="4"/>
      <c r="Y994" s="4"/>
      <c r="Z994" s="4"/>
    </row>
    <row r="995" ht="12.75" customHeight="1">
      <c r="A995" s="7"/>
      <c r="B995" s="7"/>
      <c r="C995" s="7"/>
      <c r="D995" s="4"/>
      <c r="E995" s="8"/>
      <c r="F995" s="4"/>
      <c r="G995" s="4"/>
      <c r="H995" s="4"/>
      <c r="I995" s="4"/>
      <c r="J995" s="4"/>
      <c r="K995" s="4"/>
      <c r="L995" s="4"/>
      <c r="M995" s="8"/>
      <c r="N995" s="4"/>
      <c r="O995" s="4"/>
      <c r="P995" s="4"/>
      <c r="Q995" s="4"/>
      <c r="R995" s="4"/>
      <c r="S995" s="4"/>
      <c r="T995" s="4"/>
      <c r="U995" s="4"/>
      <c r="V995" s="4"/>
      <c r="W995" s="4"/>
      <c r="X995" s="4"/>
      <c r="Y995" s="4"/>
      <c r="Z995" s="4"/>
    </row>
    <row r="996" ht="12.75" customHeight="1">
      <c r="A996" s="7"/>
      <c r="B996" s="7"/>
      <c r="C996" s="7"/>
      <c r="D996" s="4"/>
      <c r="E996" s="8"/>
      <c r="F996" s="4"/>
      <c r="G996" s="4"/>
      <c r="H996" s="4"/>
      <c r="I996" s="4"/>
      <c r="J996" s="4"/>
      <c r="K996" s="4"/>
      <c r="L996" s="4"/>
      <c r="M996" s="8"/>
      <c r="N996" s="4"/>
      <c r="O996" s="4"/>
      <c r="P996" s="4"/>
      <c r="Q996" s="4"/>
      <c r="R996" s="4"/>
      <c r="S996" s="4"/>
      <c r="T996" s="4"/>
      <c r="U996" s="4"/>
      <c r="V996" s="4"/>
      <c r="W996" s="4"/>
      <c r="X996" s="4"/>
      <c r="Y996" s="4"/>
      <c r="Z996" s="4"/>
    </row>
    <row r="997" ht="12.75" customHeight="1">
      <c r="A997" s="7"/>
      <c r="B997" s="7"/>
      <c r="C997" s="7"/>
      <c r="D997" s="4"/>
      <c r="E997" s="8"/>
      <c r="F997" s="4"/>
      <c r="G997" s="4"/>
      <c r="H997" s="4"/>
      <c r="I997" s="4"/>
      <c r="J997" s="4"/>
      <c r="K997" s="4"/>
      <c r="L997" s="4"/>
      <c r="M997" s="8"/>
      <c r="N997" s="4"/>
      <c r="O997" s="4"/>
      <c r="P997" s="4"/>
      <c r="Q997" s="4"/>
      <c r="R997" s="4"/>
      <c r="S997" s="4"/>
      <c r="T997" s="4"/>
      <c r="U997" s="4"/>
      <c r="V997" s="4"/>
      <c r="W997" s="4"/>
      <c r="X997" s="4"/>
      <c r="Y997" s="4"/>
      <c r="Z997" s="4"/>
    </row>
    <row r="998" ht="12.75" customHeight="1">
      <c r="A998" s="7"/>
      <c r="B998" s="7"/>
      <c r="C998" s="7"/>
      <c r="D998" s="4"/>
      <c r="E998" s="8"/>
      <c r="F998" s="4"/>
      <c r="G998" s="4"/>
      <c r="H998" s="4"/>
      <c r="I998" s="4"/>
      <c r="J998" s="4"/>
      <c r="K998" s="4"/>
      <c r="L998" s="4"/>
      <c r="M998" s="8"/>
      <c r="N998" s="4"/>
      <c r="O998" s="4"/>
      <c r="P998" s="4"/>
      <c r="Q998" s="4"/>
      <c r="R998" s="4"/>
      <c r="S998" s="4"/>
      <c r="T998" s="4"/>
      <c r="U998" s="4"/>
      <c r="V998" s="4"/>
      <c r="W998" s="4"/>
      <c r="X998" s="4"/>
      <c r="Y998" s="4"/>
      <c r="Z998" s="4"/>
    </row>
    <row r="999" ht="12.75" customHeight="1">
      <c r="A999" s="7"/>
      <c r="B999" s="7"/>
      <c r="C999" s="7"/>
      <c r="D999" s="4"/>
      <c r="E999" s="8"/>
      <c r="F999" s="4"/>
      <c r="G999" s="4"/>
      <c r="H999" s="4"/>
      <c r="I999" s="4"/>
      <c r="J999" s="4"/>
      <c r="K999" s="4"/>
      <c r="L999" s="4"/>
      <c r="M999" s="8"/>
      <c r="N999" s="4"/>
      <c r="O999" s="4"/>
      <c r="P999" s="4"/>
      <c r="Q999" s="4"/>
      <c r="R999" s="4"/>
      <c r="S999" s="4"/>
      <c r="T999" s="4"/>
      <c r="U999" s="4"/>
      <c r="V999" s="4"/>
      <c r="W999" s="4"/>
      <c r="X999" s="4"/>
      <c r="Y999" s="4"/>
      <c r="Z999" s="4"/>
    </row>
    <row r="1000" ht="12.75" customHeight="1">
      <c r="A1000" s="7"/>
      <c r="B1000" s="7"/>
      <c r="C1000" s="7"/>
      <c r="D1000" s="4"/>
      <c r="E1000" s="8"/>
      <c r="F1000" s="4"/>
      <c r="G1000" s="4"/>
      <c r="H1000" s="4"/>
      <c r="I1000" s="4"/>
      <c r="J1000" s="4"/>
      <c r="K1000" s="4"/>
      <c r="L1000" s="4"/>
      <c r="M1000" s="8"/>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14.38"/>
    <col customWidth="1" min="17" max="26" width="8.5"/>
  </cols>
  <sheetData>
    <row r="1" ht="12.75" customHeight="1">
      <c r="A1" s="4"/>
      <c r="B1" s="4"/>
      <c r="C1" s="4"/>
      <c r="D1" s="4"/>
      <c r="E1" s="4"/>
      <c r="F1" s="4"/>
      <c r="G1" s="4"/>
      <c r="H1" s="4"/>
      <c r="I1" s="4"/>
      <c r="J1" s="4"/>
      <c r="K1" s="4"/>
      <c r="L1" s="4"/>
      <c r="M1" s="4"/>
      <c r="N1" s="4"/>
      <c r="O1" s="4"/>
      <c r="P1" s="4"/>
      <c r="Q1" s="4"/>
      <c r="R1" s="4"/>
      <c r="S1" s="4"/>
      <c r="T1" s="4"/>
      <c r="U1" s="4"/>
      <c r="V1" s="4"/>
      <c r="W1" s="4"/>
      <c r="X1" s="4"/>
      <c r="Y1" s="4"/>
      <c r="Z1" s="4"/>
    </row>
    <row r="2" ht="12.75" customHeight="1">
      <c r="A2" s="9" t="s">
        <v>73</v>
      </c>
      <c r="B2" s="10" t="s">
        <v>74</v>
      </c>
      <c r="C2" s="11" t="s">
        <v>75</v>
      </c>
      <c r="D2" s="12">
        <v>1.0</v>
      </c>
      <c r="E2" s="13">
        <v>43434.0</v>
      </c>
      <c r="F2" s="14" t="str">
        <f>IF(Tabela18[[#This Row],[Estações]]="HMOFICINA","VMS",IFERROR(VLOOKUP(B2,'Cadastro Estacoes'!$A$2:$Z$201,26,0),""))</f>
        <v>#ERROR!</v>
      </c>
      <c r="G2" s="15" t="s">
        <v>67</v>
      </c>
      <c r="H2" s="15"/>
      <c r="I2" s="15" t="s">
        <v>76</v>
      </c>
      <c r="J2" s="15">
        <v>1.0</v>
      </c>
      <c r="K2" s="15" t="s">
        <v>26</v>
      </c>
      <c r="L2" s="15" t="s">
        <v>77</v>
      </c>
      <c r="M2" s="16">
        <v>43410.0</v>
      </c>
      <c r="N2" s="15" t="s">
        <v>78</v>
      </c>
      <c r="O2" s="17">
        <v>43410.0</v>
      </c>
      <c r="P2" s="18" t="str">
        <f>IFERROR(VLOOKUP(B2,'Cadastro Estacoes'!$A:$B,2,0),"")</f>
        <v>SISMO®CSN</v>
      </c>
      <c r="Q2" s="4"/>
      <c r="R2" s="4"/>
      <c r="S2" s="4"/>
      <c r="T2" s="4"/>
      <c r="U2" s="4"/>
      <c r="V2" s="4"/>
      <c r="W2" s="4"/>
      <c r="X2" s="4"/>
      <c r="Y2" s="4"/>
      <c r="Z2" s="4"/>
    </row>
    <row r="3" ht="12.75" customHeight="1">
      <c r="A3" s="9" t="s">
        <v>79</v>
      </c>
      <c r="B3" s="10" t="s">
        <v>80</v>
      </c>
      <c r="C3" s="11" t="s">
        <v>81</v>
      </c>
      <c r="D3" s="12">
        <v>2.0</v>
      </c>
      <c r="E3" s="13" t="s">
        <v>82</v>
      </c>
      <c r="F3" s="14" t="str">
        <f>IF(Tabela18[[#This Row],[Estações]]="HMOFICINA","VMS",IFERROR(VLOOKUP(B3,'Cadastro Estacoes'!$A$2:$Z$201,26,0),""))</f>
        <v>#ERROR!</v>
      </c>
      <c r="G3" s="15" t="s">
        <v>67</v>
      </c>
      <c r="H3" s="15" t="s">
        <v>83</v>
      </c>
      <c r="I3" s="15" t="s">
        <v>84</v>
      </c>
      <c r="J3" s="15"/>
      <c r="K3" s="15" t="s">
        <v>19</v>
      </c>
      <c r="L3" s="15" t="s">
        <v>16</v>
      </c>
      <c r="M3" s="16" t="s">
        <v>85</v>
      </c>
      <c r="N3" s="15" t="s">
        <v>78</v>
      </c>
      <c r="O3" s="17">
        <v>43956.0</v>
      </c>
      <c r="P3" s="18" t="str">
        <f>IFERROR(VLOOKUP(B3,'Cadastro Estacoes'!$A:$B,2,0),"")</f>
        <v>SISMO®VALEPDM</v>
      </c>
      <c r="Q3" s="4"/>
      <c r="R3" s="4"/>
      <c r="S3" s="4"/>
      <c r="T3" s="4"/>
      <c r="U3" s="4"/>
      <c r="V3" s="4"/>
      <c r="W3" s="4"/>
      <c r="X3" s="4"/>
      <c r="Y3" s="4"/>
      <c r="Z3" s="4"/>
    </row>
    <row r="4" ht="12.75" customHeight="1">
      <c r="A4" s="9" t="s">
        <v>86</v>
      </c>
      <c r="B4" s="10" t="s">
        <v>87</v>
      </c>
      <c r="C4" s="11" t="s">
        <v>88</v>
      </c>
      <c r="D4" s="12">
        <v>2.0</v>
      </c>
      <c r="E4" s="13" t="s">
        <v>89</v>
      </c>
      <c r="F4" s="14" t="str">
        <f>IF(Tabela18[[#This Row],[Estações]]="HMOFICINA","VMS",IFERROR(VLOOKUP(B4,'Cadastro Estacoes'!$A$2:$Z$201,26,0),""))</f>
        <v>#ERROR!</v>
      </c>
      <c r="G4" s="15" t="s">
        <v>67</v>
      </c>
      <c r="H4" s="15" t="s">
        <v>90</v>
      </c>
      <c r="I4" s="15"/>
      <c r="J4" s="15"/>
      <c r="K4" s="15" t="s">
        <v>26</v>
      </c>
      <c r="L4" s="15" t="s">
        <v>30</v>
      </c>
      <c r="M4" s="16" t="s">
        <v>91</v>
      </c>
      <c r="N4" s="15" t="s">
        <v>78</v>
      </c>
      <c r="O4" s="17">
        <v>44206.0</v>
      </c>
      <c r="P4" s="18" t="str">
        <f>IFERROR(VLOOKUP(B4,'Cadastro Estacoes'!$A:$B,2,0),"")</f>
        <v>SISMO®PSE</v>
      </c>
      <c r="Q4" s="4"/>
      <c r="R4" s="4"/>
      <c r="S4" s="4"/>
      <c r="T4" s="4"/>
      <c r="U4" s="4"/>
      <c r="V4" s="4"/>
      <c r="W4" s="4"/>
      <c r="X4" s="4"/>
      <c r="Y4" s="4"/>
      <c r="Z4" s="4"/>
    </row>
    <row r="5" ht="12.75" customHeight="1">
      <c r="A5" s="9" t="s">
        <v>92</v>
      </c>
      <c r="B5" s="10" t="s">
        <v>93</v>
      </c>
      <c r="C5" s="11" t="s">
        <v>81</v>
      </c>
      <c r="D5" s="12">
        <v>1.0</v>
      </c>
      <c r="E5" s="13" t="s">
        <v>94</v>
      </c>
      <c r="F5" s="14" t="str">
        <f>IF(Tabela18[[#This Row],[Estações]]="HMOFICINA","VMS",IFERROR(VLOOKUP(B5,'Cadastro Estacoes'!$A$2:$Z$201,26,0),""))</f>
        <v>#ERROR!</v>
      </c>
      <c r="G5" s="15" t="s">
        <v>67</v>
      </c>
      <c r="H5" s="15" t="s">
        <v>83</v>
      </c>
      <c r="I5" s="15" t="s">
        <v>84</v>
      </c>
      <c r="J5" s="15"/>
      <c r="K5" s="15"/>
      <c r="L5" s="15" t="s">
        <v>16</v>
      </c>
      <c r="M5" s="16" t="s">
        <v>85</v>
      </c>
      <c r="N5" s="15" t="s">
        <v>78</v>
      </c>
      <c r="O5" s="17"/>
      <c r="P5" s="18" t="str">
        <f>IFERROR(VLOOKUP(B5,'Cadastro Estacoes'!$A:$B,2,0),"")</f>
        <v>SISMO®TAPAJOS</v>
      </c>
      <c r="Q5" s="4"/>
      <c r="R5" s="4"/>
      <c r="S5" s="4"/>
      <c r="T5" s="4"/>
      <c r="U5" s="4"/>
      <c r="V5" s="4"/>
      <c r="W5" s="4"/>
      <c r="X5" s="4"/>
      <c r="Y5" s="4"/>
      <c r="Z5" s="4"/>
    </row>
    <row r="6" ht="12.75" customHeight="1">
      <c r="A6" s="9" t="s">
        <v>95</v>
      </c>
      <c r="B6" s="10" t="s">
        <v>96</v>
      </c>
      <c r="C6" s="11" t="s">
        <v>97</v>
      </c>
      <c r="D6" s="12">
        <v>0.0</v>
      </c>
      <c r="E6" s="13" t="s">
        <v>98</v>
      </c>
      <c r="F6" s="14" t="str">
        <f>IF(Tabela18[[#This Row],[Estações]]="HMOFICINA","VMS",IFERROR(VLOOKUP(B6,'Cadastro Estacoes'!$A$2:$Z$201,26,0),""))</f>
        <v>#ERROR!</v>
      </c>
      <c r="G6" s="15" t="s">
        <v>67</v>
      </c>
      <c r="H6" s="15" t="s">
        <v>99</v>
      </c>
      <c r="I6" s="15"/>
      <c r="J6" s="15"/>
      <c r="K6" s="15" t="s">
        <v>58</v>
      </c>
      <c r="L6" s="15" t="s">
        <v>77</v>
      </c>
      <c r="M6" s="16" t="s">
        <v>100</v>
      </c>
      <c r="N6" s="15" t="s">
        <v>78</v>
      </c>
      <c r="O6" s="17">
        <v>44110.0</v>
      </c>
      <c r="P6" s="18" t="str">
        <f>IFERROR(VLOOKUP(B6,'Cadastro Estacoes'!$A:$B,2,0),"")</f>
        <v>SISMO®TAPAJOS</v>
      </c>
      <c r="Q6" s="4"/>
      <c r="R6" s="4"/>
      <c r="S6" s="4"/>
      <c r="T6" s="4"/>
      <c r="U6" s="4"/>
      <c r="V6" s="4"/>
      <c r="W6" s="4"/>
      <c r="X6" s="4"/>
      <c r="Y6" s="4"/>
      <c r="Z6" s="4"/>
    </row>
    <row r="7" ht="12.75" customHeight="1">
      <c r="A7" s="9" t="s">
        <v>101</v>
      </c>
      <c r="B7" s="10" t="s">
        <v>102</v>
      </c>
      <c r="C7" s="11" t="s">
        <v>103</v>
      </c>
      <c r="D7" s="12">
        <v>3.0</v>
      </c>
      <c r="E7" s="13" t="s">
        <v>104</v>
      </c>
      <c r="F7" s="14" t="str">
        <f>IF(Tabela18[[#This Row],[Estações]]="HMOFICINA","VMS",IFERROR(VLOOKUP(B7,'Cadastro Estacoes'!$A$2:$Z$201,26,0),""))</f>
        <v>#ERROR!</v>
      </c>
      <c r="G7" s="15" t="s">
        <v>67</v>
      </c>
      <c r="H7" s="15" t="s">
        <v>105</v>
      </c>
      <c r="I7" s="15"/>
      <c r="J7" s="15"/>
      <c r="K7" s="15" t="s">
        <v>23</v>
      </c>
      <c r="L7" s="15" t="s">
        <v>40</v>
      </c>
      <c r="M7" s="16" t="s">
        <v>106</v>
      </c>
      <c r="N7" s="15" t="s">
        <v>78</v>
      </c>
      <c r="O7" s="17">
        <v>43767.0</v>
      </c>
      <c r="P7" s="18" t="str">
        <f>IFERROR(VLOOKUP(B7,'Cadastro Estacoes'!$A:$B,2,0),"")</f>
        <v>SISMO®QUIRIRI</v>
      </c>
      <c r="Q7" s="4"/>
      <c r="R7" s="4"/>
      <c r="S7" s="4"/>
      <c r="T7" s="4"/>
      <c r="U7" s="4"/>
      <c r="V7" s="4"/>
      <c r="W7" s="4"/>
      <c r="X7" s="4"/>
      <c r="Y7" s="4"/>
      <c r="Z7" s="4"/>
    </row>
    <row r="8" ht="12.75" customHeight="1">
      <c r="A8" s="9" t="s">
        <v>107</v>
      </c>
      <c r="B8" s="10" t="s">
        <v>87</v>
      </c>
      <c r="C8" s="11" t="s">
        <v>108</v>
      </c>
      <c r="D8" s="12">
        <v>1.0</v>
      </c>
      <c r="E8" s="13" t="s">
        <v>109</v>
      </c>
      <c r="F8" s="14" t="str">
        <f>IF(Tabela18[[#This Row],[Estações]]="HMOFICINA","VMS",IFERROR(VLOOKUP(B8,'Cadastro Estacoes'!$A$2:$Z$201,26,0),""))</f>
        <v>#ERROR!</v>
      </c>
      <c r="G8" s="15" t="s">
        <v>67</v>
      </c>
      <c r="H8" s="15"/>
      <c r="I8" s="15" t="s">
        <v>110</v>
      </c>
      <c r="J8" s="15"/>
      <c r="K8" s="15" t="s">
        <v>26</v>
      </c>
      <c r="L8" s="15" t="s">
        <v>40</v>
      </c>
      <c r="M8" s="16" t="s">
        <v>106</v>
      </c>
      <c r="N8" s="15" t="s">
        <v>78</v>
      </c>
      <c r="O8" s="17">
        <v>43900.0</v>
      </c>
      <c r="P8" s="18" t="str">
        <f>IFERROR(VLOOKUP(B8,'Cadastro Estacoes'!$A:$B,2,0),"")</f>
        <v>SISMO®PSE</v>
      </c>
      <c r="Q8" s="4"/>
      <c r="R8" s="4"/>
      <c r="S8" s="4"/>
      <c r="T8" s="4"/>
      <c r="U8" s="4"/>
      <c r="V8" s="4"/>
      <c r="W8" s="4"/>
      <c r="X8" s="4"/>
      <c r="Y8" s="4"/>
      <c r="Z8" s="4"/>
    </row>
    <row r="9" ht="12.75" customHeight="1">
      <c r="A9" s="9" t="s">
        <v>111</v>
      </c>
      <c r="B9" s="10" t="s">
        <v>112</v>
      </c>
      <c r="C9" s="11" t="s">
        <v>113</v>
      </c>
      <c r="D9" s="12">
        <v>1.0</v>
      </c>
      <c r="E9" s="13" t="s">
        <v>114</v>
      </c>
      <c r="F9" s="14" t="str">
        <f>IF(Tabela18[[#This Row],[Estações]]="HMOFICINA","VMS",IFERROR(VLOOKUP(B9,'Cadastro Estacoes'!$A$2:$Z$201,26,0),""))</f>
        <v>#ERROR!</v>
      </c>
      <c r="G9" s="15" t="s">
        <v>67</v>
      </c>
      <c r="H9" s="15" t="s">
        <v>115</v>
      </c>
      <c r="I9" s="15" t="s">
        <v>116</v>
      </c>
      <c r="J9" s="15"/>
      <c r="K9" s="15" t="s">
        <v>23</v>
      </c>
      <c r="L9" s="15" t="s">
        <v>117</v>
      </c>
      <c r="M9" s="16" t="s">
        <v>118</v>
      </c>
      <c r="N9" s="15" t="s">
        <v>22</v>
      </c>
      <c r="O9" s="17" t="s">
        <v>118</v>
      </c>
      <c r="P9" s="18" t="str">
        <f>IFERROR(VLOOKUP(B9,'Cadastro Estacoes'!$A:$B,2,0),"")</f>
        <v>SISMO®PARANAGUAPILOTS</v>
      </c>
      <c r="Q9" s="4"/>
      <c r="R9" s="4"/>
      <c r="S9" s="4"/>
      <c r="T9" s="4"/>
      <c r="U9" s="4"/>
      <c r="V9" s="4"/>
      <c r="W9" s="4"/>
      <c r="X9" s="4"/>
      <c r="Y9" s="4"/>
      <c r="Z9" s="4"/>
    </row>
    <row r="10" ht="12.75" customHeight="1">
      <c r="A10" s="9" t="s">
        <v>119</v>
      </c>
      <c r="B10" s="10" t="s">
        <v>120</v>
      </c>
      <c r="C10" s="11" t="s">
        <v>121</v>
      </c>
      <c r="D10" s="12">
        <v>0.0</v>
      </c>
      <c r="E10" s="13" t="s">
        <v>114</v>
      </c>
      <c r="F10" s="14" t="str">
        <f>IF(Tabela18[[#This Row],[Estações]]="HMOFICINA","VMS",IFERROR(VLOOKUP(B10,'Cadastro Estacoes'!$A$2:$Z$201,26,0),""))</f>
        <v>#ERROR!</v>
      </c>
      <c r="G10" s="15" t="s">
        <v>67</v>
      </c>
      <c r="H10" s="15"/>
      <c r="I10" s="15"/>
      <c r="J10" s="15"/>
      <c r="K10" s="15" t="s">
        <v>23</v>
      </c>
      <c r="L10" s="15" t="s">
        <v>117</v>
      </c>
      <c r="M10" s="16" t="s">
        <v>118</v>
      </c>
      <c r="N10" s="15" t="s">
        <v>22</v>
      </c>
      <c r="O10" s="17" t="s">
        <v>118</v>
      </c>
      <c r="P10" s="18" t="str">
        <f>IFERROR(VLOOKUP(B10,'Cadastro Estacoes'!$A:$B,2,0),"")</f>
        <v>SISMO®CATTALINI</v>
      </c>
      <c r="Q10" s="4"/>
      <c r="R10" s="4"/>
      <c r="S10" s="4"/>
      <c r="T10" s="4"/>
      <c r="U10" s="4"/>
      <c r="V10" s="4"/>
      <c r="W10" s="4"/>
      <c r="X10" s="4"/>
      <c r="Y10" s="4"/>
      <c r="Z10" s="4"/>
    </row>
    <row r="11" ht="12.75" customHeight="1">
      <c r="A11" s="9" t="s">
        <v>122</v>
      </c>
      <c r="B11" s="10" t="s">
        <v>123</v>
      </c>
      <c r="C11" s="11" t="s">
        <v>124</v>
      </c>
      <c r="D11" s="12">
        <v>0.0</v>
      </c>
      <c r="E11" s="13" t="s">
        <v>109</v>
      </c>
      <c r="F11" s="14" t="str">
        <f>IF(Tabela18[[#This Row],[Estações]]="HMOFICINA","VMS",IFERROR(VLOOKUP(B11,'Cadastro Estacoes'!$A$2:$Z$201,26,0),""))</f>
        <v>#ERROR!</v>
      </c>
      <c r="G11" s="15" t="s">
        <v>67</v>
      </c>
      <c r="H11" s="15"/>
      <c r="I11" s="15" t="s">
        <v>125</v>
      </c>
      <c r="J11" s="15"/>
      <c r="K11" s="15" t="s">
        <v>19</v>
      </c>
      <c r="L11" s="15" t="s">
        <v>19</v>
      </c>
      <c r="M11" s="16" t="s">
        <v>118</v>
      </c>
      <c r="N11" s="15" t="s">
        <v>78</v>
      </c>
      <c r="O11" s="17" t="s">
        <v>126</v>
      </c>
      <c r="P11" s="18" t="str">
        <f>IFERROR(VLOOKUP(B11,'Cadastro Estacoes'!$A:$B,2,0),"")</f>
        <v>SISMO®VALEPDM</v>
      </c>
      <c r="Q11" s="4"/>
      <c r="R11" s="4"/>
      <c r="S11" s="4"/>
      <c r="T11" s="4"/>
      <c r="U11" s="4"/>
      <c r="V11" s="4"/>
      <c r="W11" s="4"/>
      <c r="X11" s="4"/>
      <c r="Y11" s="4"/>
      <c r="Z11" s="4"/>
    </row>
    <row r="12" ht="12.75" customHeight="1">
      <c r="A12" s="9" t="s">
        <v>127</v>
      </c>
      <c r="B12" s="10" t="s">
        <v>80</v>
      </c>
      <c r="C12" s="11" t="s">
        <v>128</v>
      </c>
      <c r="D12" s="12">
        <v>0.0</v>
      </c>
      <c r="E12" s="13" t="s">
        <v>109</v>
      </c>
      <c r="F12" s="14" t="str">
        <f>IF(Tabela18[[#This Row],[Estações]]="HMOFICINA","VMS",IFERROR(VLOOKUP(B12,'Cadastro Estacoes'!$A$2:$Z$201,26,0),""))</f>
        <v>#ERROR!</v>
      </c>
      <c r="G12" s="15" t="s">
        <v>67</v>
      </c>
      <c r="H12" s="15"/>
      <c r="I12" s="15" t="s">
        <v>129</v>
      </c>
      <c r="J12" s="15"/>
      <c r="K12" s="15" t="s">
        <v>19</v>
      </c>
      <c r="L12" s="15" t="s">
        <v>19</v>
      </c>
      <c r="M12" s="16" t="s">
        <v>118</v>
      </c>
      <c r="N12" s="15" t="s">
        <v>22</v>
      </c>
      <c r="O12" s="17" t="s">
        <v>130</v>
      </c>
      <c r="P12" s="18" t="str">
        <f>IFERROR(VLOOKUP(B12,'Cadastro Estacoes'!$A:$B,2,0),"")</f>
        <v>SISMO®VALEPDM</v>
      </c>
      <c r="Q12" s="4"/>
      <c r="R12" s="4"/>
      <c r="S12" s="4"/>
      <c r="T12" s="4"/>
      <c r="U12" s="4"/>
      <c r="V12" s="4"/>
      <c r="W12" s="4"/>
      <c r="X12" s="4"/>
      <c r="Y12" s="4"/>
      <c r="Z12" s="4"/>
    </row>
    <row r="13" ht="12.75" customHeight="1">
      <c r="A13" s="9" t="s">
        <v>131</v>
      </c>
      <c r="B13" s="10" t="s">
        <v>80</v>
      </c>
      <c r="C13" s="11" t="s">
        <v>124</v>
      </c>
      <c r="D13" s="12">
        <v>0.0</v>
      </c>
      <c r="E13" s="13" t="s">
        <v>109</v>
      </c>
      <c r="F13" s="14" t="str">
        <f>IF(Tabela18[[#This Row],[Estações]]="HMOFICINA","VMS",IFERROR(VLOOKUP(B13,'Cadastro Estacoes'!$A$2:$Z$201,26,0),""))</f>
        <v>#ERROR!</v>
      </c>
      <c r="G13" s="15" t="s">
        <v>67</v>
      </c>
      <c r="H13" s="15"/>
      <c r="I13" s="15" t="s">
        <v>125</v>
      </c>
      <c r="J13" s="15"/>
      <c r="K13" s="15" t="s">
        <v>19</v>
      </c>
      <c r="L13" s="15" t="s">
        <v>19</v>
      </c>
      <c r="M13" s="16" t="s">
        <v>118</v>
      </c>
      <c r="N13" s="15" t="s">
        <v>78</v>
      </c>
      <c r="O13" s="17" t="s">
        <v>132</v>
      </c>
      <c r="P13" s="18" t="str">
        <f>IFERROR(VLOOKUP(B13,'Cadastro Estacoes'!$A:$B,2,0),"")</f>
        <v>SISMO®VALEPDM</v>
      </c>
      <c r="Q13" s="4"/>
      <c r="R13" s="4"/>
      <c r="S13" s="4"/>
      <c r="T13" s="4"/>
      <c r="U13" s="4"/>
      <c r="V13" s="4"/>
      <c r="W13" s="4"/>
      <c r="X13" s="4"/>
      <c r="Y13" s="4"/>
      <c r="Z13" s="4"/>
    </row>
    <row r="14" ht="12.75" customHeight="1">
      <c r="A14" s="9" t="s">
        <v>133</v>
      </c>
      <c r="B14" s="10" t="s">
        <v>123</v>
      </c>
      <c r="C14" s="11" t="s">
        <v>128</v>
      </c>
      <c r="D14" s="12">
        <v>0.0</v>
      </c>
      <c r="E14" s="13" t="s">
        <v>109</v>
      </c>
      <c r="F14" s="14" t="str">
        <f>IF(Tabela18[[#This Row],[Estações]]="HMOFICINA","VMS",IFERROR(VLOOKUP(B14,'Cadastro Estacoes'!$A$2:$Z$201,26,0),""))</f>
        <v>#ERROR!</v>
      </c>
      <c r="G14" s="15" t="s">
        <v>67</v>
      </c>
      <c r="H14" s="15"/>
      <c r="I14" s="15" t="s">
        <v>129</v>
      </c>
      <c r="J14" s="15"/>
      <c r="K14" s="15" t="s">
        <v>19</v>
      </c>
      <c r="L14" s="15" t="s">
        <v>19</v>
      </c>
      <c r="M14" s="16" t="s">
        <v>118</v>
      </c>
      <c r="N14" s="15" t="s">
        <v>22</v>
      </c>
      <c r="O14" s="17" t="s">
        <v>134</v>
      </c>
      <c r="P14" s="18" t="str">
        <f>IFERROR(VLOOKUP(B14,'Cadastro Estacoes'!$A:$B,2,0),"")</f>
        <v>SISMO®VALEPDM</v>
      </c>
      <c r="Q14" s="4"/>
      <c r="R14" s="4"/>
      <c r="S14" s="4"/>
      <c r="T14" s="4"/>
      <c r="U14" s="4"/>
      <c r="V14" s="4"/>
      <c r="W14" s="4"/>
      <c r="X14" s="4"/>
      <c r="Y14" s="4"/>
      <c r="Z14" s="4"/>
    </row>
    <row r="15" ht="12.75" customHeight="1">
      <c r="A15" s="9" t="s">
        <v>135</v>
      </c>
      <c r="B15" s="10" t="s">
        <v>136</v>
      </c>
      <c r="C15" s="11" t="s">
        <v>128</v>
      </c>
      <c r="D15" s="12">
        <v>0.0</v>
      </c>
      <c r="E15" s="13" t="s">
        <v>109</v>
      </c>
      <c r="F15" s="14" t="str">
        <f>IF(Tabela18[[#This Row],[Estações]]="HMOFICINA","VMS",IFERROR(VLOOKUP(B15,'Cadastro Estacoes'!$A$2:$Z$201,26,0),""))</f>
        <v>#ERROR!</v>
      </c>
      <c r="G15" s="15" t="s">
        <v>67</v>
      </c>
      <c r="H15" s="15"/>
      <c r="I15" s="15" t="s">
        <v>129</v>
      </c>
      <c r="J15" s="15"/>
      <c r="K15" s="15" t="s">
        <v>19</v>
      </c>
      <c r="L15" s="15" t="s">
        <v>19</v>
      </c>
      <c r="M15" s="16" t="s">
        <v>118</v>
      </c>
      <c r="N15" s="15" t="s">
        <v>22</v>
      </c>
      <c r="O15" s="17" t="s">
        <v>134</v>
      </c>
      <c r="P15" s="18" t="str">
        <f>IFERROR(VLOOKUP(B15,'Cadastro Estacoes'!$A:$B,2,0),"")</f>
        <v>SISMO®VALEPDM</v>
      </c>
      <c r="Q15" s="4"/>
      <c r="R15" s="4"/>
      <c r="S15" s="4"/>
      <c r="T15" s="4"/>
      <c r="U15" s="4"/>
      <c r="V15" s="4"/>
      <c r="W15" s="4"/>
      <c r="X15" s="4"/>
      <c r="Y15" s="4"/>
      <c r="Z15" s="4"/>
    </row>
    <row r="16" ht="12.75" customHeight="1">
      <c r="A16" s="9" t="s">
        <v>137</v>
      </c>
      <c r="B16" s="10" t="s">
        <v>138</v>
      </c>
      <c r="C16" s="11" t="s">
        <v>128</v>
      </c>
      <c r="D16" s="12">
        <v>0.0</v>
      </c>
      <c r="E16" s="13" t="s">
        <v>109</v>
      </c>
      <c r="F16" s="14" t="str">
        <f>IF(Tabela18[[#This Row],[Estações]]="HMOFICINA","VMS",IFERROR(VLOOKUP(B16,'Cadastro Estacoes'!$A$2:$Z$201,26,0),""))</f>
        <v>#ERROR!</v>
      </c>
      <c r="G16" s="15" t="s">
        <v>67</v>
      </c>
      <c r="H16" s="15"/>
      <c r="I16" s="15" t="s">
        <v>129</v>
      </c>
      <c r="J16" s="15"/>
      <c r="K16" s="15" t="s">
        <v>19</v>
      </c>
      <c r="L16" s="15" t="s">
        <v>19</v>
      </c>
      <c r="M16" s="16" t="s">
        <v>118</v>
      </c>
      <c r="N16" s="15" t="s">
        <v>22</v>
      </c>
      <c r="O16" s="17" t="s">
        <v>139</v>
      </c>
      <c r="P16" s="18" t="str">
        <f>IFERROR(VLOOKUP(B16,'Cadastro Estacoes'!$A:$B,2,0),"")</f>
        <v>SISMO®VALEPDM</v>
      </c>
      <c r="Q16" s="4"/>
      <c r="R16" s="4"/>
      <c r="S16" s="4"/>
      <c r="T16" s="4"/>
      <c r="U16" s="4"/>
      <c r="V16" s="4"/>
      <c r="W16" s="4"/>
      <c r="X16" s="4"/>
      <c r="Y16" s="4"/>
      <c r="Z16" s="4"/>
    </row>
    <row r="17" ht="12.75" customHeight="1">
      <c r="A17" s="9" t="s">
        <v>140</v>
      </c>
      <c r="B17" s="10" t="s">
        <v>136</v>
      </c>
      <c r="C17" s="11" t="s">
        <v>124</v>
      </c>
      <c r="D17" s="12">
        <v>0.0</v>
      </c>
      <c r="E17" s="13" t="s">
        <v>109</v>
      </c>
      <c r="F17" s="14" t="str">
        <f>IF(Tabela18[[#This Row],[Estações]]="HMOFICINA","VMS",IFERROR(VLOOKUP(B17,'Cadastro Estacoes'!$A$2:$Z$201,26,0),""))</f>
        <v>#ERROR!</v>
      </c>
      <c r="G17" s="15" t="s">
        <v>67</v>
      </c>
      <c r="H17" s="15"/>
      <c r="I17" s="15" t="s">
        <v>125</v>
      </c>
      <c r="J17" s="15"/>
      <c r="K17" s="15" t="s">
        <v>19</v>
      </c>
      <c r="L17" s="15" t="s">
        <v>19</v>
      </c>
      <c r="M17" s="16" t="s">
        <v>118</v>
      </c>
      <c r="N17" s="15" t="s">
        <v>78</v>
      </c>
      <c r="O17" s="17" t="s">
        <v>139</v>
      </c>
      <c r="P17" s="18" t="str">
        <f>IFERROR(VLOOKUP(B17,'Cadastro Estacoes'!$A:$B,2,0),"")</f>
        <v>SISMO®VALEPDM</v>
      </c>
      <c r="Q17" s="4"/>
      <c r="R17" s="4"/>
      <c r="S17" s="4"/>
      <c r="T17" s="4"/>
      <c r="U17" s="4"/>
      <c r="V17" s="4"/>
      <c r="W17" s="4"/>
      <c r="X17" s="4"/>
      <c r="Y17" s="4"/>
      <c r="Z17" s="4"/>
    </row>
    <row r="18" ht="12.75" customHeight="1">
      <c r="A18" s="9" t="s">
        <v>141</v>
      </c>
      <c r="B18" s="10" t="s">
        <v>138</v>
      </c>
      <c r="C18" s="11" t="s">
        <v>124</v>
      </c>
      <c r="D18" s="12">
        <v>0.0</v>
      </c>
      <c r="E18" s="13" t="s">
        <v>109</v>
      </c>
      <c r="F18" s="14" t="str">
        <f>IF(Tabela18[[#This Row],[Estações]]="HMOFICINA","VMS",IFERROR(VLOOKUP(B18,'Cadastro Estacoes'!$A$2:$Z$201,26,0),""))</f>
        <v>#ERROR!</v>
      </c>
      <c r="G18" s="15" t="s">
        <v>67</v>
      </c>
      <c r="H18" s="15"/>
      <c r="I18" s="15" t="s">
        <v>125</v>
      </c>
      <c r="J18" s="15"/>
      <c r="K18" s="15" t="s">
        <v>19</v>
      </c>
      <c r="L18" s="15" t="s">
        <v>19</v>
      </c>
      <c r="M18" s="16" t="s">
        <v>118</v>
      </c>
      <c r="N18" s="15" t="s">
        <v>78</v>
      </c>
      <c r="O18" s="17" t="s">
        <v>142</v>
      </c>
      <c r="P18" s="18" t="str">
        <f>IFERROR(VLOOKUP(B18,'Cadastro Estacoes'!$A:$B,2,0),"")</f>
        <v>SISMO®VALEPDM</v>
      </c>
      <c r="Q18" s="4"/>
      <c r="R18" s="4"/>
      <c r="S18" s="4"/>
      <c r="T18" s="4"/>
      <c r="U18" s="4"/>
      <c r="V18" s="4"/>
      <c r="W18" s="4"/>
      <c r="X18" s="4"/>
      <c r="Y18" s="4"/>
      <c r="Z18" s="4"/>
    </row>
    <row r="19" ht="12.75" customHeight="1">
      <c r="A19" s="9" t="s">
        <v>143</v>
      </c>
      <c r="B19" s="10" t="s">
        <v>120</v>
      </c>
      <c r="C19" s="11" t="s">
        <v>144</v>
      </c>
      <c r="D19" s="12">
        <v>1.0</v>
      </c>
      <c r="E19" s="13" t="s">
        <v>114</v>
      </c>
      <c r="F19" s="14" t="str">
        <f>IF(Tabela18[[#This Row],[Estações]]="HMOFICINA","VMS",IFERROR(VLOOKUP(B19,'Cadastro Estacoes'!$A$2:$Z$201,26,0),""))</f>
        <v>#ERROR!</v>
      </c>
      <c r="G19" s="15" t="s">
        <v>67</v>
      </c>
      <c r="H19" s="15" t="s">
        <v>145</v>
      </c>
      <c r="I19" s="15" t="s">
        <v>146</v>
      </c>
      <c r="J19" s="15"/>
      <c r="K19" s="15" t="s">
        <v>23</v>
      </c>
      <c r="L19" s="15" t="s">
        <v>147</v>
      </c>
      <c r="M19" s="16" t="s">
        <v>118</v>
      </c>
      <c r="N19" s="15" t="s">
        <v>78</v>
      </c>
      <c r="O19" s="17" t="s">
        <v>142</v>
      </c>
      <c r="P19" s="18" t="str">
        <f>IFERROR(VLOOKUP(B19,'Cadastro Estacoes'!$A:$B,2,0),"")</f>
        <v>SISMO®CATTALINI</v>
      </c>
      <c r="Q19" s="4"/>
      <c r="R19" s="4"/>
      <c r="S19" s="4"/>
      <c r="T19" s="4"/>
      <c r="U19" s="4"/>
      <c r="V19" s="4"/>
      <c r="W19" s="4"/>
      <c r="X19" s="4"/>
      <c r="Y19" s="4"/>
      <c r="Z19" s="4"/>
    </row>
    <row r="20" ht="12.75" customHeight="1">
      <c r="A20" s="9" t="s">
        <v>148</v>
      </c>
      <c r="B20" s="10" t="s">
        <v>120</v>
      </c>
      <c r="C20" s="11" t="s">
        <v>149</v>
      </c>
      <c r="D20" s="12">
        <v>0.0</v>
      </c>
      <c r="E20" s="13" t="s">
        <v>114</v>
      </c>
      <c r="F20" s="14" t="str">
        <f>IF(Tabela18[[#This Row],[Estações]]="HMOFICINA","VMS",IFERROR(VLOOKUP(B20,'Cadastro Estacoes'!$A$2:$Z$201,26,0),""))</f>
        <v>#ERROR!</v>
      </c>
      <c r="G20" s="15" t="s">
        <v>67</v>
      </c>
      <c r="H20" s="15" t="s">
        <v>150</v>
      </c>
      <c r="I20" s="15" t="s">
        <v>151</v>
      </c>
      <c r="J20" s="15"/>
      <c r="K20" s="15" t="s">
        <v>23</v>
      </c>
      <c r="L20" s="15" t="s">
        <v>147</v>
      </c>
      <c r="M20" s="16" t="s">
        <v>118</v>
      </c>
      <c r="N20" s="15" t="s">
        <v>78</v>
      </c>
      <c r="O20" s="17" t="s">
        <v>142</v>
      </c>
      <c r="P20" s="18" t="str">
        <f>IFERROR(VLOOKUP(B20,'Cadastro Estacoes'!$A:$B,2,0),"")</f>
        <v>SISMO®CATTALINI</v>
      </c>
      <c r="Q20" s="4"/>
      <c r="R20" s="4"/>
      <c r="S20" s="4"/>
      <c r="T20" s="4"/>
      <c r="U20" s="4"/>
      <c r="V20" s="4"/>
      <c r="W20" s="4"/>
      <c r="X20" s="4"/>
      <c r="Y20" s="4"/>
      <c r="Z20" s="4"/>
    </row>
    <row r="21" ht="12.75" customHeight="1">
      <c r="A21" s="9" t="s">
        <v>152</v>
      </c>
      <c r="B21" s="10" t="s">
        <v>112</v>
      </c>
      <c r="C21" s="11" t="s">
        <v>153</v>
      </c>
      <c r="D21" s="12">
        <v>0.0</v>
      </c>
      <c r="E21" s="13" t="s">
        <v>114</v>
      </c>
      <c r="F21" s="14" t="str">
        <f>IF(Tabela18[[#This Row],[Estações]]="HMOFICINA","VMS",IFERROR(VLOOKUP(B21,'Cadastro Estacoes'!$A$2:$Z$201,26,0),""))</f>
        <v>#ERROR!</v>
      </c>
      <c r="G21" s="15" t="s">
        <v>67</v>
      </c>
      <c r="H21" s="15" t="s">
        <v>154</v>
      </c>
      <c r="I21" s="15" t="s">
        <v>155</v>
      </c>
      <c r="J21" s="15"/>
      <c r="K21" s="15" t="s">
        <v>23</v>
      </c>
      <c r="L21" s="15" t="s">
        <v>147</v>
      </c>
      <c r="M21" s="16" t="s">
        <v>118</v>
      </c>
      <c r="N21" s="15" t="s">
        <v>78</v>
      </c>
      <c r="O21" s="17" t="s">
        <v>156</v>
      </c>
      <c r="P21" s="18" t="str">
        <f>IFERROR(VLOOKUP(B21,'Cadastro Estacoes'!$A:$B,2,0),"")</f>
        <v>SISMO®PARANAGUAPILOTS</v>
      </c>
      <c r="Q21" s="4"/>
      <c r="R21" s="4"/>
      <c r="S21" s="4"/>
      <c r="T21" s="4"/>
      <c r="U21" s="4"/>
      <c r="V21" s="4"/>
      <c r="W21" s="4"/>
      <c r="X21" s="4"/>
      <c r="Y21" s="4"/>
      <c r="Z21" s="4"/>
    </row>
    <row r="22" ht="12.75" customHeight="1">
      <c r="A22" s="9" t="s">
        <v>157</v>
      </c>
      <c r="B22" s="10" t="s">
        <v>158</v>
      </c>
      <c r="C22" s="11" t="s">
        <v>159</v>
      </c>
      <c r="D22" s="12">
        <v>1.0</v>
      </c>
      <c r="E22" s="13" t="s">
        <v>160</v>
      </c>
      <c r="F22" s="14" t="str">
        <f>IF(Tabela18[[#This Row],[Estações]]="HMOFICINA","VMS",IFERROR(VLOOKUP(B22,'Cadastro Estacoes'!$A$2:$Z$201,26,0),""))</f>
        <v>#ERROR!</v>
      </c>
      <c r="G22" s="15" t="s">
        <v>67</v>
      </c>
      <c r="H22" s="15"/>
      <c r="I22" s="15" t="s">
        <v>161</v>
      </c>
      <c r="J22" s="15"/>
      <c r="K22" s="15" t="s">
        <v>30</v>
      </c>
      <c r="L22" s="15" t="s">
        <v>162</v>
      </c>
      <c r="M22" s="16" t="s">
        <v>163</v>
      </c>
      <c r="N22" s="15" t="s">
        <v>78</v>
      </c>
      <c r="O22" s="17" t="s">
        <v>164</v>
      </c>
      <c r="P22" s="18" t="str">
        <f>IFERROR(VLOOKUP(B22,'Cadastro Estacoes'!$A:$B,2,0),"")</f>
        <v>SISMO®LIBRA/MULTI</v>
      </c>
      <c r="Q22" s="4"/>
      <c r="R22" s="4"/>
      <c r="S22" s="4"/>
      <c r="T22" s="4"/>
      <c r="U22" s="4"/>
      <c r="V22" s="4"/>
      <c r="W22" s="4"/>
      <c r="X22" s="4"/>
      <c r="Y22" s="4"/>
      <c r="Z22" s="4"/>
    </row>
    <row r="23" ht="12.75" customHeight="1">
      <c r="A23" s="9" t="s">
        <v>165</v>
      </c>
      <c r="B23" s="10" t="s">
        <v>166</v>
      </c>
      <c r="C23" s="11" t="s">
        <v>167</v>
      </c>
      <c r="D23" s="12">
        <v>0.0</v>
      </c>
      <c r="E23" s="13" t="s">
        <v>168</v>
      </c>
      <c r="F23" s="14" t="str">
        <f>IF(Tabela18[[#This Row],[Estações]]="HMOFICINA","VMS",IFERROR(VLOOKUP(B23,'Cadastro Estacoes'!$A$2:$Z$201,26,0),""))</f>
        <v>#ERROR!</v>
      </c>
      <c r="G23" s="15" t="s">
        <v>67</v>
      </c>
      <c r="H23" s="15" t="s">
        <v>169</v>
      </c>
      <c r="I23" s="15"/>
      <c r="J23" s="15"/>
      <c r="K23" s="15" t="s">
        <v>33</v>
      </c>
      <c r="L23" s="15" t="s">
        <v>8</v>
      </c>
      <c r="M23" s="16" t="s">
        <v>170</v>
      </c>
      <c r="N23" s="15" t="s">
        <v>22</v>
      </c>
      <c r="O23" s="17" t="s">
        <v>171</v>
      </c>
      <c r="P23" s="18" t="str">
        <f>IFERROR(VLOOKUP(B23,'Cadastro Estacoes'!$A:$B,2,0),"")</f>
        <v>SEM PROJETO</v>
      </c>
      <c r="Q23" s="4"/>
      <c r="R23" s="4"/>
      <c r="S23" s="4"/>
      <c r="T23" s="4"/>
      <c r="U23" s="4"/>
      <c r="V23" s="4"/>
      <c r="W23" s="4"/>
      <c r="X23" s="4"/>
      <c r="Y23" s="4"/>
      <c r="Z23" s="4"/>
    </row>
    <row r="24" ht="12.75" customHeight="1">
      <c r="A24" s="9" t="s">
        <v>172</v>
      </c>
      <c r="B24" s="10" t="s">
        <v>166</v>
      </c>
      <c r="C24" s="11" t="s">
        <v>173</v>
      </c>
      <c r="D24" s="12">
        <v>2.0</v>
      </c>
      <c r="E24" s="13" t="s">
        <v>174</v>
      </c>
      <c r="F24" s="14" t="str">
        <f>IF(Tabela18[[#This Row],[Estações]]="HMOFICINA","VMS",IFERROR(VLOOKUP(B24,'Cadastro Estacoes'!$A$2:$Z$201,26,0),""))</f>
        <v>#ERROR!</v>
      </c>
      <c r="G24" s="15" t="s">
        <v>67</v>
      </c>
      <c r="H24" s="15" t="s">
        <v>175</v>
      </c>
      <c r="I24" s="15"/>
      <c r="J24" s="15">
        <v>5.0</v>
      </c>
      <c r="K24" s="15" t="s">
        <v>33</v>
      </c>
      <c r="L24" s="15" t="s">
        <v>0</v>
      </c>
      <c r="M24" s="16" t="s">
        <v>176</v>
      </c>
      <c r="N24" s="15" t="s">
        <v>22</v>
      </c>
      <c r="O24" s="17">
        <v>44279.0</v>
      </c>
      <c r="P24" s="18" t="str">
        <f>IFERROR(VLOOKUP(B24,'Cadastro Estacoes'!$A:$B,2,0),"")</f>
        <v>SEM PROJETO</v>
      </c>
      <c r="Q24" s="4"/>
      <c r="R24" s="4"/>
      <c r="S24" s="4"/>
      <c r="T24" s="4"/>
      <c r="U24" s="4"/>
      <c r="V24" s="4"/>
      <c r="W24" s="4"/>
      <c r="X24" s="4"/>
      <c r="Y24" s="4"/>
      <c r="Z24" s="4"/>
    </row>
    <row r="25" ht="12.75" customHeight="1">
      <c r="A25" s="9" t="s">
        <v>177</v>
      </c>
      <c r="B25" s="10" t="s">
        <v>166</v>
      </c>
      <c r="C25" s="11" t="s">
        <v>178</v>
      </c>
      <c r="D25" s="12">
        <v>3.0</v>
      </c>
      <c r="E25" s="13" t="s">
        <v>82</v>
      </c>
      <c r="F25" s="14" t="str">
        <f>IF(Tabela18[[#This Row],[Estações]]="HMOFICINA","VMS",IFERROR(VLOOKUP(B25,'Cadastro Estacoes'!$A$2:$Z$201,26,0),""))</f>
        <v>#ERROR!</v>
      </c>
      <c r="G25" s="15" t="s">
        <v>67</v>
      </c>
      <c r="H25" s="15"/>
      <c r="I25" s="15"/>
      <c r="J25" s="15">
        <v>1.0</v>
      </c>
      <c r="K25" s="15" t="s">
        <v>33</v>
      </c>
      <c r="L25" s="15" t="s">
        <v>16</v>
      </c>
      <c r="M25" s="16" t="s">
        <v>179</v>
      </c>
      <c r="N25" s="15" t="s">
        <v>22</v>
      </c>
      <c r="O25" s="17" t="s">
        <v>171</v>
      </c>
      <c r="P25" s="18" t="str">
        <f>IFERROR(VLOOKUP(B25,'Cadastro Estacoes'!$A:$B,2,0),"")</f>
        <v>SEM PROJETO</v>
      </c>
      <c r="Q25" s="4"/>
      <c r="R25" s="4"/>
      <c r="S25" s="4"/>
      <c r="T25" s="4"/>
      <c r="U25" s="4"/>
      <c r="V25" s="4"/>
      <c r="W25" s="4"/>
      <c r="X25" s="4"/>
      <c r="Y25" s="4"/>
      <c r="Z25" s="4"/>
    </row>
    <row r="26" ht="12.75" customHeight="1">
      <c r="A26" s="9" t="s">
        <v>180</v>
      </c>
      <c r="B26" s="10" t="s">
        <v>181</v>
      </c>
      <c r="C26" s="11" t="s">
        <v>182</v>
      </c>
      <c r="D26" s="12">
        <v>0.0</v>
      </c>
      <c r="E26" s="13" t="s">
        <v>109</v>
      </c>
      <c r="F26" s="14" t="str">
        <f>IF(Tabela18[[#This Row],[Estações]]="HMOFICINA","VMS",IFERROR(VLOOKUP(B26,'Cadastro Estacoes'!$A$2:$Z$201,26,0),""))</f>
        <v>#ERROR!</v>
      </c>
      <c r="G26" s="15" t="s">
        <v>67</v>
      </c>
      <c r="H26" s="15" t="s">
        <v>183</v>
      </c>
      <c r="I26" s="15"/>
      <c r="J26" s="15"/>
      <c r="K26" s="15" t="s">
        <v>52</v>
      </c>
      <c r="L26" s="15" t="s">
        <v>37</v>
      </c>
      <c r="M26" s="16" t="s">
        <v>184</v>
      </c>
      <c r="N26" s="15" t="s">
        <v>22</v>
      </c>
      <c r="O26" s="17" t="s">
        <v>171</v>
      </c>
      <c r="P26" s="18" t="str">
        <f>IFERROR(VLOOKUP(B26,'Cadastro Estacoes'!$A:$B,2,0),"")</f>
        <v>SISMO®PORTOCEL</v>
      </c>
      <c r="Q26" s="4"/>
      <c r="R26" s="4"/>
      <c r="S26" s="4"/>
      <c r="T26" s="4"/>
      <c r="U26" s="4"/>
      <c r="V26" s="4"/>
      <c r="W26" s="4"/>
      <c r="X26" s="4"/>
      <c r="Y26" s="4"/>
      <c r="Z26" s="4"/>
    </row>
    <row r="27" ht="12.75" customHeight="1">
      <c r="A27" s="9" t="s">
        <v>185</v>
      </c>
      <c r="B27" s="10" t="s">
        <v>166</v>
      </c>
      <c r="C27" s="11" t="s">
        <v>186</v>
      </c>
      <c r="D27" s="12">
        <v>2.0</v>
      </c>
      <c r="E27" s="13" t="s">
        <v>187</v>
      </c>
      <c r="F27" s="14" t="str">
        <f>IF(Tabela18[[#This Row],[Estações]]="HMOFICINA","VMS",IFERROR(VLOOKUP(B27,'Cadastro Estacoes'!$A$2:$Z$201,26,0),""))</f>
        <v>#ERROR!</v>
      </c>
      <c r="G27" s="15" t="s">
        <v>67</v>
      </c>
      <c r="H27" s="15" t="s">
        <v>188</v>
      </c>
      <c r="I27" s="15"/>
      <c r="J27" s="15"/>
      <c r="K27" s="15" t="s">
        <v>33</v>
      </c>
      <c r="L27" s="15" t="s">
        <v>0</v>
      </c>
      <c r="M27" s="16" t="s">
        <v>189</v>
      </c>
      <c r="N27" s="15" t="s">
        <v>22</v>
      </c>
      <c r="O27" s="17" t="s">
        <v>190</v>
      </c>
      <c r="P27" s="18" t="str">
        <f>IFERROR(VLOOKUP(B27,'Cadastro Estacoes'!$A:$B,2,0),"")</f>
        <v>SEM PROJETO</v>
      </c>
      <c r="Q27" s="4"/>
      <c r="R27" s="4"/>
      <c r="S27" s="4"/>
      <c r="T27" s="4"/>
      <c r="U27" s="4"/>
      <c r="V27" s="4"/>
      <c r="W27" s="4"/>
      <c r="X27" s="4"/>
      <c r="Y27" s="4"/>
      <c r="Z27" s="4"/>
    </row>
    <row r="28" ht="12.75" customHeight="1">
      <c r="A28" s="9" t="s">
        <v>191</v>
      </c>
      <c r="B28" s="10" t="s">
        <v>192</v>
      </c>
      <c r="C28" s="11" t="s">
        <v>193</v>
      </c>
      <c r="D28" s="12">
        <v>0.0</v>
      </c>
      <c r="E28" s="13" t="s">
        <v>94</v>
      </c>
      <c r="F28" s="14" t="str">
        <f>IF(Tabela18[[#This Row],[Estações]]="HMOFICINA","VMS",IFERROR(VLOOKUP(B28,'Cadastro Estacoes'!$A$2:$Z$201,26,0),""))</f>
        <v>#ERROR!</v>
      </c>
      <c r="G28" s="15" t="s">
        <v>67</v>
      </c>
      <c r="H28" s="15" t="s">
        <v>194</v>
      </c>
      <c r="I28" s="15" t="s">
        <v>195</v>
      </c>
      <c r="J28" s="15"/>
      <c r="K28" s="15" t="s">
        <v>58</v>
      </c>
      <c r="L28" s="15" t="s">
        <v>16</v>
      </c>
      <c r="M28" s="16" t="s">
        <v>189</v>
      </c>
      <c r="N28" s="15" t="s">
        <v>22</v>
      </c>
      <c r="O28" s="17" t="s">
        <v>196</v>
      </c>
      <c r="P28" s="18" t="str">
        <f>IFERROR(VLOOKUP(B28,'Cadastro Estacoes'!$A:$B,2,0),"")</f>
        <v>SISMO®BTS</v>
      </c>
      <c r="Q28" s="4"/>
      <c r="R28" s="4"/>
      <c r="S28" s="4"/>
      <c r="T28" s="4"/>
      <c r="U28" s="4"/>
      <c r="V28" s="4"/>
      <c r="W28" s="4"/>
      <c r="X28" s="4"/>
      <c r="Y28" s="4"/>
      <c r="Z28" s="4"/>
    </row>
    <row r="29" ht="12.75" customHeight="1">
      <c r="A29" s="9" t="s">
        <v>197</v>
      </c>
      <c r="B29" s="10" t="s">
        <v>198</v>
      </c>
      <c r="C29" s="11" t="s">
        <v>199</v>
      </c>
      <c r="D29" s="12">
        <v>0.0</v>
      </c>
      <c r="E29" s="13" t="s">
        <v>200</v>
      </c>
      <c r="F29" s="14" t="str">
        <f>IF(Tabela18[[#This Row],[Estações]]="HMOFICINA","VMS",IFERROR(VLOOKUP(B29,'Cadastro Estacoes'!$A$2:$Z$201,26,0),""))</f>
        <v>#ERROR!</v>
      </c>
      <c r="G29" s="15" t="s">
        <v>67</v>
      </c>
      <c r="H29" s="15" t="s">
        <v>201</v>
      </c>
      <c r="I29" s="15" t="s">
        <v>202</v>
      </c>
      <c r="J29" s="15"/>
      <c r="K29" s="15" t="s">
        <v>26</v>
      </c>
      <c r="L29" s="15" t="s">
        <v>19</v>
      </c>
      <c r="M29" s="16" t="s">
        <v>203</v>
      </c>
      <c r="N29" s="15" t="s">
        <v>78</v>
      </c>
      <c r="O29" s="17" t="s">
        <v>196</v>
      </c>
      <c r="P29" s="18" t="str">
        <f>IFERROR(VLOOKUP(B29,'Cadastro Estacoes'!$A:$B,2,0),"")</f>
        <v>SISMO®SPPILOTS</v>
      </c>
      <c r="Q29" s="4"/>
      <c r="R29" s="4"/>
      <c r="S29" s="4"/>
      <c r="T29" s="4"/>
      <c r="U29" s="4"/>
      <c r="V29" s="4"/>
      <c r="W29" s="4"/>
      <c r="X29" s="4"/>
      <c r="Y29" s="4"/>
      <c r="Z29" s="4"/>
    </row>
    <row r="30" ht="12.75" customHeight="1">
      <c r="A30" s="9" t="s">
        <v>204</v>
      </c>
      <c r="B30" s="10" t="s">
        <v>87</v>
      </c>
      <c r="C30" s="11" t="s">
        <v>205</v>
      </c>
      <c r="D30" s="12">
        <v>2.0</v>
      </c>
      <c r="E30" s="13" t="s">
        <v>109</v>
      </c>
      <c r="F30" s="14" t="str">
        <f>IF(Tabela18[[#This Row],[Estações]]="HMOFICINA","VMS",IFERROR(VLOOKUP(B30,'Cadastro Estacoes'!$A$2:$Z$201,26,0),""))</f>
        <v>#ERROR!</v>
      </c>
      <c r="G30" s="15" t="s">
        <v>67</v>
      </c>
      <c r="H30" s="15" t="s">
        <v>206</v>
      </c>
      <c r="I30" s="15" t="s">
        <v>207</v>
      </c>
      <c r="J30" s="15">
        <v>1.0</v>
      </c>
      <c r="K30" s="15" t="s">
        <v>26</v>
      </c>
      <c r="L30" s="15" t="s">
        <v>40</v>
      </c>
      <c r="M30" s="16" t="s">
        <v>208</v>
      </c>
      <c r="N30" s="15" t="s">
        <v>78</v>
      </c>
      <c r="O30" s="17" t="s">
        <v>209</v>
      </c>
      <c r="P30" s="18" t="str">
        <f>IFERROR(VLOOKUP(B30,'Cadastro Estacoes'!$A:$B,2,0),"")</f>
        <v>SISMO®PSE</v>
      </c>
      <c r="Q30" s="4"/>
      <c r="R30" s="4"/>
      <c r="S30" s="4"/>
      <c r="T30" s="4"/>
      <c r="U30" s="4"/>
      <c r="V30" s="4"/>
      <c r="W30" s="4"/>
      <c r="X30" s="4"/>
      <c r="Y30" s="4"/>
      <c r="Z30" s="4"/>
    </row>
    <row r="31" ht="12.75" customHeight="1">
      <c r="A31" s="9" t="s">
        <v>210</v>
      </c>
      <c r="B31" s="10" t="s">
        <v>211</v>
      </c>
      <c r="C31" s="11" t="s">
        <v>212</v>
      </c>
      <c r="D31" s="12">
        <v>1.0</v>
      </c>
      <c r="E31" s="13" t="s">
        <v>109</v>
      </c>
      <c r="F31" s="14" t="str">
        <f>IF(Tabela18[[#This Row],[Estações]]="HMOFICINA","VMS",IFERROR(VLOOKUP(B31,'Cadastro Estacoes'!$A$2:$Z$201,26,0),""))</f>
        <v>#ERROR!</v>
      </c>
      <c r="G31" s="15" t="s">
        <v>67</v>
      </c>
      <c r="H31" s="15" t="s">
        <v>213</v>
      </c>
      <c r="I31" s="15" t="s">
        <v>214</v>
      </c>
      <c r="J31" s="15"/>
      <c r="K31" s="15" t="s">
        <v>52</v>
      </c>
      <c r="L31" s="15" t="s">
        <v>37</v>
      </c>
      <c r="M31" s="16" t="s">
        <v>215</v>
      </c>
      <c r="N31" s="15" t="s">
        <v>78</v>
      </c>
      <c r="O31" s="17" t="s">
        <v>209</v>
      </c>
      <c r="P31" s="18" t="str">
        <f>IFERROR(VLOOKUP(B31,'Cadastro Estacoes'!$A:$B,2,0),"")</f>
        <v>SISMO®PORTOCEL</v>
      </c>
      <c r="Q31" s="4"/>
      <c r="R31" s="4"/>
      <c r="S31" s="4"/>
      <c r="T31" s="4"/>
      <c r="U31" s="4"/>
      <c r="V31" s="4"/>
      <c r="W31" s="4"/>
      <c r="X31" s="4"/>
      <c r="Y31" s="4"/>
      <c r="Z31" s="4"/>
    </row>
    <row r="32" ht="12.75" customHeight="1">
      <c r="A32" s="9" t="s">
        <v>216</v>
      </c>
      <c r="B32" s="10" t="s">
        <v>166</v>
      </c>
      <c r="C32" s="11" t="s">
        <v>217</v>
      </c>
      <c r="D32" s="12">
        <v>0.0</v>
      </c>
      <c r="E32" s="13" t="s">
        <v>218</v>
      </c>
      <c r="F32" s="14" t="str">
        <f>IF(Tabela18[[#This Row],[Estações]]="HMOFICINA","VMS",IFERROR(VLOOKUP(B32,'Cadastro Estacoes'!$A$2:$Z$201,26,0),""))</f>
        <v>#ERROR!</v>
      </c>
      <c r="G32" s="15" t="s">
        <v>67</v>
      </c>
      <c r="H32" s="15" t="s">
        <v>219</v>
      </c>
      <c r="I32" s="15"/>
      <c r="J32" s="15">
        <v>1.0</v>
      </c>
      <c r="K32" s="15" t="s">
        <v>33</v>
      </c>
      <c r="L32" s="15" t="s">
        <v>77</v>
      </c>
      <c r="M32" s="16" t="s">
        <v>220</v>
      </c>
      <c r="N32" s="15" t="s">
        <v>22</v>
      </c>
      <c r="O32" s="17" t="s">
        <v>221</v>
      </c>
      <c r="P32" s="18" t="str">
        <f>IFERROR(VLOOKUP(B32,'Cadastro Estacoes'!$A:$B,2,0),"")</f>
        <v>SEM PROJETO</v>
      </c>
      <c r="Q32" s="4"/>
      <c r="R32" s="4"/>
      <c r="S32" s="4"/>
      <c r="T32" s="4"/>
      <c r="U32" s="4"/>
      <c r="V32" s="4"/>
      <c r="W32" s="4"/>
      <c r="X32" s="4"/>
      <c r="Y32" s="4"/>
      <c r="Z32" s="4"/>
    </row>
    <row r="33" ht="12.75" customHeight="1">
      <c r="A33" s="9" t="s">
        <v>222</v>
      </c>
      <c r="B33" s="10" t="s">
        <v>166</v>
      </c>
      <c r="C33" s="11" t="s">
        <v>223</v>
      </c>
      <c r="D33" s="12">
        <v>0.0</v>
      </c>
      <c r="E33" s="13" t="s">
        <v>224</v>
      </c>
      <c r="F33" s="14" t="str">
        <f>IF(Tabela18[[#This Row],[Estações]]="HMOFICINA","VMS",IFERROR(VLOOKUP(B33,'Cadastro Estacoes'!$A$2:$Z$201,26,0),""))</f>
        <v>#ERROR!</v>
      </c>
      <c r="G33" s="15" t="s">
        <v>67</v>
      </c>
      <c r="H33" s="15" t="s">
        <v>225</v>
      </c>
      <c r="I33" s="15"/>
      <c r="J33" s="15"/>
      <c r="K33" s="15" t="s">
        <v>33</v>
      </c>
      <c r="L33" s="15" t="s">
        <v>8</v>
      </c>
      <c r="M33" s="16" t="s">
        <v>226</v>
      </c>
      <c r="N33" s="15" t="s">
        <v>22</v>
      </c>
      <c r="O33" s="17" t="s">
        <v>221</v>
      </c>
      <c r="P33" s="18" t="str">
        <f>IFERROR(VLOOKUP(B33,'Cadastro Estacoes'!$A:$B,2,0),"")</f>
        <v>SEM PROJETO</v>
      </c>
      <c r="Q33" s="4"/>
      <c r="R33" s="4"/>
      <c r="S33" s="4"/>
      <c r="T33" s="4"/>
      <c r="U33" s="4"/>
      <c r="V33" s="4"/>
      <c r="W33" s="4"/>
      <c r="X33" s="4"/>
      <c r="Y33" s="4"/>
      <c r="Z33" s="4"/>
    </row>
    <row r="34" ht="12.75" customHeight="1">
      <c r="A34" s="9" t="s">
        <v>227</v>
      </c>
      <c r="B34" s="10" t="s">
        <v>228</v>
      </c>
      <c r="C34" s="11" t="s">
        <v>229</v>
      </c>
      <c r="D34" s="12">
        <v>0.0</v>
      </c>
      <c r="E34" s="13" t="s">
        <v>94</v>
      </c>
      <c r="F34" s="14" t="str">
        <f>IF(Tabela18[[#This Row],[Estações]]="HMOFICINA","VMS",IFERROR(VLOOKUP(B34,'Cadastro Estacoes'!$A$2:$Z$201,26,0),""))</f>
        <v>#ERROR!</v>
      </c>
      <c r="G34" s="15" t="s">
        <v>67</v>
      </c>
      <c r="H34" s="15" t="s">
        <v>230</v>
      </c>
      <c r="I34" s="15" t="s">
        <v>231</v>
      </c>
      <c r="J34" s="15"/>
      <c r="K34" s="15" t="s">
        <v>58</v>
      </c>
      <c r="L34" s="15" t="s">
        <v>162</v>
      </c>
      <c r="M34" s="16" t="s">
        <v>126</v>
      </c>
      <c r="N34" s="15" t="s">
        <v>78</v>
      </c>
      <c r="O34" s="17" t="s">
        <v>221</v>
      </c>
      <c r="P34" s="18" t="str">
        <f>IFERROR(VLOOKUP(B34,'Cadastro Estacoes'!$A:$B,2,0),"")</f>
        <v>SISMO®TAPAJOS</v>
      </c>
      <c r="Q34" s="4"/>
      <c r="R34" s="4"/>
      <c r="S34" s="4"/>
      <c r="T34" s="4"/>
      <c r="U34" s="4"/>
      <c r="V34" s="4"/>
      <c r="W34" s="4"/>
      <c r="X34" s="4"/>
      <c r="Y34" s="4"/>
      <c r="Z34" s="4"/>
    </row>
    <row r="35" ht="12.75" customHeight="1">
      <c r="A35" s="9" t="s">
        <v>227</v>
      </c>
      <c r="B35" s="10" t="s">
        <v>228</v>
      </c>
      <c r="C35" s="11" t="s">
        <v>232</v>
      </c>
      <c r="D35" s="12">
        <v>0.0</v>
      </c>
      <c r="E35" s="13" t="s">
        <v>94</v>
      </c>
      <c r="F35" s="14" t="str">
        <f>IF(Tabela18[[#This Row],[Estações]]="HMOFICINA","VMS",IFERROR(VLOOKUP(B35,'Cadastro Estacoes'!$A$2:$Z$201,26,0),""))</f>
        <v>#ERROR!</v>
      </c>
      <c r="G35" s="15" t="s">
        <v>67</v>
      </c>
      <c r="H35" s="15" t="s">
        <v>233</v>
      </c>
      <c r="I35" s="15"/>
      <c r="J35" s="15"/>
      <c r="K35" s="15" t="s">
        <v>58</v>
      </c>
      <c r="L35" s="15" t="s">
        <v>162</v>
      </c>
      <c r="M35" s="16" t="s">
        <v>126</v>
      </c>
      <c r="N35" s="15" t="s">
        <v>78</v>
      </c>
      <c r="O35" s="17">
        <v>44286.0</v>
      </c>
      <c r="P35" s="18" t="str">
        <f>IFERROR(VLOOKUP(B35,'Cadastro Estacoes'!$A:$B,2,0),"")</f>
        <v>SISMO®TAPAJOS</v>
      </c>
      <c r="Q35" s="4"/>
      <c r="R35" s="4"/>
      <c r="S35" s="4"/>
      <c r="T35" s="4"/>
      <c r="U35" s="4"/>
      <c r="V35" s="4"/>
      <c r="W35" s="4"/>
      <c r="X35" s="4"/>
      <c r="Y35" s="4"/>
      <c r="Z35" s="4"/>
    </row>
    <row r="36" ht="12.75" customHeight="1">
      <c r="A36" s="9" t="s">
        <v>234</v>
      </c>
      <c r="B36" s="10" t="s">
        <v>198</v>
      </c>
      <c r="C36" s="11" t="s">
        <v>235</v>
      </c>
      <c r="D36" s="12">
        <v>0.0</v>
      </c>
      <c r="E36" s="13" t="s">
        <v>236</v>
      </c>
      <c r="F36" s="14" t="str">
        <f>IF(Tabela18[[#This Row],[Estações]]="HMOFICINA","VMS",IFERROR(VLOOKUP(B36,'Cadastro Estacoes'!$A$2:$Z$201,26,0),""))</f>
        <v>#ERROR!</v>
      </c>
      <c r="G36" s="15" t="s">
        <v>67</v>
      </c>
      <c r="H36" s="15" t="s">
        <v>237</v>
      </c>
      <c r="I36" s="15" t="s">
        <v>238</v>
      </c>
      <c r="J36" s="15">
        <v>1.0</v>
      </c>
      <c r="K36" s="15" t="s">
        <v>26</v>
      </c>
      <c r="L36" s="15" t="s">
        <v>77</v>
      </c>
      <c r="M36" s="16" t="s">
        <v>239</v>
      </c>
      <c r="N36" s="15" t="s">
        <v>78</v>
      </c>
      <c r="O36" s="17" t="s">
        <v>240</v>
      </c>
      <c r="P36" s="18" t="str">
        <f>IFERROR(VLOOKUP(B36,'Cadastro Estacoes'!$A:$B,2,0),"")</f>
        <v>SISMO®SPPILOTS</v>
      </c>
      <c r="Q36" s="4"/>
      <c r="R36" s="4"/>
      <c r="S36" s="4"/>
      <c r="T36" s="4"/>
      <c r="U36" s="4"/>
      <c r="V36" s="4"/>
      <c r="W36" s="4"/>
      <c r="X36" s="4"/>
      <c r="Y36" s="4"/>
      <c r="Z36" s="4"/>
    </row>
    <row r="37" ht="12.75" customHeight="1">
      <c r="A37" s="9" t="s">
        <v>241</v>
      </c>
      <c r="B37" s="10" t="s">
        <v>166</v>
      </c>
      <c r="C37" s="11" t="s">
        <v>242</v>
      </c>
      <c r="D37" s="12">
        <v>0.0</v>
      </c>
      <c r="E37" s="13" t="s">
        <v>94</v>
      </c>
      <c r="F37" s="14" t="str">
        <f>IF(Tabela18[[#This Row],[Estações]]="HMOFICINA","VMS",IFERROR(VLOOKUP(B37,'Cadastro Estacoes'!$A$2:$Z$201,26,0),""))</f>
        <v>#ERROR!</v>
      </c>
      <c r="G37" s="15" t="s">
        <v>67</v>
      </c>
      <c r="H37" s="15" t="s">
        <v>243</v>
      </c>
      <c r="I37" s="15"/>
      <c r="J37" s="15"/>
      <c r="K37" s="15" t="s">
        <v>33</v>
      </c>
      <c r="L37" s="15" t="s">
        <v>16</v>
      </c>
      <c r="M37" s="16" t="s">
        <v>239</v>
      </c>
      <c r="N37" s="15" t="s">
        <v>22</v>
      </c>
      <c r="O37" s="17" t="s">
        <v>240</v>
      </c>
      <c r="P37" s="18" t="str">
        <f>IFERROR(VLOOKUP(B37,'Cadastro Estacoes'!$A:$B,2,0),"")</f>
        <v>SEM PROJETO</v>
      </c>
      <c r="Q37" s="4"/>
      <c r="R37" s="4"/>
      <c r="S37" s="4"/>
      <c r="T37" s="4"/>
      <c r="U37" s="4"/>
      <c r="V37" s="4"/>
      <c r="W37" s="4"/>
      <c r="X37" s="4"/>
      <c r="Y37" s="4"/>
      <c r="Z37" s="4"/>
    </row>
    <row r="38" ht="12.75" customHeight="1">
      <c r="A38" s="9" t="s">
        <v>244</v>
      </c>
      <c r="B38" s="10" t="s">
        <v>166</v>
      </c>
      <c r="C38" s="11" t="s">
        <v>245</v>
      </c>
      <c r="D38" s="12">
        <v>0.0</v>
      </c>
      <c r="E38" s="13" t="s">
        <v>246</v>
      </c>
      <c r="F38" s="14" t="str">
        <f>IF(Tabela18[[#This Row],[Estações]]="HMOFICINA","VMS",IFERROR(VLOOKUP(B38,'Cadastro Estacoes'!$A$2:$Z$201,26,0),""))</f>
        <v>#ERROR!</v>
      </c>
      <c r="G38" s="15" t="s">
        <v>67</v>
      </c>
      <c r="H38" s="15"/>
      <c r="I38" s="15"/>
      <c r="J38" s="15"/>
      <c r="K38" s="15" t="s">
        <v>33</v>
      </c>
      <c r="L38" s="15" t="s">
        <v>19</v>
      </c>
      <c r="M38" s="16" t="s">
        <v>247</v>
      </c>
      <c r="N38" s="15" t="s">
        <v>22</v>
      </c>
      <c r="O38" s="17" t="s">
        <v>240</v>
      </c>
      <c r="P38" s="18" t="str">
        <f>IFERROR(VLOOKUP(B38,'Cadastro Estacoes'!$A:$B,2,0),"")</f>
        <v>SEM PROJETO</v>
      </c>
      <c r="Q38" s="4"/>
      <c r="R38" s="4"/>
      <c r="S38" s="4"/>
      <c r="T38" s="4"/>
      <c r="U38" s="4"/>
      <c r="V38" s="4"/>
      <c r="W38" s="4"/>
      <c r="X38" s="4"/>
      <c r="Y38" s="4"/>
      <c r="Z38" s="4"/>
    </row>
    <row r="39" ht="12.75" customHeight="1">
      <c r="A39" s="9" t="s">
        <v>248</v>
      </c>
      <c r="B39" s="10" t="s">
        <v>120</v>
      </c>
      <c r="C39" s="11" t="s">
        <v>249</v>
      </c>
      <c r="D39" s="12">
        <v>0.0</v>
      </c>
      <c r="E39" s="13" t="s">
        <v>132</v>
      </c>
      <c r="F39" s="14" t="str">
        <f>IF(Tabela18[[#This Row],[Estações]]="HMOFICINA","VMS",IFERROR(VLOOKUP(B39,'Cadastro Estacoes'!$A$2:$Z$201,26,0),""))</f>
        <v>#ERROR!</v>
      </c>
      <c r="G39" s="15" t="s">
        <v>67</v>
      </c>
      <c r="H39" s="15" t="s">
        <v>250</v>
      </c>
      <c r="I39" s="15" t="s">
        <v>251</v>
      </c>
      <c r="J39" s="15">
        <v>2.0</v>
      </c>
      <c r="K39" s="15" t="s">
        <v>23</v>
      </c>
      <c r="L39" s="15" t="s">
        <v>147</v>
      </c>
      <c r="M39" s="16" t="s">
        <v>252</v>
      </c>
      <c r="N39" s="15" t="s">
        <v>78</v>
      </c>
      <c r="O39" s="17" t="s">
        <v>253</v>
      </c>
      <c r="P39" s="18" t="str">
        <f>IFERROR(VLOOKUP(B39,'Cadastro Estacoes'!$A:$B,2,0),"")</f>
        <v>SISMO®CATTALINI</v>
      </c>
      <c r="Q39" s="4"/>
      <c r="R39" s="4"/>
      <c r="S39" s="4"/>
      <c r="T39" s="4"/>
      <c r="U39" s="4"/>
      <c r="V39" s="4"/>
      <c r="W39" s="4"/>
      <c r="X39" s="4"/>
      <c r="Y39" s="4"/>
      <c r="Z39" s="4"/>
    </row>
    <row r="40" ht="12.75" customHeight="1">
      <c r="A40" s="9" t="s">
        <v>254</v>
      </c>
      <c r="B40" s="10" t="s">
        <v>255</v>
      </c>
      <c r="C40" s="11" t="s">
        <v>256</v>
      </c>
      <c r="D40" s="12">
        <v>0.0</v>
      </c>
      <c r="E40" s="13" t="s">
        <v>257</v>
      </c>
      <c r="F40" s="14" t="str">
        <f>IF(Tabela18[[#This Row],[Estações]]="HMOFICINA","VMS",IFERROR(VLOOKUP(B40,'Cadastro Estacoes'!$A$2:$Z$201,26,0),""))</f>
        <v>#ERROR!</v>
      </c>
      <c r="G40" s="15" t="s">
        <v>67</v>
      </c>
      <c r="H40" s="15" t="s">
        <v>258</v>
      </c>
      <c r="I40" s="15" t="s">
        <v>259</v>
      </c>
      <c r="J40" s="15"/>
      <c r="K40" s="15" t="s">
        <v>30</v>
      </c>
      <c r="L40" s="15" t="s">
        <v>40</v>
      </c>
      <c r="M40" s="16" t="s">
        <v>260</v>
      </c>
      <c r="N40" s="15" t="s">
        <v>78</v>
      </c>
      <c r="O40" s="17" t="s">
        <v>261</v>
      </c>
      <c r="P40" s="18" t="str">
        <f>IFERROR(VLOOKUP(B40,'Cadastro Estacoes'!$A:$B,2,0),"")</f>
        <v>SISMO®LIBRA/MULTI</v>
      </c>
      <c r="Q40" s="4"/>
      <c r="R40" s="4"/>
      <c r="S40" s="4"/>
      <c r="T40" s="4"/>
      <c r="U40" s="4"/>
      <c r="V40" s="4"/>
      <c r="W40" s="4"/>
      <c r="X40" s="4"/>
      <c r="Y40" s="4"/>
      <c r="Z40" s="4"/>
    </row>
    <row r="41" ht="12.75" customHeight="1">
      <c r="A41" s="9" t="s">
        <v>262</v>
      </c>
      <c r="B41" s="10" t="s">
        <v>166</v>
      </c>
      <c r="C41" s="11" t="s">
        <v>263</v>
      </c>
      <c r="D41" s="12">
        <v>0.0</v>
      </c>
      <c r="E41" s="13" t="s">
        <v>264</v>
      </c>
      <c r="F41" s="14" t="str">
        <f>IF(Tabela18[[#This Row],[Estações]]="HMOFICINA","VMS",IFERROR(VLOOKUP(B41,'Cadastro Estacoes'!$A$2:$Z$201,26,0),""))</f>
        <v>#ERROR!</v>
      </c>
      <c r="G41" s="15" t="s">
        <v>67</v>
      </c>
      <c r="H41" s="15" t="s">
        <v>265</v>
      </c>
      <c r="I41" s="15"/>
      <c r="J41" s="15"/>
      <c r="K41" s="15" t="s">
        <v>33</v>
      </c>
      <c r="L41" s="15" t="s">
        <v>8</v>
      </c>
      <c r="M41" s="16" t="s">
        <v>266</v>
      </c>
      <c r="N41" s="15" t="s">
        <v>22</v>
      </c>
      <c r="O41" s="17" t="s">
        <v>267</v>
      </c>
      <c r="P41" s="18" t="str">
        <f>IFERROR(VLOOKUP(B41,'Cadastro Estacoes'!$A:$B,2,0),"")</f>
        <v>SEM PROJETO</v>
      </c>
      <c r="Q41" s="4"/>
      <c r="R41" s="4"/>
      <c r="S41" s="4"/>
      <c r="T41" s="4"/>
      <c r="U41" s="4"/>
      <c r="V41" s="4"/>
      <c r="W41" s="4"/>
      <c r="X41" s="4"/>
      <c r="Y41" s="4"/>
      <c r="Z41" s="4"/>
    </row>
    <row r="42" ht="12.75" customHeight="1">
      <c r="A42" s="9" t="s">
        <v>268</v>
      </c>
      <c r="B42" s="10" t="s">
        <v>255</v>
      </c>
      <c r="C42" s="11" t="s">
        <v>269</v>
      </c>
      <c r="D42" s="12">
        <v>0.0</v>
      </c>
      <c r="E42" s="13" t="s">
        <v>270</v>
      </c>
      <c r="F42" s="14" t="str">
        <f>IF(Tabela18[[#This Row],[Estações]]="HMOFICINA","VMS",IFERROR(VLOOKUP(B42,'Cadastro Estacoes'!$A$2:$Z$201,26,0),""))</f>
        <v>#ERROR!</v>
      </c>
      <c r="G42" s="15" t="s">
        <v>67</v>
      </c>
      <c r="H42" s="15" t="s">
        <v>271</v>
      </c>
      <c r="I42" s="15"/>
      <c r="J42" s="15"/>
      <c r="K42" s="15" t="s">
        <v>30</v>
      </c>
      <c r="L42" s="15" t="s">
        <v>30</v>
      </c>
      <c r="M42" s="16" t="s">
        <v>272</v>
      </c>
      <c r="N42" s="15" t="s">
        <v>78</v>
      </c>
      <c r="O42" s="17" t="s">
        <v>267</v>
      </c>
      <c r="P42" s="18" t="str">
        <f>IFERROR(VLOOKUP(B42,'Cadastro Estacoes'!$A:$B,2,0),"")</f>
        <v>SISMO®LIBRA/MULTI</v>
      </c>
      <c r="Q42" s="4"/>
      <c r="R42" s="4"/>
      <c r="S42" s="4"/>
      <c r="T42" s="4"/>
      <c r="U42" s="4"/>
      <c r="V42" s="4"/>
      <c r="W42" s="4"/>
      <c r="X42" s="4"/>
      <c r="Y42" s="4"/>
      <c r="Z42" s="4"/>
    </row>
    <row r="43" ht="12.75" customHeight="1">
      <c r="A43" s="9" t="s">
        <v>273</v>
      </c>
      <c r="B43" s="10" t="s">
        <v>274</v>
      </c>
      <c r="C43" s="11" t="s">
        <v>275</v>
      </c>
      <c r="D43" s="12">
        <v>1.0</v>
      </c>
      <c r="E43" s="13" t="s">
        <v>200</v>
      </c>
      <c r="F43" s="14" t="str">
        <f>IF(Tabela18[[#This Row],[Estações]]="HMOFICINA","VMS",IFERROR(VLOOKUP(B43,'Cadastro Estacoes'!$A$2:$Z$201,26,0),""))</f>
        <v>#ERROR!</v>
      </c>
      <c r="G43" s="15" t="s">
        <v>67</v>
      </c>
      <c r="H43" s="15"/>
      <c r="I43" s="15"/>
      <c r="J43" s="15"/>
      <c r="K43" s="15" t="s">
        <v>52</v>
      </c>
      <c r="L43" s="15" t="s">
        <v>33</v>
      </c>
      <c r="M43" s="16" t="s">
        <v>224</v>
      </c>
      <c r="N43" s="15" t="s">
        <v>22</v>
      </c>
      <c r="O43" s="17" t="s">
        <v>267</v>
      </c>
      <c r="P43" s="18" t="str">
        <f>IFERROR(VLOOKUP(B43,'Cadastro Estacoes'!$A:$B,2,0),"")</f>
        <v>SISMO®TEBIG</v>
      </c>
      <c r="Q43" s="4"/>
      <c r="R43" s="4"/>
      <c r="S43" s="4"/>
      <c r="T43" s="4"/>
      <c r="U43" s="4"/>
      <c r="V43" s="4"/>
      <c r="W43" s="4"/>
      <c r="X43" s="4"/>
      <c r="Y43" s="4"/>
      <c r="Z43" s="4"/>
    </row>
    <row r="44" ht="12.75" customHeight="1">
      <c r="A44" s="9" t="s">
        <v>276</v>
      </c>
      <c r="B44" s="10" t="s">
        <v>274</v>
      </c>
      <c r="C44" s="11" t="s">
        <v>277</v>
      </c>
      <c r="D44" s="12">
        <v>1.0</v>
      </c>
      <c r="E44" s="13" t="s">
        <v>200</v>
      </c>
      <c r="F44" s="14" t="str">
        <f>IF(Tabela18[[#This Row],[Estações]]="HMOFICINA","VMS",IFERROR(VLOOKUP(B44,'Cadastro Estacoes'!$A$2:$Z$201,26,0),""))</f>
        <v>#ERROR!</v>
      </c>
      <c r="G44" s="15" t="s">
        <v>67</v>
      </c>
      <c r="H44" s="15" t="s">
        <v>278</v>
      </c>
      <c r="I44" s="15"/>
      <c r="J44" s="15"/>
      <c r="K44" s="15" t="s">
        <v>52</v>
      </c>
      <c r="L44" s="15" t="s">
        <v>33</v>
      </c>
      <c r="M44" s="16" t="s">
        <v>224</v>
      </c>
      <c r="N44" s="15" t="s">
        <v>22</v>
      </c>
      <c r="O44" s="17" t="s">
        <v>267</v>
      </c>
      <c r="P44" s="18" t="str">
        <f>IFERROR(VLOOKUP(B44,'Cadastro Estacoes'!$A:$B,2,0),"")</f>
        <v>SISMO®TEBIG</v>
      </c>
      <c r="Q44" s="4"/>
      <c r="R44" s="4"/>
      <c r="S44" s="4"/>
      <c r="T44" s="4"/>
      <c r="U44" s="4"/>
      <c r="V44" s="4"/>
      <c r="W44" s="4"/>
      <c r="X44" s="4"/>
      <c r="Y44" s="4"/>
      <c r="Z44" s="4"/>
    </row>
    <row r="45" ht="12.75" customHeight="1">
      <c r="A45" s="9" t="s">
        <v>279</v>
      </c>
      <c r="B45" s="10" t="s">
        <v>102</v>
      </c>
      <c r="C45" s="11" t="s">
        <v>280</v>
      </c>
      <c r="D45" s="12">
        <v>3.0</v>
      </c>
      <c r="E45" s="13" t="s">
        <v>281</v>
      </c>
      <c r="F45" s="14" t="str">
        <f>IF(Tabela18[[#This Row],[Estações]]="HMOFICINA","VMS",IFERROR(VLOOKUP(B45,'Cadastro Estacoes'!$A$2:$Z$201,26,0),""))</f>
        <v>#ERROR!</v>
      </c>
      <c r="G45" s="15" t="s">
        <v>67</v>
      </c>
      <c r="H45" s="15" t="s">
        <v>282</v>
      </c>
      <c r="I45" s="15"/>
      <c r="J45" s="15"/>
      <c r="K45" s="15" t="s">
        <v>23</v>
      </c>
      <c r="L45" s="15" t="s">
        <v>30</v>
      </c>
      <c r="M45" s="16" t="s">
        <v>91</v>
      </c>
      <c r="N45" s="15" t="s">
        <v>22</v>
      </c>
      <c r="O45" s="17" t="s">
        <v>267</v>
      </c>
      <c r="P45" s="18" t="str">
        <f>IFERROR(VLOOKUP(B45,'Cadastro Estacoes'!$A:$B,2,0),"")</f>
        <v>SISMO®QUIRIRI</v>
      </c>
      <c r="Q45" s="4"/>
      <c r="R45" s="4"/>
      <c r="S45" s="4"/>
      <c r="T45" s="4"/>
      <c r="U45" s="4"/>
      <c r="V45" s="4"/>
      <c r="W45" s="4"/>
      <c r="X45" s="4"/>
      <c r="Y45" s="4"/>
      <c r="Z45" s="4"/>
    </row>
    <row r="46" ht="12.75" customHeight="1">
      <c r="A46" s="9" t="s">
        <v>283</v>
      </c>
      <c r="B46" s="10" t="s">
        <v>96</v>
      </c>
      <c r="C46" s="11" t="s">
        <v>284</v>
      </c>
      <c r="D46" s="12">
        <v>1.0</v>
      </c>
      <c r="E46" s="13" t="s">
        <v>281</v>
      </c>
      <c r="F46" s="14" t="str">
        <f>IF(Tabela18[[#This Row],[Estações]]="HMOFICINA","VMS",IFERROR(VLOOKUP(B46,'Cadastro Estacoes'!$A$2:$Z$201,26,0),""))</f>
        <v>#ERROR!</v>
      </c>
      <c r="G46" s="15" t="s">
        <v>67</v>
      </c>
      <c r="H46" s="15" t="s">
        <v>285</v>
      </c>
      <c r="I46" s="15"/>
      <c r="J46" s="15"/>
      <c r="K46" s="15" t="s">
        <v>58</v>
      </c>
      <c r="L46" s="15" t="s">
        <v>33</v>
      </c>
      <c r="M46" s="16" t="s">
        <v>286</v>
      </c>
      <c r="N46" s="15" t="s">
        <v>22</v>
      </c>
      <c r="O46" s="17" t="s">
        <v>267</v>
      </c>
      <c r="P46" s="18" t="str">
        <f>IFERROR(VLOOKUP(B46,'Cadastro Estacoes'!$A:$B,2,0),"")</f>
        <v>SISMO®TAPAJOS</v>
      </c>
      <c r="Q46" s="4"/>
      <c r="R46" s="4"/>
      <c r="S46" s="4"/>
      <c r="T46" s="4"/>
      <c r="U46" s="4"/>
      <c r="V46" s="4"/>
      <c r="W46" s="4"/>
      <c r="X46" s="4"/>
      <c r="Y46" s="4"/>
      <c r="Z46" s="4"/>
    </row>
    <row r="47" ht="12.75" customHeight="1">
      <c r="A47" s="9" t="s">
        <v>287</v>
      </c>
      <c r="B47" s="10" t="s">
        <v>102</v>
      </c>
      <c r="C47" s="11" t="s">
        <v>288</v>
      </c>
      <c r="D47" s="12">
        <v>1.0</v>
      </c>
      <c r="E47" s="13" t="s">
        <v>281</v>
      </c>
      <c r="F47" s="14" t="str">
        <f>IF(Tabela18[[#This Row],[Estações]]="HMOFICINA","VMS",IFERROR(VLOOKUP(B47,'Cadastro Estacoes'!$A$2:$Z$201,26,0),""))</f>
        <v>#ERROR!</v>
      </c>
      <c r="G47" s="15" t="s">
        <v>67</v>
      </c>
      <c r="H47" s="15" t="s">
        <v>289</v>
      </c>
      <c r="I47" s="15"/>
      <c r="J47" s="15"/>
      <c r="K47" s="15" t="s">
        <v>23</v>
      </c>
      <c r="L47" s="15" t="s">
        <v>33</v>
      </c>
      <c r="M47" s="16" t="s">
        <v>286</v>
      </c>
      <c r="N47" s="15" t="s">
        <v>22</v>
      </c>
      <c r="O47" s="17" t="s">
        <v>267</v>
      </c>
      <c r="P47" s="18" t="str">
        <f>IFERROR(VLOOKUP(B47,'Cadastro Estacoes'!$A:$B,2,0),"")</f>
        <v>SISMO®QUIRIRI</v>
      </c>
      <c r="Q47" s="4"/>
      <c r="R47" s="4"/>
      <c r="S47" s="4"/>
      <c r="T47" s="4"/>
      <c r="U47" s="4"/>
      <c r="V47" s="4"/>
      <c r="W47" s="4"/>
      <c r="X47" s="4"/>
      <c r="Y47" s="4"/>
      <c r="Z47" s="4"/>
    </row>
    <row r="48" ht="12.75" customHeight="1">
      <c r="A48" s="9" t="s">
        <v>290</v>
      </c>
      <c r="B48" s="10" t="s">
        <v>120</v>
      </c>
      <c r="C48" s="11" t="s">
        <v>291</v>
      </c>
      <c r="D48" s="12">
        <v>1.0</v>
      </c>
      <c r="E48" s="13" t="s">
        <v>281</v>
      </c>
      <c r="F48" s="14" t="str">
        <f>IF(Tabela18[[#This Row],[Estações]]="HMOFICINA","VMS",IFERROR(VLOOKUP(B48,'Cadastro Estacoes'!$A$2:$Z$201,26,0),""))</f>
        <v>#ERROR!</v>
      </c>
      <c r="G48" s="15" t="s">
        <v>67</v>
      </c>
      <c r="H48" s="15" t="s">
        <v>292</v>
      </c>
      <c r="I48" s="15"/>
      <c r="J48" s="15"/>
      <c r="K48" s="15" t="s">
        <v>23</v>
      </c>
      <c r="L48" s="15" t="s">
        <v>33</v>
      </c>
      <c r="M48" s="16" t="s">
        <v>286</v>
      </c>
      <c r="N48" s="15" t="s">
        <v>22</v>
      </c>
      <c r="O48" s="17" t="s">
        <v>293</v>
      </c>
      <c r="P48" s="18" t="str">
        <f>IFERROR(VLOOKUP(B48,'Cadastro Estacoes'!$A:$B,2,0),"")</f>
        <v>SISMO®CATTALINI</v>
      </c>
      <c r="Q48" s="4"/>
      <c r="R48" s="4"/>
      <c r="S48" s="4"/>
      <c r="T48" s="4"/>
      <c r="U48" s="4"/>
      <c r="V48" s="4"/>
      <c r="W48" s="4"/>
      <c r="X48" s="4"/>
      <c r="Y48" s="4"/>
      <c r="Z48" s="4"/>
    </row>
    <row r="49" ht="12.75" customHeight="1">
      <c r="A49" s="9" t="s">
        <v>294</v>
      </c>
      <c r="B49" s="10" t="s">
        <v>295</v>
      </c>
      <c r="C49" s="11" t="s">
        <v>296</v>
      </c>
      <c r="D49" s="12">
        <v>0.0</v>
      </c>
      <c r="E49" s="13" t="s">
        <v>297</v>
      </c>
      <c r="F49" s="14" t="str">
        <f>IF(Tabela18[[#This Row],[Estações]]="HMOFICINA","VMS",IFERROR(VLOOKUP(B49,'Cadastro Estacoes'!$A$2:$Z$201,26,0),""))</f>
        <v>#ERROR!</v>
      </c>
      <c r="G49" s="15" t="s">
        <v>67</v>
      </c>
      <c r="H49" s="15" t="s">
        <v>298</v>
      </c>
      <c r="I49" s="15" t="s">
        <v>299</v>
      </c>
      <c r="J49" s="15">
        <v>1.0</v>
      </c>
      <c r="K49" s="15" t="s">
        <v>26</v>
      </c>
      <c r="L49" s="15" t="s">
        <v>77</v>
      </c>
      <c r="M49" s="16" t="s">
        <v>91</v>
      </c>
      <c r="N49" s="15" t="s">
        <v>78</v>
      </c>
      <c r="O49" s="17" t="s">
        <v>293</v>
      </c>
      <c r="P49" s="18" t="str">
        <f>IFERROR(VLOOKUP(B49,'Cadastro Estacoes'!$A:$B,2,0),"")</f>
        <v>SISMO®CSN</v>
      </c>
      <c r="Q49" s="4"/>
      <c r="R49" s="4"/>
      <c r="S49" s="4"/>
      <c r="T49" s="4"/>
      <c r="U49" s="4"/>
      <c r="V49" s="4"/>
      <c r="W49" s="4"/>
      <c r="X49" s="4"/>
      <c r="Y49" s="4"/>
      <c r="Z49" s="4"/>
    </row>
    <row r="50" ht="12.75" customHeight="1">
      <c r="A50" s="9" t="s">
        <v>300</v>
      </c>
      <c r="B50" s="10" t="s">
        <v>301</v>
      </c>
      <c r="C50" s="11" t="s">
        <v>302</v>
      </c>
      <c r="D50" s="12">
        <v>2.0</v>
      </c>
      <c r="E50" s="13" t="s">
        <v>89</v>
      </c>
      <c r="F50" s="14" t="str">
        <f>IF(Tabela18[[#This Row],[Estações]]="HMOFICINA","VMS",IFERROR(VLOOKUP(B50,'Cadastro Estacoes'!$A$2:$Z$201,26,0),""))</f>
        <v>#ERROR!</v>
      </c>
      <c r="G50" s="15" t="s">
        <v>67</v>
      </c>
      <c r="H50" s="15" t="s">
        <v>303</v>
      </c>
      <c r="I50" s="15" t="s">
        <v>304</v>
      </c>
      <c r="J50" s="15"/>
      <c r="K50" s="15" t="s">
        <v>23</v>
      </c>
      <c r="L50" s="15" t="s">
        <v>30</v>
      </c>
      <c r="M50" s="16" t="s">
        <v>91</v>
      </c>
      <c r="N50" s="15" t="s">
        <v>78</v>
      </c>
      <c r="O50" s="17" t="s">
        <v>293</v>
      </c>
      <c r="P50" s="18" t="str">
        <f>IFERROR(VLOOKUP(B50,'Cadastro Estacoes'!$A:$B,2,0),"")</f>
        <v>SISMO®QUIRIRI</v>
      </c>
      <c r="Q50" s="4"/>
      <c r="R50" s="4"/>
      <c r="S50" s="4"/>
      <c r="T50" s="4"/>
      <c r="U50" s="4"/>
      <c r="V50" s="4"/>
      <c r="W50" s="4"/>
      <c r="X50" s="4"/>
      <c r="Y50" s="4"/>
      <c r="Z50" s="4"/>
    </row>
    <row r="51" ht="12.75" customHeight="1">
      <c r="A51" s="9" t="s">
        <v>305</v>
      </c>
      <c r="B51" s="10" t="s">
        <v>301</v>
      </c>
      <c r="C51" s="11" t="s">
        <v>306</v>
      </c>
      <c r="D51" s="12">
        <v>0.0</v>
      </c>
      <c r="E51" s="13" t="s">
        <v>307</v>
      </c>
      <c r="F51" s="14" t="str">
        <f>IF(Tabela18[[#This Row],[Estações]]="HMOFICINA","VMS",IFERROR(VLOOKUP(B51,'Cadastro Estacoes'!$A$2:$Z$201,26,0),""))</f>
        <v>#ERROR!</v>
      </c>
      <c r="G51" s="15" t="s">
        <v>67</v>
      </c>
      <c r="H51" s="15" t="s">
        <v>308</v>
      </c>
      <c r="I51" s="15"/>
      <c r="J51" s="15"/>
      <c r="K51" s="15" t="s">
        <v>23</v>
      </c>
      <c r="L51" s="15" t="s">
        <v>30</v>
      </c>
      <c r="M51" s="16" t="s">
        <v>91</v>
      </c>
      <c r="N51" s="15" t="s">
        <v>78</v>
      </c>
      <c r="O51" s="17" t="s">
        <v>309</v>
      </c>
      <c r="P51" s="18" t="str">
        <f>IFERROR(VLOOKUP(B51,'Cadastro Estacoes'!$A:$B,2,0),"")</f>
        <v>SISMO®QUIRIRI</v>
      </c>
      <c r="Q51" s="4"/>
      <c r="R51" s="4"/>
      <c r="S51" s="4"/>
      <c r="T51" s="4"/>
      <c r="U51" s="4"/>
      <c r="V51" s="4"/>
      <c r="W51" s="4"/>
      <c r="X51" s="4"/>
      <c r="Y51" s="4"/>
      <c r="Z51" s="4"/>
    </row>
    <row r="52" ht="12.75" customHeight="1">
      <c r="A52" s="9" t="s">
        <v>310</v>
      </c>
      <c r="B52" s="10" t="s">
        <v>102</v>
      </c>
      <c r="C52" s="11" t="s">
        <v>311</v>
      </c>
      <c r="D52" s="12">
        <v>2.0</v>
      </c>
      <c r="E52" s="13" t="s">
        <v>89</v>
      </c>
      <c r="F52" s="14" t="str">
        <f>IF(Tabela18[[#This Row],[Estações]]="HMOFICINA","VMS",IFERROR(VLOOKUP(B52,'Cadastro Estacoes'!$A$2:$Z$201,26,0),""))</f>
        <v>#ERROR!</v>
      </c>
      <c r="G52" s="15" t="s">
        <v>67</v>
      </c>
      <c r="H52" s="15" t="s">
        <v>312</v>
      </c>
      <c r="I52" s="15" t="s">
        <v>313</v>
      </c>
      <c r="J52" s="15"/>
      <c r="K52" s="15" t="s">
        <v>23</v>
      </c>
      <c r="L52" s="15" t="s">
        <v>30</v>
      </c>
      <c r="M52" s="16" t="s">
        <v>91</v>
      </c>
      <c r="N52" s="15" t="s">
        <v>78</v>
      </c>
      <c r="O52" s="17" t="s">
        <v>314</v>
      </c>
      <c r="P52" s="18" t="str">
        <f>IFERROR(VLOOKUP(B52,'Cadastro Estacoes'!$A:$B,2,0),"")</f>
        <v>SISMO®QUIRIRI</v>
      </c>
      <c r="Q52" s="4"/>
      <c r="R52" s="4"/>
      <c r="S52" s="4"/>
      <c r="T52" s="4"/>
      <c r="U52" s="4"/>
      <c r="V52" s="4"/>
      <c r="W52" s="4"/>
      <c r="X52" s="4"/>
      <c r="Y52" s="4"/>
      <c r="Z52" s="4"/>
    </row>
    <row r="53" ht="12.75" customHeight="1">
      <c r="A53" s="9" t="s">
        <v>315</v>
      </c>
      <c r="B53" s="10" t="s">
        <v>102</v>
      </c>
      <c r="C53" s="11" t="s">
        <v>316</v>
      </c>
      <c r="D53" s="12">
        <v>2.0</v>
      </c>
      <c r="E53" s="13" t="s">
        <v>89</v>
      </c>
      <c r="F53" s="14" t="str">
        <f>IF(Tabela18[[#This Row],[Estações]]="HMOFICINA","VMS",IFERROR(VLOOKUP(B53,'Cadastro Estacoes'!$A$2:$Z$201,26,0),""))</f>
        <v>#ERROR!</v>
      </c>
      <c r="G53" s="15" t="s">
        <v>67</v>
      </c>
      <c r="H53" s="15" t="s">
        <v>317</v>
      </c>
      <c r="I53" s="15"/>
      <c r="J53" s="15"/>
      <c r="K53" s="15" t="s">
        <v>23</v>
      </c>
      <c r="L53" s="15" t="s">
        <v>30</v>
      </c>
      <c r="M53" s="16" t="s">
        <v>91</v>
      </c>
      <c r="N53" s="15" t="s">
        <v>78</v>
      </c>
      <c r="O53" s="17" t="s">
        <v>314</v>
      </c>
      <c r="P53" s="18" t="str">
        <f>IFERROR(VLOOKUP(B53,'Cadastro Estacoes'!$A:$B,2,0),"")</f>
        <v>SISMO®QUIRIRI</v>
      </c>
      <c r="Q53" s="4"/>
      <c r="R53" s="4"/>
      <c r="S53" s="4"/>
      <c r="T53" s="4"/>
      <c r="U53" s="4"/>
      <c r="V53" s="4"/>
      <c r="W53" s="4"/>
      <c r="X53" s="4"/>
      <c r="Y53" s="4"/>
      <c r="Z53" s="4"/>
    </row>
    <row r="54" ht="12.75" customHeight="1">
      <c r="A54" s="9" t="s">
        <v>318</v>
      </c>
      <c r="B54" s="10" t="s">
        <v>102</v>
      </c>
      <c r="C54" s="11" t="s">
        <v>319</v>
      </c>
      <c r="D54" s="12">
        <v>2.0</v>
      </c>
      <c r="E54" s="13" t="s">
        <v>320</v>
      </c>
      <c r="F54" s="14" t="str">
        <f>IF(Tabela18[[#This Row],[Estações]]="HMOFICINA","VMS",IFERROR(VLOOKUP(B54,'Cadastro Estacoes'!$A$2:$Z$201,26,0),""))</f>
        <v>#ERROR!</v>
      </c>
      <c r="G54" s="15" t="s">
        <v>67</v>
      </c>
      <c r="H54" s="15" t="s">
        <v>321</v>
      </c>
      <c r="I54" s="15" t="s">
        <v>322</v>
      </c>
      <c r="J54" s="15"/>
      <c r="K54" s="15" t="s">
        <v>23</v>
      </c>
      <c r="L54" s="15" t="s">
        <v>30</v>
      </c>
      <c r="M54" s="16" t="s">
        <v>91</v>
      </c>
      <c r="N54" s="15" t="s">
        <v>78</v>
      </c>
      <c r="O54" s="17" t="s">
        <v>314</v>
      </c>
      <c r="P54" s="18" t="str">
        <f>IFERROR(VLOOKUP(B54,'Cadastro Estacoes'!$A:$B,2,0),"")</f>
        <v>SISMO®QUIRIRI</v>
      </c>
      <c r="Q54" s="4"/>
      <c r="R54" s="4"/>
      <c r="S54" s="4"/>
      <c r="T54" s="4"/>
      <c r="U54" s="4"/>
      <c r="V54" s="4"/>
      <c r="W54" s="4"/>
      <c r="X54" s="4"/>
      <c r="Y54" s="4"/>
      <c r="Z54" s="4"/>
    </row>
    <row r="55" ht="12.75" customHeight="1">
      <c r="A55" s="9" t="s">
        <v>323</v>
      </c>
      <c r="B55" s="10" t="s">
        <v>192</v>
      </c>
      <c r="C55" s="11" t="s">
        <v>324</v>
      </c>
      <c r="D55" s="12">
        <v>0.0</v>
      </c>
      <c r="E55" s="13" t="s">
        <v>94</v>
      </c>
      <c r="F55" s="14" t="str">
        <f>IF(Tabela18[[#This Row],[Estações]]="HMOFICINA","VMS",IFERROR(VLOOKUP(B55,'Cadastro Estacoes'!$A$2:$Z$201,26,0),""))</f>
        <v>#ERROR!</v>
      </c>
      <c r="G55" s="15" t="s">
        <v>67</v>
      </c>
      <c r="H55" s="15"/>
      <c r="I55" s="15"/>
      <c r="J55" s="15"/>
      <c r="K55" s="15" t="s">
        <v>58</v>
      </c>
      <c r="L55" s="15" t="s">
        <v>16</v>
      </c>
      <c r="M55" s="16" t="s">
        <v>307</v>
      </c>
      <c r="N55" s="15" t="s">
        <v>22</v>
      </c>
      <c r="O55" s="17" t="s">
        <v>325</v>
      </c>
      <c r="P55" s="18" t="str">
        <f>IFERROR(VLOOKUP(B55,'Cadastro Estacoes'!$A:$B,2,0),"")</f>
        <v>SISMO®BTS</v>
      </c>
      <c r="Q55" s="4"/>
      <c r="R55" s="4"/>
      <c r="S55" s="4"/>
      <c r="T55" s="4"/>
      <c r="U55" s="4"/>
      <c r="V55" s="4"/>
      <c r="W55" s="4"/>
      <c r="X55" s="4"/>
      <c r="Y55" s="4"/>
      <c r="Z55" s="4"/>
    </row>
    <row r="56" ht="12.75" customHeight="1">
      <c r="A56" s="9" t="s">
        <v>326</v>
      </c>
      <c r="B56" s="10" t="s">
        <v>112</v>
      </c>
      <c r="C56" s="11" t="s">
        <v>327</v>
      </c>
      <c r="D56" s="12">
        <v>0.0</v>
      </c>
      <c r="E56" s="13" t="s">
        <v>328</v>
      </c>
      <c r="F56" s="14" t="str">
        <f>IF(Tabela18[[#This Row],[Estações]]="HMOFICINA","VMS",IFERROR(VLOOKUP(B56,'Cadastro Estacoes'!$A$2:$Z$201,26,0),""))</f>
        <v>#ERROR!</v>
      </c>
      <c r="G56" s="15" t="s">
        <v>67</v>
      </c>
      <c r="H56" s="15" t="s">
        <v>329</v>
      </c>
      <c r="I56" s="15"/>
      <c r="J56" s="15"/>
      <c r="K56" s="15" t="s">
        <v>23</v>
      </c>
      <c r="L56" s="15" t="s">
        <v>30</v>
      </c>
      <c r="M56" s="16" t="s">
        <v>130</v>
      </c>
      <c r="N56" s="15" t="s">
        <v>22</v>
      </c>
      <c r="O56" s="17" t="s">
        <v>325</v>
      </c>
      <c r="P56" s="18" t="str">
        <f>IFERROR(VLOOKUP(B56,'Cadastro Estacoes'!$A:$B,2,0),"")</f>
        <v>SISMO®PARANAGUAPILOTS</v>
      </c>
      <c r="Q56" s="4"/>
      <c r="R56" s="4"/>
      <c r="S56" s="4"/>
      <c r="T56" s="4"/>
      <c r="U56" s="4"/>
      <c r="V56" s="4"/>
      <c r="W56" s="4"/>
      <c r="X56" s="4"/>
      <c r="Y56" s="4"/>
      <c r="Z56" s="4"/>
    </row>
    <row r="57" ht="12.75" customHeight="1">
      <c r="A57" s="9" t="s">
        <v>330</v>
      </c>
      <c r="B57" s="10" t="s">
        <v>112</v>
      </c>
      <c r="C57" s="11" t="s">
        <v>331</v>
      </c>
      <c r="D57" s="12">
        <v>2.0</v>
      </c>
      <c r="E57" s="13" t="s">
        <v>109</v>
      </c>
      <c r="F57" s="14" t="str">
        <f>IF(Tabela18[[#This Row],[Estações]]="HMOFICINA","VMS",IFERROR(VLOOKUP(B57,'Cadastro Estacoes'!$A$2:$Z$201,26,0),""))</f>
        <v>#ERROR!</v>
      </c>
      <c r="G57" s="15" t="s">
        <v>67</v>
      </c>
      <c r="H57" s="15"/>
      <c r="I57" s="15"/>
      <c r="J57" s="15"/>
      <c r="K57" s="15" t="s">
        <v>23</v>
      </c>
      <c r="L57" s="15" t="s">
        <v>30</v>
      </c>
      <c r="M57" s="16" t="s">
        <v>130</v>
      </c>
      <c r="N57" s="15" t="s">
        <v>78</v>
      </c>
      <c r="O57" s="17" t="s">
        <v>325</v>
      </c>
      <c r="P57" s="18" t="str">
        <f>IFERROR(VLOOKUP(B57,'Cadastro Estacoes'!$A:$B,2,0),"")</f>
        <v>SISMO®PARANAGUAPILOTS</v>
      </c>
      <c r="Q57" s="4"/>
      <c r="R57" s="4"/>
      <c r="S57" s="4"/>
      <c r="T57" s="4"/>
      <c r="U57" s="4"/>
      <c r="V57" s="4"/>
      <c r="W57" s="4"/>
      <c r="X57" s="4"/>
      <c r="Y57" s="4"/>
      <c r="Z57" s="4"/>
    </row>
    <row r="58" ht="12.75" customHeight="1">
      <c r="A58" s="9" t="s">
        <v>332</v>
      </c>
      <c r="B58" s="10" t="s">
        <v>301</v>
      </c>
      <c r="C58" s="11" t="s">
        <v>333</v>
      </c>
      <c r="D58" s="12">
        <v>0.0</v>
      </c>
      <c r="E58" s="13" t="s">
        <v>109</v>
      </c>
      <c r="F58" s="14" t="str">
        <f>IF(Tabela18[[#This Row],[Estações]]="HMOFICINA","VMS",IFERROR(VLOOKUP(B58,'Cadastro Estacoes'!$A$2:$Z$201,26,0),""))</f>
        <v>#ERROR!</v>
      </c>
      <c r="G58" s="15" t="s">
        <v>67</v>
      </c>
      <c r="H58" s="15" t="s">
        <v>334</v>
      </c>
      <c r="I58" s="15"/>
      <c r="J58" s="15"/>
      <c r="K58" s="15" t="s">
        <v>23</v>
      </c>
      <c r="L58" s="15" t="s">
        <v>0</v>
      </c>
      <c r="M58" s="16" t="s">
        <v>130</v>
      </c>
      <c r="N58" s="15" t="s">
        <v>78</v>
      </c>
      <c r="O58" s="17" t="s">
        <v>325</v>
      </c>
      <c r="P58" s="18" t="str">
        <f>IFERROR(VLOOKUP(B58,'Cadastro Estacoes'!$A:$B,2,0),"")</f>
        <v>SISMO®QUIRIRI</v>
      </c>
      <c r="Q58" s="4"/>
      <c r="R58" s="4"/>
      <c r="S58" s="4"/>
      <c r="T58" s="4"/>
      <c r="U58" s="4"/>
      <c r="V58" s="4"/>
      <c r="W58" s="4"/>
      <c r="X58" s="4"/>
      <c r="Y58" s="4"/>
      <c r="Z58" s="4"/>
    </row>
    <row r="59" ht="12.75" customHeight="1">
      <c r="A59" s="9" t="s">
        <v>335</v>
      </c>
      <c r="B59" s="10" t="s">
        <v>336</v>
      </c>
      <c r="C59" s="11" t="s">
        <v>337</v>
      </c>
      <c r="D59" s="12">
        <v>0.0</v>
      </c>
      <c r="E59" s="13" t="s">
        <v>338</v>
      </c>
      <c r="F59" s="14" t="str">
        <f>IF(Tabela18[[#This Row],[Estações]]="HMOFICINA","VMS",IFERROR(VLOOKUP(B59,'Cadastro Estacoes'!$A$2:$Z$201,26,0),""))</f>
        <v>#ERROR!</v>
      </c>
      <c r="G59" s="15" t="s">
        <v>67</v>
      </c>
      <c r="H59" s="15" t="s">
        <v>339</v>
      </c>
      <c r="I59" s="15" t="s">
        <v>340</v>
      </c>
      <c r="J59" s="15">
        <v>2.0</v>
      </c>
      <c r="K59" s="15" t="s">
        <v>19</v>
      </c>
      <c r="L59" s="15" t="s">
        <v>147</v>
      </c>
      <c r="M59" s="16" t="s">
        <v>130</v>
      </c>
      <c r="N59" s="15" t="s">
        <v>78</v>
      </c>
      <c r="O59" s="17" t="s">
        <v>341</v>
      </c>
      <c r="P59" s="18" t="str">
        <f>IFERROR(VLOOKUP(B59,'Cadastro Estacoes'!$A:$B,2,0),"")</f>
        <v>SISMO®ALUMAR</v>
      </c>
      <c r="Q59" s="4"/>
      <c r="R59" s="4"/>
      <c r="S59" s="4"/>
      <c r="T59" s="4"/>
      <c r="U59" s="4"/>
      <c r="V59" s="4"/>
      <c r="W59" s="4"/>
      <c r="X59" s="4"/>
      <c r="Y59" s="4"/>
      <c r="Z59" s="4"/>
    </row>
    <row r="60" ht="12.75" customHeight="1">
      <c r="A60" s="9" t="s">
        <v>342</v>
      </c>
      <c r="B60" s="10" t="s">
        <v>336</v>
      </c>
      <c r="C60" s="11" t="s">
        <v>343</v>
      </c>
      <c r="D60" s="12">
        <v>0.0</v>
      </c>
      <c r="E60" s="13" t="s">
        <v>338</v>
      </c>
      <c r="F60" s="14" t="str">
        <f>IF(Tabela18[[#This Row],[Estações]]="HMOFICINA","VMS",IFERROR(VLOOKUP(B60,'Cadastro Estacoes'!$A$2:$Z$201,26,0),""))</f>
        <v>#ERROR!</v>
      </c>
      <c r="G60" s="15" t="s">
        <v>67</v>
      </c>
      <c r="H60" s="15" t="s">
        <v>344</v>
      </c>
      <c r="I60" s="15" t="s">
        <v>345</v>
      </c>
      <c r="J60" s="15">
        <v>5.0</v>
      </c>
      <c r="K60" s="15" t="s">
        <v>19</v>
      </c>
      <c r="L60" s="15" t="s">
        <v>147</v>
      </c>
      <c r="M60" s="16" t="s">
        <v>130</v>
      </c>
      <c r="N60" s="15" t="s">
        <v>22</v>
      </c>
      <c r="O60" s="17" t="s">
        <v>346</v>
      </c>
      <c r="P60" s="18" t="str">
        <f>IFERROR(VLOOKUP(B60,'Cadastro Estacoes'!$A:$B,2,0),"")</f>
        <v>SISMO®ALUMAR</v>
      </c>
      <c r="Q60" s="4"/>
      <c r="R60" s="4"/>
      <c r="S60" s="4"/>
      <c r="T60" s="4"/>
      <c r="U60" s="4"/>
      <c r="V60" s="4"/>
      <c r="W60" s="4"/>
      <c r="X60" s="4"/>
      <c r="Y60" s="4"/>
      <c r="Z60" s="4"/>
    </row>
    <row r="61" ht="12.75" customHeight="1">
      <c r="A61" s="9" t="s">
        <v>347</v>
      </c>
      <c r="B61" s="10" t="s">
        <v>348</v>
      </c>
      <c r="C61" s="11" t="s">
        <v>343</v>
      </c>
      <c r="D61" s="12">
        <v>0.0</v>
      </c>
      <c r="E61" s="13" t="s">
        <v>338</v>
      </c>
      <c r="F61" s="14" t="str">
        <f>IF(Tabela18[[#This Row],[Estações]]="HMOFICINA","VMS",IFERROR(VLOOKUP(B61,'Cadastro Estacoes'!$A$2:$Z$201,26,0),""))</f>
        <v>#ERROR!</v>
      </c>
      <c r="G61" s="15" t="s">
        <v>67</v>
      </c>
      <c r="H61" s="15" t="s">
        <v>344</v>
      </c>
      <c r="I61" s="15" t="s">
        <v>345</v>
      </c>
      <c r="J61" s="15">
        <v>5.0</v>
      </c>
      <c r="K61" s="15" t="s">
        <v>19</v>
      </c>
      <c r="L61" s="15" t="s">
        <v>147</v>
      </c>
      <c r="M61" s="16" t="s">
        <v>130</v>
      </c>
      <c r="N61" s="15" t="s">
        <v>22</v>
      </c>
      <c r="O61" s="17" t="s">
        <v>349</v>
      </c>
      <c r="P61" s="18" t="str">
        <f>IFERROR(VLOOKUP(B61,'Cadastro Estacoes'!$A:$B,2,0),"")</f>
        <v>SISMO®ALUMAR</v>
      </c>
      <c r="Q61" s="4"/>
      <c r="R61" s="4"/>
      <c r="S61" s="4"/>
      <c r="T61" s="4"/>
      <c r="U61" s="4"/>
      <c r="V61" s="4"/>
      <c r="W61" s="4"/>
      <c r="X61" s="4"/>
      <c r="Y61" s="4"/>
      <c r="Z61" s="4"/>
    </row>
    <row r="62" ht="12.75" customHeight="1">
      <c r="A62" s="9" t="s">
        <v>350</v>
      </c>
      <c r="B62" s="10" t="s">
        <v>295</v>
      </c>
      <c r="C62" s="11" t="s">
        <v>351</v>
      </c>
      <c r="D62" s="12">
        <v>0.0</v>
      </c>
      <c r="E62" s="13" t="s">
        <v>338</v>
      </c>
      <c r="F62" s="14" t="str">
        <f>IF(Tabela18[[#This Row],[Estações]]="HMOFICINA","VMS",IFERROR(VLOOKUP(B62,'Cadastro Estacoes'!$A$2:$Z$201,26,0),""))</f>
        <v>#ERROR!</v>
      </c>
      <c r="G62" s="15" t="s">
        <v>67</v>
      </c>
      <c r="H62" s="15" t="s">
        <v>352</v>
      </c>
      <c r="I62" s="15" t="s">
        <v>353</v>
      </c>
      <c r="J62" s="15"/>
      <c r="K62" s="15" t="s">
        <v>26</v>
      </c>
      <c r="L62" s="15" t="s">
        <v>30</v>
      </c>
      <c r="M62" s="16" t="s">
        <v>354</v>
      </c>
      <c r="N62" s="15" t="s">
        <v>78</v>
      </c>
      <c r="O62" s="17" t="s">
        <v>355</v>
      </c>
      <c r="P62" s="18" t="str">
        <f>IFERROR(VLOOKUP(B62,'Cadastro Estacoes'!$A:$B,2,0),"")</f>
        <v>SISMO®CSN</v>
      </c>
      <c r="Q62" s="4"/>
      <c r="R62" s="4"/>
      <c r="S62" s="4"/>
      <c r="T62" s="4"/>
      <c r="U62" s="4"/>
      <c r="V62" s="4"/>
      <c r="W62" s="4"/>
      <c r="X62" s="4"/>
      <c r="Y62" s="4"/>
      <c r="Z62" s="4"/>
    </row>
    <row r="63" ht="12.75" customHeight="1">
      <c r="A63" s="9" t="s">
        <v>356</v>
      </c>
      <c r="B63" s="10" t="s">
        <v>357</v>
      </c>
      <c r="C63" s="11" t="s">
        <v>358</v>
      </c>
      <c r="D63" s="12">
        <v>2.0</v>
      </c>
      <c r="E63" s="13" t="s">
        <v>359</v>
      </c>
      <c r="F63" s="14" t="str">
        <f>IF(Tabela18[[#This Row],[Estações]]="HMOFICINA","VMS",IFERROR(VLOOKUP(B63,'Cadastro Estacoes'!$A$2:$Z$201,26,0),""))</f>
        <v>#ERROR!</v>
      </c>
      <c r="G63" s="15" t="s">
        <v>67</v>
      </c>
      <c r="H63" s="15"/>
      <c r="I63" s="15"/>
      <c r="J63" s="15"/>
      <c r="K63" s="15" t="s">
        <v>58</v>
      </c>
      <c r="L63" s="15"/>
      <c r="M63" s="16">
        <v>43857.0</v>
      </c>
      <c r="N63" s="15" t="s">
        <v>22</v>
      </c>
      <c r="O63" s="17" t="s">
        <v>360</v>
      </c>
      <c r="P63" s="18" t="str">
        <f>IFERROR(VLOOKUP(B63,'Cadastro Estacoes'!$A:$B,2,0),"")</f>
        <v>SISMO®RGPILOTS</v>
      </c>
      <c r="Q63" s="4"/>
      <c r="R63" s="4"/>
      <c r="S63" s="4"/>
      <c r="T63" s="4"/>
      <c r="U63" s="4"/>
      <c r="V63" s="4"/>
      <c r="W63" s="4"/>
      <c r="X63" s="4"/>
      <c r="Y63" s="4"/>
      <c r="Z63" s="4"/>
    </row>
    <row r="64" ht="12.75" customHeight="1">
      <c r="A64" s="9" t="s">
        <v>361</v>
      </c>
      <c r="B64" s="10" t="s">
        <v>362</v>
      </c>
      <c r="C64" s="11" t="s">
        <v>363</v>
      </c>
      <c r="D64" s="12">
        <v>0.0</v>
      </c>
      <c r="E64" s="13" t="s">
        <v>364</v>
      </c>
      <c r="F64" s="14" t="str">
        <f>IF(Tabela18[[#This Row],[Estações]]="HMOFICINA","VMS",IFERROR(VLOOKUP(B64,'Cadastro Estacoes'!$A$2:$Z$201,26,0),""))</f>
        <v>#ERROR!</v>
      </c>
      <c r="G64" s="15" t="s">
        <v>67</v>
      </c>
      <c r="H64" s="15"/>
      <c r="I64" s="15"/>
      <c r="J64" s="15"/>
      <c r="K64" s="15" t="s">
        <v>23</v>
      </c>
      <c r="L64" s="15" t="s">
        <v>16</v>
      </c>
      <c r="M64" s="16" t="s">
        <v>365</v>
      </c>
      <c r="N64" s="15" t="s">
        <v>78</v>
      </c>
      <c r="O64" s="17" t="s">
        <v>366</v>
      </c>
      <c r="P64" s="18" t="str">
        <f>IFERROR(VLOOKUP(B64,'Cadastro Estacoes'!$A:$B,2,0),"")</f>
        <v>SISMO®QUIRIRI</v>
      </c>
      <c r="Q64" s="4"/>
      <c r="R64" s="4"/>
      <c r="S64" s="4"/>
      <c r="T64" s="4"/>
      <c r="U64" s="4"/>
      <c r="V64" s="4"/>
      <c r="W64" s="4"/>
      <c r="X64" s="4"/>
      <c r="Y64" s="4"/>
      <c r="Z64" s="4"/>
    </row>
    <row r="65" ht="12.75" customHeight="1">
      <c r="A65" s="9" t="s">
        <v>367</v>
      </c>
      <c r="B65" s="10" t="s">
        <v>362</v>
      </c>
      <c r="C65" s="11" t="s">
        <v>368</v>
      </c>
      <c r="D65" s="12">
        <v>1.0</v>
      </c>
      <c r="E65" s="13" t="s">
        <v>364</v>
      </c>
      <c r="F65" s="14" t="str">
        <f>IF(Tabela18[[#This Row],[Estações]]="HMOFICINA","VMS",IFERROR(VLOOKUP(B65,'Cadastro Estacoes'!$A$2:$Z$201,26,0),""))</f>
        <v>#ERROR!</v>
      </c>
      <c r="G65" s="15" t="s">
        <v>67</v>
      </c>
      <c r="H65" s="15" t="s">
        <v>369</v>
      </c>
      <c r="I65" s="15" t="s">
        <v>370</v>
      </c>
      <c r="J65" s="15"/>
      <c r="K65" s="15" t="s">
        <v>23</v>
      </c>
      <c r="L65" s="15" t="s">
        <v>16</v>
      </c>
      <c r="M65" s="16" t="s">
        <v>365</v>
      </c>
      <c r="N65" s="15" t="s">
        <v>78</v>
      </c>
      <c r="O65" s="17" t="s">
        <v>371</v>
      </c>
      <c r="P65" s="18" t="str">
        <f>IFERROR(VLOOKUP(B65,'Cadastro Estacoes'!$A:$B,2,0),"")</f>
        <v>SISMO®QUIRIRI</v>
      </c>
      <c r="Q65" s="4"/>
      <c r="R65" s="4"/>
      <c r="S65" s="4"/>
      <c r="T65" s="4"/>
      <c r="U65" s="4"/>
      <c r="V65" s="4"/>
      <c r="W65" s="4"/>
      <c r="X65" s="4"/>
      <c r="Y65" s="4"/>
      <c r="Z65" s="4"/>
    </row>
    <row r="66" ht="12.75" customHeight="1">
      <c r="A66" s="9" t="s">
        <v>372</v>
      </c>
      <c r="B66" s="10" t="s">
        <v>93</v>
      </c>
      <c r="C66" s="11" t="s">
        <v>373</v>
      </c>
      <c r="D66" s="12">
        <v>0.0</v>
      </c>
      <c r="E66" s="13" t="s">
        <v>94</v>
      </c>
      <c r="F66" s="14" t="str">
        <f>IF(Tabela18[[#This Row],[Estações]]="HMOFICINA","VMS",IFERROR(VLOOKUP(B66,'Cadastro Estacoes'!$A$2:$Z$201,26,0),""))</f>
        <v>#ERROR!</v>
      </c>
      <c r="G66" s="15" t="s">
        <v>67</v>
      </c>
      <c r="H66" s="15" t="s">
        <v>374</v>
      </c>
      <c r="I66" s="15" t="s">
        <v>375</v>
      </c>
      <c r="J66" s="15"/>
      <c r="K66" s="15" t="s">
        <v>58</v>
      </c>
      <c r="L66" s="15" t="s">
        <v>19</v>
      </c>
      <c r="M66" s="16" t="s">
        <v>376</v>
      </c>
      <c r="N66" s="15" t="s">
        <v>22</v>
      </c>
      <c r="O66" s="17" t="s">
        <v>371</v>
      </c>
      <c r="P66" s="18" t="str">
        <f>IFERROR(VLOOKUP(B66,'Cadastro Estacoes'!$A:$B,2,0),"")</f>
        <v>SISMO®TAPAJOS</v>
      </c>
      <c r="Q66" s="4"/>
      <c r="R66" s="4"/>
      <c r="S66" s="4"/>
      <c r="T66" s="4"/>
      <c r="U66" s="4"/>
      <c r="V66" s="4"/>
      <c r="W66" s="4"/>
      <c r="X66" s="4"/>
      <c r="Y66" s="4"/>
      <c r="Z66" s="4"/>
    </row>
    <row r="67" ht="12.75" customHeight="1">
      <c r="A67" s="9" t="s">
        <v>377</v>
      </c>
      <c r="B67" s="10" t="s">
        <v>93</v>
      </c>
      <c r="C67" s="11" t="s">
        <v>378</v>
      </c>
      <c r="D67" s="12">
        <v>0.0</v>
      </c>
      <c r="E67" s="13" t="s">
        <v>94</v>
      </c>
      <c r="F67" s="14" t="str">
        <f>IF(Tabela18[[#This Row],[Estações]]="HMOFICINA","VMS",IFERROR(VLOOKUP(B67,'Cadastro Estacoes'!$A$2:$Z$201,26,0),""))</f>
        <v>#ERROR!</v>
      </c>
      <c r="G67" s="15" t="s">
        <v>67</v>
      </c>
      <c r="H67" s="15" t="s">
        <v>379</v>
      </c>
      <c r="I67" s="15" t="s">
        <v>380</v>
      </c>
      <c r="J67" s="15"/>
      <c r="K67" s="15" t="s">
        <v>58</v>
      </c>
      <c r="L67" s="15" t="s">
        <v>19</v>
      </c>
      <c r="M67" s="16" t="s">
        <v>376</v>
      </c>
      <c r="N67" s="15" t="s">
        <v>78</v>
      </c>
      <c r="O67" s="17" t="s">
        <v>371</v>
      </c>
      <c r="P67" s="18" t="str">
        <f>IFERROR(VLOOKUP(B67,'Cadastro Estacoes'!$A:$B,2,0),"")</f>
        <v>SISMO®TAPAJOS</v>
      </c>
      <c r="Q67" s="4"/>
      <c r="R67" s="4"/>
      <c r="S67" s="4"/>
      <c r="T67" s="4"/>
      <c r="U67" s="4"/>
      <c r="V67" s="4"/>
      <c r="W67" s="4"/>
      <c r="X67" s="4"/>
      <c r="Y67" s="4"/>
      <c r="Z67" s="4"/>
    </row>
    <row r="68" ht="12.75" customHeight="1">
      <c r="A68" s="9" t="s">
        <v>381</v>
      </c>
      <c r="B68" s="10" t="s">
        <v>93</v>
      </c>
      <c r="C68" s="11" t="s">
        <v>382</v>
      </c>
      <c r="D68" s="12">
        <v>0.0</v>
      </c>
      <c r="E68" s="13" t="s">
        <v>109</v>
      </c>
      <c r="F68" s="14" t="str">
        <f>IF(Tabela18[[#This Row],[Estações]]="HMOFICINA","VMS",IFERROR(VLOOKUP(B68,'Cadastro Estacoes'!$A$2:$Z$201,26,0),""))</f>
        <v>#ERROR!</v>
      </c>
      <c r="G68" s="15" t="s">
        <v>67</v>
      </c>
      <c r="H68" s="15"/>
      <c r="I68" s="15" t="s">
        <v>383</v>
      </c>
      <c r="J68" s="15"/>
      <c r="K68" s="15" t="s">
        <v>58</v>
      </c>
      <c r="L68" s="15" t="s">
        <v>19</v>
      </c>
      <c r="M68" s="16" t="s">
        <v>376</v>
      </c>
      <c r="N68" s="15" t="s">
        <v>22</v>
      </c>
      <c r="O68" s="17" t="s">
        <v>371</v>
      </c>
      <c r="P68" s="18" t="str">
        <f>IFERROR(VLOOKUP(B68,'Cadastro Estacoes'!$A:$B,2,0),"")</f>
        <v>SISMO®TAPAJOS</v>
      </c>
      <c r="Q68" s="4"/>
      <c r="R68" s="4"/>
      <c r="S68" s="4"/>
      <c r="T68" s="4"/>
      <c r="U68" s="4"/>
      <c r="V68" s="4"/>
      <c r="W68" s="4"/>
      <c r="X68" s="4"/>
      <c r="Y68" s="4"/>
      <c r="Z68" s="4"/>
    </row>
    <row r="69" ht="12.75" customHeight="1">
      <c r="A69" s="9" t="s">
        <v>384</v>
      </c>
      <c r="B69" s="10" t="s">
        <v>96</v>
      </c>
      <c r="C69" s="11" t="s">
        <v>385</v>
      </c>
      <c r="D69" s="12">
        <v>2.0</v>
      </c>
      <c r="E69" s="13" t="s">
        <v>94</v>
      </c>
      <c r="F69" s="14" t="str">
        <f>IF(Tabela18[[#This Row],[Estações]]="HMOFICINA","VMS",IFERROR(VLOOKUP(B69,'Cadastro Estacoes'!$A$2:$Z$201,26,0),""))</f>
        <v>#ERROR!</v>
      </c>
      <c r="G69" s="15" t="s">
        <v>67</v>
      </c>
      <c r="H69" s="15" t="s">
        <v>386</v>
      </c>
      <c r="I69" s="15" t="s">
        <v>387</v>
      </c>
      <c r="J69" s="15"/>
      <c r="K69" s="15" t="s">
        <v>58</v>
      </c>
      <c r="L69" s="15" t="s">
        <v>19</v>
      </c>
      <c r="M69" s="16" t="s">
        <v>376</v>
      </c>
      <c r="N69" s="15" t="s">
        <v>78</v>
      </c>
      <c r="O69" s="17" t="s">
        <v>388</v>
      </c>
      <c r="P69" s="18" t="str">
        <f>IFERROR(VLOOKUP(B69,'Cadastro Estacoes'!$A:$B,2,0),"")</f>
        <v>SISMO®TAPAJOS</v>
      </c>
      <c r="Q69" s="4"/>
      <c r="R69" s="4"/>
      <c r="S69" s="4"/>
      <c r="T69" s="4"/>
      <c r="U69" s="4"/>
      <c r="V69" s="4"/>
      <c r="W69" s="4"/>
      <c r="X69" s="4"/>
      <c r="Y69" s="4"/>
      <c r="Z69" s="4"/>
    </row>
    <row r="70" ht="12.75" customHeight="1">
      <c r="A70" s="9" t="s">
        <v>389</v>
      </c>
      <c r="B70" s="10" t="s">
        <v>96</v>
      </c>
      <c r="C70" s="11" t="s">
        <v>390</v>
      </c>
      <c r="D70" s="12">
        <v>2.0</v>
      </c>
      <c r="E70" s="13" t="s">
        <v>94</v>
      </c>
      <c r="F70" s="14" t="str">
        <f>IF(Tabela18[[#This Row],[Estações]]="HMOFICINA","VMS",IFERROR(VLOOKUP(B70,'Cadastro Estacoes'!$A$2:$Z$201,26,0),""))</f>
        <v>#ERROR!</v>
      </c>
      <c r="G70" s="15" t="s">
        <v>67</v>
      </c>
      <c r="H70" s="15" t="s">
        <v>391</v>
      </c>
      <c r="I70" s="15"/>
      <c r="J70" s="15"/>
      <c r="K70" s="15" t="s">
        <v>58</v>
      </c>
      <c r="L70" s="15" t="s">
        <v>19</v>
      </c>
      <c r="M70" s="16" t="s">
        <v>376</v>
      </c>
      <c r="N70" s="15" t="s">
        <v>22</v>
      </c>
      <c r="O70" s="17" t="s">
        <v>392</v>
      </c>
      <c r="P70" s="18" t="str">
        <f>IFERROR(VLOOKUP(B70,'Cadastro Estacoes'!$A:$B,2,0),"")</f>
        <v>SISMO®TAPAJOS</v>
      </c>
      <c r="Q70" s="4"/>
      <c r="R70" s="4"/>
      <c r="S70" s="4"/>
      <c r="T70" s="4"/>
      <c r="U70" s="4"/>
      <c r="V70" s="4"/>
      <c r="W70" s="4"/>
      <c r="X70" s="4"/>
      <c r="Y70" s="4"/>
      <c r="Z70" s="4"/>
    </row>
    <row r="71" ht="12.75" customHeight="1">
      <c r="A71" s="9" t="s">
        <v>393</v>
      </c>
      <c r="B71" s="10" t="s">
        <v>96</v>
      </c>
      <c r="C71" s="11" t="s">
        <v>394</v>
      </c>
      <c r="D71" s="12">
        <v>0.0</v>
      </c>
      <c r="E71" s="13" t="s">
        <v>94</v>
      </c>
      <c r="F71" s="14" t="str">
        <f>IF(Tabela18[[#This Row],[Estações]]="HMOFICINA","VMS",IFERROR(VLOOKUP(B71,'Cadastro Estacoes'!$A$2:$Z$201,26,0),""))</f>
        <v>#ERROR!</v>
      </c>
      <c r="G71" s="15" t="s">
        <v>67</v>
      </c>
      <c r="H71" s="15" t="s">
        <v>395</v>
      </c>
      <c r="I71" s="15"/>
      <c r="J71" s="15"/>
      <c r="K71" s="15" t="s">
        <v>58</v>
      </c>
      <c r="L71" s="15" t="s">
        <v>19</v>
      </c>
      <c r="M71" s="16" t="s">
        <v>376</v>
      </c>
      <c r="N71" s="15" t="s">
        <v>78</v>
      </c>
      <c r="O71" s="17" t="s">
        <v>392</v>
      </c>
      <c r="P71" s="18" t="str">
        <f>IFERROR(VLOOKUP(B71,'Cadastro Estacoes'!$A:$B,2,0),"")</f>
        <v>SISMO®TAPAJOS</v>
      </c>
      <c r="Q71" s="4"/>
      <c r="R71" s="4"/>
      <c r="S71" s="4"/>
      <c r="T71" s="4"/>
      <c r="U71" s="4"/>
      <c r="V71" s="4"/>
      <c r="W71" s="4"/>
      <c r="X71" s="4"/>
      <c r="Y71" s="4"/>
      <c r="Z71" s="4"/>
    </row>
    <row r="72" ht="12.75" customHeight="1">
      <c r="A72" s="9" t="s">
        <v>396</v>
      </c>
      <c r="B72" s="10" t="s">
        <v>96</v>
      </c>
      <c r="C72" s="11" t="s">
        <v>397</v>
      </c>
      <c r="D72" s="12">
        <v>0.0</v>
      </c>
      <c r="E72" s="13" t="s">
        <v>94</v>
      </c>
      <c r="F72" s="14" t="str">
        <f>IF(Tabela18[[#This Row],[Estações]]="HMOFICINA","VMS",IFERROR(VLOOKUP(B72,'Cadastro Estacoes'!$A$2:$Z$201,26,0),""))</f>
        <v>#ERROR!</v>
      </c>
      <c r="G72" s="15" t="s">
        <v>67</v>
      </c>
      <c r="H72" s="15" t="s">
        <v>398</v>
      </c>
      <c r="I72" s="15" t="s">
        <v>399</v>
      </c>
      <c r="J72" s="15"/>
      <c r="K72" s="15" t="s">
        <v>58</v>
      </c>
      <c r="L72" s="15" t="s">
        <v>19</v>
      </c>
      <c r="M72" s="16" t="s">
        <v>376</v>
      </c>
      <c r="N72" s="15" t="s">
        <v>22</v>
      </c>
      <c r="O72" s="17" t="s">
        <v>392</v>
      </c>
      <c r="P72" s="18" t="str">
        <f>IFERROR(VLOOKUP(B72,'Cadastro Estacoes'!$A:$B,2,0),"")</f>
        <v>SISMO®TAPAJOS</v>
      </c>
      <c r="Q72" s="4"/>
      <c r="R72" s="4"/>
      <c r="S72" s="4"/>
      <c r="T72" s="4"/>
      <c r="U72" s="4"/>
      <c r="V72" s="4"/>
      <c r="W72" s="4"/>
      <c r="X72" s="4"/>
      <c r="Y72" s="4"/>
      <c r="Z72" s="4"/>
    </row>
    <row r="73" ht="12.75" customHeight="1">
      <c r="A73" s="9" t="s">
        <v>400</v>
      </c>
      <c r="B73" s="10" t="s">
        <v>228</v>
      </c>
      <c r="C73" s="11" t="s">
        <v>401</v>
      </c>
      <c r="D73" s="12">
        <v>0.0</v>
      </c>
      <c r="E73" s="13" t="s">
        <v>94</v>
      </c>
      <c r="F73" s="14" t="str">
        <f>IF(Tabela18[[#This Row],[Estações]]="HMOFICINA","VMS",IFERROR(VLOOKUP(B73,'Cadastro Estacoes'!$A$2:$Z$201,26,0),""))</f>
        <v>#ERROR!</v>
      </c>
      <c r="G73" s="15" t="s">
        <v>67</v>
      </c>
      <c r="H73" s="15"/>
      <c r="I73" s="15" t="s">
        <v>402</v>
      </c>
      <c r="J73" s="15"/>
      <c r="K73" s="15" t="s">
        <v>58</v>
      </c>
      <c r="L73" s="15" t="s">
        <v>19</v>
      </c>
      <c r="M73" s="16" t="s">
        <v>376</v>
      </c>
      <c r="N73" s="15" t="s">
        <v>78</v>
      </c>
      <c r="O73" s="17" t="s">
        <v>392</v>
      </c>
      <c r="P73" s="18" t="str">
        <f>IFERROR(VLOOKUP(B73,'Cadastro Estacoes'!$A:$B,2,0),"")</f>
        <v>SISMO®TAPAJOS</v>
      </c>
      <c r="Q73" s="4"/>
      <c r="R73" s="4"/>
      <c r="S73" s="4"/>
      <c r="T73" s="4"/>
      <c r="U73" s="4"/>
      <c r="V73" s="4"/>
      <c r="W73" s="4"/>
      <c r="X73" s="4"/>
      <c r="Y73" s="4"/>
      <c r="Z73" s="4"/>
    </row>
    <row r="74" ht="12.75" customHeight="1">
      <c r="A74" s="9" t="s">
        <v>403</v>
      </c>
      <c r="B74" s="10" t="s">
        <v>228</v>
      </c>
      <c r="C74" s="11" t="s">
        <v>404</v>
      </c>
      <c r="D74" s="12">
        <v>0.0</v>
      </c>
      <c r="E74" s="13" t="s">
        <v>94</v>
      </c>
      <c r="F74" s="14" t="str">
        <f>IF(Tabela18[[#This Row],[Estações]]="HMOFICINA","VMS",IFERROR(VLOOKUP(B74,'Cadastro Estacoes'!$A$2:$Z$201,26,0),""))</f>
        <v>#ERROR!</v>
      </c>
      <c r="G74" s="15" t="s">
        <v>67</v>
      </c>
      <c r="H74" s="15" t="s">
        <v>405</v>
      </c>
      <c r="I74" s="15" t="s">
        <v>383</v>
      </c>
      <c r="J74" s="15"/>
      <c r="K74" s="15" t="s">
        <v>58</v>
      </c>
      <c r="L74" s="15" t="s">
        <v>19</v>
      </c>
      <c r="M74" s="16" t="s">
        <v>376</v>
      </c>
      <c r="N74" s="15" t="s">
        <v>22</v>
      </c>
      <c r="O74" s="17" t="s">
        <v>392</v>
      </c>
      <c r="P74" s="18" t="str">
        <f>IFERROR(VLOOKUP(B74,'Cadastro Estacoes'!$A:$B,2,0),"")</f>
        <v>SISMO®TAPAJOS</v>
      </c>
      <c r="Q74" s="4"/>
      <c r="R74" s="4"/>
      <c r="S74" s="4"/>
      <c r="T74" s="4"/>
      <c r="U74" s="4"/>
      <c r="V74" s="4"/>
      <c r="W74" s="4"/>
      <c r="X74" s="4"/>
      <c r="Y74" s="4"/>
      <c r="Z74" s="4"/>
    </row>
    <row r="75" ht="12.75" customHeight="1">
      <c r="A75" s="9" t="s">
        <v>406</v>
      </c>
      <c r="B75" s="10" t="s">
        <v>211</v>
      </c>
      <c r="C75" s="11" t="s">
        <v>407</v>
      </c>
      <c r="D75" s="12">
        <v>0.0</v>
      </c>
      <c r="E75" s="13" t="s">
        <v>408</v>
      </c>
      <c r="F75" s="14" t="str">
        <f>IF(Tabela18[[#This Row],[Estações]]="HMOFICINA","VMS",IFERROR(VLOOKUP(B75,'Cadastro Estacoes'!$A$2:$Z$201,26,0),""))</f>
        <v>#ERROR!</v>
      </c>
      <c r="G75" s="15" t="s">
        <v>67</v>
      </c>
      <c r="H75" s="15" t="s">
        <v>409</v>
      </c>
      <c r="I75" s="15" t="s">
        <v>410</v>
      </c>
      <c r="J75" s="15"/>
      <c r="K75" s="15" t="s">
        <v>52</v>
      </c>
      <c r="L75" s="15" t="s">
        <v>37</v>
      </c>
      <c r="M75" s="16" t="s">
        <v>411</v>
      </c>
      <c r="N75" s="15" t="s">
        <v>78</v>
      </c>
      <c r="O75" s="17" t="s">
        <v>392</v>
      </c>
      <c r="P75" s="18" t="str">
        <f>IFERROR(VLOOKUP(B75,'Cadastro Estacoes'!$A:$B,2,0),"")</f>
        <v>SISMO®PORTOCEL</v>
      </c>
      <c r="Q75" s="4"/>
      <c r="R75" s="4"/>
      <c r="S75" s="4"/>
      <c r="T75" s="4"/>
      <c r="U75" s="4"/>
      <c r="V75" s="4"/>
      <c r="W75" s="4"/>
      <c r="X75" s="4"/>
      <c r="Y75" s="4"/>
      <c r="Z75" s="4"/>
    </row>
    <row r="76" ht="12.75" customHeight="1">
      <c r="A76" s="9" t="s">
        <v>412</v>
      </c>
      <c r="B76" s="10" t="s">
        <v>413</v>
      </c>
      <c r="C76" s="11" t="s">
        <v>414</v>
      </c>
      <c r="D76" s="12">
        <v>0.0</v>
      </c>
      <c r="E76" s="13" t="s">
        <v>415</v>
      </c>
      <c r="F76" s="14" t="str">
        <f>IF(Tabela18[[#This Row],[Estações]]="HMOFICINA","VMS",IFERROR(VLOOKUP(B76,'Cadastro Estacoes'!$A$2:$Z$201,26,0),""))</f>
        <v>#ERROR!</v>
      </c>
      <c r="G76" s="15" t="s">
        <v>67</v>
      </c>
      <c r="H76" s="15" t="s">
        <v>416</v>
      </c>
      <c r="I76" s="15" t="s">
        <v>417</v>
      </c>
      <c r="J76" s="15"/>
      <c r="K76" s="15" t="s">
        <v>52</v>
      </c>
      <c r="L76" s="15" t="s">
        <v>37</v>
      </c>
      <c r="M76" s="16" t="s">
        <v>411</v>
      </c>
      <c r="N76" s="15" t="s">
        <v>78</v>
      </c>
      <c r="O76" s="17">
        <v>44186.0</v>
      </c>
      <c r="P76" s="18" t="str">
        <f>IFERROR(VLOOKUP(B76,'Cadastro Estacoes'!$A:$B,2,0),"")</f>
        <v>SISMO®PORTOCEL</v>
      </c>
      <c r="Q76" s="4"/>
      <c r="R76" s="4"/>
      <c r="S76" s="4"/>
      <c r="T76" s="4"/>
      <c r="U76" s="4"/>
      <c r="V76" s="4"/>
      <c r="W76" s="4"/>
      <c r="X76" s="4"/>
      <c r="Y76" s="4"/>
      <c r="Z76" s="4"/>
    </row>
    <row r="77" ht="12.75" customHeight="1">
      <c r="A77" s="9" t="s">
        <v>418</v>
      </c>
      <c r="B77" s="10" t="s">
        <v>211</v>
      </c>
      <c r="C77" s="11" t="s">
        <v>419</v>
      </c>
      <c r="D77" s="12">
        <v>0.0</v>
      </c>
      <c r="E77" s="13" t="s">
        <v>109</v>
      </c>
      <c r="F77" s="14" t="str">
        <f>IF(Tabela18[[#This Row],[Estações]]="HMOFICINA","VMS",IFERROR(VLOOKUP(B77,'Cadastro Estacoes'!$A$2:$Z$201,26,0),""))</f>
        <v>#ERROR!</v>
      </c>
      <c r="G77" s="15" t="s">
        <v>67</v>
      </c>
      <c r="H77" s="15" t="s">
        <v>420</v>
      </c>
      <c r="I77" s="15" t="s">
        <v>421</v>
      </c>
      <c r="J77" s="15"/>
      <c r="K77" s="15" t="s">
        <v>52</v>
      </c>
      <c r="L77" s="15" t="s">
        <v>33</v>
      </c>
      <c r="M77" s="16" t="s">
        <v>422</v>
      </c>
      <c r="N77" s="15" t="s">
        <v>78</v>
      </c>
      <c r="O77" s="17" t="s">
        <v>423</v>
      </c>
      <c r="P77" s="18" t="str">
        <f>IFERROR(VLOOKUP(B77,'Cadastro Estacoes'!$A:$B,2,0),"")</f>
        <v>SISMO®PORTOCEL</v>
      </c>
      <c r="Q77" s="4"/>
      <c r="R77" s="4"/>
      <c r="S77" s="4"/>
      <c r="T77" s="4"/>
      <c r="U77" s="4"/>
      <c r="V77" s="4"/>
      <c r="W77" s="4"/>
      <c r="X77" s="4"/>
      <c r="Y77" s="4"/>
      <c r="Z77" s="4"/>
    </row>
    <row r="78" ht="12.75" customHeight="1">
      <c r="A78" s="9" t="s">
        <v>424</v>
      </c>
      <c r="B78" s="10" t="s">
        <v>211</v>
      </c>
      <c r="C78" s="11" t="s">
        <v>425</v>
      </c>
      <c r="D78" s="12">
        <v>0.0</v>
      </c>
      <c r="E78" s="13" t="s">
        <v>109</v>
      </c>
      <c r="F78" s="14" t="str">
        <f>IF(Tabela18[[#This Row],[Estações]]="HMOFICINA","VMS",IFERROR(VLOOKUP(B78,'Cadastro Estacoes'!$A$2:$Z$201,26,0),""))</f>
        <v>#ERROR!</v>
      </c>
      <c r="G78" s="15" t="s">
        <v>67</v>
      </c>
      <c r="H78" s="15" t="s">
        <v>420</v>
      </c>
      <c r="I78" s="15" t="s">
        <v>426</v>
      </c>
      <c r="J78" s="15"/>
      <c r="K78" s="15" t="s">
        <v>52</v>
      </c>
      <c r="L78" s="15" t="s">
        <v>33</v>
      </c>
      <c r="M78" s="16" t="s">
        <v>422</v>
      </c>
      <c r="N78" s="15" t="s">
        <v>78</v>
      </c>
      <c r="O78" s="17">
        <v>44193.0</v>
      </c>
      <c r="P78" s="18" t="str">
        <f>IFERROR(VLOOKUP(B78,'Cadastro Estacoes'!$A:$B,2,0),"")</f>
        <v>SISMO®PORTOCEL</v>
      </c>
      <c r="Q78" s="4"/>
      <c r="R78" s="4"/>
      <c r="S78" s="4"/>
      <c r="T78" s="4"/>
      <c r="U78" s="4"/>
      <c r="V78" s="4"/>
      <c r="W78" s="4"/>
      <c r="X78" s="4"/>
      <c r="Y78" s="4"/>
      <c r="Z78" s="4"/>
    </row>
    <row r="79" ht="12.75" customHeight="1">
      <c r="A79" s="9" t="s">
        <v>427</v>
      </c>
      <c r="B79" s="10" t="s">
        <v>301</v>
      </c>
      <c r="C79" s="11" t="s">
        <v>428</v>
      </c>
      <c r="D79" s="12">
        <v>0.0</v>
      </c>
      <c r="E79" s="13" t="s">
        <v>429</v>
      </c>
      <c r="F79" s="14" t="str">
        <f>IF(Tabela18[[#This Row],[Estações]]="HMOFICINA","VMS",IFERROR(VLOOKUP(B79,'Cadastro Estacoes'!$A$2:$Z$201,26,0),""))</f>
        <v>#ERROR!</v>
      </c>
      <c r="G79" s="15" t="s">
        <v>67</v>
      </c>
      <c r="H79" s="15" t="s">
        <v>430</v>
      </c>
      <c r="I79" s="15"/>
      <c r="J79" s="15"/>
      <c r="K79" s="15" t="s">
        <v>23</v>
      </c>
      <c r="L79" s="15" t="s">
        <v>16</v>
      </c>
      <c r="M79" s="16" t="s">
        <v>422</v>
      </c>
      <c r="N79" s="15" t="s">
        <v>22</v>
      </c>
      <c r="O79" s="17" t="s">
        <v>431</v>
      </c>
      <c r="P79" s="18" t="str">
        <f>IFERROR(VLOOKUP(B79,'Cadastro Estacoes'!$A:$B,2,0),"")</f>
        <v>SISMO®QUIRIRI</v>
      </c>
      <c r="Q79" s="4"/>
      <c r="R79" s="4"/>
      <c r="S79" s="4"/>
      <c r="T79" s="4"/>
      <c r="U79" s="4"/>
      <c r="V79" s="4"/>
      <c r="W79" s="4"/>
      <c r="X79" s="4"/>
      <c r="Y79" s="4"/>
      <c r="Z79" s="4"/>
    </row>
    <row r="80" ht="12.75" customHeight="1">
      <c r="A80" s="9" t="s">
        <v>432</v>
      </c>
      <c r="B80" s="10" t="s">
        <v>93</v>
      </c>
      <c r="C80" s="11" t="s">
        <v>433</v>
      </c>
      <c r="D80" s="12">
        <v>0.0</v>
      </c>
      <c r="E80" s="13" t="s">
        <v>359</v>
      </c>
      <c r="F80" s="14" t="str">
        <f>IF(Tabela18[[#This Row],[Estações]]="HMOFICINA","VMS",IFERROR(VLOOKUP(B80,'Cadastro Estacoes'!$A$2:$Z$201,26,0),""))</f>
        <v>#ERROR!</v>
      </c>
      <c r="G80" s="15" t="s">
        <v>67</v>
      </c>
      <c r="H80" s="15" t="s">
        <v>433</v>
      </c>
      <c r="I80" s="15" t="s">
        <v>434</v>
      </c>
      <c r="J80" s="15"/>
      <c r="K80" s="15" t="s">
        <v>58</v>
      </c>
      <c r="L80" s="15" t="s">
        <v>16</v>
      </c>
      <c r="M80" s="16" t="s">
        <v>422</v>
      </c>
      <c r="N80" s="15" t="s">
        <v>78</v>
      </c>
      <c r="O80" s="17">
        <v>44210.0</v>
      </c>
      <c r="P80" s="18" t="str">
        <f>IFERROR(VLOOKUP(B80,'Cadastro Estacoes'!$A:$B,2,0),"")</f>
        <v>SISMO®TAPAJOS</v>
      </c>
      <c r="Q80" s="4"/>
      <c r="R80" s="4"/>
      <c r="S80" s="4"/>
      <c r="T80" s="4"/>
      <c r="U80" s="4"/>
      <c r="V80" s="4"/>
      <c r="W80" s="4"/>
      <c r="X80" s="4"/>
      <c r="Y80" s="4"/>
      <c r="Z80" s="4"/>
    </row>
    <row r="81" ht="12.75" customHeight="1">
      <c r="A81" s="9" t="s">
        <v>435</v>
      </c>
      <c r="B81" s="10" t="s">
        <v>274</v>
      </c>
      <c r="C81" s="11" t="s">
        <v>436</v>
      </c>
      <c r="D81" s="12">
        <v>0.0</v>
      </c>
      <c r="E81" s="13" t="s">
        <v>437</v>
      </c>
      <c r="F81" s="14" t="str">
        <f>IF(Tabela18[[#This Row],[Estações]]="HMOFICINA","VMS",IFERROR(VLOOKUP(B81,'Cadastro Estacoes'!$A$2:$Z$201,26,0),""))</f>
        <v>#ERROR!</v>
      </c>
      <c r="G81" s="15" t="s">
        <v>67</v>
      </c>
      <c r="H81" s="15" t="s">
        <v>438</v>
      </c>
      <c r="I81" s="15" t="s">
        <v>439</v>
      </c>
      <c r="J81" s="15">
        <v>1.0</v>
      </c>
      <c r="K81" s="15" t="s">
        <v>52</v>
      </c>
      <c r="L81" s="15" t="s">
        <v>77</v>
      </c>
      <c r="M81" s="16" t="s">
        <v>440</v>
      </c>
      <c r="N81" s="15" t="s">
        <v>78</v>
      </c>
      <c r="O81" s="17">
        <v>44210.0</v>
      </c>
      <c r="P81" s="18" t="str">
        <f>IFERROR(VLOOKUP(B81,'Cadastro Estacoes'!$A:$B,2,0),"")</f>
        <v>SISMO®TEBIG</v>
      </c>
      <c r="Q81" s="4"/>
      <c r="R81" s="4"/>
      <c r="S81" s="4"/>
      <c r="T81" s="4"/>
      <c r="U81" s="4"/>
      <c r="V81" s="4"/>
      <c r="W81" s="4"/>
      <c r="X81" s="4"/>
      <c r="Y81" s="4"/>
      <c r="Z81" s="4"/>
    </row>
    <row r="82" ht="12.75" customHeight="1">
      <c r="A82" s="9" t="s">
        <v>441</v>
      </c>
      <c r="B82" s="10" t="s">
        <v>274</v>
      </c>
      <c r="C82" s="11" t="s">
        <v>442</v>
      </c>
      <c r="D82" s="12">
        <v>0.0</v>
      </c>
      <c r="E82" s="13" t="s">
        <v>437</v>
      </c>
      <c r="F82" s="14" t="str">
        <f>IF(Tabela18[[#This Row],[Estações]]="HMOFICINA","VMS",IFERROR(VLOOKUP(B82,'Cadastro Estacoes'!$A$2:$Z$201,26,0),""))</f>
        <v>#ERROR!</v>
      </c>
      <c r="G82" s="15" t="s">
        <v>67</v>
      </c>
      <c r="H82" s="15" t="s">
        <v>443</v>
      </c>
      <c r="I82" s="15"/>
      <c r="J82" s="15">
        <v>1.0</v>
      </c>
      <c r="K82" s="15" t="s">
        <v>52</v>
      </c>
      <c r="L82" s="15" t="s">
        <v>77</v>
      </c>
      <c r="M82" s="16" t="s">
        <v>440</v>
      </c>
      <c r="N82" s="15" t="s">
        <v>22</v>
      </c>
      <c r="O82" s="17" t="s">
        <v>444</v>
      </c>
      <c r="P82" s="18" t="str">
        <f>IFERROR(VLOOKUP(B82,'Cadastro Estacoes'!$A:$B,2,0),"")</f>
        <v>SISMO®TEBIG</v>
      </c>
      <c r="Q82" s="4"/>
      <c r="R82" s="4"/>
      <c r="S82" s="4"/>
      <c r="T82" s="4"/>
      <c r="U82" s="4"/>
      <c r="V82" s="4"/>
      <c r="W82" s="4"/>
      <c r="X82" s="4"/>
      <c r="Y82" s="4"/>
      <c r="Z82" s="4"/>
    </row>
    <row r="83" ht="12.75" customHeight="1">
      <c r="A83" s="9" t="s">
        <v>445</v>
      </c>
      <c r="B83" s="10" t="s">
        <v>274</v>
      </c>
      <c r="C83" s="11" t="s">
        <v>446</v>
      </c>
      <c r="D83" s="12">
        <v>0.0</v>
      </c>
      <c r="E83" s="13" t="s">
        <v>437</v>
      </c>
      <c r="F83" s="14" t="str">
        <f>IF(Tabela18[[#This Row],[Estações]]="HMOFICINA","VMS",IFERROR(VLOOKUP(B83,'Cadastro Estacoes'!$A$2:$Z$201,26,0),""))</f>
        <v>#ERROR!</v>
      </c>
      <c r="G83" s="15" t="s">
        <v>67</v>
      </c>
      <c r="H83" s="15" t="s">
        <v>447</v>
      </c>
      <c r="I83" s="15" t="s">
        <v>448</v>
      </c>
      <c r="J83" s="15">
        <v>1.0</v>
      </c>
      <c r="K83" s="15" t="s">
        <v>52</v>
      </c>
      <c r="L83" s="15" t="s">
        <v>77</v>
      </c>
      <c r="M83" s="16" t="s">
        <v>440</v>
      </c>
      <c r="N83" s="15" t="s">
        <v>78</v>
      </c>
      <c r="O83" s="17" t="s">
        <v>444</v>
      </c>
      <c r="P83" s="18" t="str">
        <f>IFERROR(VLOOKUP(B83,'Cadastro Estacoes'!$A:$B,2,0),"")</f>
        <v>SISMO®TEBIG</v>
      </c>
      <c r="Q83" s="4"/>
      <c r="R83" s="4"/>
      <c r="S83" s="4"/>
      <c r="T83" s="4"/>
      <c r="U83" s="4"/>
      <c r="V83" s="4"/>
      <c r="W83" s="4"/>
      <c r="X83" s="4"/>
      <c r="Y83" s="4"/>
      <c r="Z83" s="4"/>
    </row>
    <row r="84" ht="12.75" customHeight="1">
      <c r="A84" s="9" t="s">
        <v>449</v>
      </c>
      <c r="B84" s="10" t="s">
        <v>274</v>
      </c>
      <c r="C84" s="11" t="s">
        <v>450</v>
      </c>
      <c r="D84" s="12">
        <v>0.0</v>
      </c>
      <c r="E84" s="13" t="s">
        <v>437</v>
      </c>
      <c r="F84" s="14" t="str">
        <f>IF(Tabela18[[#This Row],[Estações]]="HMOFICINA","VMS",IFERROR(VLOOKUP(B84,'Cadastro Estacoes'!$A$2:$Z$201,26,0),""))</f>
        <v>#ERROR!</v>
      </c>
      <c r="G84" s="15" t="s">
        <v>67</v>
      </c>
      <c r="H84" s="15" t="s">
        <v>451</v>
      </c>
      <c r="I84" s="15" t="s">
        <v>452</v>
      </c>
      <c r="J84" s="15">
        <v>1.0</v>
      </c>
      <c r="K84" s="15" t="s">
        <v>52</v>
      </c>
      <c r="L84" s="15" t="s">
        <v>77</v>
      </c>
      <c r="M84" s="16" t="s">
        <v>440</v>
      </c>
      <c r="N84" s="15" t="s">
        <v>22</v>
      </c>
      <c r="O84" s="17" t="s">
        <v>453</v>
      </c>
      <c r="P84" s="18" t="str">
        <f>IFERROR(VLOOKUP(B84,'Cadastro Estacoes'!$A:$B,2,0),"")</f>
        <v>SISMO®TEBIG</v>
      </c>
      <c r="Q84" s="4"/>
      <c r="R84" s="4"/>
      <c r="S84" s="4"/>
      <c r="T84" s="4"/>
      <c r="U84" s="4"/>
      <c r="V84" s="4"/>
      <c r="W84" s="4"/>
      <c r="X84" s="4"/>
      <c r="Y84" s="4"/>
      <c r="Z84" s="4"/>
    </row>
    <row r="85" ht="12.75" customHeight="1">
      <c r="A85" s="9" t="s">
        <v>454</v>
      </c>
      <c r="B85" s="10" t="s">
        <v>274</v>
      </c>
      <c r="C85" s="11" t="s">
        <v>455</v>
      </c>
      <c r="D85" s="12">
        <v>0.0</v>
      </c>
      <c r="E85" s="13" t="s">
        <v>437</v>
      </c>
      <c r="F85" s="14" t="str">
        <f>IF(Tabela18[[#This Row],[Estações]]="HMOFICINA","VMS",IFERROR(VLOOKUP(B85,'Cadastro Estacoes'!$A$2:$Z$201,26,0),""))</f>
        <v>#ERROR!</v>
      </c>
      <c r="G85" s="15" t="s">
        <v>67</v>
      </c>
      <c r="H85" s="15" t="s">
        <v>456</v>
      </c>
      <c r="I85" s="15" t="s">
        <v>457</v>
      </c>
      <c r="J85" s="15">
        <v>1.0</v>
      </c>
      <c r="K85" s="15" t="s">
        <v>52</v>
      </c>
      <c r="L85" s="15" t="s">
        <v>77</v>
      </c>
      <c r="M85" s="16" t="s">
        <v>440</v>
      </c>
      <c r="N85" s="15" t="s">
        <v>22</v>
      </c>
      <c r="O85" s="17" t="s">
        <v>458</v>
      </c>
      <c r="P85" s="18" t="str">
        <f>IFERROR(VLOOKUP(B85,'Cadastro Estacoes'!$A:$B,2,0),"")</f>
        <v>SISMO®TEBIG</v>
      </c>
      <c r="Q85" s="4"/>
      <c r="R85" s="4"/>
      <c r="S85" s="4"/>
      <c r="T85" s="4"/>
      <c r="U85" s="4"/>
      <c r="V85" s="4"/>
      <c r="W85" s="4"/>
      <c r="X85" s="4"/>
      <c r="Y85" s="4"/>
      <c r="Z85" s="4"/>
    </row>
    <row r="86" ht="12.75" customHeight="1">
      <c r="A86" s="9" t="s">
        <v>459</v>
      </c>
      <c r="B86" s="10" t="s">
        <v>460</v>
      </c>
      <c r="C86" s="11" t="s">
        <v>461</v>
      </c>
      <c r="D86" s="12">
        <v>0.0</v>
      </c>
      <c r="E86" s="13" t="s">
        <v>437</v>
      </c>
      <c r="F86" s="14" t="str">
        <f>IF(Tabela18[[#This Row],[Estações]]="HMOFICINA","VMS",IFERROR(VLOOKUP(B86,'Cadastro Estacoes'!$A$2:$Z$201,26,0),""))</f>
        <v>#ERROR!</v>
      </c>
      <c r="G86" s="15" t="s">
        <v>67</v>
      </c>
      <c r="H86" s="15" t="s">
        <v>462</v>
      </c>
      <c r="I86" s="15" t="s">
        <v>463</v>
      </c>
      <c r="J86" s="15">
        <v>1.0</v>
      </c>
      <c r="K86" s="15" t="s">
        <v>52</v>
      </c>
      <c r="L86" s="15" t="s">
        <v>77</v>
      </c>
      <c r="M86" s="16" t="s">
        <v>440</v>
      </c>
      <c r="N86" s="15" t="s">
        <v>78</v>
      </c>
      <c r="O86" s="17" t="s">
        <v>458</v>
      </c>
      <c r="P86" s="18" t="str">
        <f>IFERROR(VLOOKUP(B86,'Cadastro Estacoes'!$A:$B,2,0),"")</f>
        <v>SISMO®TEBIG</v>
      </c>
      <c r="Q86" s="4"/>
      <c r="R86" s="4"/>
      <c r="S86" s="4"/>
      <c r="T86" s="4"/>
      <c r="U86" s="4"/>
      <c r="V86" s="4"/>
      <c r="W86" s="4"/>
      <c r="X86" s="4"/>
      <c r="Y86" s="4"/>
      <c r="Z86" s="4"/>
    </row>
    <row r="87" ht="12.75" customHeight="1">
      <c r="A87" s="9" t="s">
        <v>464</v>
      </c>
      <c r="B87" s="10" t="s">
        <v>465</v>
      </c>
      <c r="C87" s="11" t="s">
        <v>466</v>
      </c>
      <c r="D87" s="12">
        <v>2.0</v>
      </c>
      <c r="E87" s="13" t="s">
        <v>467</v>
      </c>
      <c r="F87" s="14" t="str">
        <f>IF(Tabela18[[#This Row],[Estações]]="HMOFICINA","VMS",IFERROR(VLOOKUP(B87,'Cadastro Estacoes'!$A$2:$Z$201,26,0),""))</f>
        <v>#ERROR!</v>
      </c>
      <c r="G87" s="15" t="s">
        <v>67</v>
      </c>
      <c r="H87" s="15" t="s">
        <v>468</v>
      </c>
      <c r="I87" s="15" t="s">
        <v>469</v>
      </c>
      <c r="J87" s="15">
        <v>2.0</v>
      </c>
      <c r="K87" s="15" t="s">
        <v>26</v>
      </c>
      <c r="L87" s="15" t="s">
        <v>147</v>
      </c>
      <c r="M87" s="16" t="s">
        <v>297</v>
      </c>
      <c r="N87" s="15" t="s">
        <v>78</v>
      </c>
      <c r="O87" s="17" t="s">
        <v>470</v>
      </c>
      <c r="P87" s="18" t="str">
        <f>IFERROR(VLOOKUP(B87,'Cadastro Estacoes'!$A:$B,2,0),"")</f>
        <v>SISMO®ALEMOA</v>
      </c>
      <c r="Q87" s="4"/>
      <c r="R87" s="4"/>
      <c r="S87" s="4"/>
      <c r="T87" s="4"/>
      <c r="U87" s="4"/>
      <c r="V87" s="4"/>
      <c r="W87" s="4"/>
      <c r="X87" s="4"/>
      <c r="Y87" s="4"/>
      <c r="Z87" s="4"/>
    </row>
    <row r="88" ht="12.75" customHeight="1">
      <c r="A88" s="9" t="s">
        <v>471</v>
      </c>
      <c r="B88" s="10" t="s">
        <v>255</v>
      </c>
      <c r="C88" s="11" t="s">
        <v>472</v>
      </c>
      <c r="D88" s="12">
        <v>0.0</v>
      </c>
      <c r="E88" s="13" t="s">
        <v>270</v>
      </c>
      <c r="F88" s="14" t="str">
        <f>IF(Tabela18[[#This Row],[Estações]]="HMOFICINA","VMS",IFERROR(VLOOKUP(B88,'Cadastro Estacoes'!$A$2:$Z$201,26,0),""))</f>
        <v>#ERROR!</v>
      </c>
      <c r="G88" s="15" t="s">
        <v>67</v>
      </c>
      <c r="H88" s="15" t="s">
        <v>473</v>
      </c>
      <c r="I88" s="15" t="s">
        <v>474</v>
      </c>
      <c r="J88" s="15"/>
      <c r="K88" s="15" t="s">
        <v>30</v>
      </c>
      <c r="L88" s="15" t="s">
        <v>30</v>
      </c>
      <c r="M88" s="16" t="s">
        <v>297</v>
      </c>
      <c r="N88" s="15" t="s">
        <v>78</v>
      </c>
      <c r="O88" s="17" t="s">
        <v>475</v>
      </c>
      <c r="P88" s="18" t="str">
        <f>IFERROR(VLOOKUP(B88,'Cadastro Estacoes'!$A:$B,2,0),"")</f>
        <v>SISMO®LIBRA/MULTI</v>
      </c>
      <c r="Q88" s="4"/>
      <c r="R88" s="4"/>
      <c r="S88" s="4"/>
      <c r="T88" s="4"/>
      <c r="U88" s="4"/>
      <c r="V88" s="4"/>
      <c r="W88" s="4"/>
      <c r="X88" s="4"/>
      <c r="Y88" s="4"/>
      <c r="Z88" s="4"/>
    </row>
    <row r="89" ht="12.75" customHeight="1">
      <c r="A89" s="9" t="s">
        <v>476</v>
      </c>
      <c r="B89" s="10" t="s">
        <v>255</v>
      </c>
      <c r="C89" s="11" t="s">
        <v>477</v>
      </c>
      <c r="D89" s="12">
        <v>1.0</v>
      </c>
      <c r="E89" s="13" t="s">
        <v>415</v>
      </c>
      <c r="F89" s="14" t="str">
        <f>IF(Tabela18[[#This Row],[Estações]]="HMOFICINA","VMS",IFERROR(VLOOKUP(B89,'Cadastro Estacoes'!$A$2:$Z$201,26,0),""))</f>
        <v>#ERROR!</v>
      </c>
      <c r="G89" s="15" t="s">
        <v>67</v>
      </c>
      <c r="H89" s="15" t="s">
        <v>478</v>
      </c>
      <c r="I89" s="15"/>
      <c r="J89" s="15"/>
      <c r="K89" s="15" t="s">
        <v>30</v>
      </c>
      <c r="L89" s="15" t="s">
        <v>30</v>
      </c>
      <c r="M89" s="16" t="s">
        <v>297</v>
      </c>
      <c r="N89" s="15" t="s">
        <v>78</v>
      </c>
      <c r="O89" s="17" t="s">
        <v>475</v>
      </c>
      <c r="P89" s="18" t="str">
        <f>IFERROR(VLOOKUP(B89,'Cadastro Estacoes'!$A:$B,2,0),"")</f>
        <v>SISMO®LIBRA/MULTI</v>
      </c>
      <c r="Q89" s="4"/>
      <c r="R89" s="4"/>
      <c r="S89" s="4"/>
      <c r="T89" s="4"/>
      <c r="U89" s="4"/>
      <c r="V89" s="4"/>
      <c r="W89" s="4"/>
      <c r="X89" s="4"/>
      <c r="Y89" s="4"/>
      <c r="Z89" s="4"/>
    </row>
    <row r="90" ht="12.75" customHeight="1">
      <c r="A90" s="9" t="s">
        <v>479</v>
      </c>
      <c r="B90" s="10" t="s">
        <v>480</v>
      </c>
      <c r="C90" s="11" t="s">
        <v>481</v>
      </c>
      <c r="D90" s="12">
        <v>2.0</v>
      </c>
      <c r="E90" s="13" t="s">
        <v>270</v>
      </c>
      <c r="F90" s="14" t="str">
        <f>IF(Tabela18[[#This Row],[Estações]]="HMOFICINA","VMS",IFERROR(VLOOKUP(B90,'Cadastro Estacoes'!$A$2:$Z$201,26,0),""))</f>
        <v>#ERROR!</v>
      </c>
      <c r="G90" s="15" t="s">
        <v>67</v>
      </c>
      <c r="H90" s="15" t="s">
        <v>482</v>
      </c>
      <c r="I90" s="15" t="s">
        <v>483</v>
      </c>
      <c r="J90" s="15">
        <v>1.0</v>
      </c>
      <c r="K90" s="15" t="s">
        <v>77</v>
      </c>
      <c r="L90" s="15" t="s">
        <v>43</v>
      </c>
      <c r="M90" s="16" t="s">
        <v>484</v>
      </c>
      <c r="N90" s="15" t="s">
        <v>78</v>
      </c>
      <c r="O90" s="17" t="s">
        <v>475</v>
      </c>
      <c r="P90" s="18" t="str">
        <f>IFERROR(VLOOKUP(B90,'Cadastro Estacoes'!$A:$B,2,0),"")</f>
        <v>SISMO®CONSORCIO</v>
      </c>
      <c r="Q90" s="4"/>
      <c r="R90" s="4"/>
      <c r="S90" s="4"/>
      <c r="T90" s="4"/>
      <c r="U90" s="4"/>
      <c r="V90" s="4"/>
      <c r="W90" s="4"/>
      <c r="X90" s="4"/>
      <c r="Y90" s="4"/>
      <c r="Z90" s="4"/>
    </row>
    <row r="91" ht="12.75" customHeight="1">
      <c r="A91" s="9" t="s">
        <v>485</v>
      </c>
      <c r="B91" s="10" t="s">
        <v>480</v>
      </c>
      <c r="C91" s="11" t="s">
        <v>486</v>
      </c>
      <c r="D91" s="12">
        <v>2.0</v>
      </c>
      <c r="E91" s="13" t="s">
        <v>270</v>
      </c>
      <c r="F91" s="14" t="str">
        <f>IF(Tabela18[[#This Row],[Estações]]="HMOFICINA","VMS",IFERROR(VLOOKUP(B91,'Cadastro Estacoes'!$A$2:$Z$201,26,0),""))</f>
        <v>#ERROR!</v>
      </c>
      <c r="G91" s="15" t="s">
        <v>67</v>
      </c>
      <c r="H91" s="15" t="s">
        <v>487</v>
      </c>
      <c r="I91" s="15" t="s">
        <v>488</v>
      </c>
      <c r="J91" s="15">
        <v>1.0</v>
      </c>
      <c r="K91" s="15" t="s">
        <v>77</v>
      </c>
      <c r="L91" s="15" t="s">
        <v>77</v>
      </c>
      <c r="M91" s="16" t="s">
        <v>484</v>
      </c>
      <c r="N91" s="15" t="s">
        <v>78</v>
      </c>
      <c r="O91" s="17" t="s">
        <v>489</v>
      </c>
      <c r="P91" s="18" t="str">
        <f>IFERROR(VLOOKUP(B91,'Cadastro Estacoes'!$A:$B,2,0),"")</f>
        <v>SISMO®CONSORCIO</v>
      </c>
      <c r="Q91" s="4"/>
      <c r="R91" s="4"/>
      <c r="S91" s="4"/>
      <c r="T91" s="4"/>
      <c r="U91" s="4"/>
      <c r="V91" s="4"/>
      <c r="W91" s="4"/>
      <c r="X91" s="4"/>
      <c r="Y91" s="4"/>
      <c r="Z91" s="4"/>
    </row>
    <row r="92" ht="12.75" customHeight="1">
      <c r="A92" s="9" t="s">
        <v>490</v>
      </c>
      <c r="B92" s="10" t="s">
        <v>491</v>
      </c>
      <c r="C92" s="11" t="s">
        <v>492</v>
      </c>
      <c r="D92" s="12">
        <v>2.0</v>
      </c>
      <c r="E92" s="13" t="s">
        <v>270</v>
      </c>
      <c r="F92" s="14" t="str">
        <f>IF(Tabela18[[#This Row],[Estações]]="HMOFICINA","VMS",IFERROR(VLOOKUP(B92,'Cadastro Estacoes'!$A$2:$Z$201,26,0),""))</f>
        <v>#ERROR!</v>
      </c>
      <c r="G92" s="15" t="s">
        <v>67</v>
      </c>
      <c r="H92" s="15" t="s">
        <v>493</v>
      </c>
      <c r="I92" s="15"/>
      <c r="J92" s="15"/>
      <c r="K92" s="15" t="s">
        <v>77</v>
      </c>
      <c r="L92" s="15" t="s">
        <v>43</v>
      </c>
      <c r="M92" s="16" t="s">
        <v>257</v>
      </c>
      <c r="N92" s="15" t="s">
        <v>78</v>
      </c>
      <c r="O92" s="17" t="s">
        <v>494</v>
      </c>
      <c r="P92" s="18" t="str">
        <f>IFERROR(VLOOKUP(B92,'Cadastro Estacoes'!$A:$B,2,0),"")</f>
        <v>SISMO®CONSORCIO</v>
      </c>
      <c r="Q92" s="4"/>
      <c r="R92" s="4"/>
      <c r="S92" s="4"/>
      <c r="T92" s="4"/>
      <c r="U92" s="4"/>
      <c r="V92" s="4"/>
      <c r="W92" s="4"/>
      <c r="X92" s="4"/>
      <c r="Y92" s="4"/>
      <c r="Z92" s="4"/>
    </row>
    <row r="93" ht="12.75" customHeight="1">
      <c r="A93" s="9" t="s">
        <v>495</v>
      </c>
      <c r="B93" s="10" t="s">
        <v>158</v>
      </c>
      <c r="C93" s="11" t="s">
        <v>496</v>
      </c>
      <c r="D93" s="12">
        <v>0.0</v>
      </c>
      <c r="E93" s="13" t="s">
        <v>415</v>
      </c>
      <c r="F93" s="14" t="str">
        <f>IF(Tabela18[[#This Row],[Estações]]="HMOFICINA","VMS",IFERROR(VLOOKUP(B93,'Cadastro Estacoes'!$A$2:$Z$201,26,0),""))</f>
        <v>#ERROR!</v>
      </c>
      <c r="G93" s="15" t="s">
        <v>67</v>
      </c>
      <c r="H93" s="15" t="s">
        <v>497</v>
      </c>
      <c r="I93" s="15"/>
      <c r="J93" s="15"/>
      <c r="K93" s="15" t="s">
        <v>30</v>
      </c>
      <c r="L93" s="15" t="s">
        <v>77</v>
      </c>
      <c r="M93" s="16" t="s">
        <v>272</v>
      </c>
      <c r="N93" s="15" t="s">
        <v>78</v>
      </c>
      <c r="O93" s="17">
        <v>44266.0</v>
      </c>
      <c r="P93" s="18" t="str">
        <f>IFERROR(VLOOKUP(B93,'Cadastro Estacoes'!$A:$B,2,0),"")</f>
        <v>SISMO®LIBRA/MULTI</v>
      </c>
      <c r="Q93" s="4"/>
      <c r="R93" s="4"/>
      <c r="S93" s="4"/>
      <c r="T93" s="4"/>
      <c r="U93" s="4"/>
      <c r="V93" s="4"/>
      <c r="W93" s="4"/>
      <c r="X93" s="4"/>
      <c r="Y93" s="4"/>
      <c r="Z93" s="4"/>
    </row>
    <row r="94" ht="12.75" customHeight="1">
      <c r="A94" s="9" t="s">
        <v>498</v>
      </c>
      <c r="B94" s="10" t="s">
        <v>255</v>
      </c>
      <c r="C94" s="11" t="s">
        <v>499</v>
      </c>
      <c r="D94" s="12">
        <v>0.0</v>
      </c>
      <c r="E94" s="13" t="s">
        <v>500</v>
      </c>
      <c r="F94" s="14" t="str">
        <f>IF(Tabela18[[#This Row],[Estações]]="HMOFICINA","VMS",IFERROR(VLOOKUP(B94,'Cadastro Estacoes'!$A$2:$Z$201,26,0),""))</f>
        <v>#ERROR!</v>
      </c>
      <c r="G94" s="15" t="s">
        <v>67</v>
      </c>
      <c r="H94" s="15" t="s">
        <v>501</v>
      </c>
      <c r="I94" s="15"/>
      <c r="J94" s="15"/>
      <c r="K94" s="15" t="s">
        <v>30</v>
      </c>
      <c r="L94" s="15" t="s">
        <v>30</v>
      </c>
      <c r="M94" s="16" t="s">
        <v>272</v>
      </c>
      <c r="N94" s="15" t="s">
        <v>22</v>
      </c>
      <c r="O94" s="17">
        <v>44274.0</v>
      </c>
      <c r="P94" s="18" t="str">
        <f>IFERROR(VLOOKUP(B94,'Cadastro Estacoes'!$A:$B,2,0),"")</f>
        <v>SISMO®LIBRA/MULTI</v>
      </c>
      <c r="Q94" s="4"/>
      <c r="R94" s="4"/>
      <c r="S94" s="4"/>
      <c r="T94" s="4"/>
      <c r="U94" s="4"/>
      <c r="V94" s="4"/>
      <c r="W94" s="4"/>
      <c r="X94" s="4"/>
      <c r="Y94" s="4"/>
      <c r="Z94" s="4"/>
    </row>
    <row r="95" ht="12.75" customHeight="1">
      <c r="A95" s="9" t="s">
        <v>502</v>
      </c>
      <c r="B95" s="10" t="s">
        <v>503</v>
      </c>
      <c r="C95" s="11" t="s">
        <v>504</v>
      </c>
      <c r="D95" s="12">
        <v>0.0</v>
      </c>
      <c r="E95" s="13" t="s">
        <v>505</v>
      </c>
      <c r="F95" s="14" t="str">
        <f>IF(Tabela18[[#This Row],[Estações]]="HMOFICINA","VMS",IFERROR(VLOOKUP(B95,'Cadastro Estacoes'!$A$2:$Z$201,26,0),""))</f>
        <v>#ERROR!</v>
      </c>
      <c r="G95" s="15" t="s">
        <v>67</v>
      </c>
      <c r="H95" s="15" t="s">
        <v>506</v>
      </c>
      <c r="I95" s="15"/>
      <c r="J95" s="15"/>
      <c r="K95" s="15" t="s">
        <v>30</v>
      </c>
      <c r="L95" s="15" t="s">
        <v>30</v>
      </c>
      <c r="M95" s="16" t="s">
        <v>500</v>
      </c>
      <c r="N95" s="15" t="s">
        <v>22</v>
      </c>
      <c r="O95" s="17">
        <v>44279.0</v>
      </c>
      <c r="P95" s="18" t="str">
        <f>IFERROR(VLOOKUP(B95,'Cadastro Estacoes'!$A:$B,2,0),"")</f>
        <v>SISMO®COSAN</v>
      </c>
      <c r="Q95" s="4"/>
      <c r="R95" s="4"/>
      <c r="S95" s="4"/>
      <c r="T95" s="4"/>
      <c r="U95" s="4"/>
      <c r="V95" s="4"/>
      <c r="W95" s="4"/>
      <c r="X95" s="4"/>
      <c r="Y95" s="4"/>
      <c r="Z95" s="4"/>
    </row>
    <row r="96" ht="12.75" customHeight="1">
      <c r="A96" s="9" t="s">
        <v>507</v>
      </c>
      <c r="B96" s="10" t="s">
        <v>362</v>
      </c>
      <c r="C96" s="11" t="s">
        <v>508</v>
      </c>
      <c r="D96" s="12">
        <v>0.0</v>
      </c>
      <c r="E96" s="13" t="s">
        <v>505</v>
      </c>
      <c r="F96" s="14" t="str">
        <f>IF(Tabela18[[#This Row],[Estações]]="HMOFICINA","VMS",IFERROR(VLOOKUP(B96,'Cadastro Estacoes'!$A$2:$Z$201,26,0),""))</f>
        <v>#ERROR!</v>
      </c>
      <c r="G96" s="15" t="s">
        <v>67</v>
      </c>
      <c r="H96" s="15" t="s">
        <v>509</v>
      </c>
      <c r="I96" s="15"/>
      <c r="J96" s="15"/>
      <c r="K96" s="15" t="s">
        <v>23</v>
      </c>
      <c r="L96" s="15" t="s">
        <v>30</v>
      </c>
      <c r="M96" s="16" t="s">
        <v>500</v>
      </c>
      <c r="N96" s="15" t="s">
        <v>22</v>
      </c>
      <c r="O96" s="17">
        <v>44281.0</v>
      </c>
      <c r="P96" s="18" t="str">
        <f>IFERROR(VLOOKUP(B96,'Cadastro Estacoes'!$A:$B,2,0),"")</f>
        <v>SISMO®QUIRIRI</v>
      </c>
      <c r="Q96" s="4"/>
      <c r="R96" s="4"/>
      <c r="S96" s="4"/>
      <c r="T96" s="4"/>
      <c r="U96" s="4"/>
      <c r="V96" s="4"/>
      <c r="W96" s="4"/>
      <c r="X96" s="4"/>
      <c r="Y96" s="4"/>
      <c r="Z96" s="4"/>
    </row>
    <row r="97" ht="12.75" customHeight="1">
      <c r="A97" s="9" t="s">
        <v>510</v>
      </c>
      <c r="B97" s="10" t="s">
        <v>511</v>
      </c>
      <c r="C97" s="11" t="s">
        <v>512</v>
      </c>
      <c r="D97" s="12">
        <v>0.0</v>
      </c>
      <c r="E97" s="13" t="s">
        <v>109</v>
      </c>
      <c r="F97" s="14" t="str">
        <f>IF(Tabela18[[#This Row],[Estações]]="HMOFICINA","VMS",IFERROR(VLOOKUP(B97,'Cadastro Estacoes'!$A$2:$Z$201,26,0),""))</f>
        <v>#ERROR!</v>
      </c>
      <c r="G97" s="15" t="s">
        <v>67</v>
      </c>
      <c r="H97" s="15" t="s">
        <v>513</v>
      </c>
      <c r="I97" s="15" t="s">
        <v>514</v>
      </c>
      <c r="J97" s="15">
        <v>2.0</v>
      </c>
      <c r="K97" s="15" t="s">
        <v>58</v>
      </c>
      <c r="L97" s="15" t="s">
        <v>147</v>
      </c>
      <c r="M97" s="16" t="s">
        <v>132</v>
      </c>
      <c r="N97" s="15" t="s">
        <v>78</v>
      </c>
      <c r="O97" s="17">
        <v>44285.0</v>
      </c>
      <c r="P97" s="18" t="str">
        <f>IFERROR(VLOOKUP(B97,'Cadastro Estacoes'!$A:$B,2,0),"")</f>
        <v>SISMO®BTS</v>
      </c>
      <c r="Q97" s="4"/>
      <c r="R97" s="4"/>
      <c r="S97" s="4"/>
      <c r="T97" s="4"/>
      <c r="U97" s="4"/>
      <c r="V97" s="4"/>
      <c r="W97" s="4"/>
      <c r="X97" s="4"/>
      <c r="Y97" s="4"/>
      <c r="Z97" s="4"/>
    </row>
    <row r="98" ht="12.75" customHeight="1">
      <c r="A98" s="9" t="s">
        <v>515</v>
      </c>
      <c r="B98" s="10" t="s">
        <v>511</v>
      </c>
      <c r="C98" s="11" t="s">
        <v>516</v>
      </c>
      <c r="D98" s="12">
        <v>0.0</v>
      </c>
      <c r="E98" s="13" t="s">
        <v>109</v>
      </c>
      <c r="F98" s="14" t="str">
        <f>IF(Tabela18[[#This Row],[Estações]]="HMOFICINA","VMS",IFERROR(VLOOKUP(B98,'Cadastro Estacoes'!$A$2:$Z$201,26,0),""))</f>
        <v>#ERROR!</v>
      </c>
      <c r="G98" s="15" t="s">
        <v>67</v>
      </c>
      <c r="H98" s="15" t="s">
        <v>517</v>
      </c>
      <c r="I98" s="15" t="s">
        <v>518</v>
      </c>
      <c r="J98" s="15">
        <v>3.0</v>
      </c>
      <c r="K98" s="15" t="s">
        <v>58</v>
      </c>
      <c r="L98" s="15" t="s">
        <v>147</v>
      </c>
      <c r="M98" s="16" t="s">
        <v>132</v>
      </c>
      <c r="N98" s="15" t="s">
        <v>78</v>
      </c>
      <c r="O98" s="17">
        <v>44300.0</v>
      </c>
      <c r="P98" s="18" t="str">
        <f>IFERROR(VLOOKUP(B98,'Cadastro Estacoes'!$A:$B,2,0),"")</f>
        <v>SISMO®BTS</v>
      </c>
      <c r="Q98" s="4"/>
      <c r="R98" s="4"/>
      <c r="S98" s="4"/>
      <c r="T98" s="4"/>
      <c r="U98" s="4"/>
      <c r="V98" s="4"/>
      <c r="W98" s="4"/>
      <c r="X98" s="4"/>
      <c r="Y98" s="4"/>
      <c r="Z98" s="4"/>
    </row>
    <row r="99" ht="12.75" customHeight="1">
      <c r="A99" s="9" t="s">
        <v>519</v>
      </c>
      <c r="B99" s="10" t="s">
        <v>520</v>
      </c>
      <c r="C99" s="11" t="s">
        <v>521</v>
      </c>
      <c r="D99" s="12">
        <v>2.0</v>
      </c>
      <c r="E99" s="13" t="s">
        <v>522</v>
      </c>
      <c r="F99" s="14" t="str">
        <f>IF(Tabela18[[#This Row],[Estações]]="HMOFICINA","VMS",IFERROR(VLOOKUP(B99,'Cadastro Estacoes'!$A$2:$Z$201,26,0),""))</f>
        <v>#ERROR!</v>
      </c>
      <c r="G99" s="15" t="s">
        <v>67</v>
      </c>
      <c r="H99" s="15" t="s">
        <v>523</v>
      </c>
      <c r="I99" s="15" t="s">
        <v>524</v>
      </c>
      <c r="J99" s="15">
        <v>3.0</v>
      </c>
      <c r="K99" s="15" t="s">
        <v>23</v>
      </c>
      <c r="L99" s="15" t="s">
        <v>147</v>
      </c>
      <c r="M99" s="16" t="s">
        <v>505</v>
      </c>
      <c r="N99" s="15" t="s">
        <v>78</v>
      </c>
      <c r="O99" s="17">
        <v>44302.0</v>
      </c>
      <c r="P99" s="18" t="str">
        <f>IFERROR(VLOOKUP(B99,'Cadastro Estacoes'!$A:$B,2,0),"")</f>
        <v>SISMO®CATTALINI</v>
      </c>
      <c r="Q99" s="4"/>
      <c r="R99" s="4"/>
      <c r="S99" s="4"/>
      <c r="T99" s="4"/>
      <c r="U99" s="4"/>
      <c r="V99" s="4"/>
      <c r="W99" s="4"/>
      <c r="X99" s="4"/>
      <c r="Y99" s="4"/>
      <c r="Z99" s="4"/>
    </row>
    <row r="100" ht="12.75" customHeight="1">
      <c r="A100" s="9" t="s">
        <v>525</v>
      </c>
      <c r="B100" s="10" t="s">
        <v>520</v>
      </c>
      <c r="C100" s="11" t="s">
        <v>526</v>
      </c>
      <c r="D100" s="12">
        <v>2.0</v>
      </c>
      <c r="E100" s="13" t="s">
        <v>522</v>
      </c>
      <c r="F100" s="14" t="str">
        <f>IF(Tabela18[[#This Row],[Estações]]="HMOFICINA","VMS",IFERROR(VLOOKUP(B100,'Cadastro Estacoes'!$A$2:$Z$201,26,0),""))</f>
        <v>#ERROR!</v>
      </c>
      <c r="G100" s="15" t="s">
        <v>67</v>
      </c>
      <c r="H100" s="15" t="s">
        <v>527</v>
      </c>
      <c r="I100" s="15"/>
      <c r="J100" s="15">
        <v>3.0</v>
      </c>
      <c r="K100" s="15" t="s">
        <v>23</v>
      </c>
      <c r="L100" s="15" t="s">
        <v>147</v>
      </c>
      <c r="M100" s="16" t="s">
        <v>505</v>
      </c>
      <c r="N100" s="15" t="s">
        <v>22</v>
      </c>
      <c r="O100" s="17">
        <v>44309.0</v>
      </c>
      <c r="P100" s="18" t="str">
        <f>IFERROR(VLOOKUP(B100,'Cadastro Estacoes'!$A:$B,2,0),"")</f>
        <v>SISMO®CATTALINI</v>
      </c>
      <c r="Q100" s="4"/>
      <c r="R100" s="4"/>
      <c r="S100" s="4"/>
      <c r="T100" s="4"/>
      <c r="U100" s="4"/>
      <c r="V100" s="4"/>
      <c r="W100" s="4"/>
      <c r="X100" s="4"/>
      <c r="Y100" s="4"/>
      <c r="Z100" s="4"/>
    </row>
    <row r="101" ht="12.75" customHeight="1">
      <c r="A101" s="9" t="s">
        <v>528</v>
      </c>
      <c r="B101" s="10" t="s">
        <v>102</v>
      </c>
      <c r="C101" s="11" t="s">
        <v>529</v>
      </c>
      <c r="D101" s="12">
        <v>0.0</v>
      </c>
      <c r="E101" s="13" t="s">
        <v>530</v>
      </c>
      <c r="F101" s="14" t="str">
        <f>IF(Tabela18[[#This Row],[Estações]]="HMOFICINA","VMS",IFERROR(VLOOKUP(B101,'Cadastro Estacoes'!$A$2:$Z$201,26,0),""))</f>
        <v>#ERROR!</v>
      </c>
      <c r="G101" s="15" t="s">
        <v>67</v>
      </c>
      <c r="H101" s="15" t="s">
        <v>531</v>
      </c>
      <c r="I101" s="15"/>
      <c r="J101" s="15"/>
      <c r="K101" s="15" t="s">
        <v>23</v>
      </c>
      <c r="L101" s="15" t="s">
        <v>77</v>
      </c>
      <c r="M101" s="16" t="s">
        <v>532</v>
      </c>
      <c r="N101" s="15" t="s">
        <v>78</v>
      </c>
      <c r="O101" s="17">
        <v>44313.0</v>
      </c>
      <c r="P101" s="18" t="str">
        <f>IFERROR(VLOOKUP(B101,'Cadastro Estacoes'!$A:$B,2,0),"")</f>
        <v>SISMO®QUIRIRI</v>
      </c>
      <c r="Q101" s="4"/>
      <c r="R101" s="4"/>
      <c r="S101" s="4"/>
      <c r="T101" s="4"/>
      <c r="U101" s="4"/>
      <c r="V101" s="4"/>
      <c r="W101" s="4"/>
      <c r="X101" s="4"/>
      <c r="Y101" s="4"/>
      <c r="Z101" s="4"/>
    </row>
    <row r="102" ht="12.75" customHeight="1">
      <c r="A102" s="9" t="s">
        <v>533</v>
      </c>
      <c r="B102" s="10" t="s">
        <v>301</v>
      </c>
      <c r="C102" s="11" t="s">
        <v>529</v>
      </c>
      <c r="D102" s="12">
        <v>0.0</v>
      </c>
      <c r="E102" s="13" t="s">
        <v>530</v>
      </c>
      <c r="F102" s="14" t="str">
        <f>IF(Tabela18[[#This Row],[Estações]]="HMOFICINA","VMS",IFERROR(VLOOKUP(B102,'Cadastro Estacoes'!$A$2:$Z$201,26,0),""))</f>
        <v>#ERROR!</v>
      </c>
      <c r="G102" s="15" t="s">
        <v>67</v>
      </c>
      <c r="H102" s="15" t="s">
        <v>534</v>
      </c>
      <c r="I102" s="15"/>
      <c r="J102" s="15"/>
      <c r="K102" s="15" t="s">
        <v>23</v>
      </c>
      <c r="L102" s="15" t="s">
        <v>30</v>
      </c>
      <c r="M102" s="16" t="s">
        <v>532</v>
      </c>
      <c r="N102" s="15" t="s">
        <v>78</v>
      </c>
      <c r="O102" s="17">
        <v>44315.0</v>
      </c>
      <c r="P102" s="18" t="str">
        <f>IFERROR(VLOOKUP(B102,'Cadastro Estacoes'!$A:$B,2,0),"")</f>
        <v>SISMO®QUIRIRI</v>
      </c>
      <c r="Q102" s="4"/>
      <c r="R102" s="4"/>
      <c r="S102" s="4"/>
      <c r="T102" s="4"/>
      <c r="U102" s="4"/>
      <c r="V102" s="4"/>
      <c r="W102" s="4"/>
      <c r="X102" s="4"/>
      <c r="Y102" s="4"/>
      <c r="Z102" s="4"/>
    </row>
    <row r="103" ht="12.75" customHeight="1">
      <c r="A103" s="9" t="s">
        <v>535</v>
      </c>
      <c r="B103" s="10" t="s">
        <v>102</v>
      </c>
      <c r="C103" s="11" t="s">
        <v>536</v>
      </c>
      <c r="D103" s="12">
        <v>0.0</v>
      </c>
      <c r="E103" s="13" t="s">
        <v>530</v>
      </c>
      <c r="F103" s="14" t="str">
        <f>IF(Tabela18[[#This Row],[Estações]]="HMOFICINA","VMS",IFERROR(VLOOKUP(B103,'Cadastro Estacoes'!$A$2:$Z$201,26,0),""))</f>
        <v>#ERROR!</v>
      </c>
      <c r="G103" s="15" t="s">
        <v>67</v>
      </c>
      <c r="H103" s="15" t="s">
        <v>537</v>
      </c>
      <c r="I103" s="15"/>
      <c r="J103" s="15"/>
      <c r="K103" s="15" t="s">
        <v>23</v>
      </c>
      <c r="L103" s="15" t="s">
        <v>30</v>
      </c>
      <c r="M103" s="16" t="s">
        <v>532</v>
      </c>
      <c r="N103" s="15" t="s">
        <v>78</v>
      </c>
      <c r="O103" s="17">
        <v>44315.0</v>
      </c>
      <c r="P103" s="18" t="str">
        <f>IFERROR(VLOOKUP(B103,'Cadastro Estacoes'!$A:$B,2,0),"")</f>
        <v>SISMO®QUIRIRI</v>
      </c>
      <c r="Q103" s="4"/>
      <c r="R103" s="4"/>
      <c r="S103" s="4"/>
      <c r="T103" s="4"/>
      <c r="U103" s="4"/>
      <c r="V103" s="4"/>
      <c r="W103" s="4"/>
      <c r="X103" s="4"/>
      <c r="Y103" s="4"/>
      <c r="Z103" s="4"/>
    </row>
    <row r="104" ht="12.75" customHeight="1">
      <c r="A104" s="9" t="s">
        <v>538</v>
      </c>
      <c r="B104" s="10" t="s">
        <v>102</v>
      </c>
      <c r="C104" s="11" t="s">
        <v>539</v>
      </c>
      <c r="D104" s="12">
        <v>0.0</v>
      </c>
      <c r="E104" s="13" t="s">
        <v>530</v>
      </c>
      <c r="F104" s="14" t="str">
        <f>IF(Tabela18[[#This Row],[Estações]]="HMOFICINA","VMS",IFERROR(VLOOKUP(B104,'Cadastro Estacoes'!$A$2:$Z$201,26,0),""))</f>
        <v>#ERROR!</v>
      </c>
      <c r="G104" s="15" t="s">
        <v>67</v>
      </c>
      <c r="H104" s="15" t="s">
        <v>540</v>
      </c>
      <c r="I104" s="15" t="s">
        <v>541</v>
      </c>
      <c r="J104" s="15"/>
      <c r="K104" s="15" t="s">
        <v>23</v>
      </c>
      <c r="L104" s="15" t="s">
        <v>30</v>
      </c>
      <c r="M104" s="16" t="s">
        <v>532</v>
      </c>
      <c r="N104" s="15" t="s">
        <v>78</v>
      </c>
      <c r="O104" s="17">
        <v>44315.0</v>
      </c>
      <c r="P104" s="18" t="str">
        <f>IFERROR(VLOOKUP(B104,'Cadastro Estacoes'!$A:$B,2,0),"")</f>
        <v>SISMO®QUIRIRI</v>
      </c>
      <c r="Q104" s="4"/>
      <c r="R104" s="4"/>
      <c r="S104" s="4"/>
      <c r="T104" s="4"/>
      <c r="U104" s="4"/>
      <c r="V104" s="4"/>
      <c r="W104" s="4"/>
      <c r="X104" s="4"/>
      <c r="Y104" s="4"/>
      <c r="Z104" s="4"/>
    </row>
    <row r="105" ht="12.75" customHeight="1">
      <c r="A105" s="9" t="s">
        <v>542</v>
      </c>
      <c r="B105" s="10" t="s">
        <v>301</v>
      </c>
      <c r="C105" s="11" t="s">
        <v>543</v>
      </c>
      <c r="D105" s="12">
        <v>0.0</v>
      </c>
      <c r="E105" s="13" t="s">
        <v>530</v>
      </c>
      <c r="F105" s="14" t="str">
        <f>IF(Tabela18[[#This Row],[Estações]]="HMOFICINA","VMS",IFERROR(VLOOKUP(B105,'Cadastro Estacoes'!$A$2:$Z$201,26,0),""))</f>
        <v>#ERROR!</v>
      </c>
      <c r="G105" s="15" t="s">
        <v>67</v>
      </c>
      <c r="H105" s="15"/>
      <c r="I105" s="15"/>
      <c r="J105" s="15"/>
      <c r="K105" s="15" t="s">
        <v>23</v>
      </c>
      <c r="L105" s="15" t="s">
        <v>30</v>
      </c>
      <c r="M105" s="16" t="s">
        <v>532</v>
      </c>
      <c r="N105" s="15" t="s">
        <v>78</v>
      </c>
      <c r="O105" s="17">
        <v>44315.0</v>
      </c>
      <c r="P105" s="18" t="str">
        <f>IFERROR(VLOOKUP(B105,'Cadastro Estacoes'!$A:$B,2,0),"")</f>
        <v>SISMO®QUIRIRI</v>
      </c>
      <c r="Q105" s="4"/>
      <c r="R105" s="4"/>
      <c r="S105" s="4"/>
      <c r="T105" s="4"/>
      <c r="U105" s="4"/>
      <c r="V105" s="4"/>
      <c r="W105" s="4"/>
      <c r="X105" s="4"/>
      <c r="Y105" s="4"/>
      <c r="Z105" s="4"/>
    </row>
    <row r="106" ht="12.75" customHeight="1">
      <c r="A106" s="9" t="s">
        <v>544</v>
      </c>
      <c r="B106" s="10" t="s">
        <v>362</v>
      </c>
      <c r="C106" s="11" t="s">
        <v>543</v>
      </c>
      <c r="D106" s="12">
        <v>0.0</v>
      </c>
      <c r="E106" s="13" t="s">
        <v>530</v>
      </c>
      <c r="F106" s="14" t="str">
        <f>IF(Tabela18[[#This Row],[Estações]]="HMOFICINA","VMS",IFERROR(VLOOKUP(B106,'Cadastro Estacoes'!$A$2:$Z$201,26,0),""))</f>
        <v>#ERROR!</v>
      </c>
      <c r="G106" s="15" t="s">
        <v>67</v>
      </c>
      <c r="H106" s="15"/>
      <c r="I106" s="15"/>
      <c r="J106" s="15"/>
      <c r="K106" s="15" t="s">
        <v>23</v>
      </c>
      <c r="L106" s="15" t="s">
        <v>30</v>
      </c>
      <c r="M106" s="16" t="s">
        <v>532</v>
      </c>
      <c r="N106" s="15" t="s">
        <v>78</v>
      </c>
      <c r="O106" s="17">
        <v>44315.0</v>
      </c>
      <c r="P106" s="18" t="str">
        <f>IFERROR(VLOOKUP(B106,'Cadastro Estacoes'!$A:$B,2,0),"")</f>
        <v>SISMO®QUIRIRI</v>
      </c>
      <c r="Q106" s="4"/>
      <c r="R106" s="4"/>
      <c r="S106" s="4"/>
      <c r="T106" s="4"/>
      <c r="U106" s="4"/>
      <c r="V106" s="4"/>
      <c r="W106" s="4"/>
      <c r="X106" s="4"/>
      <c r="Y106" s="4"/>
      <c r="Z106" s="4"/>
    </row>
    <row r="107" ht="12.75" customHeight="1">
      <c r="A107" s="9" t="s">
        <v>545</v>
      </c>
      <c r="B107" s="10" t="s">
        <v>136</v>
      </c>
      <c r="C107" s="11" t="s">
        <v>546</v>
      </c>
      <c r="D107" s="12">
        <v>0.0</v>
      </c>
      <c r="E107" s="13" t="s">
        <v>547</v>
      </c>
      <c r="F107" s="14" t="str">
        <f>IF(Tabela18[[#This Row],[Estações]]="HMOFICINA","VMS",IFERROR(VLOOKUP(B107,'Cadastro Estacoes'!$A$2:$Z$201,26,0),""))</f>
        <v>#ERROR!</v>
      </c>
      <c r="G107" s="15" t="s">
        <v>67</v>
      </c>
      <c r="H107" s="15" t="s">
        <v>548</v>
      </c>
      <c r="I107" s="15" t="s">
        <v>549</v>
      </c>
      <c r="J107" s="15">
        <v>1.0</v>
      </c>
      <c r="K107" s="15" t="s">
        <v>19</v>
      </c>
      <c r="L107" s="15" t="s">
        <v>77</v>
      </c>
      <c r="M107" s="16" t="s">
        <v>89</v>
      </c>
      <c r="N107" s="15" t="s">
        <v>78</v>
      </c>
      <c r="O107" s="17">
        <v>44315.0</v>
      </c>
      <c r="P107" s="18" t="str">
        <f>IFERROR(VLOOKUP(B107,'Cadastro Estacoes'!$A:$B,2,0),"")</f>
        <v>SISMO®VALEPDM</v>
      </c>
      <c r="Q107" s="4"/>
      <c r="R107" s="4"/>
      <c r="S107" s="4"/>
      <c r="T107" s="4"/>
      <c r="U107" s="4"/>
      <c r="V107" s="4"/>
      <c r="W107" s="4"/>
      <c r="X107" s="4"/>
      <c r="Y107" s="4"/>
      <c r="Z107" s="4"/>
    </row>
    <row r="108" ht="12.75" customHeight="1">
      <c r="A108" s="9" t="s">
        <v>550</v>
      </c>
      <c r="B108" s="10" t="s">
        <v>136</v>
      </c>
      <c r="C108" s="11" t="s">
        <v>551</v>
      </c>
      <c r="D108" s="12">
        <v>0.0</v>
      </c>
      <c r="E108" s="13" t="s">
        <v>547</v>
      </c>
      <c r="F108" s="14" t="str">
        <f>IF(Tabela18[[#This Row],[Estações]]="HMOFICINA","VMS",IFERROR(VLOOKUP(B108,'Cadastro Estacoes'!$A$2:$Z$201,26,0),""))</f>
        <v>#ERROR!</v>
      </c>
      <c r="G108" s="15" t="s">
        <v>67</v>
      </c>
      <c r="H108" s="15" t="s">
        <v>552</v>
      </c>
      <c r="I108" s="15" t="s">
        <v>553</v>
      </c>
      <c r="J108" s="15">
        <v>1.0</v>
      </c>
      <c r="K108" s="15" t="s">
        <v>19</v>
      </c>
      <c r="L108" s="15" t="s">
        <v>77</v>
      </c>
      <c r="M108" s="16" t="s">
        <v>89</v>
      </c>
      <c r="N108" s="15" t="s">
        <v>78</v>
      </c>
      <c r="O108" s="17">
        <v>44315.0</v>
      </c>
      <c r="P108" s="18" t="str">
        <f>IFERROR(VLOOKUP(B108,'Cadastro Estacoes'!$A:$B,2,0),"")</f>
        <v>SISMO®VALEPDM</v>
      </c>
      <c r="Q108" s="4"/>
      <c r="R108" s="4"/>
      <c r="S108" s="4"/>
      <c r="T108" s="4"/>
      <c r="U108" s="4"/>
      <c r="V108" s="4"/>
      <c r="W108" s="4"/>
      <c r="X108" s="4"/>
      <c r="Y108" s="4"/>
      <c r="Z108" s="4"/>
    </row>
    <row r="109" ht="12.75" customHeight="1">
      <c r="A109" s="9" t="s">
        <v>554</v>
      </c>
      <c r="B109" s="10" t="s">
        <v>136</v>
      </c>
      <c r="C109" s="11" t="s">
        <v>555</v>
      </c>
      <c r="D109" s="12">
        <v>0.0</v>
      </c>
      <c r="E109" s="13" t="s">
        <v>547</v>
      </c>
      <c r="F109" s="14" t="str">
        <f>IF(Tabela18[[#This Row],[Estações]]="HMOFICINA","VMS",IFERROR(VLOOKUP(B109,'Cadastro Estacoes'!$A$2:$Z$201,26,0),""))</f>
        <v>#ERROR!</v>
      </c>
      <c r="G109" s="15" t="s">
        <v>67</v>
      </c>
      <c r="H109" s="15" t="s">
        <v>556</v>
      </c>
      <c r="I109" s="15" t="s">
        <v>557</v>
      </c>
      <c r="J109" s="15">
        <v>1.0</v>
      </c>
      <c r="K109" s="15" t="s">
        <v>19</v>
      </c>
      <c r="L109" s="15" t="s">
        <v>77</v>
      </c>
      <c r="M109" s="16" t="s">
        <v>89</v>
      </c>
      <c r="N109" s="15" t="s">
        <v>78</v>
      </c>
      <c r="O109" s="17">
        <v>44315.0</v>
      </c>
      <c r="P109" s="18" t="str">
        <f>IFERROR(VLOOKUP(B109,'Cadastro Estacoes'!$A:$B,2,0),"")</f>
        <v>SISMO®VALEPDM</v>
      </c>
      <c r="Q109" s="4"/>
      <c r="R109" s="4"/>
      <c r="S109" s="4"/>
      <c r="T109" s="4"/>
      <c r="U109" s="4"/>
      <c r="V109" s="4"/>
      <c r="W109" s="4"/>
      <c r="X109" s="4"/>
      <c r="Y109" s="4"/>
      <c r="Z109" s="4"/>
    </row>
    <row r="110" ht="12.75" customHeight="1">
      <c r="A110" s="9" t="s">
        <v>558</v>
      </c>
      <c r="B110" s="10" t="s">
        <v>112</v>
      </c>
      <c r="C110" s="11" t="s">
        <v>327</v>
      </c>
      <c r="D110" s="12">
        <v>3.0</v>
      </c>
      <c r="E110" s="13" t="s">
        <v>522</v>
      </c>
      <c r="F110" s="14" t="str">
        <f>IF(Tabela18[[#This Row],[Estações]]="HMOFICINA","VMS",IFERROR(VLOOKUP(B110,'Cadastro Estacoes'!$A$2:$Z$201,26,0),""))</f>
        <v>#ERROR!</v>
      </c>
      <c r="G110" s="15" t="s">
        <v>67</v>
      </c>
      <c r="H110" s="15"/>
      <c r="I110" s="15" t="s">
        <v>559</v>
      </c>
      <c r="J110" s="15">
        <v>3.0</v>
      </c>
      <c r="K110" s="15" t="s">
        <v>23</v>
      </c>
      <c r="L110" s="15" t="s">
        <v>147</v>
      </c>
      <c r="M110" s="16" t="s">
        <v>134</v>
      </c>
      <c r="N110" s="15" t="s">
        <v>78</v>
      </c>
      <c r="O110" s="17" t="s">
        <v>134</v>
      </c>
      <c r="P110" s="18" t="str">
        <f>IFERROR(VLOOKUP(B110,'Cadastro Estacoes'!$A:$B,2,0),"")</f>
        <v>SISMO®PARANAGUAPILOTS</v>
      </c>
      <c r="Q110" s="4"/>
      <c r="R110" s="4"/>
      <c r="S110" s="4"/>
      <c r="T110" s="4"/>
      <c r="U110" s="4"/>
      <c r="V110" s="4"/>
      <c r="W110" s="4"/>
      <c r="X110" s="4"/>
      <c r="Y110" s="4"/>
      <c r="Z110" s="4"/>
    </row>
    <row r="111" ht="12.75" customHeight="1">
      <c r="A111" s="9" t="s">
        <v>560</v>
      </c>
      <c r="B111" s="10" t="s">
        <v>112</v>
      </c>
      <c r="C111" s="11" t="s">
        <v>561</v>
      </c>
      <c r="D111" s="12">
        <v>0.0</v>
      </c>
      <c r="E111" s="13" t="s">
        <v>522</v>
      </c>
      <c r="F111" s="14" t="str">
        <f>IF(Tabela18[[#This Row],[Estações]]="HMOFICINA","VMS",IFERROR(VLOOKUP(B111,'Cadastro Estacoes'!$A$2:$Z$201,26,0),""))</f>
        <v>#ERROR!</v>
      </c>
      <c r="G111" s="15" t="s">
        <v>67</v>
      </c>
      <c r="H111" s="15"/>
      <c r="I111" s="15" t="s">
        <v>562</v>
      </c>
      <c r="J111" s="15">
        <v>2.0</v>
      </c>
      <c r="K111" s="15" t="s">
        <v>23</v>
      </c>
      <c r="L111" s="15" t="s">
        <v>147</v>
      </c>
      <c r="M111" s="16" t="s">
        <v>134</v>
      </c>
      <c r="N111" s="15" t="s">
        <v>78</v>
      </c>
      <c r="O111" s="17" t="s">
        <v>134</v>
      </c>
      <c r="P111" s="18" t="str">
        <f>IFERROR(VLOOKUP(B111,'Cadastro Estacoes'!$A:$B,2,0),"")</f>
        <v>SISMO®PARANAGUAPILOTS</v>
      </c>
      <c r="Q111" s="4"/>
      <c r="R111" s="4"/>
      <c r="S111" s="4"/>
      <c r="T111" s="4"/>
      <c r="U111" s="4"/>
      <c r="V111" s="4"/>
      <c r="W111" s="4"/>
      <c r="X111" s="4"/>
      <c r="Y111" s="4"/>
      <c r="Z111" s="4"/>
    </row>
    <row r="112" ht="12.75" customHeight="1">
      <c r="A112" s="9" t="s">
        <v>563</v>
      </c>
      <c r="B112" s="10" t="s">
        <v>136</v>
      </c>
      <c r="C112" s="11" t="s">
        <v>564</v>
      </c>
      <c r="D112" s="12">
        <v>0.0</v>
      </c>
      <c r="E112" s="13" t="s">
        <v>565</v>
      </c>
      <c r="F112" s="14" t="str">
        <f>IF(Tabela18[[#This Row],[Estações]]="HMOFICINA","VMS",IFERROR(VLOOKUP(B112,'Cadastro Estacoes'!$A$2:$Z$201,26,0),""))</f>
        <v>#ERROR!</v>
      </c>
      <c r="G112" s="15" t="s">
        <v>67</v>
      </c>
      <c r="H112" s="15" t="s">
        <v>566</v>
      </c>
      <c r="I112" s="15" t="s">
        <v>567</v>
      </c>
      <c r="J112" s="15">
        <v>1.0</v>
      </c>
      <c r="K112" s="15" t="s">
        <v>19</v>
      </c>
      <c r="L112" s="15" t="s">
        <v>77</v>
      </c>
      <c r="M112" s="16" t="s">
        <v>134</v>
      </c>
      <c r="N112" s="15" t="s">
        <v>78</v>
      </c>
      <c r="O112" s="17" t="s">
        <v>139</v>
      </c>
      <c r="P112" s="18" t="str">
        <f>IFERROR(VLOOKUP(B112,'Cadastro Estacoes'!$A:$B,2,0),"")</f>
        <v>SISMO®VALEPDM</v>
      </c>
      <c r="Q112" s="4"/>
      <c r="R112" s="4"/>
      <c r="S112" s="4"/>
      <c r="T112" s="4"/>
      <c r="U112" s="4"/>
      <c r="V112" s="4"/>
      <c r="W112" s="4"/>
      <c r="X112" s="4"/>
      <c r="Y112" s="4"/>
      <c r="Z112" s="4"/>
    </row>
    <row r="113" ht="12.75" customHeight="1">
      <c r="A113" s="9" t="s">
        <v>568</v>
      </c>
      <c r="B113" s="10" t="s">
        <v>511</v>
      </c>
      <c r="C113" s="11" t="s">
        <v>569</v>
      </c>
      <c r="D113" s="12">
        <v>1.0</v>
      </c>
      <c r="E113" s="13" t="s">
        <v>547</v>
      </c>
      <c r="F113" s="14" t="str">
        <f>IF(Tabela18[[#This Row],[Estações]]="HMOFICINA","VMS",IFERROR(VLOOKUP(B113,'Cadastro Estacoes'!$A$2:$Z$201,26,0),""))</f>
        <v>#ERROR!</v>
      </c>
      <c r="G113" s="15" t="s">
        <v>67</v>
      </c>
      <c r="H113" s="15" t="s">
        <v>570</v>
      </c>
      <c r="I113" s="15" t="s">
        <v>541</v>
      </c>
      <c r="J113" s="15">
        <v>1.0</v>
      </c>
      <c r="K113" s="15" t="s">
        <v>58</v>
      </c>
      <c r="L113" s="15" t="s">
        <v>147</v>
      </c>
      <c r="M113" s="16" t="s">
        <v>364</v>
      </c>
      <c r="N113" s="15" t="s">
        <v>78</v>
      </c>
      <c r="O113" s="17" t="s">
        <v>139</v>
      </c>
      <c r="P113" s="18" t="str">
        <f>IFERROR(VLOOKUP(B113,'Cadastro Estacoes'!$A:$B,2,0),"")</f>
        <v>SISMO®BTS</v>
      </c>
      <c r="Q113" s="4"/>
      <c r="R113" s="4"/>
      <c r="S113" s="4"/>
      <c r="T113" s="4"/>
      <c r="U113" s="4"/>
      <c r="V113" s="4"/>
      <c r="W113" s="4"/>
      <c r="X113" s="4"/>
      <c r="Y113" s="4"/>
      <c r="Z113" s="4"/>
    </row>
    <row r="114" ht="12.75" customHeight="1">
      <c r="A114" s="9" t="s">
        <v>571</v>
      </c>
      <c r="B114" s="10" t="s">
        <v>228</v>
      </c>
      <c r="C114" s="11" t="s">
        <v>572</v>
      </c>
      <c r="D114" s="12">
        <v>0.0</v>
      </c>
      <c r="E114" s="13" t="s">
        <v>573</v>
      </c>
      <c r="F114" s="14" t="str">
        <f>IF(Tabela18[[#This Row],[Estações]]="HMOFICINA","VMS",IFERROR(VLOOKUP(B114,'Cadastro Estacoes'!$A$2:$Z$201,26,0),""))</f>
        <v>#ERROR!</v>
      </c>
      <c r="G114" s="15" t="s">
        <v>67</v>
      </c>
      <c r="H114" s="15" t="s">
        <v>574</v>
      </c>
      <c r="I114" s="15" t="s">
        <v>575</v>
      </c>
      <c r="J114" s="15">
        <v>1.0</v>
      </c>
      <c r="K114" s="15" t="s">
        <v>58</v>
      </c>
      <c r="L114" s="15" t="s">
        <v>0</v>
      </c>
      <c r="M114" s="16" t="s">
        <v>576</v>
      </c>
      <c r="N114" s="15" t="s">
        <v>78</v>
      </c>
      <c r="O114" s="17" t="s">
        <v>142</v>
      </c>
      <c r="P114" s="18" t="str">
        <f>IFERROR(VLOOKUP(B114,'Cadastro Estacoes'!$A:$B,2,0),"")</f>
        <v>SISMO®TAPAJOS</v>
      </c>
      <c r="Q114" s="4"/>
      <c r="R114" s="4"/>
      <c r="S114" s="4"/>
      <c r="T114" s="4"/>
      <c r="U114" s="4"/>
      <c r="V114" s="4"/>
      <c r="W114" s="4"/>
      <c r="X114" s="4"/>
      <c r="Y114" s="4"/>
      <c r="Z114" s="4"/>
    </row>
    <row r="115" ht="12.75" customHeight="1">
      <c r="A115" s="9" t="s">
        <v>577</v>
      </c>
      <c r="B115" s="10" t="s">
        <v>295</v>
      </c>
      <c r="C115" s="11" t="s">
        <v>578</v>
      </c>
      <c r="D115" s="12">
        <v>1.0</v>
      </c>
      <c r="E115" s="13" t="s">
        <v>573</v>
      </c>
      <c r="F115" s="14" t="str">
        <f>IF(Tabela18[[#This Row],[Estações]]="HMOFICINA","VMS",IFERROR(VLOOKUP(B115,'Cadastro Estacoes'!$A$2:$Z$201,26,0),""))</f>
        <v>#ERROR!</v>
      </c>
      <c r="G115" s="15" t="s">
        <v>67</v>
      </c>
      <c r="H115" s="15" t="s">
        <v>579</v>
      </c>
      <c r="I115" s="15" t="s">
        <v>580</v>
      </c>
      <c r="J115" s="15">
        <v>1.0</v>
      </c>
      <c r="K115" s="15" t="s">
        <v>26</v>
      </c>
      <c r="L115" s="15" t="s">
        <v>77</v>
      </c>
      <c r="M115" s="16" t="s">
        <v>581</v>
      </c>
      <c r="N115" s="15" t="s">
        <v>78</v>
      </c>
      <c r="O115" s="17" t="s">
        <v>142</v>
      </c>
      <c r="P115" s="18" t="str">
        <f>IFERROR(VLOOKUP(B115,'Cadastro Estacoes'!$A:$B,2,0),"")</f>
        <v>SISMO®CSN</v>
      </c>
      <c r="Q115" s="4"/>
      <c r="R115" s="4"/>
      <c r="S115" s="4"/>
      <c r="T115" s="4"/>
      <c r="U115" s="4"/>
      <c r="V115" s="4"/>
      <c r="W115" s="4"/>
      <c r="X115" s="4"/>
      <c r="Y115" s="4"/>
      <c r="Z115" s="4"/>
    </row>
    <row r="116" ht="12.75" customHeight="1">
      <c r="A116" s="9" t="s">
        <v>582</v>
      </c>
      <c r="B116" s="10" t="s">
        <v>228</v>
      </c>
      <c r="C116" s="11" t="s">
        <v>578</v>
      </c>
      <c r="D116" s="12">
        <v>1.0</v>
      </c>
      <c r="E116" s="13" t="s">
        <v>573</v>
      </c>
      <c r="F116" s="14" t="str">
        <f>IF(Tabela18[[#This Row],[Estações]]="HMOFICINA","VMS",IFERROR(VLOOKUP(B116,'Cadastro Estacoes'!$A$2:$Z$201,26,0),""))</f>
        <v>#ERROR!</v>
      </c>
      <c r="G116" s="15" t="s">
        <v>67</v>
      </c>
      <c r="H116" s="15" t="s">
        <v>579</v>
      </c>
      <c r="I116" s="15" t="s">
        <v>583</v>
      </c>
      <c r="J116" s="15">
        <v>1.0</v>
      </c>
      <c r="K116" s="15" t="s">
        <v>58</v>
      </c>
      <c r="L116" s="15" t="s">
        <v>77</v>
      </c>
      <c r="M116" s="16" t="s">
        <v>581</v>
      </c>
      <c r="N116" s="15" t="s">
        <v>78</v>
      </c>
      <c r="O116" s="17" t="s">
        <v>142</v>
      </c>
      <c r="P116" s="18" t="str">
        <f>IFERROR(VLOOKUP(B116,'Cadastro Estacoes'!$A:$B,2,0),"")</f>
        <v>SISMO®TAPAJOS</v>
      </c>
      <c r="Q116" s="4"/>
      <c r="R116" s="4"/>
      <c r="S116" s="4"/>
      <c r="T116" s="4"/>
      <c r="U116" s="4"/>
      <c r="V116" s="4"/>
      <c r="W116" s="4"/>
      <c r="X116" s="4"/>
      <c r="Y116" s="4"/>
      <c r="Z116" s="4"/>
    </row>
    <row r="117" ht="12.75" customHeight="1">
      <c r="A117" s="9" t="s">
        <v>584</v>
      </c>
      <c r="B117" s="10" t="s">
        <v>491</v>
      </c>
      <c r="C117" s="11" t="s">
        <v>585</v>
      </c>
      <c r="D117" s="12">
        <v>0.0</v>
      </c>
      <c r="E117" s="13" t="s">
        <v>586</v>
      </c>
      <c r="F117" s="14" t="str">
        <f>IF(Tabela18[[#This Row],[Estações]]="HMOFICINA","VMS",IFERROR(VLOOKUP(B117,'Cadastro Estacoes'!$A$2:$Z$201,26,0),""))</f>
        <v>#ERROR!</v>
      </c>
      <c r="G117" s="15" t="s">
        <v>67</v>
      </c>
      <c r="H117" s="15" t="s">
        <v>587</v>
      </c>
      <c r="I117" s="15" t="s">
        <v>588</v>
      </c>
      <c r="J117" s="15"/>
      <c r="K117" s="15" t="s">
        <v>77</v>
      </c>
      <c r="L117" s="15" t="s">
        <v>589</v>
      </c>
      <c r="M117" s="16" t="s">
        <v>590</v>
      </c>
      <c r="N117" s="15" t="s">
        <v>78</v>
      </c>
      <c r="O117" s="17" t="s">
        <v>156</v>
      </c>
      <c r="P117" s="18" t="str">
        <f>IFERROR(VLOOKUP(B117,'Cadastro Estacoes'!$A:$B,2,0),"")</f>
        <v>SISMO®CONSORCIO</v>
      </c>
      <c r="Q117" s="4"/>
      <c r="R117" s="4"/>
      <c r="S117" s="4"/>
      <c r="T117" s="4"/>
      <c r="U117" s="4"/>
      <c r="V117" s="4"/>
      <c r="W117" s="4"/>
      <c r="X117" s="4"/>
      <c r="Y117" s="4"/>
      <c r="Z117" s="4"/>
    </row>
    <row r="118" ht="12.75" customHeight="1">
      <c r="A118" s="9" t="s">
        <v>591</v>
      </c>
      <c r="B118" s="10" t="s">
        <v>592</v>
      </c>
      <c r="C118" s="11" t="s">
        <v>593</v>
      </c>
      <c r="D118" s="12">
        <v>2.0</v>
      </c>
      <c r="E118" s="13" t="s">
        <v>547</v>
      </c>
      <c r="F118" s="14" t="str">
        <f>IF(Tabela18[[#This Row],[Estações]]="HMOFICINA","VMS",IFERROR(VLOOKUP(B118,'Cadastro Estacoes'!$A$2:$Z$201,26,0),""))</f>
        <v>#ERROR!</v>
      </c>
      <c r="G118" s="15" t="s">
        <v>67</v>
      </c>
      <c r="H118" s="15" t="s">
        <v>594</v>
      </c>
      <c r="I118" s="15" t="s">
        <v>595</v>
      </c>
      <c r="J118" s="15">
        <v>5.0</v>
      </c>
      <c r="K118" s="15" t="s">
        <v>26</v>
      </c>
      <c r="L118" s="15" t="s">
        <v>147</v>
      </c>
      <c r="M118" s="16" t="s">
        <v>590</v>
      </c>
      <c r="N118" s="15" t="s">
        <v>22</v>
      </c>
      <c r="O118" s="17" t="s">
        <v>164</v>
      </c>
      <c r="P118" s="18" t="str">
        <f>IFERROR(VLOOKUP(B118,'Cadastro Estacoes'!$A:$B,2,0),"")</f>
        <v>SISMO®SPPILOTS</v>
      </c>
      <c r="Q118" s="4"/>
      <c r="R118" s="4"/>
      <c r="S118" s="4"/>
      <c r="T118" s="4"/>
      <c r="U118" s="4"/>
      <c r="V118" s="4"/>
      <c r="W118" s="4"/>
      <c r="X118" s="4"/>
      <c r="Y118" s="4"/>
      <c r="Z118" s="4"/>
    </row>
    <row r="119" ht="12.75" customHeight="1">
      <c r="A119" s="9" t="s">
        <v>596</v>
      </c>
      <c r="B119" s="10" t="s">
        <v>592</v>
      </c>
      <c r="C119" s="11" t="s">
        <v>597</v>
      </c>
      <c r="D119" s="12">
        <v>2.0</v>
      </c>
      <c r="E119" s="13" t="s">
        <v>598</v>
      </c>
      <c r="F119" s="14" t="str">
        <f>IF(Tabela18[[#This Row],[Estações]]="HMOFICINA","VMS",IFERROR(VLOOKUP(B119,'Cadastro Estacoes'!$A$2:$Z$201,26,0),""))</f>
        <v>#ERROR!</v>
      </c>
      <c r="G119" s="15" t="s">
        <v>67</v>
      </c>
      <c r="H119" s="15" t="s">
        <v>594</v>
      </c>
      <c r="I119" s="15" t="s">
        <v>594</v>
      </c>
      <c r="J119" s="15">
        <v>1.0</v>
      </c>
      <c r="K119" s="15" t="s">
        <v>26</v>
      </c>
      <c r="L119" s="15" t="s">
        <v>147</v>
      </c>
      <c r="M119" s="16" t="s">
        <v>590</v>
      </c>
      <c r="N119" s="15" t="s">
        <v>78</v>
      </c>
      <c r="O119" s="17" t="s">
        <v>171</v>
      </c>
      <c r="P119" s="18" t="str">
        <f>IFERROR(VLOOKUP(B119,'Cadastro Estacoes'!$A:$B,2,0),"")</f>
        <v>SISMO®SPPILOTS</v>
      </c>
      <c r="Q119" s="4"/>
      <c r="R119" s="4"/>
      <c r="S119" s="4"/>
      <c r="T119" s="4"/>
      <c r="U119" s="4"/>
      <c r="V119" s="4"/>
      <c r="W119" s="4"/>
      <c r="X119" s="4"/>
      <c r="Y119" s="4"/>
      <c r="Z119" s="4"/>
    </row>
    <row r="120" ht="12.75" customHeight="1">
      <c r="A120" s="9" t="s">
        <v>599</v>
      </c>
      <c r="B120" s="10" t="s">
        <v>211</v>
      </c>
      <c r="C120" s="11" t="s">
        <v>600</v>
      </c>
      <c r="D120" s="12">
        <v>0.0</v>
      </c>
      <c r="E120" s="13" t="s">
        <v>408</v>
      </c>
      <c r="F120" s="14" t="str">
        <f>IF(Tabela18[[#This Row],[Estações]]="HMOFICINA","VMS",IFERROR(VLOOKUP(B120,'Cadastro Estacoes'!$A$2:$Z$201,26,0),""))</f>
        <v>#ERROR!</v>
      </c>
      <c r="G120" s="15" t="s">
        <v>67</v>
      </c>
      <c r="H120" s="15" t="s">
        <v>601</v>
      </c>
      <c r="I120" s="15" t="s">
        <v>602</v>
      </c>
      <c r="J120" s="15"/>
      <c r="K120" s="15" t="s">
        <v>52</v>
      </c>
      <c r="L120" s="15" t="s">
        <v>37</v>
      </c>
      <c r="M120" s="16" t="s">
        <v>139</v>
      </c>
      <c r="N120" s="15" t="s">
        <v>78</v>
      </c>
      <c r="O120" s="17">
        <v>44279.0</v>
      </c>
      <c r="P120" s="18" t="str">
        <f>IFERROR(VLOOKUP(B120,'Cadastro Estacoes'!$A:$B,2,0),"")</f>
        <v>SISMO®PORTOCEL</v>
      </c>
      <c r="Q120" s="4"/>
      <c r="R120" s="4"/>
      <c r="S120" s="4"/>
      <c r="T120" s="4"/>
      <c r="U120" s="4"/>
      <c r="V120" s="4"/>
      <c r="W120" s="4"/>
      <c r="X120" s="4"/>
      <c r="Y120" s="4"/>
      <c r="Z120" s="4"/>
    </row>
    <row r="121" ht="12.75" customHeight="1">
      <c r="A121" s="9" t="s">
        <v>603</v>
      </c>
      <c r="B121" s="10" t="s">
        <v>211</v>
      </c>
      <c r="C121" s="11" t="s">
        <v>604</v>
      </c>
      <c r="D121" s="12">
        <v>2.0</v>
      </c>
      <c r="E121" s="13" t="s">
        <v>408</v>
      </c>
      <c r="F121" s="14" t="str">
        <f>IF(Tabela18[[#This Row],[Estações]]="HMOFICINA","VMS",IFERROR(VLOOKUP(B121,'Cadastro Estacoes'!$A$2:$Z$201,26,0),""))</f>
        <v>#ERROR!</v>
      </c>
      <c r="G121" s="15" t="s">
        <v>67</v>
      </c>
      <c r="H121" s="15"/>
      <c r="I121" s="15"/>
      <c r="J121" s="15"/>
      <c r="K121" s="15" t="s">
        <v>52</v>
      </c>
      <c r="L121" s="15" t="s">
        <v>37</v>
      </c>
      <c r="M121" s="16" t="s">
        <v>139</v>
      </c>
      <c r="N121" s="15" t="s">
        <v>78</v>
      </c>
      <c r="O121" s="17" t="s">
        <v>171</v>
      </c>
      <c r="P121" s="18" t="str">
        <f>IFERROR(VLOOKUP(B121,'Cadastro Estacoes'!$A:$B,2,0),"")</f>
        <v>SISMO®PORTOCEL</v>
      </c>
      <c r="Q121" s="4"/>
      <c r="R121" s="4"/>
      <c r="S121" s="4"/>
      <c r="T121" s="4"/>
      <c r="U121" s="4"/>
      <c r="V121" s="4"/>
      <c r="W121" s="4"/>
      <c r="X121" s="4"/>
      <c r="Y121" s="4"/>
      <c r="Z121" s="4"/>
    </row>
    <row r="122" ht="12.75" customHeight="1">
      <c r="A122" s="9" t="s">
        <v>605</v>
      </c>
      <c r="B122" s="10" t="s">
        <v>181</v>
      </c>
      <c r="C122" s="11" t="s">
        <v>604</v>
      </c>
      <c r="D122" s="12">
        <v>2.0</v>
      </c>
      <c r="E122" s="13" t="s">
        <v>408</v>
      </c>
      <c r="F122" s="14" t="str">
        <f>IF(Tabela18[[#This Row],[Estações]]="HMOFICINA","VMS",IFERROR(VLOOKUP(B122,'Cadastro Estacoes'!$A$2:$Z$201,26,0),""))</f>
        <v>#ERROR!</v>
      </c>
      <c r="G122" s="15" t="s">
        <v>67</v>
      </c>
      <c r="H122" s="15"/>
      <c r="I122" s="15"/>
      <c r="J122" s="15"/>
      <c r="K122" s="15" t="s">
        <v>52</v>
      </c>
      <c r="L122" s="15" t="s">
        <v>37</v>
      </c>
      <c r="M122" s="16" t="s">
        <v>139</v>
      </c>
      <c r="N122" s="15" t="s">
        <v>78</v>
      </c>
      <c r="O122" s="17" t="s">
        <v>171</v>
      </c>
      <c r="P122" s="18" t="str">
        <f>IFERROR(VLOOKUP(B122,'Cadastro Estacoes'!$A:$B,2,0),"")</f>
        <v>SISMO®PORTOCEL</v>
      </c>
      <c r="Q122" s="4"/>
      <c r="R122" s="4"/>
      <c r="S122" s="4"/>
      <c r="T122" s="4"/>
      <c r="U122" s="4"/>
      <c r="V122" s="4"/>
      <c r="W122" s="4"/>
      <c r="X122" s="4"/>
      <c r="Y122" s="4"/>
      <c r="Z122" s="4"/>
    </row>
    <row r="123" ht="12.75" customHeight="1">
      <c r="A123" s="9" t="s">
        <v>606</v>
      </c>
      <c r="B123" s="10" t="s">
        <v>413</v>
      </c>
      <c r="C123" s="11" t="s">
        <v>604</v>
      </c>
      <c r="D123" s="12">
        <v>2.0</v>
      </c>
      <c r="E123" s="13" t="s">
        <v>408</v>
      </c>
      <c r="F123" s="14" t="str">
        <f>IF(Tabela18[[#This Row],[Estações]]="HMOFICINA","VMS",IFERROR(VLOOKUP(B123,'Cadastro Estacoes'!$A$2:$Z$201,26,0),""))</f>
        <v>#ERROR!</v>
      </c>
      <c r="G123" s="15" t="s">
        <v>67</v>
      </c>
      <c r="H123" s="15"/>
      <c r="I123" s="15"/>
      <c r="J123" s="15"/>
      <c r="K123" s="15" t="s">
        <v>52</v>
      </c>
      <c r="L123" s="15" t="s">
        <v>37</v>
      </c>
      <c r="M123" s="16" t="s">
        <v>139</v>
      </c>
      <c r="N123" s="15" t="s">
        <v>78</v>
      </c>
      <c r="O123" s="17" t="s">
        <v>190</v>
      </c>
      <c r="P123" s="18" t="str">
        <f>IFERROR(VLOOKUP(B123,'Cadastro Estacoes'!$A:$B,2,0),"")</f>
        <v>SISMO®PORTOCEL</v>
      </c>
      <c r="Q123" s="4"/>
      <c r="R123" s="4"/>
      <c r="S123" s="4"/>
      <c r="T123" s="4"/>
      <c r="U123" s="4"/>
      <c r="V123" s="4"/>
      <c r="W123" s="4"/>
      <c r="X123" s="4"/>
      <c r="Y123" s="4"/>
      <c r="Z123" s="4"/>
    </row>
    <row r="124" ht="12.75" customHeight="1">
      <c r="A124" s="9" t="s">
        <v>607</v>
      </c>
      <c r="B124" s="10" t="s">
        <v>608</v>
      </c>
      <c r="C124" s="11" t="s">
        <v>609</v>
      </c>
      <c r="D124" s="12">
        <v>0.0</v>
      </c>
      <c r="E124" s="13" t="s">
        <v>610</v>
      </c>
      <c r="F124" s="14" t="str">
        <f>IF(Tabela18[[#This Row],[Estações]]="HMOFICINA","VMS",IFERROR(VLOOKUP(B124,'Cadastro Estacoes'!$A$2:$Z$201,26,0),""))</f>
        <v>#ERROR!</v>
      </c>
      <c r="G124" s="15" t="s">
        <v>67</v>
      </c>
      <c r="H124" s="15" t="s">
        <v>611</v>
      </c>
      <c r="I124" s="15" t="s">
        <v>612</v>
      </c>
      <c r="J124" s="15">
        <v>1.0</v>
      </c>
      <c r="K124" s="15" t="s">
        <v>30</v>
      </c>
      <c r="L124" s="15" t="s">
        <v>77</v>
      </c>
      <c r="M124" s="16" t="s">
        <v>613</v>
      </c>
      <c r="N124" s="15" t="s">
        <v>78</v>
      </c>
      <c r="O124" s="17" t="s">
        <v>196</v>
      </c>
      <c r="P124" s="18" t="str">
        <f>IFERROR(VLOOKUP(B124,'Cadastro Estacoes'!$A:$B,2,0),"")</f>
        <v>SISMO®COSAN</v>
      </c>
      <c r="Q124" s="4"/>
      <c r="R124" s="4"/>
      <c r="S124" s="4"/>
      <c r="T124" s="4"/>
      <c r="U124" s="4"/>
      <c r="V124" s="4"/>
      <c r="W124" s="4"/>
      <c r="X124" s="4"/>
      <c r="Y124" s="4"/>
      <c r="Z124" s="4"/>
    </row>
    <row r="125" ht="12.75" customHeight="1">
      <c r="A125" s="9" t="s">
        <v>614</v>
      </c>
      <c r="B125" s="10" t="s">
        <v>295</v>
      </c>
      <c r="C125" s="11" t="s">
        <v>615</v>
      </c>
      <c r="D125" s="12">
        <v>2.0</v>
      </c>
      <c r="E125" s="13" t="s">
        <v>610</v>
      </c>
      <c r="F125" s="14" t="str">
        <f>IF(Tabela18[[#This Row],[Estações]]="HMOFICINA","VMS",IFERROR(VLOOKUP(B125,'Cadastro Estacoes'!$A$2:$Z$201,26,0),""))</f>
        <v>#ERROR!</v>
      </c>
      <c r="G125" s="15" t="s">
        <v>67</v>
      </c>
      <c r="H125" s="15" t="s">
        <v>616</v>
      </c>
      <c r="I125" s="15" t="s">
        <v>617</v>
      </c>
      <c r="J125" s="15">
        <v>1.0</v>
      </c>
      <c r="K125" s="15" t="s">
        <v>26</v>
      </c>
      <c r="L125" s="15" t="s">
        <v>77</v>
      </c>
      <c r="M125" s="16" t="s">
        <v>613</v>
      </c>
      <c r="N125" s="15" t="s">
        <v>78</v>
      </c>
      <c r="O125" s="17" t="s">
        <v>196</v>
      </c>
      <c r="P125" s="18" t="str">
        <f>IFERROR(VLOOKUP(B125,'Cadastro Estacoes'!$A:$B,2,0),"")</f>
        <v>SISMO®CSN</v>
      </c>
      <c r="Q125" s="4"/>
      <c r="R125" s="4"/>
      <c r="S125" s="4"/>
      <c r="T125" s="4"/>
      <c r="U125" s="4"/>
      <c r="V125" s="4"/>
      <c r="W125" s="4"/>
      <c r="X125" s="4"/>
      <c r="Y125" s="4"/>
      <c r="Z125" s="4"/>
    </row>
    <row r="126" ht="12.75" customHeight="1">
      <c r="A126" s="9" t="s">
        <v>618</v>
      </c>
      <c r="B126" s="10" t="s">
        <v>362</v>
      </c>
      <c r="C126" s="11" t="s">
        <v>619</v>
      </c>
      <c r="D126" s="12">
        <v>0.0</v>
      </c>
      <c r="E126" s="13" t="s">
        <v>98</v>
      </c>
      <c r="F126" s="14" t="str">
        <f>IF(Tabela18[[#This Row],[Estações]]="HMOFICINA","VMS",IFERROR(VLOOKUP(B126,'Cadastro Estacoes'!$A$2:$Z$201,26,0),""))</f>
        <v>#ERROR!</v>
      </c>
      <c r="G126" s="15" t="s">
        <v>67</v>
      </c>
      <c r="H126" s="15" t="s">
        <v>620</v>
      </c>
      <c r="I126" s="15" t="s">
        <v>621</v>
      </c>
      <c r="J126" s="15"/>
      <c r="K126" s="15" t="s">
        <v>23</v>
      </c>
      <c r="L126" s="15" t="s">
        <v>30</v>
      </c>
      <c r="M126" s="16" t="s">
        <v>622</v>
      </c>
      <c r="N126" s="15" t="s">
        <v>78</v>
      </c>
      <c r="O126" s="17" t="s">
        <v>209</v>
      </c>
      <c r="P126" s="18" t="str">
        <f>IFERROR(VLOOKUP(B126,'Cadastro Estacoes'!$A:$B,2,0),"")</f>
        <v>SISMO®QUIRIRI</v>
      </c>
      <c r="Q126" s="4"/>
      <c r="R126" s="4"/>
      <c r="S126" s="4"/>
      <c r="T126" s="4"/>
      <c r="U126" s="4"/>
      <c r="V126" s="4"/>
      <c r="W126" s="4"/>
      <c r="X126" s="4"/>
      <c r="Y126" s="4"/>
      <c r="Z126" s="4"/>
    </row>
    <row r="127" ht="12.75" customHeight="1">
      <c r="A127" s="9" t="s">
        <v>623</v>
      </c>
      <c r="B127" s="10" t="s">
        <v>301</v>
      </c>
      <c r="C127" s="11" t="s">
        <v>619</v>
      </c>
      <c r="D127" s="12">
        <v>0.0</v>
      </c>
      <c r="E127" s="13" t="s">
        <v>98</v>
      </c>
      <c r="F127" s="14" t="str">
        <f>IF(Tabela18[[#This Row],[Estações]]="HMOFICINA","VMS",IFERROR(VLOOKUP(B127,'Cadastro Estacoes'!$A$2:$Z$201,26,0),""))</f>
        <v>#ERROR!</v>
      </c>
      <c r="G127" s="15" t="s">
        <v>67</v>
      </c>
      <c r="H127" s="15" t="s">
        <v>620</v>
      </c>
      <c r="I127" s="15" t="s">
        <v>621</v>
      </c>
      <c r="J127" s="15"/>
      <c r="K127" s="15" t="s">
        <v>23</v>
      </c>
      <c r="L127" s="15" t="s">
        <v>30</v>
      </c>
      <c r="M127" s="16" t="s">
        <v>622</v>
      </c>
      <c r="N127" s="15" t="s">
        <v>78</v>
      </c>
      <c r="O127" s="17">
        <v>44114.0</v>
      </c>
      <c r="P127" s="18" t="str">
        <f>IFERROR(VLOOKUP(B127,'Cadastro Estacoes'!$A:$B,2,0),"")</f>
        <v>SISMO®QUIRIRI</v>
      </c>
      <c r="Q127" s="4"/>
      <c r="R127" s="4"/>
      <c r="S127" s="4"/>
      <c r="T127" s="4"/>
      <c r="U127" s="4"/>
      <c r="V127" s="4"/>
      <c r="W127" s="4"/>
      <c r="X127" s="4"/>
      <c r="Y127" s="4"/>
      <c r="Z127" s="4"/>
    </row>
    <row r="128" ht="12.75" customHeight="1">
      <c r="A128" s="9" t="s">
        <v>624</v>
      </c>
      <c r="B128" s="10" t="s">
        <v>158</v>
      </c>
      <c r="C128" s="11" t="s">
        <v>625</v>
      </c>
      <c r="D128" s="12">
        <v>0.0</v>
      </c>
      <c r="E128" s="13" t="s">
        <v>626</v>
      </c>
      <c r="F128" s="14" t="str">
        <f>IF(Tabela18[[#This Row],[Estações]]="HMOFICINA","VMS",IFERROR(VLOOKUP(B128,'Cadastro Estacoes'!$A$2:$Z$201,26,0),""))</f>
        <v>#ERROR!</v>
      </c>
      <c r="G128" s="15" t="s">
        <v>67</v>
      </c>
      <c r="H128" s="15" t="s">
        <v>627</v>
      </c>
      <c r="I128" s="15"/>
      <c r="J128" s="15">
        <v>1.0</v>
      </c>
      <c r="K128" s="15" t="s">
        <v>30</v>
      </c>
      <c r="L128" s="15" t="s">
        <v>77</v>
      </c>
      <c r="M128" s="16" t="s">
        <v>628</v>
      </c>
      <c r="N128" s="15" t="s">
        <v>78</v>
      </c>
      <c r="O128" s="17">
        <v>43917.0</v>
      </c>
      <c r="P128" s="18" t="str">
        <f>IFERROR(VLOOKUP(B128,'Cadastro Estacoes'!$A:$B,2,0),"")</f>
        <v>SISMO®LIBRA/MULTI</v>
      </c>
      <c r="Q128" s="4"/>
      <c r="R128" s="4"/>
      <c r="S128" s="4"/>
      <c r="T128" s="4"/>
      <c r="U128" s="4"/>
      <c r="V128" s="4"/>
      <c r="W128" s="4"/>
      <c r="X128" s="4"/>
      <c r="Y128" s="4"/>
      <c r="Z128" s="4"/>
    </row>
    <row r="129" ht="12.75" customHeight="1">
      <c r="A129" s="9" t="s">
        <v>629</v>
      </c>
      <c r="B129" s="10" t="s">
        <v>158</v>
      </c>
      <c r="C129" s="11" t="s">
        <v>630</v>
      </c>
      <c r="D129" s="12">
        <v>0.0</v>
      </c>
      <c r="E129" s="13" t="s">
        <v>626</v>
      </c>
      <c r="F129" s="14" t="str">
        <f>IF(Tabela18[[#This Row],[Estações]]="HMOFICINA","VMS",IFERROR(VLOOKUP(B129,'Cadastro Estacoes'!$A$2:$Z$201,26,0),""))</f>
        <v>#ERROR!</v>
      </c>
      <c r="G129" s="15" t="s">
        <v>67</v>
      </c>
      <c r="H129" s="15" t="s">
        <v>631</v>
      </c>
      <c r="I129" s="15" t="s">
        <v>632</v>
      </c>
      <c r="J129" s="15">
        <v>1.0</v>
      </c>
      <c r="K129" s="15" t="s">
        <v>30</v>
      </c>
      <c r="L129" s="15" t="s">
        <v>77</v>
      </c>
      <c r="M129" s="16" t="s">
        <v>628</v>
      </c>
      <c r="N129" s="15" t="s">
        <v>78</v>
      </c>
      <c r="O129" s="17">
        <v>44185.0</v>
      </c>
      <c r="P129" s="18" t="str">
        <f>IFERROR(VLOOKUP(B129,'Cadastro Estacoes'!$A:$B,2,0),"")</f>
        <v>SISMO®LIBRA/MULTI</v>
      </c>
      <c r="Q129" s="4"/>
      <c r="R129" s="4"/>
      <c r="S129" s="4"/>
      <c r="T129" s="4"/>
      <c r="U129" s="4"/>
      <c r="V129" s="4"/>
      <c r="W129" s="4"/>
      <c r="X129" s="4"/>
      <c r="Y129" s="4"/>
      <c r="Z129" s="4"/>
    </row>
    <row r="130" ht="12.75" customHeight="1">
      <c r="A130" s="9" t="s">
        <v>633</v>
      </c>
      <c r="B130" s="10" t="s">
        <v>158</v>
      </c>
      <c r="C130" s="11" t="s">
        <v>634</v>
      </c>
      <c r="D130" s="12">
        <v>0.0</v>
      </c>
      <c r="E130" s="13" t="s">
        <v>626</v>
      </c>
      <c r="F130" s="14" t="str">
        <f>IF(Tabela18[[#This Row],[Estações]]="HMOFICINA","VMS",IFERROR(VLOOKUP(B130,'Cadastro Estacoes'!$A$2:$Z$201,26,0),""))</f>
        <v>#ERROR!</v>
      </c>
      <c r="G130" s="15" t="s">
        <v>67</v>
      </c>
      <c r="H130" s="15" t="s">
        <v>635</v>
      </c>
      <c r="I130" s="15"/>
      <c r="J130" s="15">
        <v>1.0</v>
      </c>
      <c r="K130" s="15" t="s">
        <v>30</v>
      </c>
      <c r="L130" s="15" t="s">
        <v>4</v>
      </c>
      <c r="M130" s="16" t="s">
        <v>628</v>
      </c>
      <c r="N130" s="15" t="s">
        <v>78</v>
      </c>
      <c r="O130" s="17">
        <v>44185.0</v>
      </c>
      <c r="P130" s="18" t="str">
        <f>IFERROR(VLOOKUP(B130,'Cadastro Estacoes'!$A:$B,2,0),"")</f>
        <v>SISMO®LIBRA/MULTI</v>
      </c>
      <c r="Q130" s="4"/>
      <c r="R130" s="4"/>
      <c r="S130" s="4"/>
      <c r="T130" s="4"/>
      <c r="U130" s="4"/>
      <c r="V130" s="4"/>
      <c r="W130" s="4"/>
      <c r="X130" s="4"/>
      <c r="Y130" s="4"/>
      <c r="Z130" s="4"/>
    </row>
    <row r="131" ht="12.75" customHeight="1">
      <c r="A131" s="9" t="s">
        <v>636</v>
      </c>
      <c r="B131" s="10" t="s">
        <v>637</v>
      </c>
      <c r="C131" s="11" t="s">
        <v>638</v>
      </c>
      <c r="D131" s="12">
        <v>0.0</v>
      </c>
      <c r="E131" s="13" t="s">
        <v>639</v>
      </c>
      <c r="F131" s="14" t="str">
        <f>IF(Tabela18[[#This Row],[Estações]]="HMOFICINA","VMS",IFERROR(VLOOKUP(B131,'Cadastro Estacoes'!$A$2:$Z$201,26,0),""))</f>
        <v>#ERROR!</v>
      </c>
      <c r="G131" s="15" t="s">
        <v>67</v>
      </c>
      <c r="H131" s="15"/>
      <c r="I131" s="15"/>
      <c r="J131" s="15"/>
      <c r="K131" s="15" t="s">
        <v>19</v>
      </c>
      <c r="L131" s="15" t="s">
        <v>19</v>
      </c>
      <c r="M131" s="16" t="s">
        <v>628</v>
      </c>
      <c r="N131" s="15" t="s">
        <v>22</v>
      </c>
      <c r="O131" s="17">
        <v>44099.0</v>
      </c>
      <c r="P131" s="18" t="str">
        <f>IFERROR(VLOOKUP(B131,'Cadastro Estacoes'!$A:$B,2,0),"")</f>
        <v>COLETA®TIG</v>
      </c>
      <c r="Q131" s="4"/>
      <c r="R131" s="4"/>
      <c r="S131" s="4"/>
      <c r="T131" s="4"/>
      <c r="U131" s="4"/>
      <c r="V131" s="4"/>
      <c r="W131" s="4"/>
      <c r="X131" s="4"/>
      <c r="Y131" s="4"/>
      <c r="Z131" s="4"/>
    </row>
    <row r="132" ht="12.75" customHeight="1">
      <c r="A132" s="9" t="s">
        <v>640</v>
      </c>
      <c r="B132" s="10" t="s">
        <v>641</v>
      </c>
      <c r="C132" s="11" t="s">
        <v>638</v>
      </c>
      <c r="D132" s="12">
        <v>0.0</v>
      </c>
      <c r="E132" s="13" t="s">
        <v>639</v>
      </c>
      <c r="F132" s="14" t="str">
        <f>IF(Tabela18[[#This Row],[Estações]]="HMOFICINA","VMS",IFERROR(VLOOKUP(B132,'Cadastro Estacoes'!$A$2:$Z$201,26,0),""))</f>
        <v>#ERROR!</v>
      </c>
      <c r="G132" s="15" t="s">
        <v>67</v>
      </c>
      <c r="H132" s="15"/>
      <c r="I132" s="15"/>
      <c r="J132" s="15"/>
      <c r="K132" s="15" t="s">
        <v>19</v>
      </c>
      <c r="L132" s="15" t="s">
        <v>19</v>
      </c>
      <c r="M132" s="16" t="s">
        <v>628</v>
      </c>
      <c r="N132" s="15" t="s">
        <v>22</v>
      </c>
      <c r="O132" s="17">
        <v>44099.0</v>
      </c>
      <c r="P132" s="18" t="str">
        <f>IFERROR(VLOOKUP(B132,'Cadastro Estacoes'!$A:$B,2,0),"")</f>
        <v>COLETA®TIG</v>
      </c>
      <c r="Q132" s="4"/>
      <c r="R132" s="4"/>
      <c r="S132" s="4"/>
      <c r="T132" s="4"/>
      <c r="U132" s="4"/>
      <c r="V132" s="4"/>
      <c r="W132" s="4"/>
      <c r="X132" s="4"/>
      <c r="Y132" s="4"/>
      <c r="Z132" s="4"/>
    </row>
    <row r="133" ht="12.75" customHeight="1">
      <c r="A133" s="9" t="s">
        <v>642</v>
      </c>
      <c r="B133" s="10" t="s">
        <v>520</v>
      </c>
      <c r="C133" s="11" t="s">
        <v>643</v>
      </c>
      <c r="D133" s="12">
        <v>0.0</v>
      </c>
      <c r="E133" s="13" t="s">
        <v>626</v>
      </c>
      <c r="F133" s="14" t="str">
        <f>IF(Tabela18[[#This Row],[Estações]]="HMOFICINA","VMS",IFERROR(VLOOKUP(B133,'Cadastro Estacoes'!$A$2:$Z$201,26,0),""))</f>
        <v>#ERROR!</v>
      </c>
      <c r="G133" s="15" t="s">
        <v>67</v>
      </c>
      <c r="H133" s="15" t="s">
        <v>644</v>
      </c>
      <c r="I133" s="15" t="s">
        <v>645</v>
      </c>
      <c r="J133" s="15">
        <v>3.0</v>
      </c>
      <c r="K133" s="15" t="s">
        <v>23</v>
      </c>
      <c r="L133" s="15" t="s">
        <v>147</v>
      </c>
      <c r="M133" s="16" t="s">
        <v>646</v>
      </c>
      <c r="N133" s="15" t="s">
        <v>78</v>
      </c>
      <c r="O133" s="17">
        <v>44468.0</v>
      </c>
      <c r="P133" s="18" t="str">
        <f>IFERROR(VLOOKUP(B133,'Cadastro Estacoes'!$A:$B,2,0),"")</f>
        <v>SISMO®CATTALINI</v>
      </c>
      <c r="Q133" s="4"/>
      <c r="R133" s="4"/>
      <c r="S133" s="4"/>
      <c r="T133" s="4"/>
      <c r="U133" s="4"/>
      <c r="V133" s="4"/>
      <c r="W133" s="4"/>
      <c r="X133" s="4"/>
      <c r="Y133" s="4"/>
      <c r="Z133" s="4"/>
    </row>
    <row r="134" ht="12.75" customHeight="1">
      <c r="A134" s="9" t="s">
        <v>647</v>
      </c>
      <c r="B134" s="10" t="s">
        <v>648</v>
      </c>
      <c r="C134" s="11" t="s">
        <v>649</v>
      </c>
      <c r="D134" s="12">
        <v>0.0</v>
      </c>
      <c r="E134" s="13" t="s">
        <v>626</v>
      </c>
      <c r="F134" s="14" t="str">
        <f>IF(Tabela18[[#This Row],[Estações]]="HMOFICINA","VMS",IFERROR(VLOOKUP(B134,'Cadastro Estacoes'!$A$2:$Z$201,26,0),""))</f>
        <v>#ERROR!</v>
      </c>
      <c r="G134" s="15" t="s">
        <v>67</v>
      </c>
      <c r="H134" s="15"/>
      <c r="I134" s="15"/>
      <c r="J134" s="15"/>
      <c r="K134" s="15" t="s">
        <v>52</v>
      </c>
      <c r="L134" s="15" t="s">
        <v>37</v>
      </c>
      <c r="M134" s="16" t="s">
        <v>142</v>
      </c>
      <c r="N134" s="15" t="s">
        <v>78</v>
      </c>
      <c r="O134" s="17">
        <v>44099.0</v>
      </c>
      <c r="P134" s="18" t="str">
        <f>IFERROR(VLOOKUP(B134,'Cadastro Estacoes'!$A:$B,2,0),"")</f>
        <v>SISMO®UBU</v>
      </c>
      <c r="Q134" s="4"/>
      <c r="R134" s="4"/>
      <c r="S134" s="4"/>
      <c r="T134" s="4"/>
      <c r="U134" s="4"/>
      <c r="V134" s="4"/>
      <c r="W134" s="4"/>
      <c r="X134" s="4"/>
      <c r="Y134" s="4"/>
      <c r="Z134" s="4"/>
    </row>
    <row r="135" ht="12.75" customHeight="1">
      <c r="A135" s="9" t="s">
        <v>650</v>
      </c>
      <c r="B135" s="10" t="s">
        <v>651</v>
      </c>
      <c r="C135" s="11" t="s">
        <v>652</v>
      </c>
      <c r="D135" s="12">
        <v>1.0</v>
      </c>
      <c r="E135" s="13" t="s">
        <v>626</v>
      </c>
      <c r="F135" s="14" t="str">
        <f>IF(Tabela18[[#This Row],[Estações]]="HMOFICINA","VMS",IFERROR(VLOOKUP(B135,'Cadastro Estacoes'!$A$2:$Z$201,26,0),""))</f>
        <v>#ERROR!</v>
      </c>
      <c r="G135" s="15" t="s">
        <v>67</v>
      </c>
      <c r="H135" s="15" t="s">
        <v>653</v>
      </c>
      <c r="I135" s="15"/>
      <c r="J135" s="15"/>
      <c r="K135" s="15" t="s">
        <v>52</v>
      </c>
      <c r="L135" s="15" t="s">
        <v>37</v>
      </c>
      <c r="M135" s="16" t="s">
        <v>142</v>
      </c>
      <c r="N135" s="15" t="s">
        <v>78</v>
      </c>
      <c r="O135" s="17">
        <v>44099.0</v>
      </c>
      <c r="P135" s="18" t="str">
        <f>IFERROR(VLOOKUP(B135,'Cadastro Estacoes'!$A:$B,2,0),"")</f>
        <v>SISMO®UBU</v>
      </c>
      <c r="Q135" s="4"/>
      <c r="R135" s="4"/>
      <c r="S135" s="4"/>
      <c r="T135" s="4"/>
      <c r="U135" s="4"/>
      <c r="V135" s="4"/>
      <c r="W135" s="4"/>
      <c r="X135" s="4"/>
      <c r="Y135" s="4"/>
      <c r="Z135" s="4"/>
    </row>
    <row r="136" ht="12.75" customHeight="1">
      <c r="A136" s="9" t="s">
        <v>654</v>
      </c>
      <c r="B136" s="10" t="s">
        <v>651</v>
      </c>
      <c r="C136" s="11" t="s">
        <v>655</v>
      </c>
      <c r="D136" s="12">
        <v>0.0</v>
      </c>
      <c r="E136" s="13" t="s">
        <v>626</v>
      </c>
      <c r="F136" s="14" t="str">
        <f>IF(Tabela18[[#This Row],[Estações]]="HMOFICINA","VMS",IFERROR(VLOOKUP(B136,'Cadastro Estacoes'!$A$2:$Z$201,26,0),""))</f>
        <v>#ERROR!</v>
      </c>
      <c r="G136" s="15" t="s">
        <v>67</v>
      </c>
      <c r="H136" s="15" t="s">
        <v>656</v>
      </c>
      <c r="I136" s="15"/>
      <c r="J136" s="15"/>
      <c r="K136" s="15" t="s">
        <v>52</v>
      </c>
      <c r="L136" s="15" t="s">
        <v>37</v>
      </c>
      <c r="M136" s="16" t="s">
        <v>142</v>
      </c>
      <c r="N136" s="15" t="s">
        <v>78</v>
      </c>
      <c r="O136" s="17">
        <v>44099.0</v>
      </c>
      <c r="P136" s="18" t="str">
        <f>IFERROR(VLOOKUP(B136,'Cadastro Estacoes'!$A:$B,2,0),"")</f>
        <v>SISMO®UBU</v>
      </c>
      <c r="Q136" s="4"/>
      <c r="R136" s="4"/>
      <c r="S136" s="4"/>
      <c r="T136" s="4"/>
      <c r="U136" s="4"/>
      <c r="V136" s="4"/>
      <c r="W136" s="4"/>
      <c r="X136" s="4"/>
      <c r="Y136" s="4"/>
      <c r="Z136" s="4"/>
    </row>
    <row r="137" ht="12.75" customHeight="1">
      <c r="A137" s="9" t="s">
        <v>657</v>
      </c>
      <c r="B137" s="10" t="s">
        <v>651</v>
      </c>
      <c r="C137" s="11" t="s">
        <v>658</v>
      </c>
      <c r="D137" s="12">
        <v>1.0</v>
      </c>
      <c r="E137" s="13" t="s">
        <v>626</v>
      </c>
      <c r="F137" s="14" t="str">
        <f>IF(Tabela18[[#This Row],[Estações]]="HMOFICINA","VMS",IFERROR(VLOOKUP(B137,'Cadastro Estacoes'!$A$2:$Z$201,26,0),""))</f>
        <v>#ERROR!</v>
      </c>
      <c r="G137" s="15" t="s">
        <v>67</v>
      </c>
      <c r="H137" s="15" t="s">
        <v>659</v>
      </c>
      <c r="I137" s="15"/>
      <c r="J137" s="15"/>
      <c r="K137" s="15" t="s">
        <v>52</v>
      </c>
      <c r="L137" s="15" t="s">
        <v>37</v>
      </c>
      <c r="M137" s="16" t="s">
        <v>142</v>
      </c>
      <c r="N137" s="15" t="s">
        <v>78</v>
      </c>
      <c r="O137" s="17">
        <v>44091.0</v>
      </c>
      <c r="P137" s="18" t="str">
        <f>IFERROR(VLOOKUP(B137,'Cadastro Estacoes'!$A:$B,2,0),"")</f>
        <v>SISMO®UBU</v>
      </c>
      <c r="Q137" s="4"/>
      <c r="R137" s="4"/>
      <c r="S137" s="4"/>
      <c r="T137" s="4"/>
      <c r="U137" s="4"/>
      <c r="V137" s="4"/>
      <c r="W137" s="4"/>
      <c r="X137" s="4"/>
      <c r="Y137" s="4"/>
      <c r="Z137" s="4"/>
    </row>
    <row r="138" ht="12.75" customHeight="1">
      <c r="A138" s="9" t="s">
        <v>660</v>
      </c>
      <c r="B138" s="10" t="s">
        <v>661</v>
      </c>
      <c r="C138" s="11" t="s">
        <v>662</v>
      </c>
      <c r="D138" s="12">
        <v>0.0</v>
      </c>
      <c r="E138" s="13" t="s">
        <v>626</v>
      </c>
      <c r="F138" s="14" t="str">
        <f>IF(Tabela18[[#This Row],[Estações]]="HMOFICINA","VMS",IFERROR(VLOOKUP(B138,'Cadastro Estacoes'!$A$2:$Z$201,26,0),""))</f>
        <v>#ERROR!</v>
      </c>
      <c r="G138" s="15" t="s">
        <v>67</v>
      </c>
      <c r="H138" s="15" t="s">
        <v>663</v>
      </c>
      <c r="I138" s="15"/>
      <c r="J138" s="15"/>
      <c r="K138" s="15" t="s">
        <v>52</v>
      </c>
      <c r="L138" s="15" t="s">
        <v>37</v>
      </c>
      <c r="M138" s="16" t="s">
        <v>142</v>
      </c>
      <c r="N138" s="15" t="s">
        <v>78</v>
      </c>
      <c r="O138" s="17" t="s">
        <v>142</v>
      </c>
      <c r="P138" s="18" t="str">
        <f>IFERROR(VLOOKUP(B138,'Cadastro Estacoes'!$A:$B,2,0),"")</f>
        <v>SISMO®UBU</v>
      </c>
      <c r="Q138" s="4"/>
      <c r="R138" s="4"/>
      <c r="S138" s="4"/>
      <c r="T138" s="4"/>
      <c r="U138" s="4"/>
      <c r="V138" s="4"/>
      <c r="W138" s="4"/>
      <c r="X138" s="4"/>
      <c r="Y138" s="4"/>
      <c r="Z138" s="4"/>
    </row>
    <row r="139" ht="12.75" customHeight="1">
      <c r="A139" s="9" t="s">
        <v>664</v>
      </c>
      <c r="B139" s="10" t="s">
        <v>661</v>
      </c>
      <c r="C139" s="11" t="s">
        <v>665</v>
      </c>
      <c r="D139" s="12">
        <v>0.0</v>
      </c>
      <c r="E139" s="13" t="s">
        <v>626</v>
      </c>
      <c r="F139" s="14" t="str">
        <f>IF(Tabela18[[#This Row],[Estações]]="HMOFICINA","VMS",IFERROR(VLOOKUP(B139,'Cadastro Estacoes'!$A$2:$Z$201,26,0),""))</f>
        <v>#ERROR!</v>
      </c>
      <c r="G139" s="15" t="s">
        <v>67</v>
      </c>
      <c r="H139" s="15" t="s">
        <v>666</v>
      </c>
      <c r="I139" s="15"/>
      <c r="J139" s="15"/>
      <c r="K139" s="15" t="s">
        <v>52</v>
      </c>
      <c r="L139" s="15" t="s">
        <v>37</v>
      </c>
      <c r="M139" s="16" t="s">
        <v>142</v>
      </c>
      <c r="N139" s="15" t="s">
        <v>78</v>
      </c>
      <c r="O139" s="17" t="s">
        <v>142</v>
      </c>
      <c r="P139" s="18" t="str">
        <f>IFERROR(VLOOKUP(B139,'Cadastro Estacoes'!$A:$B,2,0),"")</f>
        <v>SISMO®UBU</v>
      </c>
      <c r="Q139" s="4"/>
      <c r="R139" s="4"/>
      <c r="S139" s="4"/>
      <c r="T139" s="4"/>
      <c r="U139" s="4"/>
      <c r="V139" s="4"/>
      <c r="W139" s="4"/>
      <c r="X139" s="4"/>
      <c r="Y139" s="4"/>
      <c r="Z139" s="4"/>
    </row>
    <row r="140" ht="12.75" customHeight="1">
      <c r="A140" s="9" t="s">
        <v>667</v>
      </c>
      <c r="B140" s="10" t="s">
        <v>661</v>
      </c>
      <c r="C140" s="11" t="s">
        <v>668</v>
      </c>
      <c r="D140" s="12">
        <v>0.0</v>
      </c>
      <c r="E140" s="13" t="s">
        <v>626</v>
      </c>
      <c r="F140" s="14" t="str">
        <f>IF(Tabela18[[#This Row],[Estações]]="HMOFICINA","VMS",IFERROR(VLOOKUP(B140,'Cadastro Estacoes'!$A$2:$Z$201,26,0),""))</f>
        <v>#ERROR!</v>
      </c>
      <c r="G140" s="15" t="s">
        <v>67</v>
      </c>
      <c r="H140" s="15"/>
      <c r="I140" s="15"/>
      <c r="J140" s="15"/>
      <c r="K140" s="15" t="s">
        <v>52</v>
      </c>
      <c r="L140" s="15" t="s">
        <v>37</v>
      </c>
      <c r="M140" s="16" t="s">
        <v>142</v>
      </c>
      <c r="N140" s="15" t="s">
        <v>78</v>
      </c>
      <c r="O140" s="17" t="s">
        <v>142</v>
      </c>
      <c r="P140" s="18" t="str">
        <f>IFERROR(VLOOKUP(B140,'Cadastro Estacoes'!$A:$B,2,0),"")</f>
        <v>SISMO®UBU</v>
      </c>
      <c r="Q140" s="4"/>
      <c r="R140" s="4"/>
      <c r="S140" s="4"/>
      <c r="T140" s="4"/>
      <c r="U140" s="4"/>
      <c r="V140" s="4"/>
      <c r="W140" s="4"/>
      <c r="X140" s="4"/>
      <c r="Y140" s="4"/>
      <c r="Z140" s="4"/>
    </row>
    <row r="141" ht="12.75" customHeight="1">
      <c r="A141" s="9" t="s">
        <v>669</v>
      </c>
      <c r="B141" s="10" t="s">
        <v>511</v>
      </c>
      <c r="C141" s="11" t="s">
        <v>670</v>
      </c>
      <c r="D141" s="12">
        <v>0.0</v>
      </c>
      <c r="E141" s="13" t="s">
        <v>671</v>
      </c>
      <c r="F141" s="14" t="str">
        <f>IF(Tabela18[[#This Row],[Estações]]="HMOFICINA","VMS",IFERROR(VLOOKUP(B141,'Cadastro Estacoes'!$A$2:$Z$201,26,0),""))</f>
        <v>#ERROR!</v>
      </c>
      <c r="G141" s="15" t="s">
        <v>67</v>
      </c>
      <c r="H141" s="15"/>
      <c r="I141" s="15"/>
      <c r="J141" s="15"/>
      <c r="K141" s="15" t="s">
        <v>58</v>
      </c>
      <c r="L141" s="15" t="s">
        <v>16</v>
      </c>
      <c r="M141" s="16" t="s">
        <v>672</v>
      </c>
      <c r="N141" s="15" t="s">
        <v>78</v>
      </c>
      <c r="O141" s="17" t="s">
        <v>156</v>
      </c>
      <c r="P141" s="18" t="str">
        <f>IFERROR(VLOOKUP(B141,'Cadastro Estacoes'!$A:$B,2,0),"")</f>
        <v>SISMO®BTS</v>
      </c>
      <c r="Q141" s="4"/>
      <c r="R141" s="4"/>
      <c r="S141" s="4"/>
      <c r="T141" s="4"/>
      <c r="U141" s="4"/>
      <c r="V141" s="4"/>
      <c r="W141" s="4"/>
      <c r="X141" s="4"/>
      <c r="Y141" s="4"/>
      <c r="Z141" s="4"/>
    </row>
    <row r="142" ht="12.75" customHeight="1">
      <c r="A142" s="9" t="s">
        <v>673</v>
      </c>
      <c r="B142" s="10" t="s">
        <v>87</v>
      </c>
      <c r="C142" s="11" t="s">
        <v>674</v>
      </c>
      <c r="D142" s="12">
        <v>1.0</v>
      </c>
      <c r="E142" s="13" t="s">
        <v>109</v>
      </c>
      <c r="F142" s="14" t="str">
        <f>IF(Tabela18[[#This Row],[Estações]]="HMOFICINA","VMS",IFERROR(VLOOKUP(B142,'Cadastro Estacoes'!$A$2:$Z$201,26,0),""))</f>
        <v>#ERROR!</v>
      </c>
      <c r="G142" s="15" t="s">
        <v>67</v>
      </c>
      <c r="H142" s="15" t="s">
        <v>675</v>
      </c>
      <c r="I142" s="15"/>
      <c r="J142" s="15">
        <v>1.0</v>
      </c>
      <c r="K142" s="15" t="s">
        <v>26</v>
      </c>
      <c r="L142" s="15" t="s">
        <v>77</v>
      </c>
      <c r="M142" s="16" t="s">
        <v>676</v>
      </c>
      <c r="N142" s="15" t="s">
        <v>78</v>
      </c>
      <c r="O142" s="17" t="s">
        <v>164</v>
      </c>
      <c r="P142" s="18" t="str">
        <f>IFERROR(VLOOKUP(B142,'Cadastro Estacoes'!$A:$B,2,0),"")</f>
        <v>SISMO®PSE</v>
      </c>
      <c r="Q142" s="4"/>
      <c r="R142" s="4"/>
      <c r="S142" s="4"/>
      <c r="T142" s="4"/>
      <c r="U142" s="4"/>
      <c r="V142" s="4"/>
      <c r="W142" s="4"/>
      <c r="X142" s="4"/>
      <c r="Y142" s="4"/>
      <c r="Z142" s="4"/>
    </row>
    <row r="143" ht="12.75" customHeight="1">
      <c r="A143" s="9" t="s">
        <v>677</v>
      </c>
      <c r="B143" s="10" t="s">
        <v>87</v>
      </c>
      <c r="C143" s="11" t="s">
        <v>678</v>
      </c>
      <c r="D143" s="12">
        <v>1.0</v>
      </c>
      <c r="E143" s="13" t="s">
        <v>109</v>
      </c>
      <c r="F143" s="14" t="str">
        <f>IF(Tabela18[[#This Row],[Estações]]="HMOFICINA","VMS",IFERROR(VLOOKUP(B143,'Cadastro Estacoes'!$A$2:$Z$201,26,0),""))</f>
        <v>#ERROR!</v>
      </c>
      <c r="G143" s="15" t="s">
        <v>67</v>
      </c>
      <c r="H143" s="15" t="s">
        <v>679</v>
      </c>
      <c r="I143" s="15" t="s">
        <v>680</v>
      </c>
      <c r="J143" s="15">
        <v>1.0</v>
      </c>
      <c r="K143" s="15" t="s">
        <v>52</v>
      </c>
      <c r="L143" s="15" t="s">
        <v>77</v>
      </c>
      <c r="M143" s="16" t="s">
        <v>676</v>
      </c>
      <c r="N143" s="15" t="s">
        <v>78</v>
      </c>
      <c r="O143" s="17">
        <v>44355.0</v>
      </c>
      <c r="P143" s="18" t="str">
        <f>IFERROR(VLOOKUP(B143,'Cadastro Estacoes'!$A:$B,2,0),"")</f>
        <v>SISMO®PSE</v>
      </c>
      <c r="Q143" s="4"/>
      <c r="R143" s="4"/>
      <c r="S143" s="4"/>
      <c r="T143" s="4"/>
      <c r="U143" s="4"/>
      <c r="V143" s="4"/>
      <c r="W143" s="4"/>
      <c r="X143" s="4"/>
      <c r="Y143" s="4"/>
      <c r="Z143" s="4"/>
    </row>
    <row r="144" ht="12.75" customHeight="1">
      <c r="A144" s="9" t="s">
        <v>681</v>
      </c>
      <c r="B144" s="10" t="s">
        <v>274</v>
      </c>
      <c r="C144" s="11" t="s">
        <v>682</v>
      </c>
      <c r="D144" s="12">
        <v>1.0</v>
      </c>
      <c r="E144" s="13" t="s">
        <v>683</v>
      </c>
      <c r="F144" s="14" t="str">
        <f>IF(Tabela18[[#This Row],[Estações]]="HMOFICINA","VMS",IFERROR(VLOOKUP(B144,'Cadastro Estacoes'!$A$2:$Z$201,26,0),""))</f>
        <v>#ERROR!</v>
      </c>
      <c r="G144" s="15" t="s">
        <v>67</v>
      </c>
      <c r="H144" s="15" t="s">
        <v>684</v>
      </c>
      <c r="I144" s="15" t="s">
        <v>685</v>
      </c>
      <c r="J144" s="15">
        <v>7.0</v>
      </c>
      <c r="K144" s="15" t="s">
        <v>52</v>
      </c>
      <c r="L144" s="15" t="s">
        <v>147</v>
      </c>
      <c r="M144" s="16" t="s">
        <v>359</v>
      </c>
      <c r="N144" s="15" t="s">
        <v>22</v>
      </c>
      <c r="O144" s="17">
        <v>44202.0</v>
      </c>
      <c r="P144" s="18" t="str">
        <f>IFERROR(VLOOKUP(B144,'Cadastro Estacoes'!$A:$B,2,0),"")</f>
        <v>SISMO®TEBIG</v>
      </c>
      <c r="Q144" s="4"/>
      <c r="R144" s="4"/>
      <c r="S144" s="4"/>
      <c r="T144" s="4"/>
      <c r="U144" s="4"/>
      <c r="V144" s="4"/>
      <c r="W144" s="4"/>
      <c r="X144" s="4"/>
      <c r="Y144" s="4"/>
      <c r="Z144" s="4"/>
    </row>
    <row r="145" ht="12.75" customHeight="1">
      <c r="A145" s="9" t="s">
        <v>686</v>
      </c>
      <c r="B145" s="10" t="s">
        <v>362</v>
      </c>
      <c r="C145" s="11" t="s">
        <v>687</v>
      </c>
      <c r="D145" s="12">
        <v>0.0</v>
      </c>
      <c r="E145" s="13" t="s">
        <v>688</v>
      </c>
      <c r="F145" s="14" t="str">
        <f>IF(Tabela18[[#This Row],[Estações]]="HMOFICINA","VMS",IFERROR(VLOOKUP(B145,'Cadastro Estacoes'!$A$2:$Z$201,26,0),""))</f>
        <v>#ERROR!</v>
      </c>
      <c r="G145" s="15" t="s">
        <v>67</v>
      </c>
      <c r="H145" s="15" t="s">
        <v>689</v>
      </c>
      <c r="I145" s="15"/>
      <c r="J145" s="15"/>
      <c r="K145" s="15" t="s">
        <v>23</v>
      </c>
      <c r="L145" s="15" t="s">
        <v>589</v>
      </c>
      <c r="M145" s="16" t="s">
        <v>573</v>
      </c>
      <c r="N145" s="15" t="s">
        <v>78</v>
      </c>
      <c r="O145" s="17">
        <v>43917.0</v>
      </c>
      <c r="P145" s="18" t="str">
        <f>IFERROR(VLOOKUP(B145,'Cadastro Estacoes'!$A:$B,2,0),"")</f>
        <v>SISMO®QUIRIRI</v>
      </c>
      <c r="Q145" s="4"/>
      <c r="R145" s="4"/>
      <c r="S145" s="4"/>
      <c r="T145" s="4"/>
      <c r="U145" s="4"/>
      <c r="V145" s="4"/>
      <c r="W145" s="4"/>
      <c r="X145" s="4"/>
      <c r="Y145" s="4"/>
      <c r="Z145" s="4"/>
    </row>
    <row r="146" ht="12.75" customHeight="1">
      <c r="A146" s="9" t="s">
        <v>690</v>
      </c>
      <c r="B146" s="10" t="s">
        <v>96</v>
      </c>
      <c r="C146" s="11" t="s">
        <v>691</v>
      </c>
      <c r="D146" s="12">
        <v>0.0</v>
      </c>
      <c r="E146" s="13" t="s">
        <v>692</v>
      </c>
      <c r="F146" s="14" t="str">
        <f>IF(Tabela18[[#This Row],[Estações]]="HMOFICINA","VMS",IFERROR(VLOOKUP(B146,'Cadastro Estacoes'!$A$2:$Z$201,26,0),""))</f>
        <v>#ERROR!</v>
      </c>
      <c r="G146" s="15" t="s">
        <v>67</v>
      </c>
      <c r="H146" s="15" t="s">
        <v>693</v>
      </c>
      <c r="I146" s="15"/>
      <c r="J146" s="15"/>
      <c r="K146" s="15" t="s">
        <v>58</v>
      </c>
      <c r="L146" s="15" t="s">
        <v>589</v>
      </c>
      <c r="M146" s="16" t="s">
        <v>573</v>
      </c>
      <c r="N146" s="15" t="s">
        <v>78</v>
      </c>
      <c r="O146" s="17">
        <v>44110.0</v>
      </c>
      <c r="P146" s="18" t="str">
        <f>IFERROR(VLOOKUP(B146,'Cadastro Estacoes'!$A:$B,2,0),"")</f>
        <v>SISMO®TAPAJOS</v>
      </c>
      <c r="Q146" s="4"/>
      <c r="R146" s="4"/>
      <c r="S146" s="4"/>
      <c r="T146" s="4"/>
      <c r="U146" s="4"/>
      <c r="V146" s="4"/>
      <c r="W146" s="4"/>
      <c r="X146" s="4"/>
      <c r="Y146" s="4"/>
      <c r="Z146" s="4"/>
    </row>
    <row r="147" ht="12.75" customHeight="1">
      <c r="A147" s="9" t="s">
        <v>694</v>
      </c>
      <c r="B147" s="10" t="s">
        <v>651</v>
      </c>
      <c r="C147" s="11" t="s">
        <v>695</v>
      </c>
      <c r="D147" s="12">
        <v>0.0</v>
      </c>
      <c r="E147" s="13" t="s">
        <v>696</v>
      </c>
      <c r="F147" s="14" t="str">
        <f>IF(Tabela18[[#This Row],[Estações]]="HMOFICINA","VMS",IFERROR(VLOOKUP(B147,'Cadastro Estacoes'!$A$2:$Z$201,26,0),""))</f>
        <v>#ERROR!</v>
      </c>
      <c r="G147" s="15" t="s">
        <v>67</v>
      </c>
      <c r="H147" s="15"/>
      <c r="I147" s="15"/>
      <c r="J147" s="15"/>
      <c r="K147" s="15" t="s">
        <v>52</v>
      </c>
      <c r="L147" s="15" t="s">
        <v>37</v>
      </c>
      <c r="M147" s="16" t="s">
        <v>697</v>
      </c>
      <c r="N147" s="15" t="s">
        <v>22</v>
      </c>
      <c r="O147" s="17">
        <v>44091.0</v>
      </c>
      <c r="P147" s="18" t="str">
        <f>IFERROR(VLOOKUP(B147,'Cadastro Estacoes'!$A:$B,2,0),"")</f>
        <v>SISMO®UBU</v>
      </c>
      <c r="Q147" s="4"/>
      <c r="R147" s="4"/>
      <c r="S147" s="4"/>
      <c r="T147" s="4"/>
      <c r="U147" s="4"/>
      <c r="V147" s="4"/>
      <c r="W147" s="4"/>
      <c r="X147" s="4"/>
      <c r="Y147" s="4"/>
      <c r="Z147" s="4"/>
    </row>
    <row r="148" ht="12.75" customHeight="1">
      <c r="A148" s="9" t="s">
        <v>698</v>
      </c>
      <c r="B148" s="10" t="s">
        <v>648</v>
      </c>
      <c r="C148" s="11" t="s">
        <v>695</v>
      </c>
      <c r="D148" s="12">
        <v>0.0</v>
      </c>
      <c r="E148" s="13" t="s">
        <v>696</v>
      </c>
      <c r="F148" s="14" t="str">
        <f>IF(Tabela18[[#This Row],[Estações]]="HMOFICINA","VMS",IFERROR(VLOOKUP(B148,'Cadastro Estacoes'!$A$2:$Z$201,26,0),""))</f>
        <v>#ERROR!</v>
      </c>
      <c r="G148" s="15" t="s">
        <v>67</v>
      </c>
      <c r="H148" s="15"/>
      <c r="I148" s="15"/>
      <c r="J148" s="15"/>
      <c r="K148" s="15" t="s">
        <v>52</v>
      </c>
      <c r="L148" s="15" t="s">
        <v>37</v>
      </c>
      <c r="M148" s="16" t="s">
        <v>697</v>
      </c>
      <c r="N148" s="15" t="s">
        <v>22</v>
      </c>
      <c r="O148" s="17">
        <v>44091.0</v>
      </c>
      <c r="P148" s="18" t="str">
        <f>IFERROR(VLOOKUP(B148,'Cadastro Estacoes'!$A:$B,2,0),"")</f>
        <v>SISMO®UBU</v>
      </c>
      <c r="Q148" s="4"/>
      <c r="R148" s="4"/>
      <c r="S148" s="4"/>
      <c r="T148" s="4"/>
      <c r="U148" s="4"/>
      <c r="V148" s="4"/>
      <c r="W148" s="4"/>
      <c r="X148" s="4"/>
      <c r="Y148" s="4"/>
      <c r="Z148" s="4"/>
    </row>
    <row r="149" ht="12.75" customHeight="1">
      <c r="A149" s="9" t="s">
        <v>699</v>
      </c>
      <c r="B149" s="10" t="s">
        <v>661</v>
      </c>
      <c r="C149" s="11" t="s">
        <v>700</v>
      </c>
      <c r="D149" s="12">
        <v>0.0</v>
      </c>
      <c r="E149" s="13" t="s">
        <v>701</v>
      </c>
      <c r="F149" s="14" t="str">
        <f>IF(Tabela18[[#This Row],[Estações]]="HMOFICINA","VMS",IFERROR(VLOOKUP(B149,'Cadastro Estacoes'!$A$2:$Z$201,26,0),""))</f>
        <v>#ERROR!</v>
      </c>
      <c r="G149" s="15" t="s">
        <v>67</v>
      </c>
      <c r="H149" s="15"/>
      <c r="I149" s="15"/>
      <c r="J149" s="15"/>
      <c r="K149" s="15" t="s">
        <v>52</v>
      </c>
      <c r="L149" s="15" t="s">
        <v>37</v>
      </c>
      <c r="M149" s="16" t="s">
        <v>697</v>
      </c>
      <c r="N149" s="15" t="s">
        <v>22</v>
      </c>
      <c r="O149" s="17">
        <v>44201.0</v>
      </c>
      <c r="P149" s="18" t="str">
        <f>IFERROR(VLOOKUP(B149,'Cadastro Estacoes'!$A:$B,2,0),"")</f>
        <v>SISMO®UBU</v>
      </c>
      <c r="Q149" s="4"/>
      <c r="R149" s="4"/>
      <c r="S149" s="4"/>
      <c r="T149" s="4"/>
      <c r="U149" s="4"/>
      <c r="V149" s="4"/>
      <c r="W149" s="4"/>
      <c r="X149" s="4"/>
      <c r="Y149" s="4"/>
      <c r="Z149" s="4"/>
    </row>
    <row r="150" ht="12.75" customHeight="1">
      <c r="A150" s="9" t="s">
        <v>702</v>
      </c>
      <c r="B150" s="10" t="s">
        <v>648</v>
      </c>
      <c r="C150" s="11" t="s">
        <v>703</v>
      </c>
      <c r="D150" s="12">
        <v>0.0</v>
      </c>
      <c r="E150" s="13" t="s">
        <v>408</v>
      </c>
      <c r="F150" s="14" t="str">
        <f>IF(Tabela18[[#This Row],[Estações]]="HMOFICINA","VMS",IFERROR(VLOOKUP(B150,'Cadastro Estacoes'!$A$2:$Z$201,26,0),""))</f>
        <v>#ERROR!</v>
      </c>
      <c r="G150" s="15" t="s">
        <v>67</v>
      </c>
      <c r="H150" s="15"/>
      <c r="I150" s="15"/>
      <c r="J150" s="15"/>
      <c r="K150" s="15" t="s">
        <v>52</v>
      </c>
      <c r="L150" s="15" t="s">
        <v>37</v>
      </c>
      <c r="M150" s="16" t="s">
        <v>697</v>
      </c>
      <c r="N150" s="15" t="s">
        <v>22</v>
      </c>
      <c r="O150" s="17">
        <v>44091.0</v>
      </c>
      <c r="P150" s="18" t="str">
        <f>IFERROR(VLOOKUP(B150,'Cadastro Estacoes'!$A:$B,2,0),"")</f>
        <v>SISMO®UBU</v>
      </c>
      <c r="Q150" s="4"/>
      <c r="R150" s="4"/>
      <c r="S150" s="4"/>
      <c r="T150" s="4"/>
      <c r="U150" s="4"/>
      <c r="V150" s="4"/>
      <c r="W150" s="4"/>
      <c r="X150" s="4"/>
      <c r="Y150" s="4"/>
      <c r="Z150" s="4"/>
    </row>
    <row r="151" ht="12.75" customHeight="1">
      <c r="A151" s="9" t="s">
        <v>704</v>
      </c>
      <c r="B151" s="10" t="s">
        <v>661</v>
      </c>
      <c r="C151" s="11" t="s">
        <v>705</v>
      </c>
      <c r="D151" s="12">
        <v>0.0</v>
      </c>
      <c r="E151" s="13" t="s">
        <v>696</v>
      </c>
      <c r="F151" s="14" t="str">
        <f>IF(Tabela18[[#This Row],[Estações]]="HMOFICINA","VMS",IFERROR(VLOOKUP(B151,'Cadastro Estacoes'!$A$2:$Z$201,26,0),""))</f>
        <v>#ERROR!</v>
      </c>
      <c r="G151" s="15" t="s">
        <v>67</v>
      </c>
      <c r="H151" s="15"/>
      <c r="I151" s="15"/>
      <c r="J151" s="15"/>
      <c r="K151" s="15"/>
      <c r="L151" s="15" t="s">
        <v>37</v>
      </c>
      <c r="M151" s="16" t="s">
        <v>697</v>
      </c>
      <c r="N151" s="15" t="s">
        <v>22</v>
      </c>
      <c r="O151" s="17">
        <v>44342.0</v>
      </c>
      <c r="P151" s="18" t="str">
        <f>IFERROR(VLOOKUP(B151,'Cadastro Estacoes'!$A:$B,2,0),"")</f>
        <v>SISMO®UBU</v>
      </c>
      <c r="Q151" s="4"/>
      <c r="R151" s="4"/>
      <c r="S151" s="4"/>
      <c r="T151" s="4"/>
      <c r="U151" s="4"/>
      <c r="V151" s="4"/>
      <c r="W151" s="4"/>
      <c r="X151" s="4"/>
      <c r="Y151" s="4"/>
      <c r="Z151" s="4"/>
    </row>
    <row r="152" ht="12.75" customHeight="1">
      <c r="A152" s="9" t="s">
        <v>706</v>
      </c>
      <c r="B152" s="10" t="s">
        <v>661</v>
      </c>
      <c r="C152" s="11" t="s">
        <v>707</v>
      </c>
      <c r="D152" s="12">
        <v>0.0</v>
      </c>
      <c r="E152" s="13" t="s">
        <v>408</v>
      </c>
      <c r="F152" s="14" t="str">
        <f>IF(Tabela18[[#This Row],[Estações]]="HMOFICINA","VMS",IFERROR(VLOOKUP(B152,'Cadastro Estacoes'!$A$2:$Z$201,26,0),""))</f>
        <v>#ERROR!</v>
      </c>
      <c r="G152" s="15" t="s">
        <v>67</v>
      </c>
      <c r="H152" s="15"/>
      <c r="I152" s="15"/>
      <c r="J152" s="15"/>
      <c r="K152" s="15" t="s">
        <v>52</v>
      </c>
      <c r="L152" s="15" t="s">
        <v>37</v>
      </c>
      <c r="M152" s="16" t="s">
        <v>697</v>
      </c>
      <c r="N152" s="15" t="s">
        <v>22</v>
      </c>
      <c r="O152" s="17">
        <v>44201.0</v>
      </c>
      <c r="P152" s="18" t="str">
        <f>IFERROR(VLOOKUP(B152,'Cadastro Estacoes'!$A:$B,2,0),"")</f>
        <v>SISMO®UBU</v>
      </c>
      <c r="Q152" s="4"/>
      <c r="R152" s="4"/>
      <c r="S152" s="4"/>
      <c r="T152" s="4"/>
      <c r="U152" s="4"/>
      <c r="V152" s="4"/>
      <c r="W152" s="4"/>
      <c r="X152" s="4"/>
      <c r="Y152" s="4"/>
      <c r="Z152" s="4"/>
    </row>
    <row r="153" ht="12.75" customHeight="1">
      <c r="A153" s="9" t="s">
        <v>708</v>
      </c>
      <c r="B153" s="10" t="s">
        <v>87</v>
      </c>
      <c r="C153" s="11" t="s">
        <v>709</v>
      </c>
      <c r="D153" s="12">
        <v>0.0</v>
      </c>
      <c r="E153" s="13" t="s">
        <v>692</v>
      </c>
      <c r="F153" s="14" t="str">
        <f>IF(Tabela18[[#This Row],[Estações]]="HMOFICINA","VMS",IFERROR(VLOOKUP(B153,'Cadastro Estacoes'!$A$2:$Z$201,26,0),""))</f>
        <v>#ERROR!</v>
      </c>
      <c r="G153" s="15" t="s">
        <v>67</v>
      </c>
      <c r="H153" s="15" t="s">
        <v>710</v>
      </c>
      <c r="I153" s="15" t="s">
        <v>463</v>
      </c>
      <c r="J153" s="15">
        <v>1.0</v>
      </c>
      <c r="K153" s="15" t="s">
        <v>23</v>
      </c>
      <c r="L153" s="15" t="s">
        <v>77</v>
      </c>
      <c r="M153" s="16" t="s">
        <v>711</v>
      </c>
      <c r="N153" s="15" t="s">
        <v>78</v>
      </c>
      <c r="O153" s="17">
        <v>44508.0</v>
      </c>
      <c r="P153" s="18" t="str">
        <f>IFERROR(VLOOKUP(B153,'Cadastro Estacoes'!$A:$B,2,0),"")</f>
        <v>SISMO®PSE</v>
      </c>
      <c r="Q153" s="4"/>
      <c r="R153" s="4"/>
      <c r="S153" s="4"/>
      <c r="T153" s="4"/>
      <c r="U153" s="4"/>
      <c r="V153" s="4"/>
      <c r="W153" s="4"/>
      <c r="X153" s="4"/>
      <c r="Y153" s="4"/>
      <c r="Z153" s="4"/>
    </row>
    <row r="154" ht="12.75" customHeight="1">
      <c r="A154" s="9" t="s">
        <v>712</v>
      </c>
      <c r="B154" s="10" t="s">
        <v>87</v>
      </c>
      <c r="C154" s="11" t="s">
        <v>713</v>
      </c>
      <c r="D154" s="12">
        <v>3.0</v>
      </c>
      <c r="E154" s="13" t="s">
        <v>692</v>
      </c>
      <c r="F154" s="14" t="str">
        <f>IF(Tabela18[[#This Row],[Estações]]="HMOFICINA","VMS",IFERROR(VLOOKUP(B154,'Cadastro Estacoes'!$A$2:$Z$201,26,0),""))</f>
        <v>#ERROR!</v>
      </c>
      <c r="G154" s="15" t="s">
        <v>67</v>
      </c>
      <c r="H154" s="15" t="s">
        <v>714</v>
      </c>
      <c r="I154" s="15" t="s">
        <v>715</v>
      </c>
      <c r="J154" s="15">
        <v>1.0</v>
      </c>
      <c r="K154" s="15" t="s">
        <v>26</v>
      </c>
      <c r="L154" s="15" t="s">
        <v>77</v>
      </c>
      <c r="M154" s="16" t="s">
        <v>711</v>
      </c>
      <c r="N154" s="15" t="s">
        <v>22</v>
      </c>
      <c r="O154" s="17">
        <v>44160.0</v>
      </c>
      <c r="P154" s="18" t="str">
        <f>IFERROR(VLOOKUP(B154,'Cadastro Estacoes'!$A:$B,2,0),"")</f>
        <v>SISMO®PSE</v>
      </c>
      <c r="Q154" s="4"/>
      <c r="R154" s="4"/>
      <c r="S154" s="4"/>
      <c r="T154" s="4"/>
      <c r="U154" s="4"/>
      <c r="V154" s="4"/>
      <c r="W154" s="4"/>
      <c r="X154" s="4"/>
      <c r="Y154" s="4"/>
      <c r="Z154" s="4"/>
    </row>
    <row r="155" ht="12.75" customHeight="1">
      <c r="A155" s="9" t="s">
        <v>716</v>
      </c>
      <c r="B155" s="10" t="s">
        <v>717</v>
      </c>
      <c r="C155" s="11" t="s">
        <v>718</v>
      </c>
      <c r="D155" s="12">
        <v>0.0</v>
      </c>
      <c r="E155" s="13" t="s">
        <v>719</v>
      </c>
      <c r="F155" s="14" t="str">
        <f>IF(Tabela18[[#This Row],[Estações]]="HMOFICINA","VMS",IFERROR(VLOOKUP(B155,'Cadastro Estacoes'!$A$2:$Z$201,26,0),""))</f>
        <v>#ERROR!</v>
      </c>
      <c r="G155" s="15" t="s">
        <v>67</v>
      </c>
      <c r="H155" s="15" t="s">
        <v>720</v>
      </c>
      <c r="I155" s="15" t="s">
        <v>721</v>
      </c>
      <c r="J155" s="15">
        <v>1.0</v>
      </c>
      <c r="K155" s="15" t="s">
        <v>26</v>
      </c>
      <c r="L155" s="15" t="s">
        <v>77</v>
      </c>
      <c r="M155" s="16" t="s">
        <v>711</v>
      </c>
      <c r="N155" s="15" t="s">
        <v>78</v>
      </c>
      <c r="O155" s="17">
        <v>43986.0</v>
      </c>
      <c r="P155" s="18" t="str">
        <f>IFERROR(VLOOKUP(B155,'Cadastro Estacoes'!$A:$B,2,0),"")</f>
        <v>SISMO®SPPILOTS</v>
      </c>
      <c r="Q155" s="4"/>
      <c r="R155" s="4"/>
      <c r="S155" s="4"/>
      <c r="T155" s="4"/>
      <c r="U155" s="4"/>
      <c r="V155" s="4"/>
      <c r="W155" s="4"/>
      <c r="X155" s="4"/>
      <c r="Y155" s="4"/>
      <c r="Z155" s="4"/>
    </row>
    <row r="156" ht="12.75" customHeight="1">
      <c r="A156" s="9" t="s">
        <v>722</v>
      </c>
      <c r="B156" s="10" t="s">
        <v>717</v>
      </c>
      <c r="C156" s="11" t="s">
        <v>723</v>
      </c>
      <c r="D156" s="12">
        <v>2.0</v>
      </c>
      <c r="E156" s="13" t="s">
        <v>719</v>
      </c>
      <c r="F156" s="14" t="str">
        <f>IF(Tabela18[[#This Row],[Estações]]="HMOFICINA","VMS",IFERROR(VLOOKUP(B156,'Cadastro Estacoes'!$A$2:$Z$201,26,0),""))</f>
        <v>#ERROR!</v>
      </c>
      <c r="G156" s="15" t="s">
        <v>67</v>
      </c>
      <c r="H156" s="15" t="s">
        <v>720</v>
      </c>
      <c r="I156" s="15" t="s">
        <v>724</v>
      </c>
      <c r="J156" s="15">
        <v>1.0</v>
      </c>
      <c r="K156" s="15" t="s">
        <v>26</v>
      </c>
      <c r="L156" s="15" t="s">
        <v>77</v>
      </c>
      <c r="M156" s="16" t="s">
        <v>711</v>
      </c>
      <c r="N156" s="15" t="s">
        <v>22</v>
      </c>
      <c r="O156" s="17">
        <v>43986.0</v>
      </c>
      <c r="P156" s="18" t="str">
        <f>IFERROR(VLOOKUP(B156,'Cadastro Estacoes'!$A:$B,2,0),"")</f>
        <v>SISMO®SPPILOTS</v>
      </c>
      <c r="Q156" s="4"/>
      <c r="R156" s="4"/>
      <c r="S156" s="4"/>
      <c r="T156" s="4"/>
      <c r="U156" s="4"/>
      <c r="V156" s="4"/>
      <c r="W156" s="4"/>
      <c r="X156" s="4"/>
      <c r="Y156" s="4"/>
      <c r="Z156" s="4"/>
    </row>
    <row r="157" ht="12.75" customHeight="1">
      <c r="A157" s="9" t="s">
        <v>725</v>
      </c>
      <c r="B157" s="10" t="s">
        <v>158</v>
      </c>
      <c r="C157" s="11" t="s">
        <v>726</v>
      </c>
      <c r="D157" s="12">
        <v>3.0</v>
      </c>
      <c r="E157" s="13" t="s">
        <v>727</v>
      </c>
      <c r="F157" s="14" t="str">
        <f>IF(Tabela18[[#This Row],[Estações]]="HMOFICINA","VMS",IFERROR(VLOOKUP(B157,'Cadastro Estacoes'!$A$2:$Z$201,26,0),""))</f>
        <v>#ERROR!</v>
      </c>
      <c r="G157" s="15" t="s">
        <v>67</v>
      </c>
      <c r="H157" s="15" t="s">
        <v>728</v>
      </c>
      <c r="I157" s="15"/>
      <c r="J157" s="15"/>
      <c r="K157" s="15" t="s">
        <v>30</v>
      </c>
      <c r="L157" s="15" t="s">
        <v>30</v>
      </c>
      <c r="M157" s="16" t="s">
        <v>719</v>
      </c>
      <c r="N157" s="15" t="s">
        <v>78</v>
      </c>
      <c r="O157" s="17">
        <v>44068.0</v>
      </c>
      <c r="P157" s="18" t="str">
        <f>IFERROR(VLOOKUP(B157,'Cadastro Estacoes'!$A:$B,2,0),"")</f>
        <v>SISMO®LIBRA/MULTI</v>
      </c>
      <c r="Q157" s="4"/>
      <c r="R157" s="4"/>
      <c r="S157" s="4"/>
      <c r="T157" s="4"/>
      <c r="U157" s="4"/>
      <c r="V157" s="4"/>
      <c r="W157" s="4"/>
      <c r="X157" s="4"/>
      <c r="Y157" s="4"/>
      <c r="Z157" s="4"/>
    </row>
    <row r="158" ht="12.75" customHeight="1">
      <c r="A158" s="9" t="s">
        <v>729</v>
      </c>
      <c r="B158" s="10" t="s">
        <v>608</v>
      </c>
      <c r="C158" s="11" t="s">
        <v>730</v>
      </c>
      <c r="D158" s="12">
        <v>0.0</v>
      </c>
      <c r="E158" s="13" t="s">
        <v>731</v>
      </c>
      <c r="F158" s="14" t="str">
        <f>IF(Tabela18[[#This Row],[Estações]]="HMOFICINA","VMS",IFERROR(VLOOKUP(B158,'Cadastro Estacoes'!$A$2:$Z$201,26,0),""))</f>
        <v>#ERROR!</v>
      </c>
      <c r="G158" s="15" t="s">
        <v>67</v>
      </c>
      <c r="H158" s="15"/>
      <c r="I158" s="15"/>
      <c r="J158" s="15"/>
      <c r="K158" s="15" t="s">
        <v>30</v>
      </c>
      <c r="L158" s="15" t="s">
        <v>30</v>
      </c>
      <c r="M158" s="16" t="s">
        <v>719</v>
      </c>
      <c r="N158" s="15" t="s">
        <v>78</v>
      </c>
      <c r="O158" s="17">
        <v>44124.0</v>
      </c>
      <c r="P158" s="18" t="str">
        <f>IFERROR(VLOOKUP(B158,'Cadastro Estacoes'!$A:$B,2,0),"")</f>
        <v>SISMO®COSAN</v>
      </c>
      <c r="Q158" s="4"/>
      <c r="R158" s="4"/>
      <c r="S158" s="4"/>
      <c r="T158" s="4"/>
      <c r="U158" s="4"/>
      <c r="V158" s="4"/>
      <c r="W158" s="4"/>
      <c r="X158" s="4"/>
      <c r="Y158" s="4"/>
      <c r="Z158" s="4"/>
    </row>
    <row r="159" ht="12.75" customHeight="1">
      <c r="A159" s="9" t="s">
        <v>732</v>
      </c>
      <c r="B159" s="10" t="s">
        <v>608</v>
      </c>
      <c r="C159" s="11" t="s">
        <v>331</v>
      </c>
      <c r="D159" s="12">
        <v>2.0</v>
      </c>
      <c r="E159" s="13" t="s">
        <v>731</v>
      </c>
      <c r="F159" s="14" t="str">
        <f>IF(Tabela18[[#This Row],[Estações]]="HMOFICINA","VMS",IFERROR(VLOOKUP(B159,'Cadastro Estacoes'!$A$2:$Z$201,26,0),""))</f>
        <v>#ERROR!</v>
      </c>
      <c r="G159" s="15" t="s">
        <v>67</v>
      </c>
      <c r="H159" s="15"/>
      <c r="I159" s="15"/>
      <c r="J159" s="15"/>
      <c r="K159" s="15" t="s">
        <v>30</v>
      </c>
      <c r="L159" s="15" t="s">
        <v>30</v>
      </c>
      <c r="M159" s="16" t="s">
        <v>719</v>
      </c>
      <c r="N159" s="15" t="s">
        <v>78</v>
      </c>
      <c r="O159" s="17">
        <v>44124.0</v>
      </c>
      <c r="P159" s="18" t="str">
        <f>IFERROR(VLOOKUP(B159,'Cadastro Estacoes'!$A:$B,2,0),"")</f>
        <v>SISMO®COSAN</v>
      </c>
      <c r="Q159" s="4"/>
      <c r="R159" s="4"/>
      <c r="S159" s="4"/>
      <c r="T159" s="4"/>
      <c r="U159" s="4"/>
      <c r="V159" s="4"/>
      <c r="W159" s="4"/>
      <c r="X159" s="4"/>
      <c r="Y159" s="4"/>
      <c r="Z159" s="4"/>
    </row>
    <row r="160" ht="12.75" customHeight="1">
      <c r="A160" s="9" t="s">
        <v>733</v>
      </c>
      <c r="B160" s="10" t="s">
        <v>255</v>
      </c>
      <c r="C160" s="11" t="s">
        <v>734</v>
      </c>
      <c r="D160" s="12">
        <v>3.0</v>
      </c>
      <c r="E160" s="13" t="s">
        <v>727</v>
      </c>
      <c r="F160" s="14" t="str">
        <f>IF(Tabela18[[#This Row],[Estações]]="HMOFICINA","VMS",IFERROR(VLOOKUP(B160,'Cadastro Estacoes'!$A$2:$Z$201,26,0),""))</f>
        <v>#ERROR!</v>
      </c>
      <c r="G160" s="15" t="s">
        <v>67</v>
      </c>
      <c r="H160" s="15" t="s">
        <v>735</v>
      </c>
      <c r="I160" s="15"/>
      <c r="J160" s="15"/>
      <c r="K160" s="15" t="s">
        <v>30</v>
      </c>
      <c r="L160" s="15" t="s">
        <v>30</v>
      </c>
      <c r="M160" s="16" t="s">
        <v>736</v>
      </c>
      <c r="N160" s="15" t="s">
        <v>78</v>
      </c>
      <c r="O160" s="17">
        <v>44068.0</v>
      </c>
      <c r="P160" s="18" t="str">
        <f>IFERROR(VLOOKUP(B160,'Cadastro Estacoes'!$A:$B,2,0),"")</f>
        <v>SISMO®LIBRA/MULTI</v>
      </c>
      <c r="Q160" s="4"/>
      <c r="R160" s="4"/>
      <c r="S160" s="4"/>
      <c r="T160" s="4"/>
      <c r="U160" s="4"/>
      <c r="V160" s="4"/>
      <c r="W160" s="4"/>
      <c r="X160" s="4"/>
      <c r="Y160" s="4"/>
      <c r="Z160" s="4"/>
    </row>
    <row r="161" ht="12.75" customHeight="1">
      <c r="A161" s="9" t="s">
        <v>737</v>
      </c>
      <c r="B161" s="10" t="s">
        <v>738</v>
      </c>
      <c r="C161" s="11" t="s">
        <v>739</v>
      </c>
      <c r="D161" s="12">
        <v>3.0</v>
      </c>
      <c r="E161" s="13" t="s">
        <v>731</v>
      </c>
      <c r="F161" s="14" t="str">
        <f>IF(Tabela18[[#This Row],[Estações]]="HMOFICINA","VMS",IFERROR(VLOOKUP(B161,'Cadastro Estacoes'!$A$2:$Z$201,26,0),""))</f>
        <v>#ERROR!</v>
      </c>
      <c r="G161" s="15" t="s">
        <v>67</v>
      </c>
      <c r="H161" s="15" t="s">
        <v>740</v>
      </c>
      <c r="I161" s="15" t="s">
        <v>741</v>
      </c>
      <c r="J161" s="15">
        <v>3.0</v>
      </c>
      <c r="K161" s="15" t="s">
        <v>23</v>
      </c>
      <c r="L161" s="15" t="s">
        <v>147</v>
      </c>
      <c r="M161" s="16" t="s">
        <v>742</v>
      </c>
      <c r="N161" s="15" t="s">
        <v>78</v>
      </c>
      <c r="O161" s="17">
        <v>44074.0</v>
      </c>
      <c r="P161" s="18" t="str">
        <f>IFERROR(VLOOKUP(B161,'Cadastro Estacoes'!$A:$B,2,0),"")</f>
        <v>SISMO®PARANAGUAPILOTS</v>
      </c>
      <c r="Q161" s="4"/>
      <c r="R161" s="4"/>
      <c r="S161" s="4"/>
      <c r="T161" s="4"/>
      <c r="U161" s="4"/>
      <c r="V161" s="4"/>
      <c r="W161" s="4"/>
      <c r="X161" s="4"/>
      <c r="Y161" s="4"/>
      <c r="Z161" s="4"/>
    </row>
    <row r="162" ht="12.75" customHeight="1">
      <c r="A162" s="9" t="s">
        <v>743</v>
      </c>
      <c r="B162" s="10" t="s">
        <v>744</v>
      </c>
      <c r="C162" s="11" t="s">
        <v>745</v>
      </c>
      <c r="D162" s="12">
        <v>3.0</v>
      </c>
      <c r="E162" s="13" t="s">
        <v>746</v>
      </c>
      <c r="F162" s="14" t="str">
        <f>IF(Tabela18[[#This Row],[Estações]]="HMOFICINA","VMS",IFERROR(VLOOKUP(B162,'Cadastro Estacoes'!$A$2:$Z$201,26,0),""))</f>
        <v>#ERROR!</v>
      </c>
      <c r="G162" s="15" t="s">
        <v>67</v>
      </c>
      <c r="H162" s="15" t="s">
        <v>747</v>
      </c>
      <c r="I162" s="15"/>
      <c r="J162" s="15"/>
      <c r="K162" s="15" t="s">
        <v>30</v>
      </c>
      <c r="L162" s="15" t="s">
        <v>30</v>
      </c>
      <c r="M162" s="16" t="s">
        <v>748</v>
      </c>
      <c r="N162" s="15" t="s">
        <v>78</v>
      </c>
      <c r="O162" s="17">
        <v>44078.0</v>
      </c>
      <c r="P162" s="18" t="str">
        <f>IFERROR(VLOOKUP(B162,'Cadastro Estacoes'!$A:$B,2,0),"")</f>
        <v>SISMO®PEREGRINO</v>
      </c>
      <c r="Q162" s="4"/>
      <c r="R162" s="4"/>
      <c r="S162" s="4"/>
      <c r="T162" s="4"/>
      <c r="U162" s="4"/>
      <c r="V162" s="4"/>
      <c r="W162" s="4"/>
      <c r="X162" s="4"/>
      <c r="Y162" s="4"/>
      <c r="Z162" s="4"/>
    </row>
    <row r="163" ht="12.75" customHeight="1">
      <c r="A163" s="9" t="s">
        <v>749</v>
      </c>
      <c r="B163" s="10" t="s">
        <v>336</v>
      </c>
      <c r="C163" s="11" t="s">
        <v>750</v>
      </c>
      <c r="D163" s="12">
        <v>1.0</v>
      </c>
      <c r="E163" s="13" t="s">
        <v>751</v>
      </c>
      <c r="F163" s="14" t="str">
        <f>IF(Tabela18[[#This Row],[Estações]]="HMOFICINA","VMS",IFERROR(VLOOKUP(B163,'Cadastro Estacoes'!$A$2:$Z$201,26,0),""))</f>
        <v>#ERROR!</v>
      </c>
      <c r="G163" s="15" t="s">
        <v>67</v>
      </c>
      <c r="H163" s="15" t="s">
        <v>752</v>
      </c>
      <c r="I163" s="15"/>
      <c r="J163" s="15"/>
      <c r="K163" s="15"/>
      <c r="L163" s="15" t="s">
        <v>19</v>
      </c>
      <c r="M163" s="16" t="s">
        <v>753</v>
      </c>
      <c r="N163" s="15" t="s">
        <v>78</v>
      </c>
      <c r="O163" s="17">
        <v>44379.0</v>
      </c>
      <c r="P163" s="18" t="str">
        <f>IFERROR(VLOOKUP(B163,'Cadastro Estacoes'!$A:$B,2,0),"")</f>
        <v>SISMO®ALUMAR</v>
      </c>
      <c r="Q163" s="4"/>
      <c r="R163" s="4"/>
      <c r="S163" s="4"/>
      <c r="T163" s="4"/>
      <c r="U163" s="4"/>
      <c r="V163" s="4"/>
      <c r="W163" s="4"/>
      <c r="X163" s="4"/>
      <c r="Y163" s="4"/>
      <c r="Z163" s="4"/>
    </row>
    <row r="164" ht="12.75" customHeight="1">
      <c r="A164" s="9" t="s">
        <v>754</v>
      </c>
      <c r="B164" s="10" t="s">
        <v>336</v>
      </c>
      <c r="C164" s="11" t="s">
        <v>755</v>
      </c>
      <c r="D164" s="12">
        <v>3.0</v>
      </c>
      <c r="E164" s="13" t="s">
        <v>671</v>
      </c>
      <c r="F164" s="14" t="str">
        <f>IF(Tabela18[[#This Row],[Estações]]="HMOFICINA","VMS",IFERROR(VLOOKUP(B164,'Cadastro Estacoes'!$A$2:$Z$201,26,0),""))</f>
        <v>#ERROR!</v>
      </c>
      <c r="G164" s="15" t="s">
        <v>67</v>
      </c>
      <c r="H164" s="15" t="s">
        <v>756</v>
      </c>
      <c r="I164" s="15" t="s">
        <v>757</v>
      </c>
      <c r="J164" s="15">
        <v>1.0</v>
      </c>
      <c r="K164" s="15" t="s">
        <v>19</v>
      </c>
      <c r="L164" s="15" t="s">
        <v>19</v>
      </c>
      <c r="M164" s="16" t="s">
        <v>753</v>
      </c>
      <c r="N164" s="15" t="s">
        <v>78</v>
      </c>
      <c r="O164" s="17">
        <v>44078.0</v>
      </c>
      <c r="P164" s="18" t="str">
        <f>IFERROR(VLOOKUP(B164,'Cadastro Estacoes'!$A:$B,2,0),"")</f>
        <v>SISMO®ALUMAR</v>
      </c>
      <c r="Q164" s="4"/>
      <c r="R164" s="4"/>
      <c r="S164" s="4"/>
      <c r="T164" s="4"/>
      <c r="U164" s="4"/>
      <c r="V164" s="4"/>
      <c r="W164" s="4"/>
      <c r="X164" s="4"/>
      <c r="Y164" s="4"/>
      <c r="Z164" s="4"/>
    </row>
    <row r="165" ht="12.75" customHeight="1">
      <c r="A165" s="9" t="s">
        <v>758</v>
      </c>
      <c r="B165" s="10" t="s">
        <v>348</v>
      </c>
      <c r="C165" s="11" t="s">
        <v>759</v>
      </c>
      <c r="D165" s="12">
        <v>3.0</v>
      </c>
      <c r="E165" s="13" t="s">
        <v>751</v>
      </c>
      <c r="F165" s="14" t="str">
        <f>IF(Tabela18[[#This Row],[Estações]]="HMOFICINA","VMS",IFERROR(VLOOKUP(B165,'Cadastro Estacoes'!$A$2:$Z$201,26,0),""))</f>
        <v>#ERROR!</v>
      </c>
      <c r="G165" s="15" t="s">
        <v>67</v>
      </c>
      <c r="H165" s="15" t="s">
        <v>760</v>
      </c>
      <c r="I165" s="15" t="s">
        <v>761</v>
      </c>
      <c r="J165" s="15"/>
      <c r="K165" s="15"/>
      <c r="L165" s="15" t="s">
        <v>19</v>
      </c>
      <c r="M165" s="16" t="s">
        <v>753</v>
      </c>
      <c r="N165" s="15" t="s">
        <v>78</v>
      </c>
      <c r="O165" s="17">
        <v>44379.0</v>
      </c>
      <c r="P165" s="18" t="str">
        <f>IFERROR(VLOOKUP(B165,'Cadastro Estacoes'!$A:$B,2,0),"")</f>
        <v>SISMO®ALUMAR</v>
      </c>
      <c r="Q165" s="4"/>
      <c r="R165" s="4"/>
      <c r="S165" s="4"/>
      <c r="T165" s="4"/>
      <c r="U165" s="4"/>
      <c r="V165" s="4"/>
      <c r="W165" s="4"/>
      <c r="X165" s="4"/>
      <c r="Y165" s="4"/>
      <c r="Z165" s="4"/>
    </row>
    <row r="166" ht="12.75" customHeight="1">
      <c r="A166" s="9" t="s">
        <v>762</v>
      </c>
      <c r="B166" s="10" t="s">
        <v>763</v>
      </c>
      <c r="C166" s="11" t="s">
        <v>764</v>
      </c>
      <c r="D166" s="12">
        <v>2.0</v>
      </c>
      <c r="E166" s="13" t="s">
        <v>671</v>
      </c>
      <c r="F166" s="14" t="str">
        <f>IF(Tabela18[[#This Row],[Estações]]="HMOFICINA","VMS",IFERROR(VLOOKUP(B166,'Cadastro Estacoes'!$A$2:$Z$201,26,0),""))</f>
        <v>#ERROR!</v>
      </c>
      <c r="G166" s="15" t="s">
        <v>67</v>
      </c>
      <c r="H166" s="15" t="s">
        <v>765</v>
      </c>
      <c r="I166" s="15" t="s">
        <v>766</v>
      </c>
      <c r="J166" s="15"/>
      <c r="K166" s="15" t="s">
        <v>19</v>
      </c>
      <c r="L166" s="15" t="s">
        <v>19</v>
      </c>
      <c r="M166" s="16" t="s">
        <v>753</v>
      </c>
      <c r="N166" s="15" t="s">
        <v>22</v>
      </c>
      <c r="O166" s="17">
        <v>44101.0</v>
      </c>
      <c r="P166" s="18" t="str">
        <f>IFERROR(VLOOKUP(B166,'Cadastro Estacoes'!$A:$B,2,0),"")</f>
        <v>SISMO®ALUMAR</v>
      </c>
      <c r="Q166" s="4"/>
      <c r="R166" s="4"/>
      <c r="S166" s="4"/>
      <c r="T166" s="4"/>
      <c r="U166" s="4"/>
      <c r="V166" s="4"/>
      <c r="W166" s="4"/>
      <c r="X166" s="4"/>
      <c r="Y166" s="4"/>
      <c r="Z166" s="4"/>
    </row>
    <row r="167" ht="12.75" customHeight="1">
      <c r="A167" s="9" t="s">
        <v>767</v>
      </c>
      <c r="B167" s="10" t="s">
        <v>768</v>
      </c>
      <c r="C167" s="11" t="s">
        <v>769</v>
      </c>
      <c r="D167" s="12">
        <v>3.0</v>
      </c>
      <c r="E167" s="13" t="s">
        <v>671</v>
      </c>
      <c r="F167" s="14" t="str">
        <f>IF(Tabela18[[#This Row],[Estações]]="HMOFICINA","VMS",IFERROR(VLOOKUP(B167,'Cadastro Estacoes'!$A$2:$Z$201,26,0),""))</f>
        <v>#ERROR!</v>
      </c>
      <c r="G167" s="15" t="s">
        <v>67</v>
      </c>
      <c r="H167" s="15" t="s">
        <v>765</v>
      </c>
      <c r="I167" s="15"/>
      <c r="J167" s="15"/>
      <c r="K167" s="15" t="s">
        <v>19</v>
      </c>
      <c r="L167" s="15" t="s">
        <v>19</v>
      </c>
      <c r="M167" s="16" t="s">
        <v>753</v>
      </c>
      <c r="N167" s="15" t="s">
        <v>22</v>
      </c>
      <c r="O167" s="17">
        <v>44067.0</v>
      </c>
      <c r="P167" s="18" t="str">
        <f>IFERROR(VLOOKUP(B167,'Cadastro Estacoes'!$A:$B,2,0),"")</f>
        <v>SISMO®ALUMAR</v>
      </c>
      <c r="Q167" s="4"/>
      <c r="R167" s="4"/>
      <c r="S167" s="4"/>
      <c r="T167" s="4"/>
      <c r="U167" s="4"/>
      <c r="V167" s="4"/>
      <c r="W167" s="4"/>
      <c r="X167" s="4"/>
      <c r="Y167" s="4"/>
      <c r="Z167" s="4"/>
    </row>
    <row r="168" ht="12.75" customHeight="1">
      <c r="A168" s="9" t="s">
        <v>770</v>
      </c>
      <c r="B168" s="10" t="s">
        <v>768</v>
      </c>
      <c r="C168" s="11" t="s">
        <v>771</v>
      </c>
      <c r="D168" s="12">
        <v>3.0</v>
      </c>
      <c r="E168" s="13" t="s">
        <v>392</v>
      </c>
      <c r="F168" s="14" t="str">
        <f>IF(Tabela18[[#This Row],[Estações]]="HMOFICINA","VMS",IFERROR(VLOOKUP(B168,'Cadastro Estacoes'!$A$2:$Z$201,26,0),""))</f>
        <v>#ERROR!</v>
      </c>
      <c r="G168" s="15" t="s">
        <v>67</v>
      </c>
      <c r="H168" s="15" t="s">
        <v>772</v>
      </c>
      <c r="I168" s="15"/>
      <c r="J168" s="15"/>
      <c r="K168" s="15" t="s">
        <v>19</v>
      </c>
      <c r="L168" s="15" t="s">
        <v>19</v>
      </c>
      <c r="M168" s="16" t="s">
        <v>753</v>
      </c>
      <c r="N168" s="15" t="s">
        <v>22</v>
      </c>
      <c r="O168" s="17">
        <v>44067.0</v>
      </c>
      <c r="P168" s="18" t="str">
        <f>IFERROR(VLOOKUP(B168,'Cadastro Estacoes'!$A:$B,2,0),"")</f>
        <v>SISMO®ALUMAR</v>
      </c>
      <c r="Q168" s="4"/>
      <c r="R168" s="4"/>
      <c r="S168" s="4"/>
      <c r="T168" s="4"/>
      <c r="U168" s="4"/>
      <c r="V168" s="4"/>
      <c r="W168" s="4"/>
      <c r="X168" s="4"/>
      <c r="Y168" s="4"/>
      <c r="Z168" s="4"/>
    </row>
    <row r="169" ht="12.75" customHeight="1">
      <c r="A169" s="9" t="s">
        <v>773</v>
      </c>
      <c r="B169" s="10" t="s">
        <v>120</v>
      </c>
      <c r="C169" s="11" t="s">
        <v>774</v>
      </c>
      <c r="D169" s="12">
        <v>2.0</v>
      </c>
      <c r="E169" s="13" t="s">
        <v>671</v>
      </c>
      <c r="F169" s="14" t="str">
        <f>IF(Tabela18[[#This Row],[Estações]]="HMOFICINA","VMS",IFERROR(VLOOKUP(B169,'Cadastro Estacoes'!$A$2:$Z$201,26,0),""))</f>
        <v>#ERROR!</v>
      </c>
      <c r="G169" s="15" t="s">
        <v>67</v>
      </c>
      <c r="H169" s="15" t="s">
        <v>775</v>
      </c>
      <c r="I169" s="15" t="s">
        <v>776</v>
      </c>
      <c r="J169" s="15">
        <v>3.0</v>
      </c>
      <c r="K169" s="15" t="s">
        <v>23</v>
      </c>
      <c r="L169" s="15" t="s">
        <v>147</v>
      </c>
      <c r="M169" s="16" t="s">
        <v>753</v>
      </c>
      <c r="N169" s="15" t="s">
        <v>78</v>
      </c>
      <c r="O169" s="17">
        <v>44167.0</v>
      </c>
      <c r="P169" s="18" t="str">
        <f>IFERROR(VLOOKUP(B169,'Cadastro Estacoes'!$A:$B,2,0),"")</f>
        <v>SISMO®CATTALINI</v>
      </c>
      <c r="Q169" s="4"/>
      <c r="R169" s="4"/>
      <c r="S169" s="4"/>
      <c r="T169" s="4"/>
      <c r="U169" s="4"/>
      <c r="V169" s="4"/>
      <c r="W169" s="4"/>
      <c r="X169" s="4"/>
      <c r="Y169" s="4"/>
      <c r="Z169" s="4"/>
    </row>
    <row r="170" ht="12.75" customHeight="1">
      <c r="A170" s="9" t="s">
        <v>777</v>
      </c>
      <c r="B170" s="10" t="s">
        <v>348</v>
      </c>
      <c r="C170" s="11" t="s">
        <v>778</v>
      </c>
      <c r="D170" s="12">
        <v>2.0</v>
      </c>
      <c r="E170" s="13" t="s">
        <v>671</v>
      </c>
      <c r="F170" s="14" t="str">
        <f>IF(Tabela18[[#This Row],[Estações]]="HMOFICINA","VMS",IFERROR(VLOOKUP(B170,'Cadastro Estacoes'!$A$2:$Z$201,26,0),""))</f>
        <v>#ERROR!</v>
      </c>
      <c r="G170" s="15" t="s">
        <v>67</v>
      </c>
      <c r="H170" s="15" t="s">
        <v>779</v>
      </c>
      <c r="I170" s="15"/>
      <c r="J170" s="15"/>
      <c r="K170" s="15" t="s">
        <v>19</v>
      </c>
      <c r="L170" s="15" t="s">
        <v>19</v>
      </c>
      <c r="M170" s="16" t="s">
        <v>780</v>
      </c>
      <c r="N170" s="15" t="s">
        <v>22</v>
      </c>
      <c r="O170" s="17">
        <v>44067.0</v>
      </c>
      <c r="P170" s="18" t="str">
        <f>IFERROR(VLOOKUP(B170,'Cadastro Estacoes'!$A:$B,2,0),"")</f>
        <v>SISMO®ALUMAR</v>
      </c>
      <c r="Q170" s="4"/>
      <c r="R170" s="4"/>
      <c r="S170" s="4"/>
      <c r="T170" s="4"/>
      <c r="U170" s="4"/>
      <c r="V170" s="4"/>
      <c r="W170" s="4"/>
      <c r="X170" s="4"/>
      <c r="Y170" s="4"/>
      <c r="Z170" s="4"/>
    </row>
    <row r="171" ht="12.75" customHeight="1">
      <c r="A171" s="9" t="s">
        <v>781</v>
      </c>
      <c r="B171" s="10" t="s">
        <v>763</v>
      </c>
      <c r="C171" s="11" t="s">
        <v>782</v>
      </c>
      <c r="D171" s="12">
        <v>0.0</v>
      </c>
      <c r="E171" s="13" t="s">
        <v>671</v>
      </c>
      <c r="F171" s="14" t="str">
        <f>IF(Tabela18[[#This Row],[Estações]]="HMOFICINA","VMS",IFERROR(VLOOKUP(B171,'Cadastro Estacoes'!$A$2:$Z$201,26,0),""))</f>
        <v>#ERROR!</v>
      </c>
      <c r="G171" s="15" t="s">
        <v>67</v>
      </c>
      <c r="H171" s="15" t="s">
        <v>783</v>
      </c>
      <c r="I171" s="15"/>
      <c r="J171" s="15"/>
      <c r="K171" s="15" t="s">
        <v>19</v>
      </c>
      <c r="L171" s="15" t="s">
        <v>589</v>
      </c>
      <c r="M171" s="16" t="s">
        <v>156</v>
      </c>
      <c r="N171" s="15" t="s">
        <v>78</v>
      </c>
      <c r="O171" s="17">
        <v>44101.0</v>
      </c>
      <c r="P171" s="18" t="str">
        <f>IFERROR(VLOOKUP(B171,'Cadastro Estacoes'!$A:$B,2,0),"")</f>
        <v>SISMO®ALUMAR</v>
      </c>
      <c r="Q171" s="4"/>
      <c r="R171" s="4"/>
      <c r="S171" s="4"/>
      <c r="T171" s="4"/>
      <c r="U171" s="4"/>
      <c r="V171" s="4"/>
      <c r="W171" s="4"/>
      <c r="X171" s="4"/>
      <c r="Y171" s="4"/>
      <c r="Z171" s="4"/>
    </row>
    <row r="172" ht="12.75" customHeight="1">
      <c r="A172" s="9" t="s">
        <v>784</v>
      </c>
      <c r="B172" s="10" t="s">
        <v>102</v>
      </c>
      <c r="C172" s="11" t="s">
        <v>785</v>
      </c>
      <c r="D172" s="12">
        <v>2.0</v>
      </c>
      <c r="E172" s="13" t="s">
        <v>786</v>
      </c>
      <c r="F172" s="14" t="str">
        <f>IF(Tabela18[[#This Row],[Estações]]="HMOFICINA","VMS",IFERROR(VLOOKUP(B172,'Cadastro Estacoes'!$A$2:$Z$201,26,0),""))</f>
        <v>#ERROR!</v>
      </c>
      <c r="G172" s="15" t="s">
        <v>67</v>
      </c>
      <c r="H172" s="15"/>
      <c r="I172" s="15"/>
      <c r="J172" s="15"/>
      <c r="K172" s="15" t="s">
        <v>23</v>
      </c>
      <c r="L172" s="15" t="s">
        <v>40</v>
      </c>
      <c r="M172" s="16" t="s">
        <v>156</v>
      </c>
      <c r="N172" s="15" t="s">
        <v>22</v>
      </c>
      <c r="O172" s="17">
        <v>44114.0</v>
      </c>
      <c r="P172" s="18" t="str">
        <f>IFERROR(VLOOKUP(B172,'Cadastro Estacoes'!$A:$B,2,0),"")</f>
        <v>SISMO®QUIRIRI</v>
      </c>
      <c r="Q172" s="4"/>
      <c r="R172" s="4"/>
      <c r="S172" s="4"/>
      <c r="T172" s="4"/>
      <c r="U172" s="4"/>
      <c r="V172" s="4"/>
      <c r="W172" s="4"/>
      <c r="X172" s="4"/>
      <c r="Y172" s="4"/>
      <c r="Z172" s="4"/>
    </row>
    <row r="173" ht="12.75" customHeight="1">
      <c r="A173" s="9" t="s">
        <v>787</v>
      </c>
      <c r="B173" s="10" t="s">
        <v>788</v>
      </c>
      <c r="C173" s="11" t="s">
        <v>785</v>
      </c>
      <c r="D173" s="12">
        <v>2.0</v>
      </c>
      <c r="E173" s="13" t="s">
        <v>789</v>
      </c>
      <c r="F173" s="14" t="str">
        <f>IF(Tabela18[[#This Row],[Estações]]="HMOFICINA","VMS",IFERROR(VLOOKUP(B173,'Cadastro Estacoes'!$A$2:$Z$201,26,0),""))</f>
        <v>#ERROR!</v>
      </c>
      <c r="G173" s="15" t="s">
        <v>67</v>
      </c>
      <c r="H173" s="15"/>
      <c r="I173" s="15"/>
      <c r="J173" s="15"/>
      <c r="K173" s="15" t="s">
        <v>26</v>
      </c>
      <c r="L173" s="15" t="s">
        <v>40</v>
      </c>
      <c r="M173" s="16" t="s">
        <v>156</v>
      </c>
      <c r="N173" s="15" t="s">
        <v>22</v>
      </c>
      <c r="O173" s="17">
        <v>44098.0</v>
      </c>
      <c r="P173" s="18" t="str">
        <f>IFERROR(VLOOKUP(B173,'Cadastro Estacoes'!$A:$B,2,0),"")</f>
        <v>SISMO®SPPILOTS</v>
      </c>
      <c r="Q173" s="4"/>
      <c r="R173" s="4"/>
      <c r="S173" s="4"/>
      <c r="T173" s="4"/>
      <c r="U173" s="4"/>
      <c r="V173" s="4"/>
      <c r="W173" s="4"/>
      <c r="X173" s="4"/>
      <c r="Y173" s="4"/>
      <c r="Z173" s="4"/>
    </row>
    <row r="174" ht="12.75" customHeight="1">
      <c r="A174" s="9" t="s">
        <v>790</v>
      </c>
      <c r="B174" s="10" t="s">
        <v>791</v>
      </c>
      <c r="C174" s="11" t="s">
        <v>792</v>
      </c>
      <c r="D174" s="12">
        <v>0.0</v>
      </c>
      <c r="E174" s="13" t="s">
        <v>727</v>
      </c>
      <c r="F174" s="14" t="str">
        <f>IF(Tabela18[[#This Row],[Estações]]="HMOFICINA","VMS",IFERROR(VLOOKUP(B174,'Cadastro Estacoes'!$A$2:$Z$201,26,0),""))</f>
        <v>#ERROR!</v>
      </c>
      <c r="G174" s="15" t="s">
        <v>67</v>
      </c>
      <c r="H174" s="15" t="s">
        <v>793</v>
      </c>
      <c r="I174" s="15"/>
      <c r="J174" s="15">
        <v>1.0</v>
      </c>
      <c r="K174" s="15" t="s">
        <v>52</v>
      </c>
      <c r="L174" s="15" t="s">
        <v>0</v>
      </c>
      <c r="M174" s="16" t="s">
        <v>156</v>
      </c>
      <c r="N174" s="15" t="s">
        <v>78</v>
      </c>
      <c r="O174" s="17" t="s">
        <v>156</v>
      </c>
      <c r="P174" s="18" t="str">
        <f>IFERROR(VLOOKUP(B174,'Cadastro Estacoes'!$A:$B,2,0),"")</f>
        <v>SISMO®UBU</v>
      </c>
      <c r="Q174" s="4"/>
      <c r="R174" s="4"/>
      <c r="S174" s="4"/>
      <c r="T174" s="4"/>
      <c r="U174" s="4"/>
      <c r="V174" s="4"/>
      <c r="W174" s="4"/>
      <c r="X174" s="4"/>
      <c r="Y174" s="4"/>
      <c r="Z174" s="4"/>
    </row>
    <row r="175" ht="12.75" customHeight="1">
      <c r="A175" s="9" t="s">
        <v>794</v>
      </c>
      <c r="B175" s="10" t="s">
        <v>795</v>
      </c>
      <c r="C175" s="11" t="s">
        <v>796</v>
      </c>
      <c r="D175" s="12">
        <v>0.0</v>
      </c>
      <c r="E175" s="13" t="s">
        <v>797</v>
      </c>
      <c r="F175" s="14" t="str">
        <f>IF(Tabela18[[#This Row],[Estações]]="HMOFICINA","VMS",IFERROR(VLOOKUP(B175,'Cadastro Estacoes'!$A$2:$Z$201,26,0),""))</f>
        <v>#ERROR!</v>
      </c>
      <c r="G175" s="15" t="s">
        <v>67</v>
      </c>
      <c r="H175" s="15"/>
      <c r="I175" s="15"/>
      <c r="J175" s="15"/>
      <c r="K175" s="15" t="s">
        <v>52</v>
      </c>
      <c r="L175" s="15" t="s">
        <v>37</v>
      </c>
      <c r="M175" s="16" t="s">
        <v>798</v>
      </c>
      <c r="N175" s="15" t="s">
        <v>78</v>
      </c>
      <c r="O175" s="17">
        <v>44216.0</v>
      </c>
      <c r="P175" s="18" t="str">
        <f>IFERROR(VLOOKUP(B175,'Cadastro Estacoes'!$A:$B,2,0),"")</f>
        <v>SISMO®TEBIG</v>
      </c>
      <c r="Q175" s="4"/>
      <c r="R175" s="4"/>
      <c r="S175" s="4"/>
      <c r="T175" s="4"/>
      <c r="U175" s="4"/>
      <c r="V175" s="4"/>
      <c r="W175" s="4"/>
      <c r="X175" s="4"/>
      <c r="Y175" s="4"/>
      <c r="Z175" s="4"/>
    </row>
    <row r="176" ht="12.75" customHeight="1">
      <c r="A176" s="9" t="s">
        <v>799</v>
      </c>
      <c r="B176" s="10" t="s">
        <v>511</v>
      </c>
      <c r="C176" s="11" t="s">
        <v>800</v>
      </c>
      <c r="D176" s="12">
        <v>0.0</v>
      </c>
      <c r="E176" s="13" t="s">
        <v>801</v>
      </c>
      <c r="F176" s="14" t="str">
        <f>IF(Tabela18[[#This Row],[Estações]]="HMOFICINA","VMS",IFERROR(VLOOKUP(B176,'Cadastro Estacoes'!$A$2:$Z$201,26,0),""))</f>
        <v>#ERROR!</v>
      </c>
      <c r="G176" s="15" t="s">
        <v>67</v>
      </c>
      <c r="H176" s="15"/>
      <c r="I176" s="15"/>
      <c r="J176" s="15"/>
      <c r="K176" s="15" t="s">
        <v>58</v>
      </c>
      <c r="L176" s="15" t="s">
        <v>147</v>
      </c>
      <c r="M176" s="16" t="s">
        <v>798</v>
      </c>
      <c r="N176" s="15" t="s">
        <v>78</v>
      </c>
      <c r="O176" s="17">
        <v>44072.0</v>
      </c>
      <c r="P176" s="18" t="str">
        <f>IFERROR(VLOOKUP(B176,'Cadastro Estacoes'!$A:$B,2,0),"")</f>
        <v>SISMO®BTS</v>
      </c>
      <c r="Q176" s="4"/>
      <c r="R176" s="4"/>
      <c r="S176" s="4"/>
      <c r="T176" s="4"/>
      <c r="U176" s="4"/>
      <c r="V176" s="4"/>
      <c r="W176" s="4"/>
      <c r="X176" s="4"/>
      <c r="Y176" s="4"/>
      <c r="Z176" s="4"/>
    </row>
    <row r="177" ht="12.75" customHeight="1">
      <c r="A177" s="9" t="s">
        <v>802</v>
      </c>
      <c r="B177" s="10" t="s">
        <v>348</v>
      </c>
      <c r="C177" s="11" t="s">
        <v>803</v>
      </c>
      <c r="D177" s="12">
        <v>0.0</v>
      </c>
      <c r="E177" s="13" t="s">
        <v>746</v>
      </c>
      <c r="F177" s="14" t="str">
        <f>IF(Tabela18[[#This Row],[Estações]]="HMOFICINA","VMS",IFERROR(VLOOKUP(B177,'Cadastro Estacoes'!$A$2:$Z$201,26,0),""))</f>
        <v>#ERROR!</v>
      </c>
      <c r="G177" s="15" t="s">
        <v>67</v>
      </c>
      <c r="H177" s="15" t="s">
        <v>804</v>
      </c>
      <c r="I177" s="15" t="s">
        <v>805</v>
      </c>
      <c r="J177" s="15"/>
      <c r="K177" s="15"/>
      <c r="L177" s="15" t="s">
        <v>40</v>
      </c>
      <c r="M177" s="16" t="s">
        <v>806</v>
      </c>
      <c r="N177" s="15" t="s">
        <v>78</v>
      </c>
      <c r="O177" s="17"/>
      <c r="P177" s="18" t="str">
        <f>IFERROR(VLOOKUP(B177,'Cadastro Estacoes'!$A:$B,2,0),"")</f>
        <v>SISMO®ALUMAR</v>
      </c>
      <c r="Q177" s="4"/>
      <c r="R177" s="4"/>
      <c r="S177" s="4"/>
      <c r="T177" s="4"/>
      <c r="U177" s="4"/>
      <c r="V177" s="4"/>
      <c r="W177" s="4"/>
      <c r="X177" s="4"/>
      <c r="Y177" s="4"/>
      <c r="Z177" s="4"/>
    </row>
    <row r="178" ht="12.75" customHeight="1">
      <c r="A178" s="9" t="s">
        <v>807</v>
      </c>
      <c r="B178" s="10" t="s">
        <v>763</v>
      </c>
      <c r="C178" s="11" t="s">
        <v>808</v>
      </c>
      <c r="D178" s="12">
        <v>3.0</v>
      </c>
      <c r="E178" s="13" t="s">
        <v>349</v>
      </c>
      <c r="F178" s="14" t="str">
        <f>IF(Tabela18[[#This Row],[Estações]]="HMOFICINA","VMS",IFERROR(VLOOKUP(B178,'Cadastro Estacoes'!$A$2:$Z$201,26,0),""))</f>
        <v>#ERROR!</v>
      </c>
      <c r="G178" s="15" t="s">
        <v>67</v>
      </c>
      <c r="H178" s="15" t="s">
        <v>809</v>
      </c>
      <c r="I178" s="15" t="s">
        <v>810</v>
      </c>
      <c r="J178" s="15"/>
      <c r="K178" s="15" t="s">
        <v>19</v>
      </c>
      <c r="L178" s="15" t="s">
        <v>19</v>
      </c>
      <c r="M178" s="16" t="s">
        <v>806</v>
      </c>
      <c r="N178" s="15" t="s">
        <v>22</v>
      </c>
      <c r="O178" s="17">
        <v>44101.0</v>
      </c>
      <c r="P178" s="18" t="str">
        <f>IFERROR(VLOOKUP(B178,'Cadastro Estacoes'!$A:$B,2,0),"")</f>
        <v>SISMO®ALUMAR</v>
      </c>
      <c r="Q178" s="4"/>
      <c r="R178" s="4"/>
      <c r="S178" s="4"/>
      <c r="T178" s="4"/>
      <c r="U178" s="4"/>
      <c r="V178" s="4"/>
      <c r="W178" s="4"/>
      <c r="X178" s="4"/>
      <c r="Y178" s="4"/>
      <c r="Z178" s="4"/>
    </row>
    <row r="179" ht="12.75" customHeight="1">
      <c r="A179" s="9" t="s">
        <v>811</v>
      </c>
      <c r="B179" s="10" t="s">
        <v>763</v>
      </c>
      <c r="C179" s="11" t="s">
        <v>812</v>
      </c>
      <c r="D179" s="12">
        <v>0.0</v>
      </c>
      <c r="E179" s="13" t="s">
        <v>349</v>
      </c>
      <c r="F179" s="14" t="str">
        <f>IF(Tabela18[[#This Row],[Estações]]="HMOFICINA","VMS",IFERROR(VLOOKUP(B179,'Cadastro Estacoes'!$A$2:$Z$201,26,0),""))</f>
        <v>#ERROR!</v>
      </c>
      <c r="G179" s="15" t="s">
        <v>67</v>
      </c>
      <c r="H179" s="15" t="s">
        <v>813</v>
      </c>
      <c r="I179" s="15" t="s">
        <v>814</v>
      </c>
      <c r="J179" s="15"/>
      <c r="K179" s="15" t="s">
        <v>19</v>
      </c>
      <c r="L179" s="15" t="s">
        <v>49</v>
      </c>
      <c r="M179" s="16" t="s">
        <v>815</v>
      </c>
      <c r="N179" s="15" t="s">
        <v>78</v>
      </c>
      <c r="O179" s="17">
        <v>44101.0</v>
      </c>
      <c r="P179" s="18" t="str">
        <f>IFERROR(VLOOKUP(B179,'Cadastro Estacoes'!$A:$B,2,0),"")</f>
        <v>SISMO®ALUMAR</v>
      </c>
      <c r="Q179" s="4"/>
      <c r="R179" s="4"/>
      <c r="S179" s="4"/>
      <c r="T179" s="4"/>
      <c r="U179" s="4"/>
      <c r="V179" s="4"/>
      <c r="W179" s="4"/>
      <c r="X179" s="4"/>
      <c r="Y179" s="4"/>
      <c r="Z179" s="4"/>
    </row>
    <row r="180" ht="12.75" customHeight="1">
      <c r="A180" s="9" t="s">
        <v>816</v>
      </c>
      <c r="B180" s="10" t="s">
        <v>768</v>
      </c>
      <c r="C180" s="11" t="s">
        <v>812</v>
      </c>
      <c r="D180" s="12">
        <v>0.0</v>
      </c>
      <c r="E180" s="13" t="s">
        <v>349</v>
      </c>
      <c r="F180" s="14" t="str">
        <f>IF(Tabela18[[#This Row],[Estações]]="HMOFICINA","VMS",IFERROR(VLOOKUP(B180,'Cadastro Estacoes'!$A$2:$Z$201,26,0),""))</f>
        <v>#ERROR!</v>
      </c>
      <c r="G180" s="15" t="s">
        <v>67</v>
      </c>
      <c r="H180" s="15" t="s">
        <v>813</v>
      </c>
      <c r="I180" s="15" t="s">
        <v>814</v>
      </c>
      <c r="J180" s="15"/>
      <c r="K180" s="15" t="s">
        <v>19</v>
      </c>
      <c r="L180" s="15" t="s">
        <v>49</v>
      </c>
      <c r="M180" s="16" t="s">
        <v>815</v>
      </c>
      <c r="N180" s="15" t="s">
        <v>78</v>
      </c>
      <c r="O180" s="17">
        <v>44101.0</v>
      </c>
      <c r="P180" s="18" t="str">
        <f>IFERROR(VLOOKUP(B180,'Cadastro Estacoes'!$A:$B,2,0),"")</f>
        <v>SISMO®ALUMAR</v>
      </c>
      <c r="Q180" s="4"/>
      <c r="R180" s="4"/>
      <c r="S180" s="4"/>
      <c r="T180" s="4"/>
      <c r="U180" s="4"/>
      <c r="V180" s="4"/>
      <c r="W180" s="4"/>
      <c r="X180" s="4"/>
      <c r="Y180" s="4"/>
      <c r="Z180" s="4"/>
    </row>
    <row r="181" ht="12.75" customHeight="1">
      <c r="A181" s="9" t="s">
        <v>817</v>
      </c>
      <c r="B181" s="10" t="s">
        <v>795</v>
      </c>
      <c r="C181" s="11" t="s">
        <v>818</v>
      </c>
      <c r="D181" s="12">
        <v>1.0</v>
      </c>
      <c r="E181" s="13" t="s">
        <v>786</v>
      </c>
      <c r="F181" s="14" t="str">
        <f>IF(Tabela18[[#This Row],[Estações]]="HMOFICINA","VMS",IFERROR(VLOOKUP(B181,'Cadastro Estacoes'!$A$2:$Z$201,26,0),""))</f>
        <v>#ERROR!</v>
      </c>
      <c r="G181" s="15" t="s">
        <v>67</v>
      </c>
      <c r="H181" s="15" t="s">
        <v>819</v>
      </c>
      <c r="I181" s="15"/>
      <c r="J181" s="15"/>
      <c r="K181" s="15" t="s">
        <v>52</v>
      </c>
      <c r="L181" s="15" t="s">
        <v>37</v>
      </c>
      <c r="M181" s="16" t="s">
        <v>797</v>
      </c>
      <c r="N181" s="15" t="s">
        <v>78</v>
      </c>
      <c r="O181" s="17">
        <v>44119.0</v>
      </c>
      <c r="P181" s="18" t="str">
        <f>IFERROR(VLOOKUP(B181,'Cadastro Estacoes'!$A:$B,2,0),"")</f>
        <v>SISMO®TEBIG</v>
      </c>
      <c r="Q181" s="4"/>
      <c r="R181" s="4"/>
      <c r="S181" s="4"/>
      <c r="T181" s="4"/>
      <c r="U181" s="4"/>
      <c r="V181" s="4"/>
      <c r="W181" s="4"/>
      <c r="X181" s="4"/>
      <c r="Y181" s="4"/>
      <c r="Z181" s="4"/>
    </row>
    <row r="182" ht="12.75" customHeight="1">
      <c r="A182" s="9" t="s">
        <v>820</v>
      </c>
      <c r="B182" s="10" t="s">
        <v>795</v>
      </c>
      <c r="C182" s="11" t="s">
        <v>821</v>
      </c>
      <c r="D182" s="12">
        <v>2.0</v>
      </c>
      <c r="E182" s="13" t="s">
        <v>786</v>
      </c>
      <c r="F182" s="14" t="str">
        <f>IF(Tabela18[[#This Row],[Estações]]="HMOFICINA","VMS",IFERROR(VLOOKUP(B182,'Cadastro Estacoes'!$A$2:$Z$201,26,0),""))</f>
        <v>#ERROR!</v>
      </c>
      <c r="G182" s="15" t="s">
        <v>67</v>
      </c>
      <c r="H182" s="15"/>
      <c r="I182" s="15"/>
      <c r="J182" s="15"/>
      <c r="K182" s="15" t="s">
        <v>52</v>
      </c>
      <c r="L182" s="15" t="s">
        <v>37</v>
      </c>
      <c r="M182" s="16" t="s">
        <v>797</v>
      </c>
      <c r="N182" s="15" t="s">
        <v>78</v>
      </c>
      <c r="O182" s="17">
        <v>44119.0</v>
      </c>
      <c r="P182" s="18" t="str">
        <f>IFERROR(VLOOKUP(B182,'Cadastro Estacoes'!$A:$B,2,0),"")</f>
        <v>SISMO®TEBIG</v>
      </c>
      <c r="Q182" s="4"/>
      <c r="R182" s="4"/>
      <c r="S182" s="4"/>
      <c r="T182" s="4"/>
      <c r="U182" s="4"/>
      <c r="V182" s="4"/>
      <c r="W182" s="4"/>
      <c r="X182" s="4"/>
      <c r="Y182" s="4"/>
      <c r="Z182" s="4"/>
    </row>
    <row r="183" ht="12.75" customHeight="1">
      <c r="A183" s="9" t="s">
        <v>822</v>
      </c>
      <c r="B183" s="10" t="s">
        <v>460</v>
      </c>
      <c r="C183" s="11" t="s">
        <v>823</v>
      </c>
      <c r="D183" s="12">
        <v>0.0</v>
      </c>
      <c r="E183" s="13" t="s">
        <v>786</v>
      </c>
      <c r="F183" s="14" t="str">
        <f>IF(Tabela18[[#This Row],[Estações]]="HMOFICINA","VMS",IFERROR(VLOOKUP(B183,'Cadastro Estacoes'!$A$2:$Z$201,26,0),""))</f>
        <v>#ERROR!</v>
      </c>
      <c r="G183" s="15" t="s">
        <v>67</v>
      </c>
      <c r="H183" s="15"/>
      <c r="I183" s="15"/>
      <c r="J183" s="15"/>
      <c r="K183" s="15" t="s">
        <v>52</v>
      </c>
      <c r="L183" s="15" t="s">
        <v>37</v>
      </c>
      <c r="M183" s="16" t="s">
        <v>797</v>
      </c>
      <c r="N183" s="15" t="s">
        <v>78</v>
      </c>
      <c r="O183" s="17">
        <v>44308.0</v>
      </c>
      <c r="P183" s="18" t="str">
        <f>IFERROR(VLOOKUP(B183,'Cadastro Estacoes'!$A:$B,2,0),"")</f>
        <v>SISMO®TEBIG</v>
      </c>
      <c r="Q183" s="4"/>
      <c r="R183" s="4"/>
      <c r="S183" s="4"/>
      <c r="T183" s="4"/>
      <c r="U183" s="4"/>
      <c r="V183" s="4"/>
      <c r="W183" s="4"/>
      <c r="X183" s="4"/>
      <c r="Y183" s="4"/>
      <c r="Z183" s="4"/>
    </row>
    <row r="184" ht="12.75" customHeight="1">
      <c r="A184" s="9" t="s">
        <v>824</v>
      </c>
      <c r="B184" s="10" t="s">
        <v>460</v>
      </c>
      <c r="C184" s="11" t="s">
        <v>825</v>
      </c>
      <c r="D184" s="12">
        <v>0.0</v>
      </c>
      <c r="E184" s="13" t="s">
        <v>786</v>
      </c>
      <c r="F184" s="14" t="str">
        <f>IF(Tabela18[[#This Row],[Estações]]="HMOFICINA","VMS",IFERROR(VLOOKUP(B184,'Cadastro Estacoes'!$A$2:$Z$201,26,0),""))</f>
        <v>#ERROR!</v>
      </c>
      <c r="G184" s="15" t="s">
        <v>67</v>
      </c>
      <c r="H184" s="15" t="s">
        <v>826</v>
      </c>
      <c r="I184" s="15" t="s">
        <v>827</v>
      </c>
      <c r="J184" s="15"/>
      <c r="K184" s="15" t="s">
        <v>52</v>
      </c>
      <c r="L184" s="15" t="s">
        <v>37</v>
      </c>
      <c r="M184" s="16" t="s">
        <v>797</v>
      </c>
      <c r="N184" s="15" t="s">
        <v>78</v>
      </c>
      <c r="O184" s="17">
        <v>44305.0</v>
      </c>
      <c r="P184" s="18" t="str">
        <f>IFERROR(VLOOKUP(B184,'Cadastro Estacoes'!$A:$B,2,0),"")</f>
        <v>SISMO®TEBIG</v>
      </c>
      <c r="Q184" s="4"/>
      <c r="R184" s="4"/>
      <c r="S184" s="4"/>
      <c r="T184" s="4"/>
      <c r="U184" s="4"/>
      <c r="V184" s="4"/>
      <c r="W184" s="4"/>
      <c r="X184" s="4"/>
      <c r="Y184" s="4"/>
      <c r="Z184" s="4"/>
    </row>
    <row r="185" ht="12.75" customHeight="1">
      <c r="A185" s="9" t="s">
        <v>828</v>
      </c>
      <c r="B185" s="10" t="s">
        <v>460</v>
      </c>
      <c r="C185" s="11" t="s">
        <v>829</v>
      </c>
      <c r="D185" s="12">
        <v>2.0</v>
      </c>
      <c r="E185" s="13" t="s">
        <v>786</v>
      </c>
      <c r="F185" s="14" t="str">
        <f>IF(Tabela18[[#This Row],[Estações]]="HMOFICINA","VMS",IFERROR(VLOOKUP(B185,'Cadastro Estacoes'!$A$2:$Z$201,26,0),""))</f>
        <v>#ERROR!</v>
      </c>
      <c r="G185" s="15" t="s">
        <v>67</v>
      </c>
      <c r="H185" s="15" t="s">
        <v>830</v>
      </c>
      <c r="I185" s="15"/>
      <c r="J185" s="15"/>
      <c r="K185" s="15" t="s">
        <v>52</v>
      </c>
      <c r="L185" s="15" t="s">
        <v>37</v>
      </c>
      <c r="M185" s="16" t="s">
        <v>797</v>
      </c>
      <c r="N185" s="15" t="s">
        <v>78</v>
      </c>
      <c r="O185" s="17">
        <v>44378.0</v>
      </c>
      <c r="P185" s="18" t="str">
        <f>IFERROR(VLOOKUP(B185,'Cadastro Estacoes'!$A:$B,2,0),"")</f>
        <v>SISMO®TEBIG</v>
      </c>
      <c r="Q185" s="4"/>
      <c r="R185" s="4"/>
      <c r="S185" s="4"/>
      <c r="T185" s="4"/>
      <c r="U185" s="4"/>
      <c r="V185" s="4"/>
      <c r="W185" s="4"/>
      <c r="X185" s="4"/>
      <c r="Y185" s="4"/>
      <c r="Z185" s="4"/>
    </row>
    <row r="186" ht="12.75" customHeight="1">
      <c r="A186" s="9" t="s">
        <v>831</v>
      </c>
      <c r="B186" s="10" t="s">
        <v>460</v>
      </c>
      <c r="C186" s="11" t="s">
        <v>832</v>
      </c>
      <c r="D186" s="12">
        <v>0.0</v>
      </c>
      <c r="E186" s="13" t="s">
        <v>786</v>
      </c>
      <c r="F186" s="14" t="str">
        <f>IF(Tabela18[[#This Row],[Estações]]="HMOFICINA","VMS",IFERROR(VLOOKUP(B186,'Cadastro Estacoes'!$A$2:$Z$201,26,0),""))</f>
        <v>#ERROR!</v>
      </c>
      <c r="G186" s="15" t="s">
        <v>67</v>
      </c>
      <c r="H186" s="15" t="s">
        <v>833</v>
      </c>
      <c r="I186" s="15"/>
      <c r="J186" s="15"/>
      <c r="K186" s="15" t="s">
        <v>52</v>
      </c>
      <c r="L186" s="15" t="s">
        <v>37</v>
      </c>
      <c r="M186" s="16" t="s">
        <v>797</v>
      </c>
      <c r="N186" s="15" t="s">
        <v>22</v>
      </c>
      <c r="O186" s="17">
        <v>44162.0</v>
      </c>
      <c r="P186" s="18" t="str">
        <f>IFERROR(VLOOKUP(B186,'Cadastro Estacoes'!$A:$B,2,0),"")</f>
        <v>SISMO®TEBIG</v>
      </c>
      <c r="Q186" s="4"/>
      <c r="R186" s="4"/>
      <c r="S186" s="4"/>
      <c r="T186" s="4"/>
      <c r="U186" s="4"/>
      <c r="V186" s="4"/>
      <c r="W186" s="4"/>
      <c r="X186" s="4"/>
      <c r="Y186" s="4"/>
      <c r="Z186" s="4"/>
    </row>
    <row r="187" ht="12.75" customHeight="1">
      <c r="A187" s="9" t="s">
        <v>834</v>
      </c>
      <c r="B187" s="10" t="s">
        <v>102</v>
      </c>
      <c r="C187" s="11" t="s">
        <v>835</v>
      </c>
      <c r="D187" s="12">
        <v>1.0</v>
      </c>
      <c r="E187" s="13" t="s">
        <v>836</v>
      </c>
      <c r="F187" s="14" t="str">
        <f>IF(Tabela18[[#This Row],[Estações]]="HMOFICINA","VMS",IFERROR(VLOOKUP(B187,'Cadastro Estacoes'!$A$2:$Z$201,26,0),""))</f>
        <v>#ERROR!</v>
      </c>
      <c r="G187" s="15" t="s">
        <v>67</v>
      </c>
      <c r="H187" s="15"/>
      <c r="I187" s="15" t="s">
        <v>837</v>
      </c>
      <c r="J187" s="15"/>
      <c r="K187" s="15" t="s">
        <v>23</v>
      </c>
      <c r="L187" s="15" t="s">
        <v>40</v>
      </c>
      <c r="M187" s="16" t="s">
        <v>838</v>
      </c>
      <c r="N187" s="15" t="s">
        <v>78</v>
      </c>
      <c r="O187" s="17">
        <v>44207.0</v>
      </c>
      <c r="P187" s="18" t="str">
        <f>IFERROR(VLOOKUP(B187,'Cadastro Estacoes'!$A:$B,2,0),"")</f>
        <v>SISMO®QUIRIRI</v>
      </c>
      <c r="Q187" s="4"/>
      <c r="R187" s="4"/>
      <c r="S187" s="4"/>
      <c r="T187" s="4"/>
      <c r="U187" s="4"/>
      <c r="V187" s="4"/>
      <c r="W187" s="4"/>
      <c r="X187" s="4"/>
      <c r="Y187" s="4"/>
      <c r="Z187" s="4"/>
    </row>
    <row r="188" ht="12.75" customHeight="1">
      <c r="A188" s="9" t="s">
        <v>839</v>
      </c>
      <c r="B188" s="10" t="s">
        <v>120</v>
      </c>
      <c r="C188" s="11" t="s">
        <v>840</v>
      </c>
      <c r="D188" s="12">
        <v>2.0</v>
      </c>
      <c r="E188" s="13" t="s">
        <v>841</v>
      </c>
      <c r="F188" s="14" t="str">
        <f>IF(Tabela18[[#This Row],[Estações]]="HMOFICINA","VMS",IFERROR(VLOOKUP(B188,'Cadastro Estacoes'!$A$2:$Z$201,26,0),""))</f>
        <v>#ERROR!</v>
      </c>
      <c r="G188" s="15" t="s">
        <v>67</v>
      </c>
      <c r="H188" s="15" t="s">
        <v>842</v>
      </c>
      <c r="I188" s="15" t="s">
        <v>843</v>
      </c>
      <c r="J188" s="15">
        <v>2.0</v>
      </c>
      <c r="K188" s="15" t="s">
        <v>23</v>
      </c>
      <c r="L188" s="15" t="s">
        <v>147</v>
      </c>
      <c r="M188" s="16" t="s">
        <v>844</v>
      </c>
      <c r="N188" s="15" t="s">
        <v>78</v>
      </c>
      <c r="O188" s="17">
        <v>44167.0</v>
      </c>
      <c r="P188" s="18" t="str">
        <f>IFERROR(VLOOKUP(B188,'Cadastro Estacoes'!$A:$B,2,0),"")</f>
        <v>SISMO®CATTALINI</v>
      </c>
      <c r="Q188" s="4"/>
      <c r="R188" s="4"/>
      <c r="S188" s="4"/>
      <c r="T188" s="4"/>
      <c r="U188" s="4"/>
      <c r="V188" s="4"/>
      <c r="W188" s="4"/>
      <c r="X188" s="4"/>
      <c r="Y188" s="4"/>
      <c r="Z188" s="4"/>
    </row>
    <row r="189" ht="12.75" customHeight="1">
      <c r="A189" s="9" t="s">
        <v>845</v>
      </c>
      <c r="B189" s="10" t="s">
        <v>120</v>
      </c>
      <c r="C189" s="11" t="s">
        <v>846</v>
      </c>
      <c r="D189" s="12">
        <v>0.0</v>
      </c>
      <c r="E189" s="13" t="s">
        <v>164</v>
      </c>
      <c r="F189" s="14" t="str">
        <f>IF(Tabela18[[#This Row],[Estações]]="HMOFICINA","VMS",IFERROR(VLOOKUP(B189,'Cadastro Estacoes'!$A$2:$Z$201,26,0),""))</f>
        <v>#ERROR!</v>
      </c>
      <c r="G189" s="15" t="s">
        <v>67</v>
      </c>
      <c r="H189" s="15" t="s">
        <v>847</v>
      </c>
      <c r="I189" s="15" t="s">
        <v>848</v>
      </c>
      <c r="J189" s="15">
        <v>5.0</v>
      </c>
      <c r="K189" s="15" t="s">
        <v>23</v>
      </c>
      <c r="L189" s="15" t="s">
        <v>147</v>
      </c>
      <c r="M189" s="16" t="s">
        <v>844</v>
      </c>
      <c r="N189" s="15" t="s">
        <v>22</v>
      </c>
      <c r="O189" s="17">
        <v>44167.0</v>
      </c>
      <c r="P189" s="18" t="str">
        <f>IFERROR(VLOOKUP(B189,'Cadastro Estacoes'!$A:$B,2,0),"")</f>
        <v>SISMO®CATTALINI</v>
      </c>
      <c r="Q189" s="4"/>
      <c r="R189" s="4"/>
      <c r="S189" s="4"/>
      <c r="T189" s="4"/>
      <c r="U189" s="4"/>
      <c r="V189" s="4"/>
      <c r="W189" s="4"/>
      <c r="X189" s="4"/>
      <c r="Y189" s="4"/>
      <c r="Z189" s="4"/>
    </row>
    <row r="190" ht="12.75" customHeight="1">
      <c r="A190" s="9" t="s">
        <v>849</v>
      </c>
      <c r="B190" s="10" t="s">
        <v>120</v>
      </c>
      <c r="C190" s="11" t="s">
        <v>850</v>
      </c>
      <c r="D190" s="12">
        <v>1.0</v>
      </c>
      <c r="E190" s="13" t="s">
        <v>171</v>
      </c>
      <c r="F190" s="14" t="str">
        <f>IF(Tabela18[[#This Row],[Estações]]="HMOFICINA","VMS",IFERROR(VLOOKUP(B190,'Cadastro Estacoes'!$A$2:$Z$201,26,0),""))</f>
        <v>#ERROR!</v>
      </c>
      <c r="G190" s="15" t="s">
        <v>67</v>
      </c>
      <c r="H190" s="15" t="s">
        <v>851</v>
      </c>
      <c r="I190" s="15" t="s">
        <v>852</v>
      </c>
      <c r="J190" s="15">
        <v>3.0</v>
      </c>
      <c r="K190" s="15" t="s">
        <v>23</v>
      </c>
      <c r="L190" s="15" t="s">
        <v>147</v>
      </c>
      <c r="M190" s="16" t="s">
        <v>844</v>
      </c>
      <c r="N190" s="15" t="s">
        <v>22</v>
      </c>
      <c r="O190" s="17">
        <v>44167.0</v>
      </c>
      <c r="P190" s="18" t="str">
        <f>IFERROR(VLOOKUP(B190,'Cadastro Estacoes'!$A:$B,2,0),"")</f>
        <v>SISMO®CATTALINI</v>
      </c>
      <c r="Q190" s="4"/>
      <c r="R190" s="4"/>
      <c r="S190" s="4"/>
      <c r="T190" s="4"/>
      <c r="U190" s="4"/>
      <c r="V190" s="4"/>
      <c r="W190" s="4"/>
      <c r="X190" s="4"/>
      <c r="Y190" s="4"/>
      <c r="Z190" s="4"/>
    </row>
    <row r="191" ht="12.75" customHeight="1">
      <c r="A191" s="9" t="s">
        <v>853</v>
      </c>
      <c r="B191" s="10" t="s">
        <v>255</v>
      </c>
      <c r="C191" s="11" t="s">
        <v>854</v>
      </c>
      <c r="D191" s="12">
        <v>0.0</v>
      </c>
      <c r="E191" s="13" t="s">
        <v>855</v>
      </c>
      <c r="F191" s="14" t="str">
        <f>IF(Tabela18[[#This Row],[Estações]]="HMOFICINA","VMS",IFERROR(VLOOKUP(B191,'Cadastro Estacoes'!$A$2:$Z$201,26,0),""))</f>
        <v>#ERROR!</v>
      </c>
      <c r="G191" s="15" t="s">
        <v>67</v>
      </c>
      <c r="H191" s="15" t="s">
        <v>856</v>
      </c>
      <c r="I191" s="15"/>
      <c r="J191" s="15"/>
      <c r="K191" s="15" t="s">
        <v>30</v>
      </c>
      <c r="L191" s="15" t="s">
        <v>30</v>
      </c>
      <c r="M191" s="16" t="s">
        <v>801</v>
      </c>
      <c r="N191" s="15" t="s">
        <v>78</v>
      </c>
      <c r="O191" s="17">
        <v>44068.0</v>
      </c>
      <c r="P191" s="18" t="str">
        <f>IFERROR(VLOOKUP(B191,'Cadastro Estacoes'!$A:$B,2,0),"")</f>
        <v>SISMO®LIBRA/MULTI</v>
      </c>
      <c r="Q191" s="4"/>
      <c r="R191" s="4"/>
      <c r="S191" s="4"/>
      <c r="T191" s="4"/>
      <c r="U191" s="4"/>
      <c r="V191" s="4"/>
      <c r="W191" s="4"/>
      <c r="X191" s="4"/>
      <c r="Y191" s="4"/>
      <c r="Z191" s="4"/>
    </row>
    <row r="192" ht="12.75" customHeight="1">
      <c r="A192" s="9" t="s">
        <v>857</v>
      </c>
      <c r="B192" s="10" t="s">
        <v>158</v>
      </c>
      <c r="C192" s="11" t="s">
        <v>854</v>
      </c>
      <c r="D192" s="12">
        <v>0.0</v>
      </c>
      <c r="E192" s="13" t="s">
        <v>731</v>
      </c>
      <c r="F192" s="14" t="str">
        <f>IF(Tabela18[[#This Row],[Estações]]="HMOFICINA","VMS",IFERROR(VLOOKUP(B192,'Cadastro Estacoes'!$A$2:$Z$201,26,0),""))</f>
        <v>#ERROR!</v>
      </c>
      <c r="G192" s="15" t="s">
        <v>67</v>
      </c>
      <c r="H192" s="15" t="s">
        <v>856</v>
      </c>
      <c r="I192" s="15"/>
      <c r="J192" s="15"/>
      <c r="K192" s="15" t="s">
        <v>30</v>
      </c>
      <c r="L192" s="15" t="s">
        <v>30</v>
      </c>
      <c r="M192" s="16" t="s">
        <v>801</v>
      </c>
      <c r="N192" s="15" t="s">
        <v>78</v>
      </c>
      <c r="O192" s="17">
        <v>44068.0</v>
      </c>
      <c r="P192" s="18" t="str">
        <f>IFERROR(VLOOKUP(B192,'Cadastro Estacoes'!$A:$B,2,0),"")</f>
        <v>SISMO®LIBRA/MULTI</v>
      </c>
      <c r="Q192" s="4"/>
      <c r="R192" s="4"/>
      <c r="S192" s="4"/>
      <c r="T192" s="4"/>
      <c r="U192" s="4"/>
      <c r="V192" s="4"/>
      <c r="W192" s="4"/>
      <c r="X192" s="4"/>
      <c r="Y192" s="4"/>
      <c r="Z192" s="4"/>
    </row>
    <row r="193" ht="12.75" customHeight="1">
      <c r="A193" s="9" t="s">
        <v>858</v>
      </c>
      <c r="B193" s="10" t="s">
        <v>362</v>
      </c>
      <c r="C193" s="11" t="s">
        <v>854</v>
      </c>
      <c r="D193" s="12">
        <v>0.0</v>
      </c>
      <c r="E193" s="13" t="s">
        <v>859</v>
      </c>
      <c r="F193" s="14" t="str">
        <f>IF(Tabela18[[#This Row],[Estações]]="HMOFICINA","VMS",IFERROR(VLOOKUP(B193,'Cadastro Estacoes'!$A$2:$Z$201,26,0),""))</f>
        <v>#ERROR!</v>
      </c>
      <c r="G193" s="15" t="s">
        <v>67</v>
      </c>
      <c r="H193" s="15" t="s">
        <v>856</v>
      </c>
      <c r="I193" s="15"/>
      <c r="J193" s="15"/>
      <c r="K193" s="15" t="s">
        <v>23</v>
      </c>
      <c r="L193" s="15" t="s">
        <v>30</v>
      </c>
      <c r="M193" s="16" t="s">
        <v>801</v>
      </c>
      <c r="N193" s="15" t="s">
        <v>78</v>
      </c>
      <c r="O193" s="17">
        <v>44021.0</v>
      </c>
      <c r="P193" s="18" t="str">
        <f>IFERROR(VLOOKUP(B193,'Cadastro Estacoes'!$A:$B,2,0),"")</f>
        <v>SISMO®QUIRIRI</v>
      </c>
      <c r="Q193" s="4"/>
      <c r="R193" s="4"/>
      <c r="S193" s="4"/>
      <c r="T193" s="4"/>
      <c r="U193" s="4"/>
      <c r="V193" s="4"/>
      <c r="W193" s="4"/>
      <c r="X193" s="4"/>
      <c r="Y193" s="4"/>
      <c r="Z193" s="4"/>
    </row>
    <row r="194" ht="12.75" customHeight="1">
      <c r="A194" s="9" t="s">
        <v>860</v>
      </c>
      <c r="B194" s="10" t="s">
        <v>102</v>
      </c>
      <c r="C194" s="11" t="s">
        <v>854</v>
      </c>
      <c r="D194" s="12">
        <v>0.0</v>
      </c>
      <c r="E194" s="13" t="s">
        <v>861</v>
      </c>
      <c r="F194" s="14" t="str">
        <f>IF(Tabela18[[#This Row],[Estações]]="HMOFICINA","VMS",IFERROR(VLOOKUP(B194,'Cadastro Estacoes'!$A$2:$Z$201,26,0),""))</f>
        <v>#ERROR!</v>
      </c>
      <c r="G194" s="15" t="s">
        <v>67</v>
      </c>
      <c r="H194" s="15" t="s">
        <v>856</v>
      </c>
      <c r="I194" s="15"/>
      <c r="J194" s="15"/>
      <c r="K194" s="15" t="s">
        <v>23</v>
      </c>
      <c r="L194" s="15" t="s">
        <v>30</v>
      </c>
      <c r="M194" s="16" t="s">
        <v>801</v>
      </c>
      <c r="N194" s="15" t="s">
        <v>78</v>
      </c>
      <c r="O194" s="17">
        <v>44114.0</v>
      </c>
      <c r="P194" s="18" t="str">
        <f>IFERROR(VLOOKUP(B194,'Cadastro Estacoes'!$A:$B,2,0),"")</f>
        <v>SISMO®QUIRIRI</v>
      </c>
      <c r="Q194" s="4"/>
      <c r="R194" s="4"/>
      <c r="S194" s="4"/>
      <c r="T194" s="4"/>
      <c r="U194" s="4"/>
      <c r="V194" s="4"/>
      <c r="W194" s="4"/>
      <c r="X194" s="4"/>
      <c r="Y194" s="4"/>
      <c r="Z194" s="4"/>
    </row>
    <row r="195" ht="12.75" customHeight="1">
      <c r="A195" s="9" t="s">
        <v>862</v>
      </c>
      <c r="B195" s="10" t="s">
        <v>301</v>
      </c>
      <c r="C195" s="11" t="s">
        <v>854</v>
      </c>
      <c r="D195" s="12">
        <v>0.0</v>
      </c>
      <c r="E195" s="13" t="s">
        <v>863</v>
      </c>
      <c r="F195" s="14" t="str">
        <f>IF(Tabela18[[#This Row],[Estações]]="HMOFICINA","VMS",IFERROR(VLOOKUP(B195,'Cadastro Estacoes'!$A$2:$Z$201,26,0),""))</f>
        <v>#ERROR!</v>
      </c>
      <c r="G195" s="15" t="s">
        <v>67</v>
      </c>
      <c r="H195" s="15" t="s">
        <v>856</v>
      </c>
      <c r="I195" s="15"/>
      <c r="J195" s="15"/>
      <c r="K195" s="15" t="s">
        <v>23</v>
      </c>
      <c r="L195" s="15" t="s">
        <v>30</v>
      </c>
      <c r="M195" s="16" t="s">
        <v>801</v>
      </c>
      <c r="N195" s="15" t="s">
        <v>78</v>
      </c>
      <c r="O195" s="17">
        <v>44207.0</v>
      </c>
      <c r="P195" s="18" t="str">
        <f>IFERROR(VLOOKUP(B195,'Cadastro Estacoes'!$A:$B,2,0),"")</f>
        <v>SISMO®QUIRIRI</v>
      </c>
      <c r="Q195" s="4"/>
      <c r="R195" s="4"/>
      <c r="S195" s="4"/>
      <c r="T195" s="4"/>
      <c r="U195" s="4"/>
      <c r="V195" s="4"/>
      <c r="W195" s="4"/>
      <c r="X195" s="4"/>
      <c r="Y195" s="4"/>
      <c r="Z195" s="4"/>
    </row>
    <row r="196" ht="12.75" customHeight="1">
      <c r="A196" s="9" t="s">
        <v>864</v>
      </c>
      <c r="B196" s="10" t="s">
        <v>608</v>
      </c>
      <c r="C196" s="11" t="s">
        <v>854</v>
      </c>
      <c r="D196" s="12">
        <v>0.0</v>
      </c>
      <c r="E196" s="13" t="s">
        <v>865</v>
      </c>
      <c r="F196" s="14" t="str">
        <f>IF(Tabela18[[#This Row],[Estações]]="HMOFICINA","VMS",IFERROR(VLOOKUP(B196,'Cadastro Estacoes'!$A$2:$Z$201,26,0),""))</f>
        <v>#ERROR!</v>
      </c>
      <c r="G196" s="15" t="s">
        <v>67</v>
      </c>
      <c r="H196" s="15" t="s">
        <v>856</v>
      </c>
      <c r="I196" s="15"/>
      <c r="J196" s="15"/>
      <c r="K196" s="15" t="s">
        <v>30</v>
      </c>
      <c r="L196" s="15" t="s">
        <v>30</v>
      </c>
      <c r="M196" s="16" t="s">
        <v>801</v>
      </c>
      <c r="N196" s="15" t="s">
        <v>78</v>
      </c>
      <c r="O196" s="17">
        <v>44124.0</v>
      </c>
      <c r="P196" s="18" t="str">
        <f>IFERROR(VLOOKUP(B196,'Cadastro Estacoes'!$A:$B,2,0),"")</f>
        <v>SISMO®COSAN</v>
      </c>
      <c r="Q196" s="4"/>
      <c r="R196" s="4"/>
      <c r="S196" s="4"/>
      <c r="T196" s="4"/>
      <c r="U196" s="4"/>
      <c r="V196" s="4"/>
      <c r="W196" s="4"/>
      <c r="X196" s="4"/>
      <c r="Y196" s="4"/>
      <c r="Z196" s="4"/>
    </row>
    <row r="197" ht="12.75" customHeight="1">
      <c r="A197" s="9" t="s">
        <v>866</v>
      </c>
      <c r="B197" s="10" t="s">
        <v>96</v>
      </c>
      <c r="C197" s="11" t="s">
        <v>854</v>
      </c>
      <c r="D197" s="12">
        <v>0.0</v>
      </c>
      <c r="E197" s="13" t="s">
        <v>209</v>
      </c>
      <c r="F197" s="14" t="str">
        <f>IF(Tabela18[[#This Row],[Estações]]="HMOFICINA","VMS",IFERROR(VLOOKUP(B197,'Cadastro Estacoes'!$A$2:$Z$201,26,0),""))</f>
        <v>#ERROR!</v>
      </c>
      <c r="G197" s="15" t="s">
        <v>67</v>
      </c>
      <c r="H197" s="15" t="s">
        <v>867</v>
      </c>
      <c r="I197" s="15"/>
      <c r="J197" s="15">
        <v>1.0</v>
      </c>
      <c r="K197" s="15" t="s">
        <v>58</v>
      </c>
      <c r="L197" s="15" t="s">
        <v>77</v>
      </c>
      <c r="M197" s="16" t="s">
        <v>801</v>
      </c>
      <c r="N197" s="15" t="s">
        <v>78</v>
      </c>
      <c r="O197" s="17">
        <v>44110.0</v>
      </c>
      <c r="P197" s="18" t="str">
        <f>IFERROR(VLOOKUP(B197,'Cadastro Estacoes'!$A:$B,2,0),"")</f>
        <v>SISMO®TAPAJOS</v>
      </c>
      <c r="Q197" s="4"/>
      <c r="R197" s="4"/>
      <c r="S197" s="4"/>
      <c r="T197" s="4"/>
      <c r="U197" s="4"/>
      <c r="V197" s="4"/>
      <c r="W197" s="4"/>
      <c r="X197" s="4"/>
      <c r="Y197" s="4"/>
      <c r="Z197" s="4"/>
    </row>
    <row r="198" ht="12.75" customHeight="1">
      <c r="A198" s="9" t="s">
        <v>868</v>
      </c>
      <c r="B198" s="10" t="s">
        <v>93</v>
      </c>
      <c r="C198" s="11" t="s">
        <v>854</v>
      </c>
      <c r="D198" s="12">
        <v>0.0</v>
      </c>
      <c r="E198" s="13" t="s">
        <v>209</v>
      </c>
      <c r="F198" s="14" t="str">
        <f>IF(Tabela18[[#This Row],[Estações]]="HMOFICINA","VMS",IFERROR(VLOOKUP(B198,'Cadastro Estacoes'!$A$2:$Z$201,26,0),""))</f>
        <v>#ERROR!</v>
      </c>
      <c r="G198" s="15" t="s">
        <v>67</v>
      </c>
      <c r="H198" s="15" t="s">
        <v>867</v>
      </c>
      <c r="I198" s="15"/>
      <c r="J198" s="15">
        <v>1.0</v>
      </c>
      <c r="K198" s="15" t="s">
        <v>58</v>
      </c>
      <c r="L198" s="15" t="s">
        <v>77</v>
      </c>
      <c r="M198" s="16" t="s">
        <v>801</v>
      </c>
      <c r="N198" s="15" t="s">
        <v>78</v>
      </c>
      <c r="O198" s="17">
        <v>44110.0</v>
      </c>
      <c r="P198" s="18" t="str">
        <f>IFERROR(VLOOKUP(B198,'Cadastro Estacoes'!$A:$B,2,0),"")</f>
        <v>SISMO®TAPAJOS</v>
      </c>
      <c r="Q198" s="4"/>
      <c r="R198" s="4"/>
      <c r="S198" s="4"/>
      <c r="T198" s="4"/>
      <c r="U198" s="4"/>
      <c r="V198" s="4"/>
      <c r="W198" s="4"/>
      <c r="X198" s="4"/>
      <c r="Y198" s="4"/>
      <c r="Z198" s="4"/>
    </row>
    <row r="199" ht="12.75" customHeight="1">
      <c r="A199" s="9" t="s">
        <v>869</v>
      </c>
      <c r="B199" s="10" t="s">
        <v>228</v>
      </c>
      <c r="C199" s="11" t="s">
        <v>854</v>
      </c>
      <c r="D199" s="12">
        <v>0.0</v>
      </c>
      <c r="E199" s="13" t="s">
        <v>209</v>
      </c>
      <c r="F199" s="14" t="str">
        <f>IF(Tabela18[[#This Row],[Estações]]="HMOFICINA","VMS",IFERROR(VLOOKUP(B199,'Cadastro Estacoes'!$A$2:$Z$201,26,0),""))</f>
        <v>#ERROR!</v>
      </c>
      <c r="G199" s="15" t="s">
        <v>67</v>
      </c>
      <c r="H199" s="15" t="s">
        <v>867</v>
      </c>
      <c r="I199" s="15"/>
      <c r="J199" s="15">
        <v>1.0</v>
      </c>
      <c r="K199" s="15" t="s">
        <v>58</v>
      </c>
      <c r="L199" s="15" t="s">
        <v>77</v>
      </c>
      <c r="M199" s="16" t="s">
        <v>801</v>
      </c>
      <c r="N199" s="15" t="s">
        <v>78</v>
      </c>
      <c r="O199" s="17">
        <v>44110.0</v>
      </c>
      <c r="P199" s="18" t="str">
        <f>IFERROR(VLOOKUP(B199,'Cadastro Estacoes'!$A:$B,2,0),"")</f>
        <v>SISMO®TAPAJOS</v>
      </c>
      <c r="Q199" s="4"/>
      <c r="R199" s="4"/>
      <c r="S199" s="4"/>
      <c r="T199" s="4"/>
      <c r="U199" s="4"/>
      <c r="V199" s="4"/>
      <c r="W199" s="4"/>
      <c r="X199" s="4"/>
      <c r="Y199" s="4"/>
      <c r="Z199" s="4"/>
    </row>
    <row r="200" ht="12.75" customHeight="1">
      <c r="A200" s="9" t="s">
        <v>870</v>
      </c>
      <c r="B200" s="10" t="s">
        <v>87</v>
      </c>
      <c r="C200" s="11" t="s">
        <v>854</v>
      </c>
      <c r="D200" s="12">
        <v>0.0</v>
      </c>
      <c r="E200" s="13" t="s">
        <v>209</v>
      </c>
      <c r="F200" s="14" t="str">
        <f>IF(Tabela18[[#This Row],[Estações]]="HMOFICINA","VMS",IFERROR(VLOOKUP(B200,'Cadastro Estacoes'!$A$2:$Z$201,26,0),""))</f>
        <v>#ERROR!</v>
      </c>
      <c r="G200" s="15" t="s">
        <v>67</v>
      </c>
      <c r="H200" s="15" t="s">
        <v>867</v>
      </c>
      <c r="I200" s="15"/>
      <c r="J200" s="15">
        <v>1.0</v>
      </c>
      <c r="K200" s="15" t="s">
        <v>26</v>
      </c>
      <c r="L200" s="15" t="s">
        <v>77</v>
      </c>
      <c r="M200" s="16" t="s">
        <v>801</v>
      </c>
      <c r="N200" s="15" t="s">
        <v>78</v>
      </c>
      <c r="O200" s="17">
        <v>44126.0</v>
      </c>
      <c r="P200" s="18" t="str">
        <f>IFERROR(VLOOKUP(B200,'Cadastro Estacoes'!$A:$B,2,0),"")</f>
        <v>SISMO®PSE</v>
      </c>
      <c r="Q200" s="4"/>
      <c r="R200" s="4"/>
      <c r="S200" s="4"/>
      <c r="T200" s="4"/>
      <c r="U200" s="4"/>
      <c r="V200" s="4"/>
      <c r="W200" s="4"/>
      <c r="X200" s="4"/>
      <c r="Y200" s="4"/>
      <c r="Z200" s="4"/>
    </row>
    <row r="201" ht="12.75" customHeight="1">
      <c r="A201" s="9" t="s">
        <v>871</v>
      </c>
      <c r="B201" s="10" t="s">
        <v>480</v>
      </c>
      <c r="C201" s="11" t="s">
        <v>854</v>
      </c>
      <c r="D201" s="12">
        <v>0.0</v>
      </c>
      <c r="E201" s="13" t="s">
        <v>209</v>
      </c>
      <c r="F201" s="14" t="str">
        <f>IF(Tabela18[[#This Row],[Estações]]="HMOFICINA","VMS",IFERROR(VLOOKUP(B201,'Cadastro Estacoes'!$A$2:$Z$201,26,0),""))</f>
        <v>#ERROR!</v>
      </c>
      <c r="G201" s="15" t="s">
        <v>67</v>
      </c>
      <c r="H201" s="15" t="s">
        <v>867</v>
      </c>
      <c r="I201" s="15"/>
      <c r="J201" s="15"/>
      <c r="K201" s="15" t="s">
        <v>77</v>
      </c>
      <c r="L201" s="15" t="s">
        <v>77</v>
      </c>
      <c r="M201" s="16" t="s">
        <v>801</v>
      </c>
      <c r="N201" s="15" t="s">
        <v>78</v>
      </c>
      <c r="O201" s="17">
        <v>44021.0</v>
      </c>
      <c r="P201" s="18" t="str">
        <f>IFERROR(VLOOKUP(B201,'Cadastro Estacoes'!$A:$B,2,0),"")</f>
        <v>SISMO®CONSORCIO</v>
      </c>
      <c r="Q201" s="4"/>
      <c r="R201" s="4"/>
      <c r="S201" s="4"/>
      <c r="T201" s="4"/>
      <c r="U201" s="4"/>
      <c r="V201" s="4"/>
      <c r="W201" s="4"/>
      <c r="X201" s="4"/>
      <c r="Y201" s="4"/>
      <c r="Z201" s="4"/>
    </row>
    <row r="202" ht="12.75" customHeight="1">
      <c r="A202" s="9" t="s">
        <v>872</v>
      </c>
      <c r="B202" s="10" t="s">
        <v>511</v>
      </c>
      <c r="C202" s="11" t="s">
        <v>854</v>
      </c>
      <c r="D202" s="12">
        <v>0.0</v>
      </c>
      <c r="E202" s="13" t="s">
        <v>836</v>
      </c>
      <c r="F202" s="14" t="str">
        <f>IF(Tabela18[[#This Row],[Estações]]="HMOFICINA","VMS",IFERROR(VLOOKUP(B202,'Cadastro Estacoes'!$A$2:$Z$201,26,0),""))</f>
        <v>#ERROR!</v>
      </c>
      <c r="G202" s="15" t="s">
        <v>67</v>
      </c>
      <c r="H202" s="15" t="s">
        <v>873</v>
      </c>
      <c r="I202" s="15" t="s">
        <v>874</v>
      </c>
      <c r="J202" s="15">
        <v>1.0</v>
      </c>
      <c r="K202" s="15" t="s">
        <v>58</v>
      </c>
      <c r="L202" s="15" t="s">
        <v>147</v>
      </c>
      <c r="M202" s="16" t="s">
        <v>164</v>
      </c>
      <c r="N202" s="15" t="s">
        <v>78</v>
      </c>
      <c r="O202" s="17" t="s">
        <v>164</v>
      </c>
      <c r="P202" s="18" t="str">
        <f>IFERROR(VLOOKUP(B202,'Cadastro Estacoes'!$A:$B,2,0),"")</f>
        <v>SISMO®BTS</v>
      </c>
      <c r="Q202" s="4"/>
      <c r="R202" s="4"/>
      <c r="S202" s="4"/>
      <c r="T202" s="4"/>
      <c r="U202" s="4"/>
      <c r="V202" s="4"/>
      <c r="W202" s="4"/>
      <c r="X202" s="4"/>
      <c r="Y202" s="4"/>
      <c r="Z202" s="4"/>
    </row>
    <row r="203" ht="12.75" customHeight="1">
      <c r="A203" s="9" t="s">
        <v>875</v>
      </c>
      <c r="B203" s="10" t="s">
        <v>763</v>
      </c>
      <c r="C203" s="11" t="s">
        <v>876</v>
      </c>
      <c r="D203" s="12">
        <v>0.0</v>
      </c>
      <c r="E203" s="13" t="s">
        <v>671</v>
      </c>
      <c r="F203" s="14" t="str">
        <f>IF(Tabela18[[#This Row],[Estações]]="HMOFICINA","VMS",IFERROR(VLOOKUP(B203,'Cadastro Estacoes'!$A$2:$Z$201,26,0),""))</f>
        <v>#ERROR!</v>
      </c>
      <c r="G203" s="15" t="s">
        <v>67</v>
      </c>
      <c r="H203" s="15" t="s">
        <v>873</v>
      </c>
      <c r="I203" s="15" t="s">
        <v>874</v>
      </c>
      <c r="J203" s="15">
        <v>1.0</v>
      </c>
      <c r="K203" s="15" t="s">
        <v>19</v>
      </c>
      <c r="L203" s="15" t="s">
        <v>19</v>
      </c>
      <c r="M203" s="16" t="s">
        <v>164</v>
      </c>
      <c r="N203" s="15" t="s">
        <v>78</v>
      </c>
      <c r="O203" s="17">
        <v>44069.0</v>
      </c>
      <c r="P203" s="18" t="str">
        <f>IFERROR(VLOOKUP(B203,'Cadastro Estacoes'!$A:$B,2,0),"")</f>
        <v>SISMO®ALUMAR</v>
      </c>
      <c r="Q203" s="4"/>
      <c r="R203" s="4"/>
      <c r="S203" s="4"/>
      <c r="T203" s="4"/>
      <c r="U203" s="4"/>
      <c r="V203" s="4"/>
      <c r="W203" s="4"/>
      <c r="X203" s="4"/>
      <c r="Y203" s="4"/>
      <c r="Z203" s="4"/>
    </row>
    <row r="204" ht="12.75" customHeight="1">
      <c r="A204" s="9" t="s">
        <v>877</v>
      </c>
      <c r="B204" s="10" t="s">
        <v>768</v>
      </c>
      <c r="C204" s="11" t="s">
        <v>878</v>
      </c>
      <c r="D204" s="12">
        <v>0.0</v>
      </c>
      <c r="E204" s="13" t="s">
        <v>671</v>
      </c>
      <c r="F204" s="14" t="str">
        <f>IF(Tabela18[[#This Row],[Estações]]="HMOFICINA","VMS",IFERROR(VLOOKUP(B204,'Cadastro Estacoes'!$A$2:$Z$201,26,0),""))</f>
        <v>#ERROR!</v>
      </c>
      <c r="G204" s="15" t="s">
        <v>67</v>
      </c>
      <c r="H204" s="15" t="s">
        <v>873</v>
      </c>
      <c r="I204" s="15" t="s">
        <v>874</v>
      </c>
      <c r="J204" s="15">
        <v>1.0</v>
      </c>
      <c r="K204" s="15" t="s">
        <v>19</v>
      </c>
      <c r="L204" s="15" t="s">
        <v>19</v>
      </c>
      <c r="M204" s="16" t="s">
        <v>164</v>
      </c>
      <c r="N204" s="15" t="s">
        <v>78</v>
      </c>
      <c r="O204" s="17">
        <v>44069.0</v>
      </c>
      <c r="P204" s="18" t="str">
        <f>IFERROR(VLOOKUP(B204,'Cadastro Estacoes'!$A:$B,2,0),"")</f>
        <v>SISMO®ALUMAR</v>
      </c>
      <c r="Q204" s="4"/>
      <c r="R204" s="4"/>
      <c r="S204" s="4"/>
      <c r="T204" s="4"/>
      <c r="U204" s="4"/>
      <c r="V204" s="4"/>
      <c r="W204" s="4"/>
      <c r="X204" s="4"/>
      <c r="Y204" s="4"/>
      <c r="Z204" s="4"/>
    </row>
    <row r="205" ht="12.75" customHeight="1">
      <c r="A205" s="9" t="s">
        <v>879</v>
      </c>
      <c r="B205" s="10" t="s">
        <v>348</v>
      </c>
      <c r="C205" s="11" t="s">
        <v>880</v>
      </c>
      <c r="D205" s="12">
        <v>0.0</v>
      </c>
      <c r="E205" s="13" t="s">
        <v>671</v>
      </c>
      <c r="F205" s="14" t="str">
        <f>IF(Tabela18[[#This Row],[Estações]]="HMOFICINA","VMS",IFERROR(VLOOKUP(B205,'Cadastro Estacoes'!$A$2:$Z$201,26,0),""))</f>
        <v>#ERROR!</v>
      </c>
      <c r="G205" s="15" t="s">
        <v>67</v>
      </c>
      <c r="H205" s="15" t="s">
        <v>873</v>
      </c>
      <c r="I205" s="15" t="s">
        <v>874</v>
      </c>
      <c r="J205" s="15">
        <v>1.0</v>
      </c>
      <c r="K205" s="15" t="s">
        <v>19</v>
      </c>
      <c r="L205" s="15" t="s">
        <v>19</v>
      </c>
      <c r="M205" s="16" t="s">
        <v>164</v>
      </c>
      <c r="N205" s="15" t="s">
        <v>78</v>
      </c>
      <c r="O205" s="17">
        <v>44069.0</v>
      </c>
      <c r="P205" s="18" t="str">
        <f>IFERROR(VLOOKUP(B205,'Cadastro Estacoes'!$A:$B,2,0),"")</f>
        <v>SISMO®ALUMAR</v>
      </c>
      <c r="Q205" s="4"/>
      <c r="R205" s="4"/>
      <c r="S205" s="4"/>
      <c r="T205" s="4"/>
      <c r="U205" s="4"/>
      <c r="V205" s="4"/>
      <c r="W205" s="4"/>
      <c r="X205" s="4"/>
      <c r="Y205" s="4"/>
      <c r="Z205" s="4"/>
    </row>
    <row r="206" ht="12.75" customHeight="1">
      <c r="A206" s="9" t="s">
        <v>881</v>
      </c>
      <c r="B206" s="10" t="s">
        <v>136</v>
      </c>
      <c r="C206" s="11" t="s">
        <v>882</v>
      </c>
      <c r="D206" s="12">
        <v>0.0</v>
      </c>
      <c r="E206" s="13" t="s">
        <v>671</v>
      </c>
      <c r="F206" s="14" t="str">
        <f>IF(Tabela18[[#This Row],[Estações]]="HMOFICINA","VMS",IFERROR(VLOOKUP(B206,'Cadastro Estacoes'!$A$2:$Z$201,26,0),""))</f>
        <v>#ERROR!</v>
      </c>
      <c r="G206" s="15" t="s">
        <v>67</v>
      </c>
      <c r="H206" s="15" t="s">
        <v>873</v>
      </c>
      <c r="I206" s="15" t="s">
        <v>874</v>
      </c>
      <c r="J206" s="15">
        <v>1.0</v>
      </c>
      <c r="K206" s="15" t="s">
        <v>19</v>
      </c>
      <c r="L206" s="15" t="s">
        <v>19</v>
      </c>
      <c r="M206" s="16" t="s">
        <v>164</v>
      </c>
      <c r="N206" s="15" t="s">
        <v>78</v>
      </c>
      <c r="O206" s="17">
        <v>44069.0</v>
      </c>
      <c r="P206" s="18" t="str">
        <f>IFERROR(VLOOKUP(B206,'Cadastro Estacoes'!$A:$B,2,0),"")</f>
        <v>SISMO®VALEPDM</v>
      </c>
      <c r="Q206" s="4"/>
      <c r="R206" s="4"/>
      <c r="S206" s="4"/>
      <c r="T206" s="4"/>
      <c r="U206" s="4"/>
      <c r="V206" s="4"/>
      <c r="W206" s="4"/>
      <c r="X206" s="4"/>
      <c r="Y206" s="4"/>
      <c r="Z206" s="4"/>
    </row>
    <row r="207" ht="12.75" customHeight="1">
      <c r="A207" s="9" t="s">
        <v>883</v>
      </c>
      <c r="B207" s="10" t="s">
        <v>648</v>
      </c>
      <c r="C207" s="11" t="s">
        <v>884</v>
      </c>
      <c r="D207" s="12">
        <v>0.0</v>
      </c>
      <c r="E207" s="13" t="s">
        <v>696</v>
      </c>
      <c r="F207" s="14" t="str">
        <f>IF(Tabela18[[#This Row],[Estações]]="HMOFICINA","VMS",IFERROR(VLOOKUP(B207,'Cadastro Estacoes'!$A$2:$Z$201,26,0),""))</f>
        <v>#ERROR!</v>
      </c>
      <c r="G207" s="15" t="s">
        <v>67</v>
      </c>
      <c r="H207" s="15" t="s">
        <v>885</v>
      </c>
      <c r="I207" s="15"/>
      <c r="J207" s="15"/>
      <c r="K207" s="15" t="s">
        <v>52</v>
      </c>
      <c r="L207" s="15" t="s">
        <v>37</v>
      </c>
      <c r="M207" s="16" t="s">
        <v>171</v>
      </c>
      <c r="N207" s="15" t="s">
        <v>78</v>
      </c>
      <c r="O207" s="17">
        <v>44099.0</v>
      </c>
      <c r="P207" s="18" t="str">
        <f>IFERROR(VLOOKUP(B207,'Cadastro Estacoes'!$A:$B,2,0),"")</f>
        <v>SISMO®UBU</v>
      </c>
      <c r="Q207" s="4"/>
      <c r="R207" s="4"/>
      <c r="S207" s="4"/>
      <c r="T207" s="4"/>
      <c r="U207" s="4"/>
      <c r="V207" s="4"/>
      <c r="W207" s="4"/>
      <c r="X207" s="4"/>
      <c r="Y207" s="4"/>
      <c r="Z207" s="4"/>
    </row>
    <row r="208" ht="12.75" customHeight="1">
      <c r="A208" s="9" t="s">
        <v>886</v>
      </c>
      <c r="B208" s="10" t="s">
        <v>648</v>
      </c>
      <c r="C208" s="11" t="s">
        <v>887</v>
      </c>
      <c r="D208" s="12">
        <v>0.0</v>
      </c>
      <c r="E208" s="13" t="s">
        <v>408</v>
      </c>
      <c r="F208" s="14" t="str">
        <f>IF(Tabela18[[#This Row],[Estações]]="HMOFICINA","VMS",IFERROR(VLOOKUP(B208,'Cadastro Estacoes'!$A$2:$Z$201,26,0),""))</f>
        <v>#ERROR!</v>
      </c>
      <c r="G208" s="15" t="s">
        <v>67</v>
      </c>
      <c r="H208" s="15" t="s">
        <v>888</v>
      </c>
      <c r="I208" s="15"/>
      <c r="J208" s="15"/>
      <c r="K208" s="15" t="s">
        <v>52</v>
      </c>
      <c r="L208" s="15" t="s">
        <v>37</v>
      </c>
      <c r="M208" s="16" t="s">
        <v>171</v>
      </c>
      <c r="N208" s="15" t="s">
        <v>22</v>
      </c>
      <c r="O208" s="17">
        <v>44099.0</v>
      </c>
      <c r="P208" s="18" t="str">
        <f>IFERROR(VLOOKUP(B208,'Cadastro Estacoes'!$A:$B,2,0),"")</f>
        <v>SISMO®UBU</v>
      </c>
      <c r="Q208" s="4"/>
      <c r="R208" s="4"/>
      <c r="S208" s="4"/>
      <c r="T208" s="4"/>
      <c r="U208" s="4"/>
      <c r="V208" s="4"/>
      <c r="W208" s="4"/>
      <c r="X208" s="4"/>
      <c r="Y208" s="4"/>
      <c r="Z208" s="4"/>
    </row>
    <row r="209" ht="12.75" customHeight="1">
      <c r="A209" s="9" t="s">
        <v>889</v>
      </c>
      <c r="B209" s="10" t="s">
        <v>791</v>
      </c>
      <c r="C209" s="11" t="s">
        <v>890</v>
      </c>
      <c r="D209" s="12">
        <v>0.0</v>
      </c>
      <c r="E209" s="13" t="s">
        <v>696</v>
      </c>
      <c r="F209" s="14" t="str">
        <f>IF(Tabela18[[#This Row],[Estações]]="HMOFICINA","VMS",IFERROR(VLOOKUP(B209,'Cadastro Estacoes'!$A$2:$Z$201,26,0),""))</f>
        <v>#ERROR!</v>
      </c>
      <c r="G209" s="15" t="s">
        <v>67</v>
      </c>
      <c r="H209" s="15" t="s">
        <v>891</v>
      </c>
      <c r="I209" s="15"/>
      <c r="J209" s="15"/>
      <c r="K209" s="15" t="s">
        <v>52</v>
      </c>
      <c r="L209" s="15" t="s">
        <v>37</v>
      </c>
      <c r="M209" s="16" t="s">
        <v>171</v>
      </c>
      <c r="N209" s="15" t="s">
        <v>78</v>
      </c>
      <c r="O209" s="17">
        <v>44099.0</v>
      </c>
      <c r="P209" s="18" t="str">
        <f>IFERROR(VLOOKUP(B209,'Cadastro Estacoes'!$A:$B,2,0),"")</f>
        <v>SISMO®UBU</v>
      </c>
      <c r="Q209" s="4"/>
      <c r="R209" s="4"/>
      <c r="S209" s="4"/>
      <c r="T209" s="4"/>
      <c r="U209" s="4"/>
      <c r="V209" s="4"/>
      <c r="W209" s="4"/>
      <c r="X209" s="4"/>
      <c r="Y209" s="4"/>
      <c r="Z209" s="4"/>
    </row>
    <row r="210" ht="12.75" customHeight="1">
      <c r="A210" s="9" t="s">
        <v>892</v>
      </c>
      <c r="B210" s="10" t="s">
        <v>651</v>
      </c>
      <c r="C210" s="11" t="s">
        <v>890</v>
      </c>
      <c r="D210" s="12">
        <v>0.0</v>
      </c>
      <c r="E210" s="13" t="s">
        <v>696</v>
      </c>
      <c r="F210" s="14" t="str">
        <f>IF(Tabela18[[#This Row],[Estações]]="HMOFICINA","VMS",IFERROR(VLOOKUP(B210,'Cadastro Estacoes'!$A$2:$Z$201,26,0),""))</f>
        <v>#ERROR!</v>
      </c>
      <c r="G210" s="15" t="s">
        <v>67</v>
      </c>
      <c r="H210" s="15" t="s">
        <v>893</v>
      </c>
      <c r="I210" s="15"/>
      <c r="J210" s="15"/>
      <c r="K210" s="15" t="s">
        <v>52</v>
      </c>
      <c r="L210" s="15" t="s">
        <v>37</v>
      </c>
      <c r="M210" s="16" t="s">
        <v>171</v>
      </c>
      <c r="N210" s="15" t="s">
        <v>78</v>
      </c>
      <c r="O210" s="17">
        <v>44099.0</v>
      </c>
      <c r="P210" s="18" t="str">
        <f>IFERROR(VLOOKUP(B210,'Cadastro Estacoes'!$A:$B,2,0),"")</f>
        <v>SISMO®UBU</v>
      </c>
      <c r="Q210" s="4"/>
      <c r="R210" s="4"/>
      <c r="S210" s="4"/>
      <c r="T210" s="4"/>
      <c r="U210" s="4"/>
      <c r="V210" s="4"/>
      <c r="W210" s="4"/>
      <c r="X210" s="4"/>
      <c r="Y210" s="4"/>
      <c r="Z210" s="4"/>
    </row>
    <row r="211" ht="12.75" customHeight="1">
      <c r="A211" s="9" t="s">
        <v>894</v>
      </c>
      <c r="B211" s="10" t="s">
        <v>651</v>
      </c>
      <c r="C211" s="11" t="s">
        <v>895</v>
      </c>
      <c r="D211" s="12">
        <v>0.0</v>
      </c>
      <c r="E211" s="13" t="s">
        <v>696</v>
      </c>
      <c r="F211" s="14" t="str">
        <f>IF(Tabela18[[#This Row],[Estações]]="HMOFICINA","VMS",IFERROR(VLOOKUP(B211,'Cadastro Estacoes'!$A$2:$Z$201,26,0),""))</f>
        <v>#ERROR!</v>
      </c>
      <c r="G211" s="15" t="s">
        <v>67</v>
      </c>
      <c r="H211" s="15"/>
      <c r="I211" s="15"/>
      <c r="J211" s="15"/>
      <c r="K211" s="15" t="s">
        <v>52</v>
      </c>
      <c r="L211" s="15" t="s">
        <v>37</v>
      </c>
      <c r="M211" s="16" t="s">
        <v>171</v>
      </c>
      <c r="N211" s="15" t="s">
        <v>22</v>
      </c>
      <c r="O211" s="17">
        <v>44091.0</v>
      </c>
      <c r="P211" s="18" t="str">
        <f>IFERROR(VLOOKUP(B211,'Cadastro Estacoes'!$A:$B,2,0),"")</f>
        <v>SISMO®UBU</v>
      </c>
      <c r="Q211" s="4"/>
      <c r="R211" s="4"/>
      <c r="S211" s="4"/>
      <c r="T211" s="4"/>
      <c r="U211" s="4"/>
      <c r="V211" s="4"/>
      <c r="W211" s="4"/>
      <c r="X211" s="4"/>
      <c r="Y211" s="4"/>
      <c r="Z211" s="4"/>
    </row>
    <row r="212" ht="12.75" customHeight="1">
      <c r="A212" s="9" t="s">
        <v>896</v>
      </c>
      <c r="B212" s="10" t="s">
        <v>651</v>
      </c>
      <c r="C212" s="11" t="s">
        <v>897</v>
      </c>
      <c r="D212" s="12">
        <v>0.0</v>
      </c>
      <c r="E212" s="13" t="s">
        <v>696</v>
      </c>
      <c r="F212" s="14" t="str">
        <f>IF(Tabela18[[#This Row],[Estações]]="HMOFICINA","VMS",IFERROR(VLOOKUP(B212,'Cadastro Estacoes'!$A$2:$Z$201,26,0),""))</f>
        <v>#ERROR!</v>
      </c>
      <c r="G212" s="15" t="s">
        <v>67</v>
      </c>
      <c r="H212" s="15"/>
      <c r="I212" s="15"/>
      <c r="J212" s="15"/>
      <c r="K212" s="15" t="s">
        <v>52</v>
      </c>
      <c r="L212" s="15" t="s">
        <v>37</v>
      </c>
      <c r="M212" s="16" t="s">
        <v>171</v>
      </c>
      <c r="N212" s="15" t="s">
        <v>22</v>
      </c>
      <c r="O212" s="17">
        <v>44091.0</v>
      </c>
      <c r="P212" s="18" t="str">
        <f>IFERROR(VLOOKUP(B212,'Cadastro Estacoes'!$A:$B,2,0),"")</f>
        <v>SISMO®UBU</v>
      </c>
      <c r="Q212" s="4"/>
      <c r="R212" s="4"/>
      <c r="S212" s="4"/>
      <c r="T212" s="4"/>
      <c r="U212" s="4"/>
      <c r="V212" s="4"/>
      <c r="W212" s="4"/>
      <c r="X212" s="4"/>
      <c r="Y212" s="4"/>
      <c r="Z212" s="4"/>
    </row>
    <row r="213" ht="12.75" customHeight="1">
      <c r="A213" s="9" t="s">
        <v>898</v>
      </c>
      <c r="B213" s="10" t="s">
        <v>791</v>
      </c>
      <c r="C213" s="11" t="s">
        <v>897</v>
      </c>
      <c r="D213" s="12">
        <v>0.0</v>
      </c>
      <c r="E213" s="13" t="s">
        <v>696</v>
      </c>
      <c r="F213" s="14" t="str">
        <f>IF(Tabela18[[#This Row],[Estações]]="HMOFICINA","VMS",IFERROR(VLOOKUP(B213,'Cadastro Estacoes'!$A$2:$Z$201,26,0),""))</f>
        <v>#ERROR!</v>
      </c>
      <c r="G213" s="15" t="s">
        <v>67</v>
      </c>
      <c r="H213" s="15"/>
      <c r="I213" s="15"/>
      <c r="J213" s="15"/>
      <c r="K213" s="15" t="s">
        <v>52</v>
      </c>
      <c r="L213" s="15" t="s">
        <v>37</v>
      </c>
      <c r="M213" s="16" t="s">
        <v>171</v>
      </c>
      <c r="N213" s="15" t="s">
        <v>22</v>
      </c>
      <c r="O213" s="17">
        <v>44091.0</v>
      </c>
      <c r="P213" s="18" t="str">
        <f>IFERROR(VLOOKUP(B213,'Cadastro Estacoes'!$A:$B,2,0),"")</f>
        <v>SISMO®UBU</v>
      </c>
      <c r="Q213" s="4"/>
      <c r="R213" s="4"/>
      <c r="S213" s="4"/>
      <c r="T213" s="4"/>
      <c r="U213" s="4"/>
      <c r="V213" s="4"/>
      <c r="W213" s="4"/>
      <c r="X213" s="4"/>
      <c r="Y213" s="4"/>
      <c r="Z213" s="4"/>
    </row>
    <row r="214" ht="12.75" customHeight="1">
      <c r="A214" s="9" t="s">
        <v>899</v>
      </c>
      <c r="B214" s="10" t="s">
        <v>648</v>
      </c>
      <c r="C214" s="11" t="s">
        <v>897</v>
      </c>
      <c r="D214" s="12">
        <v>0.0</v>
      </c>
      <c r="E214" s="13" t="s">
        <v>696</v>
      </c>
      <c r="F214" s="14" t="str">
        <f>IF(Tabela18[[#This Row],[Estações]]="HMOFICINA","VMS",IFERROR(VLOOKUP(B214,'Cadastro Estacoes'!$A$2:$Z$201,26,0),""))</f>
        <v>#ERROR!</v>
      </c>
      <c r="G214" s="15" t="s">
        <v>67</v>
      </c>
      <c r="H214" s="15"/>
      <c r="I214" s="15"/>
      <c r="J214" s="15"/>
      <c r="K214" s="15" t="s">
        <v>52</v>
      </c>
      <c r="L214" s="15" t="s">
        <v>37</v>
      </c>
      <c r="M214" s="16" t="s">
        <v>171</v>
      </c>
      <c r="N214" s="15" t="s">
        <v>22</v>
      </c>
      <c r="O214" s="17">
        <v>44091.0</v>
      </c>
      <c r="P214" s="18" t="str">
        <f>IFERROR(VLOOKUP(B214,'Cadastro Estacoes'!$A:$B,2,0),"")</f>
        <v>SISMO®UBU</v>
      </c>
      <c r="Q214" s="4"/>
      <c r="R214" s="4"/>
      <c r="S214" s="4"/>
      <c r="T214" s="4"/>
      <c r="U214" s="4"/>
      <c r="V214" s="4"/>
      <c r="W214" s="4"/>
      <c r="X214" s="4"/>
      <c r="Y214" s="4"/>
      <c r="Z214" s="4"/>
    </row>
    <row r="215" ht="12.75" customHeight="1">
      <c r="A215" s="9" t="s">
        <v>900</v>
      </c>
      <c r="B215" s="10" t="s">
        <v>648</v>
      </c>
      <c r="C215" s="11" t="s">
        <v>854</v>
      </c>
      <c r="D215" s="12">
        <v>0.0</v>
      </c>
      <c r="E215" s="13" t="s">
        <v>349</v>
      </c>
      <c r="F215" s="14" t="str">
        <f>IF(Tabela18[[#This Row],[Estações]]="HMOFICINA","VMS",IFERROR(VLOOKUP(B215,'Cadastro Estacoes'!$A$2:$Z$201,26,0),""))</f>
        <v>#ERROR!</v>
      </c>
      <c r="G215" s="15" t="s">
        <v>67</v>
      </c>
      <c r="H215" s="15" t="s">
        <v>873</v>
      </c>
      <c r="I215" s="15" t="s">
        <v>874</v>
      </c>
      <c r="J215" s="15"/>
      <c r="K215" s="15" t="s">
        <v>52</v>
      </c>
      <c r="L215" s="15" t="s">
        <v>37</v>
      </c>
      <c r="M215" s="16" t="s">
        <v>171</v>
      </c>
      <c r="N215" s="15" t="s">
        <v>78</v>
      </c>
      <c r="O215" s="17">
        <v>44097.0</v>
      </c>
      <c r="P215" s="18" t="str">
        <f>IFERROR(VLOOKUP(B215,'Cadastro Estacoes'!$A:$B,2,0),"")</f>
        <v>SISMO®UBU</v>
      </c>
      <c r="Q215" s="4"/>
      <c r="R215" s="4"/>
      <c r="S215" s="4"/>
      <c r="T215" s="4"/>
      <c r="U215" s="4"/>
      <c r="V215" s="4"/>
      <c r="W215" s="4"/>
      <c r="X215" s="4"/>
      <c r="Y215" s="4"/>
      <c r="Z215" s="4"/>
    </row>
    <row r="216" ht="12.75" customHeight="1">
      <c r="A216" s="9" t="s">
        <v>901</v>
      </c>
      <c r="B216" s="10" t="s">
        <v>791</v>
      </c>
      <c r="C216" s="11" t="s">
        <v>854</v>
      </c>
      <c r="D216" s="12">
        <v>0.0</v>
      </c>
      <c r="E216" s="13" t="s">
        <v>349</v>
      </c>
      <c r="F216" s="14" t="str">
        <f>IF(Tabela18[[#This Row],[Estações]]="HMOFICINA","VMS",IFERROR(VLOOKUP(B216,'Cadastro Estacoes'!$A$2:$Z$201,26,0),""))</f>
        <v>#ERROR!</v>
      </c>
      <c r="G216" s="15" t="s">
        <v>67</v>
      </c>
      <c r="H216" s="15" t="s">
        <v>873</v>
      </c>
      <c r="I216" s="15" t="s">
        <v>874</v>
      </c>
      <c r="J216" s="15"/>
      <c r="K216" s="15" t="s">
        <v>52</v>
      </c>
      <c r="L216" s="15" t="s">
        <v>37</v>
      </c>
      <c r="M216" s="16" t="s">
        <v>171</v>
      </c>
      <c r="N216" s="15" t="s">
        <v>78</v>
      </c>
      <c r="O216" s="17">
        <v>44097.0</v>
      </c>
      <c r="P216" s="18" t="str">
        <f>IFERROR(VLOOKUP(B216,'Cadastro Estacoes'!$A:$B,2,0),"")</f>
        <v>SISMO®UBU</v>
      </c>
      <c r="Q216" s="4"/>
      <c r="R216" s="4"/>
      <c r="S216" s="4"/>
      <c r="T216" s="4"/>
      <c r="U216" s="4"/>
      <c r="V216" s="4"/>
      <c r="W216" s="4"/>
      <c r="X216" s="4"/>
      <c r="Y216" s="4"/>
      <c r="Z216" s="4"/>
    </row>
    <row r="217" ht="12.75" customHeight="1">
      <c r="A217" s="9" t="s">
        <v>902</v>
      </c>
      <c r="B217" s="10" t="s">
        <v>651</v>
      </c>
      <c r="C217" s="11" t="s">
        <v>854</v>
      </c>
      <c r="D217" s="12">
        <v>0.0</v>
      </c>
      <c r="E217" s="13" t="s">
        <v>349</v>
      </c>
      <c r="F217" s="14" t="str">
        <f>IF(Tabela18[[#This Row],[Estações]]="HMOFICINA","VMS",IFERROR(VLOOKUP(B217,'Cadastro Estacoes'!$A$2:$Z$201,26,0),""))</f>
        <v>#ERROR!</v>
      </c>
      <c r="G217" s="15" t="s">
        <v>67</v>
      </c>
      <c r="H217" s="15" t="s">
        <v>873</v>
      </c>
      <c r="I217" s="15" t="s">
        <v>874</v>
      </c>
      <c r="J217" s="15"/>
      <c r="K217" s="15" t="s">
        <v>52</v>
      </c>
      <c r="L217" s="15" t="s">
        <v>37</v>
      </c>
      <c r="M217" s="16" t="s">
        <v>171</v>
      </c>
      <c r="N217" s="15" t="s">
        <v>78</v>
      </c>
      <c r="O217" s="17">
        <v>44097.0</v>
      </c>
      <c r="P217" s="18" t="str">
        <f>IFERROR(VLOOKUP(B217,'Cadastro Estacoes'!$A:$B,2,0),"")</f>
        <v>SISMO®UBU</v>
      </c>
      <c r="Q217" s="4"/>
      <c r="R217" s="4"/>
      <c r="S217" s="4"/>
      <c r="T217" s="4"/>
      <c r="U217" s="4"/>
      <c r="V217" s="4"/>
      <c r="W217" s="4"/>
      <c r="X217" s="4"/>
      <c r="Y217" s="4"/>
      <c r="Z217" s="4"/>
    </row>
    <row r="218" ht="12.75" customHeight="1">
      <c r="A218" s="9" t="s">
        <v>903</v>
      </c>
      <c r="B218" s="10" t="s">
        <v>661</v>
      </c>
      <c r="C218" s="11" t="s">
        <v>854</v>
      </c>
      <c r="D218" s="12">
        <v>0.0</v>
      </c>
      <c r="E218" s="13" t="s">
        <v>349</v>
      </c>
      <c r="F218" s="14" t="str">
        <f>IF(Tabela18[[#This Row],[Estações]]="HMOFICINA","VMS",IFERROR(VLOOKUP(B218,'Cadastro Estacoes'!$A$2:$Z$201,26,0),""))</f>
        <v>#ERROR!</v>
      </c>
      <c r="G218" s="15" t="s">
        <v>67</v>
      </c>
      <c r="H218" s="15" t="s">
        <v>873</v>
      </c>
      <c r="I218" s="15" t="s">
        <v>874</v>
      </c>
      <c r="J218" s="15"/>
      <c r="K218" s="15" t="s">
        <v>52</v>
      </c>
      <c r="L218" s="15" t="s">
        <v>37</v>
      </c>
      <c r="M218" s="16" t="s">
        <v>171</v>
      </c>
      <c r="N218" s="15" t="s">
        <v>78</v>
      </c>
      <c r="O218" s="17" t="s">
        <v>171</v>
      </c>
      <c r="P218" s="18" t="str">
        <f>IFERROR(VLOOKUP(B218,'Cadastro Estacoes'!$A:$B,2,0),"")</f>
        <v>SISMO®UBU</v>
      </c>
      <c r="Q218" s="4"/>
      <c r="R218" s="4"/>
      <c r="S218" s="4"/>
      <c r="T218" s="4"/>
      <c r="U218" s="4"/>
      <c r="V218" s="4"/>
      <c r="W218" s="4"/>
      <c r="X218" s="4"/>
      <c r="Y218" s="4"/>
      <c r="Z218" s="4"/>
    </row>
    <row r="219" ht="12.75" customHeight="1">
      <c r="A219" s="9" t="s">
        <v>904</v>
      </c>
      <c r="B219" s="10" t="s">
        <v>460</v>
      </c>
      <c r="C219" s="11" t="s">
        <v>854</v>
      </c>
      <c r="D219" s="12">
        <v>0.0</v>
      </c>
      <c r="E219" s="13" t="s">
        <v>349</v>
      </c>
      <c r="F219" s="14" t="str">
        <f>IF(Tabela18[[#This Row],[Estações]]="HMOFICINA","VMS",IFERROR(VLOOKUP(B219,'Cadastro Estacoes'!$A$2:$Z$201,26,0),""))</f>
        <v>#ERROR!</v>
      </c>
      <c r="G219" s="15" t="s">
        <v>67</v>
      </c>
      <c r="H219" s="15" t="s">
        <v>873</v>
      </c>
      <c r="I219" s="15" t="s">
        <v>874</v>
      </c>
      <c r="J219" s="15"/>
      <c r="K219" s="15" t="s">
        <v>52</v>
      </c>
      <c r="L219" s="15" t="s">
        <v>37</v>
      </c>
      <c r="M219" s="16" t="s">
        <v>171</v>
      </c>
      <c r="N219" s="15" t="s">
        <v>78</v>
      </c>
      <c r="O219" s="17">
        <v>44305.0</v>
      </c>
      <c r="P219" s="18" t="str">
        <f>IFERROR(VLOOKUP(B219,'Cadastro Estacoes'!$A:$B,2,0),"")</f>
        <v>SISMO®TEBIG</v>
      </c>
      <c r="Q219" s="4"/>
      <c r="R219" s="4"/>
      <c r="S219" s="4"/>
      <c r="T219" s="4"/>
      <c r="U219" s="4"/>
      <c r="V219" s="4"/>
      <c r="W219" s="4"/>
      <c r="X219" s="4"/>
      <c r="Y219" s="4"/>
      <c r="Z219" s="4"/>
    </row>
    <row r="220" ht="12.75" customHeight="1">
      <c r="A220" s="9" t="s">
        <v>905</v>
      </c>
      <c r="B220" s="10" t="s">
        <v>795</v>
      </c>
      <c r="C220" s="11" t="s">
        <v>854</v>
      </c>
      <c r="D220" s="12">
        <v>0.0</v>
      </c>
      <c r="E220" s="13" t="s">
        <v>349</v>
      </c>
      <c r="F220" s="14" t="str">
        <f>IF(Tabela18[[#This Row],[Estações]]="HMOFICINA","VMS",IFERROR(VLOOKUP(B220,'Cadastro Estacoes'!$A$2:$Z$201,26,0),""))</f>
        <v>#ERROR!</v>
      </c>
      <c r="G220" s="15" t="s">
        <v>67</v>
      </c>
      <c r="H220" s="15" t="s">
        <v>873</v>
      </c>
      <c r="I220" s="15" t="s">
        <v>874</v>
      </c>
      <c r="J220" s="15"/>
      <c r="K220" s="15" t="s">
        <v>52</v>
      </c>
      <c r="L220" s="15" t="s">
        <v>37</v>
      </c>
      <c r="M220" s="16" t="s">
        <v>171</v>
      </c>
      <c r="N220" s="15" t="s">
        <v>78</v>
      </c>
      <c r="O220" s="17">
        <v>44119.0</v>
      </c>
      <c r="P220" s="18" t="str">
        <f>IFERROR(VLOOKUP(B220,'Cadastro Estacoes'!$A:$B,2,0),"")</f>
        <v>SISMO®TEBIG</v>
      </c>
      <c r="Q220" s="4"/>
      <c r="R220" s="4"/>
      <c r="S220" s="4"/>
      <c r="T220" s="4"/>
      <c r="U220" s="4"/>
      <c r="V220" s="4"/>
      <c r="W220" s="4"/>
      <c r="X220" s="4"/>
      <c r="Y220" s="4"/>
      <c r="Z220" s="4"/>
    </row>
    <row r="221" ht="12.75" customHeight="1">
      <c r="A221" s="9" t="s">
        <v>906</v>
      </c>
      <c r="B221" s="10" t="s">
        <v>413</v>
      </c>
      <c r="C221" s="11" t="s">
        <v>907</v>
      </c>
      <c r="D221" s="12">
        <v>0.0</v>
      </c>
      <c r="E221" s="13">
        <v>44283.0</v>
      </c>
      <c r="F221" s="14" t="str">
        <f>IF(Tabela18[[#This Row],[Estações]]="HMOFICINA","VMS",IFERROR(VLOOKUP(B221,'Cadastro Estacoes'!$A$2:$Z$201,26,0),""))</f>
        <v>#ERROR!</v>
      </c>
      <c r="G221" s="15" t="s">
        <v>67</v>
      </c>
      <c r="H221" s="15" t="s">
        <v>908</v>
      </c>
      <c r="I221" s="15" t="s">
        <v>909</v>
      </c>
      <c r="J221" s="15"/>
      <c r="K221" s="15" t="s">
        <v>52</v>
      </c>
      <c r="L221" s="15" t="s">
        <v>8</v>
      </c>
      <c r="M221" s="16">
        <v>44279.0</v>
      </c>
      <c r="N221" s="15" t="s">
        <v>78</v>
      </c>
      <c r="O221" s="17">
        <v>44279.0</v>
      </c>
      <c r="P221" s="18" t="str">
        <f>IFERROR(VLOOKUP(B221,'Cadastro Estacoes'!$A:$B,2,0),"")</f>
        <v>SISMO®PORTOCEL</v>
      </c>
      <c r="Q221" s="4"/>
      <c r="R221" s="4"/>
      <c r="S221" s="4"/>
      <c r="T221" s="4"/>
      <c r="U221" s="4"/>
      <c r="V221" s="4"/>
      <c r="W221" s="4"/>
      <c r="X221" s="4"/>
      <c r="Y221" s="4"/>
      <c r="Z221" s="4"/>
    </row>
    <row r="222" ht="12.75" customHeight="1">
      <c r="A222" s="9" t="s">
        <v>910</v>
      </c>
      <c r="B222" s="10" t="s">
        <v>211</v>
      </c>
      <c r="C222" s="11" t="s">
        <v>854</v>
      </c>
      <c r="D222" s="12">
        <v>0.0</v>
      </c>
      <c r="E222" s="13" t="s">
        <v>349</v>
      </c>
      <c r="F222" s="14" t="str">
        <f>IF(Tabela18[[#This Row],[Estações]]="HMOFICINA","VMS",IFERROR(VLOOKUP(B222,'Cadastro Estacoes'!$A$2:$Z$201,26,0),""))</f>
        <v>#ERROR!</v>
      </c>
      <c r="G222" s="15" t="s">
        <v>67</v>
      </c>
      <c r="H222" s="15" t="s">
        <v>873</v>
      </c>
      <c r="I222" s="15" t="s">
        <v>874</v>
      </c>
      <c r="J222" s="15"/>
      <c r="K222" s="15" t="s">
        <v>52</v>
      </c>
      <c r="L222" s="15" t="s">
        <v>37</v>
      </c>
      <c r="M222" s="16" t="s">
        <v>171</v>
      </c>
      <c r="N222" s="15" t="s">
        <v>78</v>
      </c>
      <c r="O222" s="17" t="s">
        <v>171</v>
      </c>
      <c r="P222" s="18" t="str">
        <f>IFERROR(VLOOKUP(B222,'Cadastro Estacoes'!$A:$B,2,0),"")</f>
        <v>SISMO®PORTOCEL</v>
      </c>
      <c r="Q222" s="4"/>
      <c r="R222" s="4"/>
      <c r="S222" s="4"/>
      <c r="T222" s="4"/>
      <c r="U222" s="4"/>
      <c r="V222" s="4"/>
      <c r="W222" s="4"/>
      <c r="X222" s="4"/>
      <c r="Y222" s="4"/>
      <c r="Z222" s="4"/>
    </row>
    <row r="223" ht="12.75" customHeight="1">
      <c r="A223" s="9" t="s">
        <v>911</v>
      </c>
      <c r="B223" s="10" t="s">
        <v>181</v>
      </c>
      <c r="C223" s="11" t="s">
        <v>854</v>
      </c>
      <c r="D223" s="12">
        <v>0.0</v>
      </c>
      <c r="E223" s="13" t="s">
        <v>349</v>
      </c>
      <c r="F223" s="14" t="str">
        <f>IF(Tabela18[[#This Row],[Estações]]="HMOFICINA","VMS",IFERROR(VLOOKUP(B223,'Cadastro Estacoes'!$A$2:$Z$201,26,0),""))</f>
        <v>#ERROR!</v>
      </c>
      <c r="G223" s="15" t="s">
        <v>67</v>
      </c>
      <c r="H223" s="15" t="s">
        <v>873</v>
      </c>
      <c r="I223" s="15" t="s">
        <v>874</v>
      </c>
      <c r="J223" s="15"/>
      <c r="K223" s="15" t="s">
        <v>52</v>
      </c>
      <c r="L223" s="15" t="s">
        <v>37</v>
      </c>
      <c r="M223" s="16" t="s">
        <v>171</v>
      </c>
      <c r="N223" s="15" t="s">
        <v>78</v>
      </c>
      <c r="O223" s="17" t="s">
        <v>171</v>
      </c>
      <c r="P223" s="18" t="str">
        <f>IFERROR(VLOOKUP(B223,'Cadastro Estacoes'!$A:$B,2,0),"")</f>
        <v>SISMO®PORTOCEL</v>
      </c>
      <c r="Q223" s="4"/>
      <c r="R223" s="4"/>
      <c r="S223" s="4"/>
      <c r="T223" s="4"/>
      <c r="U223" s="4"/>
      <c r="V223" s="4"/>
      <c r="W223" s="4"/>
      <c r="X223" s="4"/>
      <c r="Y223" s="4"/>
      <c r="Z223" s="4"/>
    </row>
    <row r="224" ht="12.75" customHeight="1">
      <c r="A224" s="9" t="s">
        <v>912</v>
      </c>
      <c r="B224" s="10" t="s">
        <v>357</v>
      </c>
      <c r="C224" s="11" t="s">
        <v>854</v>
      </c>
      <c r="D224" s="12">
        <v>0.0</v>
      </c>
      <c r="E224" s="13" t="s">
        <v>349</v>
      </c>
      <c r="F224" s="14" t="str">
        <f>IF(Tabela18[[#This Row],[Estações]]="HMOFICINA","VMS",IFERROR(VLOOKUP(B224,'Cadastro Estacoes'!$A$2:$Z$201,26,0),""))</f>
        <v>#ERROR!</v>
      </c>
      <c r="G224" s="15" t="s">
        <v>67</v>
      </c>
      <c r="H224" s="15" t="s">
        <v>873</v>
      </c>
      <c r="I224" s="15" t="s">
        <v>874</v>
      </c>
      <c r="J224" s="15"/>
      <c r="K224" s="15" t="s">
        <v>58</v>
      </c>
      <c r="L224" s="15" t="s">
        <v>37</v>
      </c>
      <c r="M224" s="16" t="s">
        <v>171</v>
      </c>
      <c r="N224" s="15" t="s">
        <v>78</v>
      </c>
      <c r="O224" s="17" t="s">
        <v>190</v>
      </c>
      <c r="P224" s="18" t="str">
        <f>IFERROR(VLOOKUP(B224,'Cadastro Estacoes'!$A:$B,2,0),"")</f>
        <v>SISMO®RGPILOTS</v>
      </c>
      <c r="Q224" s="4"/>
      <c r="R224" s="4"/>
      <c r="S224" s="4"/>
      <c r="T224" s="4"/>
      <c r="U224" s="4"/>
      <c r="V224" s="4"/>
      <c r="W224" s="4"/>
      <c r="X224" s="4"/>
      <c r="Y224" s="4"/>
      <c r="Z224" s="4"/>
    </row>
    <row r="225" ht="12.75" customHeight="1">
      <c r="A225" s="9" t="s">
        <v>913</v>
      </c>
      <c r="B225" s="10" t="s">
        <v>738</v>
      </c>
      <c r="C225" s="11" t="s">
        <v>914</v>
      </c>
      <c r="D225" s="12">
        <v>2.0</v>
      </c>
      <c r="E225" s="13" t="s">
        <v>349</v>
      </c>
      <c r="F225" s="14" t="str">
        <f>IF(Tabela18[[#This Row],[Estações]]="HMOFICINA","VMS",IFERROR(VLOOKUP(B225,'Cadastro Estacoes'!$A$2:$Z$201,26,0),""))</f>
        <v>#ERROR!</v>
      </c>
      <c r="G225" s="15" t="s">
        <v>67</v>
      </c>
      <c r="H225" s="15" t="s">
        <v>915</v>
      </c>
      <c r="I225" s="15"/>
      <c r="J225" s="15"/>
      <c r="K225" s="15" t="s">
        <v>23</v>
      </c>
      <c r="L225" s="15" t="s">
        <v>77</v>
      </c>
      <c r="M225" s="16" t="s">
        <v>171</v>
      </c>
      <c r="N225" s="15" t="s">
        <v>78</v>
      </c>
      <c r="O225" s="17" t="s">
        <v>196</v>
      </c>
      <c r="P225" s="18" t="str">
        <f>IFERROR(VLOOKUP(B225,'Cadastro Estacoes'!$A:$B,2,0),"")</f>
        <v>SISMO®PARANAGUAPILOTS</v>
      </c>
      <c r="Q225" s="4"/>
      <c r="R225" s="4"/>
      <c r="S225" s="4"/>
      <c r="T225" s="4"/>
      <c r="U225" s="4"/>
      <c r="V225" s="4"/>
      <c r="W225" s="4"/>
      <c r="X225" s="4"/>
      <c r="Y225" s="4"/>
      <c r="Z225" s="4"/>
    </row>
    <row r="226" ht="12.75" customHeight="1">
      <c r="A226" s="9" t="s">
        <v>916</v>
      </c>
      <c r="B226" s="10" t="s">
        <v>661</v>
      </c>
      <c r="C226" s="11" t="s">
        <v>917</v>
      </c>
      <c r="D226" s="12">
        <v>0.0</v>
      </c>
      <c r="E226" s="13" t="s">
        <v>918</v>
      </c>
      <c r="F226" s="14" t="str">
        <f>IF(Tabela18[[#This Row],[Estações]]="HMOFICINA","VMS",IFERROR(VLOOKUP(B226,'Cadastro Estacoes'!$A$2:$Z$201,26,0),""))</f>
        <v>#ERROR!</v>
      </c>
      <c r="G226" s="15" t="s">
        <v>67</v>
      </c>
      <c r="H226" s="15"/>
      <c r="I226" s="15"/>
      <c r="J226" s="15"/>
      <c r="K226" s="15" t="s">
        <v>52</v>
      </c>
      <c r="L226" s="15" t="s">
        <v>37</v>
      </c>
      <c r="M226" s="16" t="s">
        <v>171</v>
      </c>
      <c r="N226" s="15" t="s">
        <v>22</v>
      </c>
      <c r="O226" s="17" t="s">
        <v>196</v>
      </c>
      <c r="P226" s="18" t="str">
        <f>IFERROR(VLOOKUP(B226,'Cadastro Estacoes'!$A:$B,2,0),"")</f>
        <v>SISMO®UBU</v>
      </c>
      <c r="Q226" s="4"/>
      <c r="R226" s="4"/>
      <c r="S226" s="4"/>
      <c r="T226" s="4"/>
      <c r="U226" s="4"/>
      <c r="V226" s="4"/>
      <c r="W226" s="4"/>
      <c r="X226" s="4"/>
      <c r="Y226" s="4"/>
      <c r="Z226" s="4"/>
    </row>
    <row r="227" ht="12.75" customHeight="1">
      <c r="A227" s="9" t="s">
        <v>919</v>
      </c>
      <c r="B227" s="10" t="s">
        <v>511</v>
      </c>
      <c r="C227" s="11" t="s">
        <v>920</v>
      </c>
      <c r="D227" s="12">
        <v>0.0</v>
      </c>
      <c r="E227" s="13" t="s">
        <v>921</v>
      </c>
      <c r="F227" s="14" t="str">
        <f>IF(Tabela18[[#This Row],[Estações]]="HMOFICINA","VMS",IFERROR(VLOOKUP(B227,'Cadastro Estacoes'!$A$2:$Z$201,26,0),""))</f>
        <v>#ERROR!</v>
      </c>
      <c r="G227" s="15" t="s">
        <v>67</v>
      </c>
      <c r="H227" s="15" t="s">
        <v>922</v>
      </c>
      <c r="I227" s="15" t="s">
        <v>923</v>
      </c>
      <c r="J227" s="15">
        <v>0.0</v>
      </c>
      <c r="K227" s="15" t="s">
        <v>58</v>
      </c>
      <c r="L227" s="15" t="s">
        <v>147</v>
      </c>
      <c r="M227" s="16" t="s">
        <v>171</v>
      </c>
      <c r="N227" s="15" t="s">
        <v>78</v>
      </c>
      <c r="O227" s="17" t="s">
        <v>209</v>
      </c>
      <c r="P227" s="18" t="str">
        <f>IFERROR(VLOOKUP(B227,'Cadastro Estacoes'!$A:$B,2,0),"")</f>
        <v>SISMO®BTS</v>
      </c>
      <c r="Q227" s="4"/>
      <c r="R227" s="4"/>
      <c r="S227" s="4"/>
      <c r="T227" s="4"/>
      <c r="U227" s="4"/>
      <c r="V227" s="4"/>
      <c r="W227" s="4"/>
      <c r="X227" s="4"/>
      <c r="Y227" s="4"/>
      <c r="Z227" s="4"/>
    </row>
    <row r="228" ht="12.75" customHeight="1">
      <c r="A228" s="9" t="s">
        <v>924</v>
      </c>
      <c r="B228" s="10" t="s">
        <v>925</v>
      </c>
      <c r="C228" s="11" t="s">
        <v>926</v>
      </c>
      <c r="D228" s="12">
        <v>0.0</v>
      </c>
      <c r="E228" s="13" t="s">
        <v>789</v>
      </c>
      <c r="F228" s="14" t="str">
        <f>IF(Tabela18[[#This Row],[Estações]]="HMOFICINA","VMS",IFERROR(VLOOKUP(B228,'Cadastro Estacoes'!$A$2:$Z$201,26,0),""))</f>
        <v>#ERROR!</v>
      </c>
      <c r="G228" s="15" t="s">
        <v>67</v>
      </c>
      <c r="H228" s="15" t="s">
        <v>927</v>
      </c>
      <c r="I228" s="15"/>
      <c r="J228" s="15"/>
      <c r="K228" s="15" t="s">
        <v>30</v>
      </c>
      <c r="L228" s="15" t="s">
        <v>30</v>
      </c>
      <c r="M228" s="16" t="s">
        <v>701</v>
      </c>
      <c r="N228" s="15" t="s">
        <v>78</v>
      </c>
      <c r="O228" s="17">
        <v>44147.0</v>
      </c>
      <c r="P228" s="18" t="str">
        <f>IFERROR(VLOOKUP(B228,'Cadastro Estacoes'!$A:$B,2,0),"")</f>
        <v>SISMO®GUANABARA</v>
      </c>
      <c r="Q228" s="4"/>
      <c r="R228" s="4"/>
      <c r="S228" s="4"/>
      <c r="T228" s="4"/>
      <c r="U228" s="4"/>
      <c r="V228" s="4"/>
      <c r="W228" s="4"/>
      <c r="X228" s="4"/>
      <c r="Y228" s="4"/>
      <c r="Z228" s="4"/>
    </row>
    <row r="229" ht="12.75" customHeight="1">
      <c r="A229" s="9" t="s">
        <v>928</v>
      </c>
      <c r="B229" s="10" t="s">
        <v>929</v>
      </c>
      <c r="C229" s="11" t="s">
        <v>930</v>
      </c>
      <c r="D229" s="12">
        <v>0.0</v>
      </c>
      <c r="E229" s="13" t="s">
        <v>789</v>
      </c>
      <c r="F229" s="14" t="str">
        <f>IF(Tabela18[[#This Row],[Estações]]="HMOFICINA","VMS",IFERROR(VLOOKUP(B229,'Cadastro Estacoes'!$A$2:$Z$201,26,0),""))</f>
        <v>#ERROR!</v>
      </c>
      <c r="G229" s="15" t="s">
        <v>67</v>
      </c>
      <c r="H229" s="15" t="s">
        <v>931</v>
      </c>
      <c r="I229" s="15"/>
      <c r="J229" s="15"/>
      <c r="K229" s="15" t="s">
        <v>30</v>
      </c>
      <c r="L229" s="15" t="s">
        <v>30</v>
      </c>
      <c r="M229" s="16" t="s">
        <v>701</v>
      </c>
      <c r="N229" s="15" t="s">
        <v>78</v>
      </c>
      <c r="O229" s="17">
        <v>44147.0</v>
      </c>
      <c r="P229" s="18" t="str">
        <f>IFERROR(VLOOKUP(B229,'Cadastro Estacoes'!$A:$B,2,0),"")</f>
        <v>SISMO®GUANABARA</v>
      </c>
      <c r="Q229" s="4"/>
      <c r="R229" s="4"/>
      <c r="S229" s="4"/>
      <c r="T229" s="4"/>
      <c r="U229" s="4"/>
      <c r="V229" s="4"/>
      <c r="W229" s="4"/>
      <c r="X229" s="4"/>
      <c r="Y229" s="4"/>
      <c r="Z229" s="4"/>
    </row>
    <row r="230" ht="12.75" customHeight="1">
      <c r="A230" s="9" t="s">
        <v>932</v>
      </c>
      <c r="B230" s="10" t="s">
        <v>929</v>
      </c>
      <c r="C230" s="11" t="s">
        <v>933</v>
      </c>
      <c r="D230" s="12">
        <v>0.0</v>
      </c>
      <c r="E230" s="13" t="s">
        <v>789</v>
      </c>
      <c r="F230" s="14" t="str">
        <f>IF(Tabela18[[#This Row],[Estações]]="HMOFICINA","VMS",IFERROR(VLOOKUP(B230,'Cadastro Estacoes'!$A$2:$Z$201,26,0),""))</f>
        <v>#ERROR!</v>
      </c>
      <c r="G230" s="15" t="s">
        <v>67</v>
      </c>
      <c r="H230" s="15" t="s">
        <v>934</v>
      </c>
      <c r="I230" s="15"/>
      <c r="J230" s="15"/>
      <c r="K230" s="15" t="s">
        <v>30</v>
      </c>
      <c r="L230" s="15" t="s">
        <v>30</v>
      </c>
      <c r="M230" s="16" t="s">
        <v>701</v>
      </c>
      <c r="N230" s="15" t="s">
        <v>78</v>
      </c>
      <c r="O230" s="17">
        <v>44147.0</v>
      </c>
      <c r="P230" s="18" t="str">
        <f>IFERROR(VLOOKUP(B230,'Cadastro Estacoes'!$A:$B,2,0),"")</f>
        <v>SISMO®GUANABARA</v>
      </c>
      <c r="Q230" s="4"/>
      <c r="R230" s="4"/>
      <c r="S230" s="4"/>
      <c r="T230" s="4"/>
      <c r="U230" s="4"/>
      <c r="V230" s="4"/>
      <c r="W230" s="4"/>
      <c r="X230" s="4"/>
      <c r="Y230" s="4"/>
      <c r="Z230" s="4"/>
    </row>
    <row r="231" ht="12.75" customHeight="1">
      <c r="A231" s="9" t="s">
        <v>935</v>
      </c>
      <c r="B231" s="10" t="s">
        <v>929</v>
      </c>
      <c r="C231" s="11" t="s">
        <v>936</v>
      </c>
      <c r="D231" s="12">
        <v>0.0</v>
      </c>
      <c r="E231" s="13" t="s">
        <v>789</v>
      </c>
      <c r="F231" s="14" t="str">
        <f>IF(Tabela18[[#This Row],[Estações]]="HMOFICINA","VMS",IFERROR(VLOOKUP(B231,'Cadastro Estacoes'!$A$2:$Z$201,26,0),""))</f>
        <v>#ERROR!</v>
      </c>
      <c r="G231" s="15" t="s">
        <v>67</v>
      </c>
      <c r="H231" s="15" t="s">
        <v>937</v>
      </c>
      <c r="I231" s="15"/>
      <c r="J231" s="15"/>
      <c r="K231" s="15" t="s">
        <v>30</v>
      </c>
      <c r="L231" s="15" t="s">
        <v>30</v>
      </c>
      <c r="M231" s="16" t="s">
        <v>701</v>
      </c>
      <c r="N231" s="15" t="s">
        <v>78</v>
      </c>
      <c r="O231" s="17">
        <v>44147.0</v>
      </c>
      <c r="P231" s="18" t="str">
        <f>IFERROR(VLOOKUP(B231,'Cadastro Estacoes'!$A:$B,2,0),"")</f>
        <v>SISMO®GUANABARA</v>
      </c>
      <c r="Q231" s="4"/>
      <c r="R231" s="4"/>
      <c r="S231" s="4"/>
      <c r="T231" s="4"/>
      <c r="U231" s="4"/>
      <c r="V231" s="4"/>
      <c r="W231" s="4"/>
      <c r="X231" s="4"/>
      <c r="Y231" s="4"/>
      <c r="Z231" s="4"/>
    </row>
    <row r="232" ht="12.75" customHeight="1">
      <c r="A232" s="9" t="s">
        <v>938</v>
      </c>
      <c r="B232" s="10" t="s">
        <v>925</v>
      </c>
      <c r="C232" s="11" t="s">
        <v>939</v>
      </c>
      <c r="D232" s="12">
        <v>0.0</v>
      </c>
      <c r="E232" s="13" t="s">
        <v>789</v>
      </c>
      <c r="F232" s="14" t="str">
        <f>IF(Tabela18[[#This Row],[Estações]]="HMOFICINA","VMS",IFERROR(VLOOKUP(B232,'Cadastro Estacoes'!$A$2:$Z$201,26,0),""))</f>
        <v>#ERROR!</v>
      </c>
      <c r="G232" s="15" t="s">
        <v>67</v>
      </c>
      <c r="H232" s="15"/>
      <c r="I232" s="15"/>
      <c r="J232" s="15"/>
      <c r="K232" s="15" t="s">
        <v>30</v>
      </c>
      <c r="L232" s="15" t="s">
        <v>30</v>
      </c>
      <c r="M232" s="16" t="s">
        <v>701</v>
      </c>
      <c r="N232" s="15" t="s">
        <v>78</v>
      </c>
      <c r="O232" s="17">
        <v>44147.0</v>
      </c>
      <c r="P232" s="18" t="str">
        <f>IFERROR(VLOOKUP(B232,'Cadastro Estacoes'!$A:$B,2,0),"")</f>
        <v>SISMO®GUANABARA</v>
      </c>
      <c r="Q232" s="4"/>
      <c r="R232" s="4"/>
      <c r="S232" s="4"/>
      <c r="T232" s="4"/>
      <c r="U232" s="4"/>
      <c r="V232" s="4"/>
      <c r="W232" s="4"/>
      <c r="X232" s="4"/>
      <c r="Y232" s="4"/>
      <c r="Z232" s="4"/>
    </row>
    <row r="233" ht="12.75" customHeight="1">
      <c r="A233" s="9" t="s">
        <v>940</v>
      </c>
      <c r="B233" s="10" t="s">
        <v>648</v>
      </c>
      <c r="C233" s="11" t="s">
        <v>941</v>
      </c>
      <c r="D233" s="12">
        <v>0.0</v>
      </c>
      <c r="E233" s="13" t="s">
        <v>196</v>
      </c>
      <c r="F233" s="14" t="str">
        <f>IF(Tabela18[[#This Row],[Estações]]="HMOFICINA","VMS",IFERROR(VLOOKUP(B233,'Cadastro Estacoes'!$A$2:$Z$201,26,0),""))</f>
        <v>#ERROR!</v>
      </c>
      <c r="G233" s="15" t="s">
        <v>67</v>
      </c>
      <c r="H233" s="15"/>
      <c r="I233" s="15"/>
      <c r="J233" s="15"/>
      <c r="K233" s="15" t="s">
        <v>52</v>
      </c>
      <c r="L233" s="15" t="s">
        <v>37</v>
      </c>
      <c r="M233" s="16" t="s">
        <v>942</v>
      </c>
      <c r="N233" s="15" t="s">
        <v>78</v>
      </c>
      <c r="O233" s="17">
        <v>44099.0</v>
      </c>
      <c r="P233" s="18" t="str">
        <f>IFERROR(VLOOKUP(B233,'Cadastro Estacoes'!$A:$B,2,0),"")</f>
        <v>SISMO®UBU</v>
      </c>
      <c r="Q233" s="4"/>
      <c r="R233" s="4"/>
      <c r="S233" s="4"/>
      <c r="T233" s="4"/>
      <c r="U233" s="4"/>
      <c r="V233" s="4"/>
      <c r="W233" s="4"/>
      <c r="X233" s="4"/>
      <c r="Y233" s="4"/>
      <c r="Z233" s="4"/>
    </row>
    <row r="234" ht="12.75" customHeight="1">
      <c r="A234" s="9" t="s">
        <v>943</v>
      </c>
      <c r="B234" s="10" t="s">
        <v>791</v>
      </c>
      <c r="C234" s="11" t="s">
        <v>941</v>
      </c>
      <c r="D234" s="12">
        <v>0.0</v>
      </c>
      <c r="E234" s="13" t="s">
        <v>196</v>
      </c>
      <c r="F234" s="14" t="str">
        <f>IF(Tabela18[[#This Row],[Estações]]="HMOFICINA","VMS",IFERROR(VLOOKUP(B234,'Cadastro Estacoes'!$A$2:$Z$201,26,0),""))</f>
        <v>#ERROR!</v>
      </c>
      <c r="G234" s="15" t="s">
        <v>67</v>
      </c>
      <c r="H234" s="15"/>
      <c r="I234" s="15"/>
      <c r="J234" s="15"/>
      <c r="K234" s="15" t="s">
        <v>52</v>
      </c>
      <c r="L234" s="15" t="s">
        <v>37</v>
      </c>
      <c r="M234" s="16" t="s">
        <v>942</v>
      </c>
      <c r="N234" s="15" t="s">
        <v>78</v>
      </c>
      <c r="O234" s="17">
        <v>44099.0</v>
      </c>
      <c r="P234" s="18" t="str">
        <f>IFERROR(VLOOKUP(B234,'Cadastro Estacoes'!$A:$B,2,0),"")</f>
        <v>SISMO®UBU</v>
      </c>
      <c r="Q234" s="4"/>
      <c r="R234" s="4"/>
      <c r="S234" s="4"/>
      <c r="T234" s="4"/>
      <c r="U234" s="4"/>
      <c r="V234" s="4"/>
      <c r="W234" s="4"/>
      <c r="X234" s="4"/>
      <c r="Y234" s="4"/>
      <c r="Z234" s="4"/>
    </row>
    <row r="235" ht="12.75" customHeight="1">
      <c r="A235" s="9" t="s">
        <v>944</v>
      </c>
      <c r="B235" s="10" t="s">
        <v>651</v>
      </c>
      <c r="C235" s="11" t="s">
        <v>941</v>
      </c>
      <c r="D235" s="12">
        <v>0.0</v>
      </c>
      <c r="E235" s="13" t="s">
        <v>196</v>
      </c>
      <c r="F235" s="14" t="str">
        <f>IF(Tabela18[[#This Row],[Estações]]="HMOFICINA","VMS",IFERROR(VLOOKUP(B235,'Cadastro Estacoes'!$A$2:$Z$201,26,0),""))</f>
        <v>#ERROR!</v>
      </c>
      <c r="G235" s="15" t="s">
        <v>67</v>
      </c>
      <c r="H235" s="15"/>
      <c r="I235" s="15"/>
      <c r="J235" s="15"/>
      <c r="K235" s="15" t="s">
        <v>52</v>
      </c>
      <c r="L235" s="15" t="s">
        <v>37</v>
      </c>
      <c r="M235" s="16" t="s">
        <v>942</v>
      </c>
      <c r="N235" s="15" t="s">
        <v>78</v>
      </c>
      <c r="O235" s="17">
        <v>44099.0</v>
      </c>
      <c r="P235" s="18" t="str">
        <f>IFERROR(VLOOKUP(B235,'Cadastro Estacoes'!$A:$B,2,0),"")</f>
        <v>SISMO®UBU</v>
      </c>
      <c r="Q235" s="4"/>
      <c r="R235" s="4"/>
      <c r="S235" s="4"/>
      <c r="T235" s="4"/>
      <c r="U235" s="4"/>
      <c r="V235" s="4"/>
      <c r="W235" s="4"/>
      <c r="X235" s="4"/>
      <c r="Y235" s="4"/>
      <c r="Z235" s="4"/>
    </row>
    <row r="236" ht="12.75" customHeight="1">
      <c r="A236" s="9" t="s">
        <v>945</v>
      </c>
      <c r="B236" s="10" t="s">
        <v>795</v>
      </c>
      <c r="C236" s="11" t="s">
        <v>946</v>
      </c>
      <c r="D236" s="12">
        <v>0.0</v>
      </c>
      <c r="E236" s="13" t="s">
        <v>947</v>
      </c>
      <c r="F236" s="14" t="str">
        <f>IF(Tabela18[[#This Row],[Estações]]="HMOFICINA","VMS",IFERROR(VLOOKUP(B236,'Cadastro Estacoes'!$A$2:$Z$201,26,0),""))</f>
        <v>#ERROR!</v>
      </c>
      <c r="G236" s="15" t="s">
        <v>67</v>
      </c>
      <c r="H236" s="15" t="s">
        <v>948</v>
      </c>
      <c r="I236" s="15"/>
      <c r="J236" s="15"/>
      <c r="K236" s="15" t="s">
        <v>52</v>
      </c>
      <c r="L236" s="15" t="s">
        <v>37</v>
      </c>
      <c r="M236" s="16" t="s">
        <v>949</v>
      </c>
      <c r="N236" s="15" t="s">
        <v>78</v>
      </c>
      <c r="O236" s="17">
        <v>44216.0</v>
      </c>
      <c r="P236" s="18" t="str">
        <f>IFERROR(VLOOKUP(B236,'Cadastro Estacoes'!$A:$B,2,0),"")</f>
        <v>SISMO®TEBIG</v>
      </c>
      <c r="Q236" s="4"/>
      <c r="R236" s="4"/>
      <c r="S236" s="4"/>
      <c r="T236" s="4"/>
      <c r="U236" s="4"/>
      <c r="V236" s="4"/>
      <c r="W236" s="4"/>
      <c r="X236" s="4"/>
      <c r="Y236" s="4"/>
      <c r="Z236" s="4"/>
    </row>
    <row r="237" ht="12.75" customHeight="1">
      <c r="A237" s="9" t="s">
        <v>950</v>
      </c>
      <c r="B237" s="10" t="s">
        <v>795</v>
      </c>
      <c r="C237" s="11" t="s">
        <v>951</v>
      </c>
      <c r="D237" s="12">
        <v>0.0</v>
      </c>
      <c r="E237" s="13" t="s">
        <v>947</v>
      </c>
      <c r="F237" s="14" t="str">
        <f>IF(Tabela18[[#This Row],[Estações]]="HMOFICINA","VMS",IFERROR(VLOOKUP(B237,'Cadastro Estacoes'!$A$2:$Z$201,26,0),""))</f>
        <v>#ERROR!</v>
      </c>
      <c r="G237" s="15" t="s">
        <v>67</v>
      </c>
      <c r="H237" s="15" t="s">
        <v>952</v>
      </c>
      <c r="I237" s="15"/>
      <c r="J237" s="15"/>
      <c r="K237" s="15" t="s">
        <v>52</v>
      </c>
      <c r="L237" s="15" t="s">
        <v>37</v>
      </c>
      <c r="M237" s="16" t="s">
        <v>949</v>
      </c>
      <c r="N237" s="15" t="s">
        <v>78</v>
      </c>
      <c r="O237" s="17">
        <v>44216.0</v>
      </c>
      <c r="P237" s="18" t="str">
        <f>IFERROR(VLOOKUP(B237,'Cadastro Estacoes'!$A:$B,2,0),"")</f>
        <v>SISMO®TEBIG</v>
      </c>
      <c r="Q237" s="4"/>
      <c r="R237" s="4"/>
      <c r="S237" s="4"/>
      <c r="T237" s="4"/>
      <c r="U237" s="4"/>
      <c r="V237" s="4"/>
      <c r="W237" s="4"/>
      <c r="X237" s="4"/>
      <c r="Y237" s="4"/>
      <c r="Z237" s="4"/>
    </row>
    <row r="238" ht="12.75" customHeight="1">
      <c r="A238" s="9" t="s">
        <v>953</v>
      </c>
      <c r="B238" s="10" t="s">
        <v>954</v>
      </c>
      <c r="C238" s="11" t="s">
        <v>955</v>
      </c>
      <c r="D238" s="12">
        <v>0.0</v>
      </c>
      <c r="E238" s="13" t="s">
        <v>240</v>
      </c>
      <c r="F238" s="14" t="str">
        <f>IF(Tabela18[[#This Row],[Estações]]="HMOFICINA","VMS",IFERROR(VLOOKUP(B238,'Cadastro Estacoes'!$A$2:$Z$201,26,0),""))</f>
        <v>#ERROR!</v>
      </c>
      <c r="G238" s="15" t="s">
        <v>67</v>
      </c>
      <c r="H238" s="15" t="s">
        <v>956</v>
      </c>
      <c r="I238" s="15" t="s">
        <v>957</v>
      </c>
      <c r="J238" s="15">
        <v>2.0</v>
      </c>
      <c r="K238" s="15" t="s">
        <v>26</v>
      </c>
      <c r="L238" s="15" t="s">
        <v>147</v>
      </c>
      <c r="M238" s="16" t="s">
        <v>190</v>
      </c>
      <c r="N238" s="15" t="s">
        <v>78</v>
      </c>
      <c r="O238" s="17" t="s">
        <v>190</v>
      </c>
      <c r="P238" s="18" t="str">
        <f>IFERROR(VLOOKUP(B238,'Cadastro Estacoes'!$A:$B,2,0),"")</f>
        <v>SISMO®SUAPE</v>
      </c>
      <c r="Q238" s="4"/>
      <c r="R238" s="4"/>
      <c r="S238" s="4"/>
      <c r="T238" s="4"/>
      <c r="U238" s="4"/>
      <c r="V238" s="4"/>
      <c r="W238" s="4"/>
      <c r="X238" s="4"/>
      <c r="Y238" s="4"/>
      <c r="Z238" s="4"/>
    </row>
    <row r="239" ht="12.75" customHeight="1">
      <c r="A239" s="9" t="s">
        <v>958</v>
      </c>
      <c r="B239" s="10" t="s">
        <v>954</v>
      </c>
      <c r="C239" s="11" t="s">
        <v>959</v>
      </c>
      <c r="D239" s="12">
        <v>0.0</v>
      </c>
      <c r="E239" s="13" t="s">
        <v>240</v>
      </c>
      <c r="F239" s="14" t="str">
        <f>IF(Tabela18[[#This Row],[Estações]]="HMOFICINA","VMS",IFERROR(VLOOKUP(B239,'Cadastro Estacoes'!$A$2:$Z$201,26,0),""))</f>
        <v>#ERROR!</v>
      </c>
      <c r="G239" s="15" t="s">
        <v>67</v>
      </c>
      <c r="H239" s="15" t="s">
        <v>960</v>
      </c>
      <c r="I239" s="15" t="s">
        <v>961</v>
      </c>
      <c r="J239" s="15">
        <v>3.0</v>
      </c>
      <c r="K239" s="15" t="s">
        <v>26</v>
      </c>
      <c r="L239" s="15" t="s">
        <v>147</v>
      </c>
      <c r="M239" s="16" t="s">
        <v>789</v>
      </c>
      <c r="N239" s="15" t="s">
        <v>78</v>
      </c>
      <c r="O239" s="17" t="s">
        <v>196</v>
      </c>
      <c r="P239" s="18" t="str">
        <f>IFERROR(VLOOKUP(B239,'Cadastro Estacoes'!$A:$B,2,0),"")</f>
        <v>SISMO®SUAPE</v>
      </c>
      <c r="Q239" s="4"/>
      <c r="R239" s="4"/>
      <c r="S239" s="4"/>
      <c r="T239" s="4"/>
      <c r="U239" s="4"/>
      <c r="V239" s="4"/>
      <c r="W239" s="4"/>
      <c r="X239" s="4"/>
      <c r="Y239" s="4"/>
      <c r="Z239" s="4"/>
    </row>
    <row r="240" ht="12.75" customHeight="1">
      <c r="A240" s="9" t="s">
        <v>962</v>
      </c>
      <c r="B240" s="10" t="s">
        <v>963</v>
      </c>
      <c r="C240" s="11" t="s">
        <v>964</v>
      </c>
      <c r="D240" s="12">
        <v>2.0</v>
      </c>
      <c r="E240" s="13" t="s">
        <v>240</v>
      </c>
      <c r="F240" s="14" t="str">
        <f>IF(Tabela18[[#This Row],[Estações]]="HMOFICINA","VMS",IFERROR(VLOOKUP(B240,'Cadastro Estacoes'!$A$2:$Z$201,26,0),""))</f>
        <v>#ERROR!</v>
      </c>
      <c r="G240" s="15" t="s">
        <v>67</v>
      </c>
      <c r="H240" s="15" t="s">
        <v>965</v>
      </c>
      <c r="I240" s="15" t="s">
        <v>966</v>
      </c>
      <c r="J240" s="15"/>
      <c r="K240" s="15" t="s">
        <v>30</v>
      </c>
      <c r="L240" s="15" t="s">
        <v>30</v>
      </c>
      <c r="M240" s="16" t="s">
        <v>408</v>
      </c>
      <c r="N240" s="15" t="s">
        <v>78</v>
      </c>
      <c r="O240" s="17">
        <v>44050.0</v>
      </c>
      <c r="P240" s="18" t="str">
        <f>IFERROR(VLOOKUP(B240,'Cadastro Estacoes'!$A:$B,2,0),"")</f>
        <v>SISMO®BHGE</v>
      </c>
      <c r="Q240" s="4"/>
      <c r="R240" s="4"/>
      <c r="S240" s="4"/>
      <c r="T240" s="4"/>
      <c r="U240" s="4"/>
      <c r="V240" s="4"/>
      <c r="W240" s="4"/>
      <c r="X240" s="4"/>
      <c r="Y240" s="4"/>
      <c r="Z240" s="4"/>
    </row>
    <row r="241" ht="12.75" customHeight="1">
      <c r="A241" s="9" t="s">
        <v>967</v>
      </c>
      <c r="B241" s="10" t="s">
        <v>744</v>
      </c>
      <c r="C241" s="11" t="s">
        <v>968</v>
      </c>
      <c r="D241" s="12">
        <v>0.0</v>
      </c>
      <c r="E241" s="13" t="s">
        <v>221</v>
      </c>
      <c r="F241" s="14" t="str">
        <f>IF(Tabela18[[#This Row],[Estações]]="HMOFICINA","VMS",IFERROR(VLOOKUP(B241,'Cadastro Estacoes'!$A$2:$Z$201,26,0),""))</f>
        <v>#ERROR!</v>
      </c>
      <c r="G241" s="15" t="s">
        <v>67</v>
      </c>
      <c r="H241" s="15"/>
      <c r="I241" s="15"/>
      <c r="J241" s="15"/>
      <c r="K241" s="15" t="s">
        <v>30</v>
      </c>
      <c r="L241" s="15" t="s">
        <v>37</v>
      </c>
      <c r="M241" s="16" t="s">
        <v>408</v>
      </c>
      <c r="N241" s="15" t="s">
        <v>22</v>
      </c>
      <c r="O241" s="17" t="s">
        <v>209</v>
      </c>
      <c r="P241" s="18" t="str">
        <f>IFERROR(VLOOKUP(B241,'Cadastro Estacoes'!$A:$B,2,0),"")</f>
        <v>SISMO®PEREGRINO</v>
      </c>
      <c r="Q241" s="4"/>
      <c r="R241" s="4"/>
      <c r="S241" s="4"/>
      <c r="T241" s="4"/>
      <c r="U241" s="4"/>
      <c r="V241" s="4"/>
      <c r="W241" s="4"/>
      <c r="X241" s="4"/>
      <c r="Y241" s="4"/>
      <c r="Z241" s="4"/>
    </row>
    <row r="242" ht="12.75" customHeight="1">
      <c r="A242" s="9" t="s">
        <v>969</v>
      </c>
      <c r="B242" s="10" t="s">
        <v>112</v>
      </c>
      <c r="C242" s="11" t="s">
        <v>970</v>
      </c>
      <c r="D242" s="12">
        <v>0.0</v>
      </c>
      <c r="E242" s="13" t="s">
        <v>971</v>
      </c>
      <c r="F242" s="14" t="str">
        <f>IF(Tabela18[[#This Row],[Estações]]="HMOFICINA","VMS",IFERROR(VLOOKUP(B242,'Cadastro Estacoes'!$A$2:$Z$201,26,0),""))</f>
        <v>#ERROR!</v>
      </c>
      <c r="G242" s="15" t="s">
        <v>67</v>
      </c>
      <c r="H242" s="15" t="s">
        <v>972</v>
      </c>
      <c r="I242" s="15"/>
      <c r="J242" s="15"/>
      <c r="K242" s="15" t="s">
        <v>23</v>
      </c>
      <c r="L242" s="15" t="s">
        <v>589</v>
      </c>
      <c r="M242" s="16" t="s">
        <v>973</v>
      </c>
      <c r="N242" s="15" t="s">
        <v>78</v>
      </c>
      <c r="O242" s="17" t="s">
        <v>209</v>
      </c>
      <c r="P242" s="18" t="str">
        <f>IFERROR(VLOOKUP(B242,'Cadastro Estacoes'!$A:$B,2,0),"")</f>
        <v>SISMO®PARANAGUAPILOTS</v>
      </c>
      <c r="Q242" s="4"/>
      <c r="R242" s="4"/>
      <c r="S242" s="4"/>
      <c r="T242" s="4"/>
      <c r="U242" s="4"/>
      <c r="V242" s="4"/>
      <c r="W242" s="4"/>
      <c r="X242" s="4"/>
      <c r="Y242" s="4"/>
      <c r="Z242" s="4"/>
    </row>
    <row r="243" ht="12.75" customHeight="1">
      <c r="A243" s="9" t="s">
        <v>974</v>
      </c>
      <c r="B243" s="10" t="s">
        <v>158</v>
      </c>
      <c r="C243" s="11" t="s">
        <v>975</v>
      </c>
      <c r="D243" s="12">
        <v>1.0</v>
      </c>
      <c r="E243" s="13" t="s">
        <v>976</v>
      </c>
      <c r="F243" s="14" t="str">
        <f>IF(Tabela18[[#This Row],[Estações]]="HMOFICINA","VMS",IFERROR(VLOOKUP(B243,'Cadastro Estacoes'!$A$2:$Z$201,26,0),""))</f>
        <v>#ERROR!</v>
      </c>
      <c r="G243" s="15" t="s">
        <v>67</v>
      </c>
      <c r="H243" s="15" t="s">
        <v>977</v>
      </c>
      <c r="I243" s="15"/>
      <c r="J243" s="15"/>
      <c r="K243" s="15" t="s">
        <v>30</v>
      </c>
      <c r="L243" s="15" t="s">
        <v>40</v>
      </c>
      <c r="M243" s="16" t="s">
        <v>978</v>
      </c>
      <c r="N243" s="15" t="s">
        <v>78</v>
      </c>
      <c r="O243" s="17" t="s">
        <v>221</v>
      </c>
      <c r="P243" s="18" t="str">
        <f>IFERROR(VLOOKUP(B243,'Cadastro Estacoes'!$A:$B,2,0),"")</f>
        <v>SISMO®LIBRA/MULTI</v>
      </c>
      <c r="Q243" s="4"/>
      <c r="R243" s="4"/>
      <c r="S243" s="4"/>
      <c r="T243" s="4"/>
      <c r="U243" s="4"/>
      <c r="V243" s="4"/>
      <c r="W243" s="4"/>
      <c r="X243" s="4"/>
      <c r="Y243" s="4"/>
      <c r="Z243" s="4"/>
    </row>
    <row r="244" ht="12.75" customHeight="1">
      <c r="A244" s="9" t="s">
        <v>979</v>
      </c>
      <c r="B244" s="10" t="s">
        <v>980</v>
      </c>
      <c r="C244" s="11" t="s">
        <v>981</v>
      </c>
      <c r="D244" s="12">
        <v>2.0</v>
      </c>
      <c r="E244" s="13" t="s">
        <v>976</v>
      </c>
      <c r="F244" s="14" t="str">
        <f>IF(Tabela18[[#This Row],[Estações]]="HMOFICINA","VMS",IFERROR(VLOOKUP(B244,'Cadastro Estacoes'!$A$2:$Z$201,26,0),""))</f>
        <v>#ERROR!</v>
      </c>
      <c r="G244" s="15" t="s">
        <v>67</v>
      </c>
      <c r="H244" s="15" t="s">
        <v>982</v>
      </c>
      <c r="I244" s="15" t="s">
        <v>983</v>
      </c>
      <c r="J244" s="15">
        <v>1.0</v>
      </c>
      <c r="K244" s="15" t="s">
        <v>26</v>
      </c>
      <c r="L244" s="15" t="s">
        <v>77</v>
      </c>
      <c r="M244" s="16" t="s">
        <v>978</v>
      </c>
      <c r="N244" s="15" t="s">
        <v>78</v>
      </c>
      <c r="O244" s="17" t="s">
        <v>221</v>
      </c>
      <c r="P244" s="18" t="str">
        <f>IFERROR(VLOOKUP(B244,'Cadastro Estacoes'!$A:$B,2,0),"")</f>
        <v>SISMO®CSN</v>
      </c>
      <c r="Q244" s="4"/>
      <c r="R244" s="4"/>
      <c r="S244" s="4"/>
      <c r="T244" s="4"/>
      <c r="U244" s="4"/>
      <c r="V244" s="4"/>
      <c r="W244" s="4"/>
      <c r="X244" s="4"/>
      <c r="Y244" s="4"/>
      <c r="Z244" s="4"/>
    </row>
    <row r="245" ht="12.75" customHeight="1">
      <c r="A245" s="9" t="s">
        <v>984</v>
      </c>
      <c r="B245" s="10" t="s">
        <v>985</v>
      </c>
      <c r="C245" s="11" t="s">
        <v>986</v>
      </c>
      <c r="D245" s="12">
        <v>2.0</v>
      </c>
      <c r="E245" s="13" t="s">
        <v>976</v>
      </c>
      <c r="F245" s="14" t="str">
        <f>IF(Tabela18[[#This Row],[Estações]]="HMOFICINA","VMS",IFERROR(VLOOKUP(B245,'Cadastro Estacoes'!$A$2:$Z$201,26,0),""))</f>
        <v>#ERROR!</v>
      </c>
      <c r="G245" s="15" t="s">
        <v>67</v>
      </c>
      <c r="H245" s="15" t="s">
        <v>987</v>
      </c>
      <c r="I245" s="15" t="s">
        <v>988</v>
      </c>
      <c r="J245" s="15">
        <v>1.0</v>
      </c>
      <c r="K245" s="15" t="s">
        <v>52</v>
      </c>
      <c r="L245" s="15" t="s">
        <v>19</v>
      </c>
      <c r="M245" s="16" t="s">
        <v>196</v>
      </c>
      <c r="N245" s="15" t="s">
        <v>78</v>
      </c>
      <c r="O245" s="17" t="s">
        <v>221</v>
      </c>
      <c r="P245" s="18" t="str">
        <f>IFERROR(VLOOKUP(B245,'Cadastro Estacoes'!$A:$B,2,0),"")</f>
        <v>SISMO®TEBARPILOTS</v>
      </c>
      <c r="Q245" s="4"/>
      <c r="R245" s="4"/>
      <c r="S245" s="4"/>
      <c r="T245" s="4"/>
      <c r="U245" s="4"/>
      <c r="V245" s="4"/>
      <c r="W245" s="4"/>
      <c r="X245" s="4"/>
      <c r="Y245" s="4"/>
      <c r="Z245" s="4"/>
    </row>
    <row r="246" ht="12.75" customHeight="1">
      <c r="A246" s="9" t="s">
        <v>989</v>
      </c>
      <c r="B246" s="10" t="s">
        <v>985</v>
      </c>
      <c r="C246" s="11" t="s">
        <v>990</v>
      </c>
      <c r="D246" s="12">
        <v>1.0</v>
      </c>
      <c r="E246" s="13" t="s">
        <v>976</v>
      </c>
      <c r="F246" s="14" t="str">
        <f>IF(Tabela18[[#This Row],[Estações]]="HMOFICINA","VMS",IFERROR(VLOOKUP(B246,'Cadastro Estacoes'!$A$2:$Z$201,26,0),""))</f>
        <v>#ERROR!</v>
      </c>
      <c r="G246" s="15" t="s">
        <v>67</v>
      </c>
      <c r="H246" s="15" t="s">
        <v>991</v>
      </c>
      <c r="I246" s="15" t="s">
        <v>992</v>
      </c>
      <c r="J246" s="15">
        <v>1.0</v>
      </c>
      <c r="K246" s="15" t="s">
        <v>52</v>
      </c>
      <c r="L246" s="15" t="s">
        <v>19</v>
      </c>
      <c r="M246" s="16">
        <v>44050.0</v>
      </c>
      <c r="N246" s="15" t="s">
        <v>78</v>
      </c>
      <c r="O246" s="17">
        <v>44286.0</v>
      </c>
      <c r="P246" s="18" t="str">
        <f>IFERROR(VLOOKUP(B246,'Cadastro Estacoes'!$A:$B,2,0),"")</f>
        <v>SISMO®TEBARPILOTS</v>
      </c>
      <c r="Q246" s="4"/>
      <c r="R246" s="4"/>
      <c r="S246" s="4"/>
      <c r="T246" s="4"/>
      <c r="U246" s="4"/>
      <c r="V246" s="4"/>
      <c r="W246" s="4"/>
      <c r="X246" s="4"/>
      <c r="Y246" s="4"/>
      <c r="Z246" s="4"/>
    </row>
    <row r="247" ht="12.75" customHeight="1">
      <c r="A247" s="9" t="s">
        <v>993</v>
      </c>
      <c r="B247" s="10" t="s">
        <v>994</v>
      </c>
      <c r="C247" s="11" t="s">
        <v>995</v>
      </c>
      <c r="D247" s="12">
        <v>1.0</v>
      </c>
      <c r="E247" s="13" t="s">
        <v>996</v>
      </c>
      <c r="F247" s="14" t="str">
        <f>IF(Tabela18[[#This Row],[Estações]]="HMOFICINA","VMS",IFERROR(VLOOKUP(B247,'Cadastro Estacoes'!$A$2:$Z$201,26,0),""))</f>
        <v>#ERROR!</v>
      </c>
      <c r="G247" s="15" t="s">
        <v>67</v>
      </c>
      <c r="H247" s="15" t="s">
        <v>997</v>
      </c>
      <c r="I247" s="15"/>
      <c r="J247" s="15"/>
      <c r="K247" s="15" t="s">
        <v>30</v>
      </c>
      <c r="L247" s="15" t="s">
        <v>30</v>
      </c>
      <c r="M247" s="16" t="s">
        <v>731</v>
      </c>
      <c r="N247" s="15" t="s">
        <v>78</v>
      </c>
      <c r="O247" s="17" t="s">
        <v>240</v>
      </c>
      <c r="P247" s="18" t="str">
        <f>IFERROR(VLOOKUP(B247,'Cadastro Estacoes'!$A:$B,2,0),"")</f>
        <v>SISMO®GUANABARA</v>
      </c>
      <c r="Q247" s="4"/>
      <c r="R247" s="4"/>
      <c r="S247" s="4"/>
      <c r="T247" s="4"/>
      <c r="U247" s="4"/>
      <c r="V247" s="4"/>
      <c r="W247" s="4"/>
      <c r="X247" s="4"/>
      <c r="Y247" s="4"/>
      <c r="Z247" s="4"/>
    </row>
    <row r="248" ht="12.75" customHeight="1">
      <c r="A248" s="9" t="s">
        <v>998</v>
      </c>
      <c r="B248" s="10" t="s">
        <v>738</v>
      </c>
      <c r="C248" s="11" t="s">
        <v>999</v>
      </c>
      <c r="D248" s="12">
        <v>0.0</v>
      </c>
      <c r="E248" s="13" t="s">
        <v>996</v>
      </c>
      <c r="F248" s="14" t="str">
        <f>IF(Tabela18[[#This Row],[Estações]]="HMOFICINA","VMS",IFERROR(VLOOKUP(B248,'Cadastro Estacoes'!$A$2:$Z$201,26,0),""))</f>
        <v>#ERROR!</v>
      </c>
      <c r="G248" s="15" t="s">
        <v>67</v>
      </c>
      <c r="H248" s="15" t="s">
        <v>1000</v>
      </c>
      <c r="I248" s="15" t="s">
        <v>814</v>
      </c>
      <c r="J248" s="15"/>
      <c r="K248" s="15" t="s">
        <v>23</v>
      </c>
      <c r="L248" s="15" t="s">
        <v>30</v>
      </c>
      <c r="M248" s="16" t="s">
        <v>731</v>
      </c>
      <c r="N248" s="15" t="s">
        <v>78</v>
      </c>
      <c r="O248" s="17" t="s">
        <v>240</v>
      </c>
      <c r="P248" s="18" t="str">
        <f>IFERROR(VLOOKUP(B248,'Cadastro Estacoes'!$A:$B,2,0),"")</f>
        <v>SISMO®PARANAGUAPILOTS</v>
      </c>
      <c r="Q248" s="4"/>
      <c r="R248" s="4"/>
      <c r="S248" s="4"/>
      <c r="T248" s="4"/>
      <c r="U248" s="4"/>
      <c r="V248" s="4"/>
      <c r="W248" s="4"/>
      <c r="X248" s="4"/>
      <c r="Y248" s="4"/>
      <c r="Z248" s="4"/>
    </row>
    <row r="249" ht="12.75" customHeight="1">
      <c r="A249" s="9" t="s">
        <v>1001</v>
      </c>
      <c r="B249" s="10" t="s">
        <v>74</v>
      </c>
      <c r="C249" s="11" t="s">
        <v>1002</v>
      </c>
      <c r="D249" s="12">
        <v>1.0</v>
      </c>
      <c r="E249" s="13" t="s">
        <v>253</v>
      </c>
      <c r="F249" s="14" t="str">
        <f>IF(Tabela18[[#This Row],[Estações]]="HMOFICINA","VMS",IFERROR(VLOOKUP(B249,'Cadastro Estacoes'!$A$2:$Z$201,26,0),""))</f>
        <v>#ERROR!</v>
      </c>
      <c r="G249" s="15" t="s">
        <v>67</v>
      </c>
      <c r="H249" s="15" t="s">
        <v>1003</v>
      </c>
      <c r="I249" s="15" t="s">
        <v>1004</v>
      </c>
      <c r="J249" s="15">
        <v>1.0</v>
      </c>
      <c r="K249" s="15" t="s">
        <v>26</v>
      </c>
      <c r="L249" s="15" t="s">
        <v>4</v>
      </c>
      <c r="M249" s="16" t="s">
        <v>1005</v>
      </c>
      <c r="N249" s="15" t="s">
        <v>78</v>
      </c>
      <c r="O249" s="17" t="s">
        <v>240</v>
      </c>
      <c r="P249" s="18" t="str">
        <f>IFERROR(VLOOKUP(B249,'Cadastro Estacoes'!$A:$B,2,0),"")</f>
        <v>SISMO®CSN</v>
      </c>
      <c r="Q249" s="4"/>
      <c r="R249" s="4"/>
      <c r="S249" s="4"/>
      <c r="T249" s="4"/>
      <c r="U249" s="4"/>
      <c r="V249" s="4"/>
      <c r="W249" s="4"/>
      <c r="X249" s="4"/>
      <c r="Y249" s="4"/>
      <c r="Z249" s="4"/>
    </row>
    <row r="250" ht="12.75" customHeight="1">
      <c r="A250" s="9" t="s">
        <v>1006</v>
      </c>
      <c r="B250" s="10" t="s">
        <v>1007</v>
      </c>
      <c r="C250" s="11" t="s">
        <v>1008</v>
      </c>
      <c r="D250" s="12">
        <v>3.0</v>
      </c>
      <c r="E250" s="13" t="s">
        <v>1009</v>
      </c>
      <c r="F250" s="14" t="str">
        <f>IF(Tabela18[[#This Row],[Estações]]="HMOFICINA","VMS",IFERROR(VLOOKUP(B250,'Cadastro Estacoes'!$A$2:$Z$201,26,0),""))</f>
        <v>#ERROR!</v>
      </c>
      <c r="G250" s="15" t="s">
        <v>67</v>
      </c>
      <c r="H250" s="15"/>
      <c r="I250" s="15" t="s">
        <v>1010</v>
      </c>
      <c r="J250" s="15">
        <v>1.0</v>
      </c>
      <c r="K250" s="15" t="s">
        <v>58</v>
      </c>
      <c r="L250" s="15" t="s">
        <v>147</v>
      </c>
      <c r="M250" s="16" t="s">
        <v>209</v>
      </c>
      <c r="N250" s="15" t="s">
        <v>78</v>
      </c>
      <c r="O250" s="17" t="s">
        <v>253</v>
      </c>
      <c r="P250" s="18" t="str">
        <f>IFERROR(VLOOKUP(B250,'Cadastro Estacoes'!$A:$B,2,0),"")</f>
        <v>SISMO®CELSE</v>
      </c>
      <c r="Q250" s="4"/>
      <c r="R250" s="4"/>
      <c r="S250" s="4"/>
      <c r="T250" s="4"/>
      <c r="U250" s="4"/>
      <c r="V250" s="4"/>
      <c r="W250" s="4"/>
      <c r="X250" s="4"/>
      <c r="Y250" s="4"/>
      <c r="Z250" s="4"/>
    </row>
    <row r="251" ht="12.75" customHeight="1">
      <c r="A251" s="9" t="s">
        <v>1011</v>
      </c>
      <c r="B251" s="10" t="s">
        <v>1007</v>
      </c>
      <c r="C251" s="11" t="s">
        <v>1012</v>
      </c>
      <c r="D251" s="12">
        <v>2.0</v>
      </c>
      <c r="E251" s="13" t="s">
        <v>1009</v>
      </c>
      <c r="F251" s="14" t="str">
        <f>IF(Tabela18[[#This Row],[Estações]]="HMOFICINA","VMS",IFERROR(VLOOKUP(B251,'Cadastro Estacoes'!$A$2:$Z$201,26,0),""))</f>
        <v>#ERROR!</v>
      </c>
      <c r="G251" s="15" t="s">
        <v>67</v>
      </c>
      <c r="H251" s="15" t="s">
        <v>1013</v>
      </c>
      <c r="I251" s="15" t="s">
        <v>1014</v>
      </c>
      <c r="J251" s="15">
        <v>1.0</v>
      </c>
      <c r="K251" s="15" t="s">
        <v>58</v>
      </c>
      <c r="L251" s="15" t="s">
        <v>147</v>
      </c>
      <c r="M251" s="16" t="s">
        <v>209</v>
      </c>
      <c r="N251" s="15" t="s">
        <v>78</v>
      </c>
      <c r="O251" s="17" t="s">
        <v>261</v>
      </c>
      <c r="P251" s="18" t="str">
        <f>IFERROR(VLOOKUP(B251,'Cadastro Estacoes'!$A:$B,2,0),"")</f>
        <v>SISMO®CELSE</v>
      </c>
      <c r="Q251" s="4"/>
      <c r="R251" s="4"/>
      <c r="S251" s="4"/>
      <c r="T251" s="4"/>
      <c r="U251" s="4"/>
      <c r="V251" s="4"/>
      <c r="W251" s="4"/>
      <c r="X251" s="4"/>
      <c r="Y251" s="4"/>
      <c r="Z251" s="4"/>
    </row>
    <row r="252" ht="12.75" customHeight="1">
      <c r="A252" s="9" t="s">
        <v>1015</v>
      </c>
      <c r="B252" s="10" t="s">
        <v>1016</v>
      </c>
      <c r="C252" s="11" t="s">
        <v>1017</v>
      </c>
      <c r="D252" s="12">
        <v>2.0</v>
      </c>
      <c r="E252" s="13" t="s">
        <v>1009</v>
      </c>
      <c r="F252" s="14" t="str">
        <f>IF(Tabela18[[#This Row],[Estações]]="HMOFICINA","VMS",IFERROR(VLOOKUP(B252,'Cadastro Estacoes'!$A$2:$Z$201,26,0),""))</f>
        <v>#ERROR!</v>
      </c>
      <c r="G252" s="15" t="s">
        <v>67</v>
      </c>
      <c r="H252" s="15" t="s">
        <v>1018</v>
      </c>
      <c r="I252" s="15"/>
      <c r="J252" s="15">
        <v>2.0</v>
      </c>
      <c r="K252" s="15" t="s">
        <v>58</v>
      </c>
      <c r="L252" s="15" t="s">
        <v>147</v>
      </c>
      <c r="M252" s="16" t="s">
        <v>209</v>
      </c>
      <c r="N252" s="15" t="s">
        <v>78</v>
      </c>
      <c r="O252" s="17" t="s">
        <v>267</v>
      </c>
      <c r="P252" s="18" t="str">
        <f>IFERROR(VLOOKUP(B252,'Cadastro Estacoes'!$A:$B,2,0),"")</f>
        <v>SISMO®CELSE</v>
      </c>
      <c r="Q252" s="4"/>
      <c r="R252" s="4"/>
      <c r="S252" s="4"/>
      <c r="T252" s="4"/>
      <c r="U252" s="4"/>
      <c r="V252" s="4"/>
      <c r="W252" s="4"/>
      <c r="X252" s="4"/>
      <c r="Y252" s="4"/>
      <c r="Z252" s="4"/>
    </row>
    <row r="253" ht="12.75" customHeight="1">
      <c r="A253" s="9" t="s">
        <v>1019</v>
      </c>
      <c r="B253" s="10" t="s">
        <v>788</v>
      </c>
      <c r="C253" s="11" t="s">
        <v>1020</v>
      </c>
      <c r="D253" s="12">
        <v>0.0</v>
      </c>
      <c r="E253" s="13" t="s">
        <v>1021</v>
      </c>
      <c r="F253" s="14" t="str">
        <f>IF(Tabela18[[#This Row],[Estações]]="HMOFICINA","VMS",IFERROR(VLOOKUP(B253,'Cadastro Estacoes'!$A$2:$Z$201,26,0),""))</f>
        <v>#ERROR!</v>
      </c>
      <c r="G253" s="15" t="s">
        <v>67</v>
      </c>
      <c r="H253" s="15" t="s">
        <v>1022</v>
      </c>
      <c r="I253" s="15"/>
      <c r="J253" s="15"/>
      <c r="K253" s="15" t="s">
        <v>26</v>
      </c>
      <c r="L253" s="15" t="s">
        <v>40</v>
      </c>
      <c r="M253" s="16" t="s">
        <v>746</v>
      </c>
      <c r="N253" s="15" t="s">
        <v>78</v>
      </c>
      <c r="O253" s="17" t="s">
        <v>267</v>
      </c>
      <c r="P253" s="18" t="str">
        <f>IFERROR(VLOOKUP(B253,'Cadastro Estacoes'!$A:$B,2,0),"")</f>
        <v>SISMO®SPPILOTS</v>
      </c>
      <c r="Q253" s="4"/>
      <c r="R253" s="4"/>
      <c r="S253" s="4"/>
      <c r="T253" s="4"/>
      <c r="U253" s="4"/>
      <c r="V253" s="4"/>
      <c r="W253" s="4"/>
      <c r="X253" s="4"/>
      <c r="Y253" s="4"/>
      <c r="Z253" s="4"/>
    </row>
    <row r="254" ht="12.75" customHeight="1">
      <c r="A254" s="9" t="s">
        <v>1023</v>
      </c>
      <c r="B254" s="10" t="s">
        <v>460</v>
      </c>
      <c r="C254" s="11" t="s">
        <v>1024</v>
      </c>
      <c r="D254" s="12">
        <v>0.0</v>
      </c>
      <c r="E254" s="13" t="s">
        <v>1025</v>
      </c>
      <c r="F254" s="14" t="str">
        <f>IF(Tabela18[[#This Row],[Estações]]="HMOFICINA","VMS",IFERROR(VLOOKUP(B254,'Cadastro Estacoes'!$A$2:$Z$201,26,0),""))</f>
        <v>#ERROR!</v>
      </c>
      <c r="G254" s="15" t="s">
        <v>67</v>
      </c>
      <c r="H254" s="15" t="s">
        <v>1026</v>
      </c>
      <c r="I254" s="15"/>
      <c r="J254" s="15"/>
      <c r="K254" s="15" t="s">
        <v>52</v>
      </c>
      <c r="L254" s="15" t="s">
        <v>589</v>
      </c>
      <c r="M254" s="16" t="s">
        <v>746</v>
      </c>
      <c r="N254" s="15" t="s">
        <v>78</v>
      </c>
      <c r="O254" s="17" t="s">
        <v>267</v>
      </c>
      <c r="P254" s="18" t="str">
        <f>IFERROR(VLOOKUP(B254,'Cadastro Estacoes'!$A:$B,2,0),"")</f>
        <v>SISMO®TEBIG</v>
      </c>
      <c r="Q254" s="4"/>
      <c r="R254" s="4"/>
      <c r="S254" s="4"/>
      <c r="T254" s="4"/>
      <c r="U254" s="4"/>
      <c r="V254" s="4"/>
      <c r="W254" s="4"/>
      <c r="X254" s="4"/>
      <c r="Y254" s="4"/>
      <c r="Z254" s="4"/>
    </row>
    <row r="255" ht="12.75" customHeight="1">
      <c r="A255" s="9" t="s">
        <v>1027</v>
      </c>
      <c r="B255" s="10" t="s">
        <v>795</v>
      </c>
      <c r="C255" s="11" t="s">
        <v>1028</v>
      </c>
      <c r="D255" s="12">
        <v>1.0</v>
      </c>
      <c r="E255" s="13" t="s">
        <v>1021</v>
      </c>
      <c r="F255" s="14" t="str">
        <f>IF(Tabela18[[#This Row],[Estações]]="HMOFICINA","VMS",IFERROR(VLOOKUP(B255,'Cadastro Estacoes'!$A$2:$Z$201,26,0),""))</f>
        <v>#ERROR!</v>
      </c>
      <c r="G255" s="15" t="s">
        <v>67</v>
      </c>
      <c r="H255" s="15" t="s">
        <v>1029</v>
      </c>
      <c r="I255" s="15"/>
      <c r="J255" s="15"/>
      <c r="K255" s="15" t="s">
        <v>52</v>
      </c>
      <c r="L255" s="15" t="s">
        <v>40</v>
      </c>
      <c r="M255" s="16" t="s">
        <v>746</v>
      </c>
      <c r="N255" s="15" t="s">
        <v>78</v>
      </c>
      <c r="O255" s="17" t="s">
        <v>267</v>
      </c>
      <c r="P255" s="18" t="str">
        <f>IFERROR(VLOOKUP(B255,'Cadastro Estacoes'!$A:$B,2,0),"")</f>
        <v>SISMO®TEBIG</v>
      </c>
      <c r="Q255" s="4"/>
      <c r="R255" s="4"/>
      <c r="S255" s="4"/>
      <c r="T255" s="4"/>
      <c r="U255" s="4"/>
      <c r="V255" s="4"/>
      <c r="W255" s="4"/>
      <c r="X255" s="4"/>
      <c r="Y255" s="4"/>
      <c r="Z255" s="4"/>
    </row>
    <row r="256" ht="12.75" customHeight="1">
      <c r="A256" s="9" t="s">
        <v>1030</v>
      </c>
      <c r="B256" s="10" t="s">
        <v>592</v>
      </c>
      <c r="C256" s="11" t="s">
        <v>1031</v>
      </c>
      <c r="D256" s="12">
        <v>0.0</v>
      </c>
      <c r="E256" s="13" t="s">
        <v>221</v>
      </c>
      <c r="F256" s="14" t="str">
        <f>IF(Tabela18[[#This Row],[Estações]]="HMOFICINA","VMS",IFERROR(VLOOKUP(B256,'Cadastro Estacoes'!$A$2:$Z$201,26,0),""))</f>
        <v>#ERROR!</v>
      </c>
      <c r="G256" s="15" t="s">
        <v>67</v>
      </c>
      <c r="H256" s="15" t="s">
        <v>1032</v>
      </c>
      <c r="I256" s="15"/>
      <c r="J256" s="15">
        <v>1.0</v>
      </c>
      <c r="K256" s="15" t="s">
        <v>26</v>
      </c>
      <c r="L256" s="15" t="s">
        <v>77</v>
      </c>
      <c r="M256" s="16" t="s">
        <v>221</v>
      </c>
      <c r="N256" s="15" t="s">
        <v>22</v>
      </c>
      <c r="O256" s="17" t="s">
        <v>267</v>
      </c>
      <c r="P256" s="18" t="str">
        <f>IFERROR(VLOOKUP(B256,'Cadastro Estacoes'!$A:$B,2,0),"")</f>
        <v>SISMO®SPPILOTS</v>
      </c>
      <c r="Q256" s="4"/>
      <c r="R256" s="4"/>
      <c r="S256" s="4"/>
      <c r="T256" s="4"/>
      <c r="U256" s="4"/>
      <c r="V256" s="4"/>
      <c r="W256" s="4"/>
      <c r="X256" s="4"/>
      <c r="Y256" s="4"/>
      <c r="Z256" s="4"/>
    </row>
    <row r="257" ht="12.75" customHeight="1">
      <c r="A257" s="9" t="s">
        <v>1033</v>
      </c>
      <c r="B257" s="10" t="s">
        <v>592</v>
      </c>
      <c r="C257" s="11" t="s">
        <v>1034</v>
      </c>
      <c r="D257" s="12">
        <v>0.0</v>
      </c>
      <c r="E257" s="13" t="s">
        <v>221</v>
      </c>
      <c r="F257" s="14" t="str">
        <f>IF(Tabela18[[#This Row],[Estações]]="HMOFICINA","VMS",IFERROR(VLOOKUP(B257,'Cadastro Estacoes'!$A$2:$Z$201,26,0),""))</f>
        <v>#ERROR!</v>
      </c>
      <c r="G257" s="15" t="s">
        <v>67</v>
      </c>
      <c r="H257" s="15" t="s">
        <v>1032</v>
      </c>
      <c r="I257" s="15"/>
      <c r="J257" s="15">
        <v>1.0</v>
      </c>
      <c r="K257" s="15" t="s">
        <v>26</v>
      </c>
      <c r="L257" s="15" t="s">
        <v>77</v>
      </c>
      <c r="M257" s="16" t="s">
        <v>221</v>
      </c>
      <c r="N257" s="15" t="s">
        <v>78</v>
      </c>
      <c r="O257" s="17" t="s">
        <v>267</v>
      </c>
      <c r="P257" s="18" t="str">
        <f>IFERROR(VLOOKUP(B257,'Cadastro Estacoes'!$A:$B,2,0),"")</f>
        <v>SISMO®SPPILOTS</v>
      </c>
      <c r="Q257" s="4"/>
      <c r="R257" s="4"/>
      <c r="S257" s="4"/>
      <c r="T257" s="4"/>
      <c r="U257" s="4"/>
      <c r="V257" s="4"/>
      <c r="W257" s="4"/>
      <c r="X257" s="4"/>
      <c r="Y257" s="4"/>
      <c r="Z257" s="4"/>
    </row>
    <row r="258" ht="12.75" customHeight="1">
      <c r="A258" s="9" t="s">
        <v>1035</v>
      </c>
      <c r="B258" s="10" t="s">
        <v>592</v>
      </c>
      <c r="C258" s="11" t="s">
        <v>1036</v>
      </c>
      <c r="D258" s="12">
        <v>1.0</v>
      </c>
      <c r="E258" s="13" t="s">
        <v>1037</v>
      </c>
      <c r="F258" s="14" t="str">
        <f>IF(Tabela18[[#This Row],[Estações]]="HMOFICINA","VMS",IFERROR(VLOOKUP(B258,'Cadastro Estacoes'!$A$2:$Z$201,26,0),""))</f>
        <v>#ERROR!</v>
      </c>
      <c r="G258" s="15" t="s">
        <v>67</v>
      </c>
      <c r="H258" s="15" t="s">
        <v>1038</v>
      </c>
      <c r="I258" s="15"/>
      <c r="J258" s="15">
        <v>1.0</v>
      </c>
      <c r="K258" s="15" t="s">
        <v>26</v>
      </c>
      <c r="L258" s="15" t="s">
        <v>77</v>
      </c>
      <c r="M258" s="16" t="s">
        <v>221</v>
      </c>
      <c r="N258" s="15" t="s">
        <v>22</v>
      </c>
      <c r="O258" s="17" t="s">
        <v>267</v>
      </c>
      <c r="P258" s="18" t="str">
        <f>IFERROR(VLOOKUP(B258,'Cadastro Estacoes'!$A:$B,2,0),"")</f>
        <v>SISMO®SPPILOTS</v>
      </c>
      <c r="Q258" s="4"/>
      <c r="R258" s="4"/>
      <c r="S258" s="4"/>
      <c r="T258" s="4"/>
      <c r="U258" s="4"/>
      <c r="V258" s="4"/>
      <c r="W258" s="4"/>
      <c r="X258" s="4"/>
      <c r="Y258" s="4"/>
      <c r="Z258" s="4"/>
    </row>
    <row r="259" ht="12.75" customHeight="1">
      <c r="A259" s="9" t="s">
        <v>1039</v>
      </c>
      <c r="B259" s="10" t="s">
        <v>592</v>
      </c>
      <c r="C259" s="11" t="s">
        <v>1040</v>
      </c>
      <c r="D259" s="12">
        <v>1.0</v>
      </c>
      <c r="E259" s="13" t="s">
        <v>1037</v>
      </c>
      <c r="F259" s="14" t="str">
        <f>IF(Tabela18[[#This Row],[Estações]]="HMOFICINA","VMS",IFERROR(VLOOKUP(B259,'Cadastro Estacoes'!$A$2:$Z$201,26,0),""))</f>
        <v>#ERROR!</v>
      </c>
      <c r="G259" s="15" t="s">
        <v>67</v>
      </c>
      <c r="H259" s="15" t="s">
        <v>1041</v>
      </c>
      <c r="I259" s="15"/>
      <c r="J259" s="15">
        <v>1.0</v>
      </c>
      <c r="K259" s="15" t="s">
        <v>26</v>
      </c>
      <c r="L259" s="15" t="s">
        <v>77</v>
      </c>
      <c r="M259" s="16" t="s">
        <v>221</v>
      </c>
      <c r="N259" s="15" t="s">
        <v>22</v>
      </c>
      <c r="O259" s="17">
        <v>44064.0</v>
      </c>
      <c r="P259" s="18" t="str">
        <f>IFERROR(VLOOKUP(B259,'Cadastro Estacoes'!$A:$B,2,0),"")</f>
        <v>SISMO®SPPILOTS</v>
      </c>
      <c r="Q259" s="4"/>
      <c r="R259" s="4"/>
      <c r="S259" s="4"/>
      <c r="T259" s="4"/>
      <c r="U259" s="4"/>
      <c r="V259" s="4"/>
      <c r="W259" s="4"/>
      <c r="X259" s="4"/>
      <c r="Y259" s="4"/>
      <c r="Z259" s="4"/>
    </row>
    <row r="260" ht="12.75" customHeight="1">
      <c r="A260" s="9" t="s">
        <v>1042</v>
      </c>
      <c r="B260" s="10" t="s">
        <v>592</v>
      </c>
      <c r="C260" s="11" t="s">
        <v>1043</v>
      </c>
      <c r="D260" s="12">
        <v>2.0</v>
      </c>
      <c r="E260" s="13" t="s">
        <v>1037</v>
      </c>
      <c r="F260" s="14" t="str">
        <f>IF(Tabela18[[#This Row],[Estações]]="HMOFICINA","VMS",IFERROR(VLOOKUP(B260,'Cadastro Estacoes'!$A$2:$Z$201,26,0),""))</f>
        <v>#ERROR!</v>
      </c>
      <c r="G260" s="15" t="s">
        <v>67</v>
      </c>
      <c r="H260" s="15" t="s">
        <v>1044</v>
      </c>
      <c r="I260" s="15" t="s">
        <v>1045</v>
      </c>
      <c r="J260" s="15">
        <v>1.0</v>
      </c>
      <c r="K260" s="15" t="s">
        <v>26</v>
      </c>
      <c r="L260" s="15" t="s">
        <v>77</v>
      </c>
      <c r="M260" s="16" t="s">
        <v>221</v>
      </c>
      <c r="N260" s="15" t="s">
        <v>78</v>
      </c>
      <c r="O260" s="17">
        <v>44064.0</v>
      </c>
      <c r="P260" s="18" t="str">
        <f>IFERROR(VLOOKUP(B260,'Cadastro Estacoes'!$A:$B,2,0),"")</f>
        <v>SISMO®SPPILOTS</v>
      </c>
      <c r="Q260" s="4"/>
      <c r="R260" s="4"/>
      <c r="S260" s="4"/>
      <c r="T260" s="4"/>
      <c r="U260" s="4"/>
      <c r="V260" s="4"/>
      <c r="W260" s="4"/>
      <c r="X260" s="4"/>
      <c r="Y260" s="4"/>
      <c r="Z260" s="4"/>
    </row>
    <row r="261" ht="12.75" customHeight="1">
      <c r="A261" s="9" t="s">
        <v>1046</v>
      </c>
      <c r="B261" s="10" t="s">
        <v>1047</v>
      </c>
      <c r="C261" s="11" t="s">
        <v>1048</v>
      </c>
      <c r="D261" s="12">
        <v>3.0</v>
      </c>
      <c r="E261" s="13" t="s">
        <v>1037</v>
      </c>
      <c r="F261" s="14" t="str">
        <f>IF(Tabela18[[#This Row],[Estações]]="HMOFICINA","VMS",IFERROR(VLOOKUP(B261,'Cadastro Estacoes'!$A$2:$Z$201,26,0),""))</f>
        <v>#ERROR!</v>
      </c>
      <c r="G261" s="15" t="s">
        <v>67</v>
      </c>
      <c r="H261" s="15" t="s">
        <v>1049</v>
      </c>
      <c r="I261" s="15" t="s">
        <v>1050</v>
      </c>
      <c r="J261" s="15">
        <v>1.0</v>
      </c>
      <c r="K261" s="15" t="s">
        <v>26</v>
      </c>
      <c r="L261" s="15" t="s">
        <v>77</v>
      </c>
      <c r="M261" s="16" t="s">
        <v>221</v>
      </c>
      <c r="N261" s="15" t="s">
        <v>78</v>
      </c>
      <c r="O261" s="17">
        <v>44139.0</v>
      </c>
      <c r="P261" s="18" t="str">
        <f>IFERROR(VLOOKUP(B261,'Cadastro Estacoes'!$A:$B,2,0),"")</f>
        <v>SISMO®SPPILOTS</v>
      </c>
      <c r="Q261" s="4"/>
      <c r="R261" s="4"/>
      <c r="S261" s="4"/>
      <c r="T261" s="4"/>
      <c r="U261" s="4"/>
      <c r="V261" s="4"/>
      <c r="W261" s="4"/>
      <c r="X261" s="4"/>
      <c r="Y261" s="4"/>
      <c r="Z261" s="4"/>
    </row>
    <row r="262" ht="12.75" customHeight="1">
      <c r="A262" s="9" t="s">
        <v>1051</v>
      </c>
      <c r="B262" s="10" t="s">
        <v>788</v>
      </c>
      <c r="C262" s="11" t="s">
        <v>1048</v>
      </c>
      <c r="D262" s="12">
        <v>3.0</v>
      </c>
      <c r="E262" s="13" t="s">
        <v>1037</v>
      </c>
      <c r="F262" s="14" t="str">
        <f>IF(Tabela18[[#This Row],[Estações]]="HMOFICINA","VMS",IFERROR(VLOOKUP(B262,'Cadastro Estacoes'!$A$2:$Z$201,26,0),""))</f>
        <v>#ERROR!</v>
      </c>
      <c r="G262" s="15" t="s">
        <v>67</v>
      </c>
      <c r="H262" s="15" t="s">
        <v>1049</v>
      </c>
      <c r="I262" s="15" t="s">
        <v>1050</v>
      </c>
      <c r="J262" s="15">
        <v>1.0</v>
      </c>
      <c r="K262" s="15" t="s">
        <v>26</v>
      </c>
      <c r="L262" s="15" t="s">
        <v>77</v>
      </c>
      <c r="M262" s="16" t="s">
        <v>221</v>
      </c>
      <c r="N262" s="15" t="s">
        <v>78</v>
      </c>
      <c r="O262" s="17">
        <v>44098.0</v>
      </c>
      <c r="P262" s="18" t="str">
        <f>IFERROR(VLOOKUP(B262,'Cadastro Estacoes'!$A:$B,2,0),"")</f>
        <v>SISMO®SPPILOTS</v>
      </c>
      <c r="Q262" s="4"/>
      <c r="R262" s="4"/>
      <c r="S262" s="4"/>
      <c r="T262" s="4"/>
      <c r="U262" s="4"/>
      <c r="V262" s="4"/>
      <c r="W262" s="4"/>
      <c r="X262" s="4"/>
      <c r="Y262" s="4"/>
      <c r="Z262" s="4"/>
    </row>
    <row r="263" ht="12.75" customHeight="1">
      <c r="A263" s="9" t="s">
        <v>1052</v>
      </c>
      <c r="B263" s="10" t="s">
        <v>465</v>
      </c>
      <c r="C263" s="11" t="s">
        <v>1053</v>
      </c>
      <c r="D263" s="12">
        <v>2.0</v>
      </c>
      <c r="E263" s="13" t="s">
        <v>1037</v>
      </c>
      <c r="F263" s="14" t="str">
        <f>IF(Tabela18[[#This Row],[Estações]]="HMOFICINA","VMS",IFERROR(VLOOKUP(B263,'Cadastro Estacoes'!$A$2:$Z$201,26,0),""))</f>
        <v>#ERROR!</v>
      </c>
      <c r="G263" s="15" t="s">
        <v>67</v>
      </c>
      <c r="H263" s="15" t="s">
        <v>1054</v>
      </c>
      <c r="I263" s="15" t="s">
        <v>1055</v>
      </c>
      <c r="J263" s="15">
        <v>1.0</v>
      </c>
      <c r="K263" s="15" t="s">
        <v>26</v>
      </c>
      <c r="L263" s="15" t="s">
        <v>77</v>
      </c>
      <c r="M263" s="16" t="s">
        <v>221</v>
      </c>
      <c r="N263" s="15" t="s">
        <v>78</v>
      </c>
      <c r="O263" s="17" t="s">
        <v>221</v>
      </c>
      <c r="P263" s="18" t="str">
        <f>IFERROR(VLOOKUP(B263,'Cadastro Estacoes'!$A:$B,2,0),"")</f>
        <v>SISMO®ALEMOA</v>
      </c>
      <c r="Q263" s="4"/>
      <c r="R263" s="4"/>
      <c r="S263" s="4"/>
      <c r="T263" s="4"/>
      <c r="U263" s="4"/>
      <c r="V263" s="4"/>
      <c r="W263" s="4"/>
      <c r="X263" s="4"/>
      <c r="Y263" s="4"/>
      <c r="Z263" s="4"/>
    </row>
    <row r="264" ht="12.75" customHeight="1">
      <c r="A264" s="9" t="s">
        <v>1056</v>
      </c>
      <c r="B264" s="10" t="s">
        <v>465</v>
      </c>
      <c r="C264" s="11" t="s">
        <v>1048</v>
      </c>
      <c r="D264" s="12">
        <v>3.0</v>
      </c>
      <c r="E264" s="13" t="s">
        <v>1037</v>
      </c>
      <c r="F264" s="14" t="str">
        <f>IF(Tabela18[[#This Row],[Estações]]="HMOFICINA","VMS",IFERROR(VLOOKUP(B264,'Cadastro Estacoes'!$A$2:$Z$201,26,0),""))</f>
        <v>#ERROR!</v>
      </c>
      <c r="G264" s="15" t="s">
        <v>67</v>
      </c>
      <c r="H264" s="15" t="s">
        <v>1049</v>
      </c>
      <c r="I264" s="15" t="s">
        <v>1050</v>
      </c>
      <c r="J264" s="15">
        <v>1.0</v>
      </c>
      <c r="K264" s="15" t="s">
        <v>26</v>
      </c>
      <c r="L264" s="15" t="s">
        <v>77</v>
      </c>
      <c r="M264" s="16" t="s">
        <v>221</v>
      </c>
      <c r="N264" s="15" t="s">
        <v>78</v>
      </c>
      <c r="O264" s="17" t="s">
        <v>221</v>
      </c>
      <c r="P264" s="18" t="str">
        <f>IFERROR(VLOOKUP(B264,'Cadastro Estacoes'!$A:$B,2,0),"")</f>
        <v>SISMO®ALEMOA</v>
      </c>
      <c r="Q264" s="4"/>
      <c r="R264" s="4"/>
      <c r="S264" s="4"/>
      <c r="T264" s="4"/>
      <c r="U264" s="4"/>
      <c r="V264" s="4"/>
      <c r="W264" s="4"/>
      <c r="X264" s="4"/>
      <c r="Y264" s="4"/>
      <c r="Z264" s="4"/>
    </row>
    <row r="265" ht="12.75" customHeight="1">
      <c r="A265" s="9" t="s">
        <v>1057</v>
      </c>
      <c r="B265" s="10" t="s">
        <v>1058</v>
      </c>
      <c r="C265" s="11" t="s">
        <v>1059</v>
      </c>
      <c r="D265" s="12">
        <v>2.0</v>
      </c>
      <c r="E265" s="13" t="s">
        <v>1037</v>
      </c>
      <c r="F265" s="14" t="str">
        <f>IF(Tabela18[[#This Row],[Estações]]="HMOFICINA","VMS",IFERROR(VLOOKUP(B265,'Cadastro Estacoes'!$A$2:$Z$201,26,0),""))</f>
        <v>#ERROR!</v>
      </c>
      <c r="G265" s="15" t="s">
        <v>67</v>
      </c>
      <c r="H265" s="15" t="s">
        <v>1060</v>
      </c>
      <c r="I265" s="15" t="s">
        <v>1061</v>
      </c>
      <c r="J265" s="15">
        <v>1.0</v>
      </c>
      <c r="K265" s="15" t="s">
        <v>77</v>
      </c>
      <c r="L265" s="15" t="s">
        <v>77</v>
      </c>
      <c r="M265" s="16" t="s">
        <v>221</v>
      </c>
      <c r="N265" s="15" t="s">
        <v>78</v>
      </c>
      <c r="O265" s="17">
        <v>44064.0</v>
      </c>
      <c r="P265" s="18" t="str">
        <f>IFERROR(VLOOKUP(B265,'Cadastro Estacoes'!$A:$B,2,0),"")</f>
        <v>SISMO®CONSORCIO</v>
      </c>
      <c r="Q265" s="4"/>
      <c r="R265" s="4"/>
      <c r="S265" s="4"/>
      <c r="T265" s="4"/>
      <c r="U265" s="4"/>
      <c r="V265" s="4"/>
      <c r="W265" s="4"/>
      <c r="X265" s="4"/>
      <c r="Y265" s="4"/>
      <c r="Z265" s="4"/>
    </row>
    <row r="266" ht="12.75" customHeight="1">
      <c r="A266" s="9" t="s">
        <v>1062</v>
      </c>
      <c r="B266" s="10" t="s">
        <v>1058</v>
      </c>
      <c r="C266" s="11" t="s">
        <v>1048</v>
      </c>
      <c r="D266" s="12">
        <v>3.0</v>
      </c>
      <c r="E266" s="13" t="s">
        <v>1037</v>
      </c>
      <c r="F266" s="14" t="str">
        <f>IF(Tabela18[[#This Row],[Estações]]="HMOFICINA","VMS",IFERROR(VLOOKUP(B266,'Cadastro Estacoes'!$A$2:$Z$201,26,0),""))</f>
        <v>#ERROR!</v>
      </c>
      <c r="G266" s="15" t="s">
        <v>67</v>
      </c>
      <c r="H266" s="15" t="s">
        <v>1049</v>
      </c>
      <c r="I266" s="15" t="s">
        <v>1050</v>
      </c>
      <c r="J266" s="15">
        <v>1.0</v>
      </c>
      <c r="K266" s="15" t="s">
        <v>77</v>
      </c>
      <c r="L266" s="15" t="s">
        <v>77</v>
      </c>
      <c r="M266" s="16" t="s">
        <v>221</v>
      </c>
      <c r="N266" s="15" t="s">
        <v>78</v>
      </c>
      <c r="O266" s="17">
        <v>44064.0</v>
      </c>
      <c r="P266" s="18" t="str">
        <f>IFERROR(VLOOKUP(B266,'Cadastro Estacoes'!$A:$B,2,0),"")</f>
        <v>SISMO®CONSORCIO</v>
      </c>
      <c r="Q266" s="4"/>
      <c r="R266" s="4"/>
      <c r="S266" s="4"/>
      <c r="T266" s="4"/>
      <c r="U266" s="4"/>
      <c r="V266" s="4"/>
      <c r="W266" s="4"/>
      <c r="X266" s="4"/>
      <c r="Y266" s="4"/>
      <c r="Z266" s="4"/>
    </row>
    <row r="267" ht="12.75" customHeight="1">
      <c r="A267" s="9" t="s">
        <v>1063</v>
      </c>
      <c r="B267" s="10" t="s">
        <v>717</v>
      </c>
      <c r="C267" s="11" t="s">
        <v>1064</v>
      </c>
      <c r="D267" s="12">
        <v>3.0</v>
      </c>
      <c r="E267" s="13" t="s">
        <v>1037</v>
      </c>
      <c r="F267" s="14" t="str">
        <f>IF(Tabela18[[#This Row],[Estações]]="HMOFICINA","VMS",IFERROR(VLOOKUP(B267,'Cadastro Estacoes'!$A$2:$Z$201,26,0),""))</f>
        <v>#ERROR!</v>
      </c>
      <c r="G267" s="15" t="s">
        <v>67</v>
      </c>
      <c r="H267" s="15" t="s">
        <v>1065</v>
      </c>
      <c r="I267" s="15" t="s">
        <v>1066</v>
      </c>
      <c r="J267" s="15">
        <v>1.0</v>
      </c>
      <c r="K267" s="15" t="s">
        <v>26</v>
      </c>
      <c r="L267" s="15" t="s">
        <v>77</v>
      </c>
      <c r="M267" s="16" t="s">
        <v>221</v>
      </c>
      <c r="N267" s="15" t="s">
        <v>78</v>
      </c>
      <c r="O267" s="17">
        <v>44140.0</v>
      </c>
      <c r="P267" s="18" t="str">
        <f>IFERROR(VLOOKUP(B267,'Cadastro Estacoes'!$A:$B,2,0),"")</f>
        <v>SISMO®SPPILOTS</v>
      </c>
      <c r="Q267" s="4"/>
      <c r="R267" s="4"/>
      <c r="S267" s="4"/>
      <c r="T267" s="4"/>
      <c r="U267" s="4"/>
      <c r="V267" s="4"/>
      <c r="W267" s="4"/>
      <c r="X267" s="4"/>
      <c r="Y267" s="4"/>
      <c r="Z267" s="4"/>
    </row>
    <row r="268" ht="12.75" customHeight="1">
      <c r="A268" s="9" t="s">
        <v>1067</v>
      </c>
      <c r="B268" s="10" t="s">
        <v>717</v>
      </c>
      <c r="C268" s="11" t="s">
        <v>1048</v>
      </c>
      <c r="D268" s="12">
        <v>3.0</v>
      </c>
      <c r="E268" s="13" t="s">
        <v>1037</v>
      </c>
      <c r="F268" s="14" t="str">
        <f>IF(Tabela18[[#This Row],[Estações]]="HMOFICINA","VMS",IFERROR(VLOOKUP(B268,'Cadastro Estacoes'!$A$2:$Z$201,26,0),""))</f>
        <v>#ERROR!</v>
      </c>
      <c r="G268" s="15" t="s">
        <v>67</v>
      </c>
      <c r="H268" s="15" t="s">
        <v>1049</v>
      </c>
      <c r="I268" s="15" t="s">
        <v>1050</v>
      </c>
      <c r="J268" s="15">
        <v>1.0</v>
      </c>
      <c r="K268" s="15" t="s">
        <v>26</v>
      </c>
      <c r="L268" s="15" t="s">
        <v>77</v>
      </c>
      <c r="M268" s="16" t="s">
        <v>221</v>
      </c>
      <c r="N268" s="15" t="s">
        <v>78</v>
      </c>
      <c r="O268" s="17" t="s">
        <v>221</v>
      </c>
      <c r="P268" s="18" t="str">
        <f>IFERROR(VLOOKUP(B268,'Cadastro Estacoes'!$A:$B,2,0),"")</f>
        <v>SISMO®SPPILOTS</v>
      </c>
      <c r="Q268" s="4"/>
      <c r="R268" s="4"/>
      <c r="S268" s="4"/>
      <c r="T268" s="4"/>
      <c r="U268" s="4"/>
      <c r="V268" s="4"/>
      <c r="W268" s="4"/>
      <c r="X268" s="4"/>
      <c r="Y268" s="4"/>
      <c r="Z268" s="4"/>
    </row>
    <row r="269" ht="12.75" customHeight="1">
      <c r="A269" s="9" t="s">
        <v>1068</v>
      </c>
      <c r="B269" s="10" t="s">
        <v>255</v>
      </c>
      <c r="C269" s="11" t="s">
        <v>1069</v>
      </c>
      <c r="D269" s="12">
        <v>1.0</v>
      </c>
      <c r="E269" s="13" t="s">
        <v>610</v>
      </c>
      <c r="F269" s="14" t="str">
        <f>IF(Tabela18[[#This Row],[Estações]]="HMOFICINA","VMS",IFERROR(VLOOKUP(B269,'Cadastro Estacoes'!$A$2:$Z$201,26,0),""))</f>
        <v>#ERROR!</v>
      </c>
      <c r="G269" s="15" t="s">
        <v>67</v>
      </c>
      <c r="H269" s="15" t="s">
        <v>1070</v>
      </c>
      <c r="I269" s="15" t="s">
        <v>1071</v>
      </c>
      <c r="J269" s="15">
        <v>1.0</v>
      </c>
      <c r="K269" s="15" t="s">
        <v>30</v>
      </c>
      <c r="L269" s="15" t="s">
        <v>0</v>
      </c>
      <c r="M269" s="16" t="s">
        <v>692</v>
      </c>
      <c r="N269" s="15" t="s">
        <v>78</v>
      </c>
      <c r="O269" s="17">
        <v>44068.0</v>
      </c>
      <c r="P269" s="18" t="str">
        <f>IFERROR(VLOOKUP(B269,'Cadastro Estacoes'!$A:$B,2,0),"")</f>
        <v>SISMO®LIBRA/MULTI</v>
      </c>
      <c r="Q269" s="4"/>
      <c r="R269" s="4"/>
      <c r="S269" s="4"/>
      <c r="T269" s="4"/>
      <c r="U269" s="4"/>
      <c r="V269" s="4"/>
      <c r="W269" s="4"/>
      <c r="X269" s="4"/>
      <c r="Y269" s="4"/>
      <c r="Z269" s="4"/>
    </row>
    <row r="270" ht="12.75" customHeight="1">
      <c r="A270" s="9" t="s">
        <v>1072</v>
      </c>
      <c r="B270" s="10" t="s">
        <v>255</v>
      </c>
      <c r="C270" s="11" t="s">
        <v>1073</v>
      </c>
      <c r="D270" s="12">
        <v>1.0</v>
      </c>
      <c r="E270" s="13" t="s">
        <v>610</v>
      </c>
      <c r="F270" s="14" t="str">
        <f>IF(Tabela18[[#This Row],[Estações]]="HMOFICINA","VMS",IFERROR(VLOOKUP(B270,'Cadastro Estacoes'!$A$2:$Z$201,26,0),""))</f>
        <v>#ERROR!</v>
      </c>
      <c r="G270" s="15" t="s">
        <v>67</v>
      </c>
      <c r="H270" s="15" t="s">
        <v>1074</v>
      </c>
      <c r="I270" s="15"/>
      <c r="J270" s="15">
        <v>1.0</v>
      </c>
      <c r="K270" s="15" t="s">
        <v>30</v>
      </c>
      <c r="L270" s="15" t="s">
        <v>0</v>
      </c>
      <c r="M270" s="16" t="s">
        <v>692</v>
      </c>
      <c r="N270" s="15" t="s">
        <v>22</v>
      </c>
      <c r="O270" s="17">
        <v>44068.0</v>
      </c>
      <c r="P270" s="18" t="str">
        <f>IFERROR(VLOOKUP(B270,'Cadastro Estacoes'!$A:$B,2,0),"")</f>
        <v>SISMO®LIBRA/MULTI</v>
      </c>
      <c r="Q270" s="4"/>
      <c r="R270" s="4"/>
      <c r="S270" s="4"/>
      <c r="T270" s="4"/>
      <c r="U270" s="4"/>
      <c r="V270" s="4"/>
      <c r="W270" s="4"/>
      <c r="X270" s="4"/>
      <c r="Y270" s="4"/>
      <c r="Z270" s="4"/>
    </row>
    <row r="271" ht="12.75" customHeight="1">
      <c r="A271" s="9" t="s">
        <v>1075</v>
      </c>
      <c r="B271" s="10" t="s">
        <v>158</v>
      </c>
      <c r="C271" s="11" t="s">
        <v>1076</v>
      </c>
      <c r="D271" s="12">
        <v>1.0</v>
      </c>
      <c r="E271" s="13" t="s">
        <v>610</v>
      </c>
      <c r="F271" s="14" t="str">
        <f>IF(Tabela18[[#This Row],[Estações]]="HMOFICINA","VMS",IFERROR(VLOOKUP(B271,'Cadastro Estacoes'!$A$2:$Z$201,26,0),""))</f>
        <v>#ERROR!</v>
      </c>
      <c r="G271" s="15" t="s">
        <v>67</v>
      </c>
      <c r="H271" s="15" t="s">
        <v>1077</v>
      </c>
      <c r="I271" s="15"/>
      <c r="J271" s="15">
        <v>1.0</v>
      </c>
      <c r="K271" s="15" t="s">
        <v>30</v>
      </c>
      <c r="L271" s="15" t="s">
        <v>0</v>
      </c>
      <c r="M271" s="16" t="s">
        <v>692</v>
      </c>
      <c r="N271" s="15" t="s">
        <v>78</v>
      </c>
      <c r="O271" s="17">
        <v>44068.0</v>
      </c>
      <c r="P271" s="18" t="str">
        <f>IFERROR(VLOOKUP(B271,'Cadastro Estacoes'!$A:$B,2,0),"")</f>
        <v>SISMO®LIBRA/MULTI</v>
      </c>
      <c r="Q271" s="4"/>
      <c r="R271" s="4"/>
      <c r="S271" s="4"/>
      <c r="T271" s="4"/>
      <c r="U271" s="4"/>
      <c r="V271" s="4"/>
      <c r="W271" s="4"/>
      <c r="X271" s="4"/>
      <c r="Y271" s="4"/>
      <c r="Z271" s="4"/>
    </row>
    <row r="272" ht="12.75" customHeight="1">
      <c r="A272" s="9" t="s">
        <v>1078</v>
      </c>
      <c r="B272" s="10" t="s">
        <v>295</v>
      </c>
      <c r="C272" s="11" t="s">
        <v>1079</v>
      </c>
      <c r="D272" s="12">
        <v>1.0</v>
      </c>
      <c r="E272" s="13">
        <v>44302.0</v>
      </c>
      <c r="F272" s="14" t="str">
        <f>IF(Tabela18[[#This Row],[Estações]]="HMOFICINA","VMS",IFERROR(VLOOKUP(B272,'Cadastro Estacoes'!$A$2:$Z$201,26,0),""))</f>
        <v>#ERROR!</v>
      </c>
      <c r="G272" s="15" t="s">
        <v>67</v>
      </c>
      <c r="H272" s="15" t="s">
        <v>1080</v>
      </c>
      <c r="I272" s="15"/>
      <c r="J272" s="15">
        <v>0.0</v>
      </c>
      <c r="K272" s="15" t="s">
        <v>26</v>
      </c>
      <c r="L272" s="15" t="s">
        <v>8</v>
      </c>
      <c r="M272" s="16">
        <v>44286.0</v>
      </c>
      <c r="N272" s="15" t="s">
        <v>78</v>
      </c>
      <c r="O272" s="17">
        <v>44286.0</v>
      </c>
      <c r="P272" s="18" t="str">
        <f>IFERROR(VLOOKUP(B272,'Cadastro Estacoes'!$A:$B,2,0),"")</f>
        <v>SISMO®CSN</v>
      </c>
      <c r="Q272" s="4"/>
      <c r="R272" s="4"/>
      <c r="S272" s="4"/>
      <c r="T272" s="4"/>
      <c r="U272" s="4"/>
      <c r="V272" s="4"/>
      <c r="W272" s="4"/>
      <c r="X272" s="4"/>
      <c r="Y272" s="4"/>
      <c r="Z272" s="4"/>
    </row>
    <row r="273" ht="12.75" customHeight="1">
      <c r="A273" s="9" t="s">
        <v>1081</v>
      </c>
      <c r="B273" s="10" t="s">
        <v>738</v>
      </c>
      <c r="C273" s="11" t="s">
        <v>1082</v>
      </c>
      <c r="D273" s="12">
        <v>0.0</v>
      </c>
      <c r="E273" s="13" t="s">
        <v>1083</v>
      </c>
      <c r="F273" s="14" t="str">
        <f>IF(Tabela18[[#This Row],[Estações]]="HMOFICINA","VMS",IFERROR(VLOOKUP(B273,'Cadastro Estacoes'!$A$2:$Z$201,26,0),""))</f>
        <v>#ERROR!</v>
      </c>
      <c r="G273" s="15" t="s">
        <v>67</v>
      </c>
      <c r="H273" s="15"/>
      <c r="I273" s="15" t="s">
        <v>1084</v>
      </c>
      <c r="J273" s="15"/>
      <c r="K273" s="15" t="s">
        <v>23</v>
      </c>
      <c r="L273" s="15" t="s">
        <v>37</v>
      </c>
      <c r="M273" s="16" t="s">
        <v>1085</v>
      </c>
      <c r="N273" s="15" t="s">
        <v>78</v>
      </c>
      <c r="O273" s="17">
        <v>44074.0</v>
      </c>
      <c r="P273" s="18" t="str">
        <f>IFERROR(VLOOKUP(B273,'Cadastro Estacoes'!$A:$B,2,0),"")</f>
        <v>SISMO®PARANAGUAPILOTS</v>
      </c>
      <c r="Q273" s="4"/>
      <c r="R273" s="4"/>
      <c r="S273" s="4"/>
      <c r="T273" s="4"/>
      <c r="U273" s="4"/>
      <c r="V273" s="4"/>
      <c r="W273" s="4"/>
      <c r="X273" s="4"/>
      <c r="Y273" s="4"/>
      <c r="Z273" s="4"/>
    </row>
    <row r="274" ht="12.75" customHeight="1">
      <c r="A274" s="9" t="s">
        <v>1086</v>
      </c>
      <c r="B274" s="10" t="s">
        <v>738</v>
      </c>
      <c r="C274" s="11" t="s">
        <v>1087</v>
      </c>
      <c r="D274" s="12">
        <v>0.0</v>
      </c>
      <c r="E274" s="13" t="s">
        <v>1083</v>
      </c>
      <c r="F274" s="14" t="str">
        <f>IF(Tabela18[[#This Row],[Estações]]="HMOFICINA","VMS",IFERROR(VLOOKUP(B274,'Cadastro Estacoes'!$A$2:$Z$201,26,0),""))</f>
        <v>#ERROR!</v>
      </c>
      <c r="G274" s="15" t="s">
        <v>67</v>
      </c>
      <c r="H274" s="15" t="s">
        <v>1088</v>
      </c>
      <c r="I274" s="15"/>
      <c r="J274" s="15"/>
      <c r="K274" s="15" t="s">
        <v>23</v>
      </c>
      <c r="L274" s="15" t="s">
        <v>37</v>
      </c>
      <c r="M274" s="16" t="s">
        <v>1085</v>
      </c>
      <c r="N274" s="15" t="s">
        <v>78</v>
      </c>
      <c r="O274" s="17">
        <v>44074.0</v>
      </c>
      <c r="P274" s="18" t="str">
        <f>IFERROR(VLOOKUP(B274,'Cadastro Estacoes'!$A:$B,2,0),"")</f>
        <v>SISMO®PARANAGUAPILOTS</v>
      </c>
      <c r="Q274" s="4"/>
      <c r="R274" s="4"/>
      <c r="S274" s="4"/>
      <c r="T274" s="4"/>
      <c r="U274" s="4"/>
      <c r="V274" s="4"/>
      <c r="W274" s="4"/>
      <c r="X274" s="4"/>
      <c r="Y274" s="4"/>
      <c r="Z274" s="4"/>
    </row>
    <row r="275" ht="12.75" customHeight="1">
      <c r="A275" s="9" t="s">
        <v>1089</v>
      </c>
      <c r="B275" s="10" t="s">
        <v>738</v>
      </c>
      <c r="C275" s="11" t="s">
        <v>1090</v>
      </c>
      <c r="D275" s="12">
        <v>0.0</v>
      </c>
      <c r="E275" s="13" t="s">
        <v>1083</v>
      </c>
      <c r="F275" s="14" t="str">
        <f>IF(Tabela18[[#This Row],[Estações]]="HMOFICINA","VMS",IFERROR(VLOOKUP(B275,'Cadastro Estacoes'!$A$2:$Z$201,26,0),""))</f>
        <v>#ERROR!</v>
      </c>
      <c r="G275" s="15" t="s">
        <v>67</v>
      </c>
      <c r="H275" s="15" t="s">
        <v>1091</v>
      </c>
      <c r="I275" s="15"/>
      <c r="J275" s="15"/>
      <c r="K275" s="15" t="s">
        <v>23</v>
      </c>
      <c r="L275" s="15" t="s">
        <v>37</v>
      </c>
      <c r="M275" s="16" t="s">
        <v>1085</v>
      </c>
      <c r="N275" s="15" t="s">
        <v>78</v>
      </c>
      <c r="O275" s="17">
        <v>44074.0</v>
      </c>
      <c r="P275" s="18" t="str">
        <f>IFERROR(VLOOKUP(B275,'Cadastro Estacoes'!$A:$B,2,0),"")</f>
        <v>SISMO®PARANAGUAPILOTS</v>
      </c>
      <c r="Q275" s="4"/>
      <c r="R275" s="4"/>
      <c r="S275" s="4"/>
      <c r="T275" s="4"/>
      <c r="U275" s="4"/>
      <c r="V275" s="4"/>
      <c r="W275" s="4"/>
      <c r="X275" s="4"/>
      <c r="Y275" s="4"/>
      <c r="Z275" s="4"/>
    </row>
    <row r="276" ht="12.75" customHeight="1">
      <c r="A276" s="9" t="s">
        <v>1092</v>
      </c>
      <c r="B276" s="10" t="s">
        <v>301</v>
      </c>
      <c r="C276" s="11" t="s">
        <v>1093</v>
      </c>
      <c r="D276" s="12">
        <v>0.0</v>
      </c>
      <c r="E276" s="13" t="s">
        <v>1094</v>
      </c>
      <c r="F276" s="14" t="str">
        <f>IF(Tabela18[[#This Row],[Estações]]="HMOFICINA","VMS",IFERROR(VLOOKUP(B276,'Cadastro Estacoes'!$A$2:$Z$201,26,0),""))</f>
        <v>#ERROR!</v>
      </c>
      <c r="G276" s="15" t="s">
        <v>67</v>
      </c>
      <c r="H276" s="15" t="s">
        <v>1095</v>
      </c>
      <c r="I276" s="15"/>
      <c r="J276" s="15"/>
      <c r="K276" s="15" t="s">
        <v>23</v>
      </c>
      <c r="L276" s="15" t="s">
        <v>589</v>
      </c>
      <c r="M276" s="16" t="s">
        <v>610</v>
      </c>
      <c r="N276" s="15" t="s">
        <v>78</v>
      </c>
      <c r="O276" s="17">
        <v>44207.0</v>
      </c>
      <c r="P276" s="18" t="str">
        <f>IFERROR(VLOOKUP(B276,'Cadastro Estacoes'!$A:$B,2,0),"")</f>
        <v>SISMO®QUIRIRI</v>
      </c>
      <c r="Q276" s="4"/>
      <c r="R276" s="4"/>
      <c r="S276" s="4"/>
      <c r="T276" s="4"/>
      <c r="U276" s="4"/>
      <c r="V276" s="4"/>
      <c r="W276" s="4"/>
      <c r="X276" s="4"/>
      <c r="Y276" s="4"/>
      <c r="Z276" s="4"/>
    </row>
    <row r="277" ht="12.75" customHeight="1">
      <c r="A277" s="9" t="s">
        <v>1096</v>
      </c>
      <c r="B277" s="10" t="s">
        <v>87</v>
      </c>
      <c r="C277" s="11" t="s">
        <v>1097</v>
      </c>
      <c r="D277" s="12">
        <v>3.0</v>
      </c>
      <c r="E277" s="13" t="s">
        <v>253</v>
      </c>
      <c r="F277" s="14" t="str">
        <f>IF(Tabela18[[#This Row],[Estações]]="HMOFICINA","VMS",IFERROR(VLOOKUP(B277,'Cadastro Estacoes'!$A$2:$Z$201,26,0),""))</f>
        <v>#ERROR!</v>
      </c>
      <c r="G277" s="15" t="s">
        <v>67</v>
      </c>
      <c r="H277" s="15" t="s">
        <v>1098</v>
      </c>
      <c r="I277" s="15"/>
      <c r="J277" s="15"/>
      <c r="K277" s="15" t="s">
        <v>26</v>
      </c>
      <c r="L277" s="15" t="s">
        <v>77</v>
      </c>
      <c r="M277" s="16" t="s">
        <v>671</v>
      </c>
      <c r="N277" s="15" t="s">
        <v>22</v>
      </c>
      <c r="O277" s="17">
        <v>44074.0</v>
      </c>
      <c r="P277" s="18" t="str">
        <f>IFERROR(VLOOKUP(B277,'Cadastro Estacoes'!$A:$B,2,0),"")</f>
        <v>SISMO®PSE</v>
      </c>
      <c r="Q277" s="4"/>
      <c r="R277" s="4"/>
      <c r="S277" s="4"/>
      <c r="T277" s="4"/>
      <c r="U277" s="4"/>
      <c r="V277" s="4"/>
      <c r="W277" s="4"/>
      <c r="X277" s="4"/>
      <c r="Y277" s="4"/>
      <c r="Z277" s="4"/>
    </row>
    <row r="278" ht="12.75" customHeight="1">
      <c r="A278" s="9" t="s">
        <v>1099</v>
      </c>
      <c r="B278" s="10" t="s">
        <v>87</v>
      </c>
      <c r="C278" s="11" t="s">
        <v>1100</v>
      </c>
      <c r="D278" s="12">
        <v>2.0</v>
      </c>
      <c r="E278" s="13" t="s">
        <v>253</v>
      </c>
      <c r="F278" s="14" t="str">
        <f>IF(Tabela18[[#This Row],[Estações]]="HMOFICINA","VMS",IFERROR(VLOOKUP(B278,'Cadastro Estacoes'!$A$2:$Z$201,26,0),""))</f>
        <v>#ERROR!</v>
      </c>
      <c r="G278" s="15" t="s">
        <v>67</v>
      </c>
      <c r="H278" s="15" t="s">
        <v>1101</v>
      </c>
      <c r="I278" s="15"/>
      <c r="J278" s="15">
        <v>1.0</v>
      </c>
      <c r="K278" s="15" t="s">
        <v>52</v>
      </c>
      <c r="L278" s="15" t="s">
        <v>77</v>
      </c>
      <c r="M278" s="16" t="s">
        <v>671</v>
      </c>
      <c r="N278" s="15" t="s">
        <v>78</v>
      </c>
      <c r="O278" s="17">
        <v>44355.0</v>
      </c>
      <c r="P278" s="18" t="str">
        <f>IFERROR(VLOOKUP(B278,'Cadastro Estacoes'!$A:$B,2,0),"")</f>
        <v>SISMO®PSE</v>
      </c>
      <c r="Q278" s="4"/>
      <c r="R278" s="4"/>
      <c r="S278" s="4"/>
      <c r="T278" s="4"/>
      <c r="U278" s="4"/>
      <c r="V278" s="4"/>
      <c r="W278" s="4"/>
      <c r="X278" s="4"/>
      <c r="Y278" s="4"/>
      <c r="Z278" s="4"/>
    </row>
    <row r="279" ht="12.75" customHeight="1">
      <c r="A279" s="9" t="s">
        <v>1102</v>
      </c>
      <c r="B279" s="10" t="s">
        <v>1103</v>
      </c>
      <c r="C279" s="11" t="s">
        <v>1104</v>
      </c>
      <c r="D279" s="12">
        <v>2.0</v>
      </c>
      <c r="E279" s="13" t="s">
        <v>253</v>
      </c>
      <c r="F279" s="14" t="str">
        <f>IF(Tabela18[[#This Row],[Estações]]="HMOFICINA","VMS",IFERROR(VLOOKUP(B279,'Cadastro Estacoes'!$A$2:$Z$201,26,0),""))</f>
        <v>#ERROR!</v>
      </c>
      <c r="G279" s="15" t="s">
        <v>67</v>
      </c>
      <c r="H279" s="15" t="s">
        <v>1105</v>
      </c>
      <c r="I279" s="15"/>
      <c r="J279" s="15">
        <v>1.0</v>
      </c>
      <c r="K279" s="15" t="s">
        <v>26</v>
      </c>
      <c r="L279" s="15" t="s">
        <v>77</v>
      </c>
      <c r="M279" s="16" t="s">
        <v>671</v>
      </c>
      <c r="N279" s="15" t="s">
        <v>78</v>
      </c>
      <c r="O279" s="17">
        <v>44126.0</v>
      </c>
      <c r="P279" s="18" t="str">
        <f>IFERROR(VLOOKUP(B279,'Cadastro Estacoes'!$A:$B,2,0),"")</f>
        <v>SISMO®PSE</v>
      </c>
      <c r="Q279" s="4"/>
      <c r="R279" s="4"/>
      <c r="S279" s="4"/>
      <c r="T279" s="4"/>
      <c r="U279" s="4"/>
      <c r="V279" s="4"/>
      <c r="W279" s="4"/>
      <c r="X279" s="4"/>
      <c r="Y279" s="4"/>
      <c r="Z279" s="4"/>
    </row>
    <row r="280" ht="12.75" customHeight="1">
      <c r="A280" s="9" t="s">
        <v>1106</v>
      </c>
      <c r="B280" s="10" t="s">
        <v>1107</v>
      </c>
      <c r="C280" s="11" t="s">
        <v>1104</v>
      </c>
      <c r="D280" s="12">
        <v>2.0</v>
      </c>
      <c r="E280" s="13" t="s">
        <v>253</v>
      </c>
      <c r="F280" s="14" t="str">
        <f>IF(Tabela18[[#This Row],[Estações]]="HMOFICINA","VMS",IFERROR(VLOOKUP(B280,'Cadastro Estacoes'!$A$2:$Z$201,26,0),""))</f>
        <v>#ERROR!</v>
      </c>
      <c r="G280" s="15" t="s">
        <v>67</v>
      </c>
      <c r="H280" s="15" t="s">
        <v>1105</v>
      </c>
      <c r="I280" s="15"/>
      <c r="J280" s="15">
        <v>1.0</v>
      </c>
      <c r="K280" s="15"/>
      <c r="L280" s="15" t="s">
        <v>77</v>
      </c>
      <c r="M280" s="16" t="s">
        <v>671</v>
      </c>
      <c r="N280" s="15" t="s">
        <v>78</v>
      </c>
      <c r="O280" s="13" t="s">
        <v>253</v>
      </c>
      <c r="P280" s="18" t="str">
        <f>IFERROR(VLOOKUP(B280,'Cadastro Estacoes'!$A:$B,2,0),"")</f>
        <v>SISMO®PSE</v>
      </c>
      <c r="Q280" s="4"/>
      <c r="R280" s="4"/>
      <c r="S280" s="4"/>
      <c r="T280" s="4"/>
      <c r="U280" s="4"/>
      <c r="V280" s="4"/>
      <c r="W280" s="4"/>
      <c r="X280" s="4"/>
      <c r="Y280" s="4"/>
      <c r="Z280" s="4"/>
    </row>
    <row r="281" ht="12.75" customHeight="1">
      <c r="A281" s="9" t="s">
        <v>1108</v>
      </c>
      <c r="B281" s="10" t="s">
        <v>980</v>
      </c>
      <c r="C281" s="11" t="s">
        <v>1109</v>
      </c>
      <c r="D281" s="12">
        <v>1.0</v>
      </c>
      <c r="E281" s="13" t="s">
        <v>253</v>
      </c>
      <c r="F281" s="14" t="str">
        <f>IF(Tabela18[[#This Row],[Estações]]="HMOFICINA","VMS",IFERROR(VLOOKUP(B281,'Cadastro Estacoes'!$A$2:$Z$201,26,0),""))</f>
        <v>#ERROR!</v>
      </c>
      <c r="G281" s="15" t="s">
        <v>67</v>
      </c>
      <c r="H281" s="15" t="s">
        <v>1110</v>
      </c>
      <c r="I281" s="15"/>
      <c r="J281" s="15">
        <v>1.0</v>
      </c>
      <c r="K281" s="15" t="s">
        <v>26</v>
      </c>
      <c r="L281" s="15" t="s">
        <v>77</v>
      </c>
      <c r="M281" s="16" t="s">
        <v>671</v>
      </c>
      <c r="N281" s="15" t="s">
        <v>22</v>
      </c>
      <c r="O281" s="17">
        <v>44075.0</v>
      </c>
      <c r="P281" s="18" t="str">
        <f>IFERROR(VLOOKUP(B281,'Cadastro Estacoes'!$A:$B,2,0),"")</f>
        <v>SISMO®CSN</v>
      </c>
      <c r="Q281" s="4"/>
      <c r="R281" s="4"/>
      <c r="S281" s="4"/>
      <c r="T281" s="4"/>
      <c r="U281" s="4"/>
      <c r="V281" s="4"/>
      <c r="W281" s="4"/>
      <c r="X281" s="4"/>
      <c r="Y281" s="4"/>
      <c r="Z281" s="4"/>
    </row>
    <row r="282" ht="12.75" customHeight="1">
      <c r="A282" s="9" t="s">
        <v>1111</v>
      </c>
      <c r="B282" s="10" t="s">
        <v>768</v>
      </c>
      <c r="C282" s="11" t="s">
        <v>1112</v>
      </c>
      <c r="D282" s="12">
        <v>0.0</v>
      </c>
      <c r="E282" s="13" t="s">
        <v>1113</v>
      </c>
      <c r="F282" s="14" t="str">
        <f>IF(Tabela18[[#This Row],[Estações]]="HMOFICINA","VMS",IFERROR(VLOOKUP(B282,'Cadastro Estacoes'!$A$2:$Z$201,26,0),""))</f>
        <v>#ERROR!</v>
      </c>
      <c r="G282" s="15" t="s">
        <v>1114</v>
      </c>
      <c r="H282" s="15" t="s">
        <v>1115</v>
      </c>
      <c r="I282" s="15"/>
      <c r="J282" s="15"/>
      <c r="K282" s="15"/>
      <c r="L282" s="15" t="s">
        <v>19</v>
      </c>
      <c r="M282" s="16" t="s">
        <v>240</v>
      </c>
      <c r="N282" s="15" t="s">
        <v>78</v>
      </c>
      <c r="O282" s="17"/>
      <c r="P282" s="18" t="str">
        <f>IFERROR(VLOOKUP(B282,'Cadastro Estacoes'!$A:$B,2,0),"")</f>
        <v>SISMO®ALUMAR</v>
      </c>
      <c r="Q282" s="4"/>
      <c r="R282" s="4"/>
      <c r="S282" s="4"/>
      <c r="T282" s="4"/>
      <c r="U282" s="4"/>
      <c r="V282" s="4"/>
      <c r="W282" s="4"/>
      <c r="X282" s="4"/>
      <c r="Y282" s="4"/>
      <c r="Z282" s="4"/>
    </row>
    <row r="283" ht="12.75" customHeight="1">
      <c r="A283" s="9" t="s">
        <v>1116</v>
      </c>
      <c r="B283" s="10" t="s">
        <v>788</v>
      </c>
      <c r="C283" s="11" t="s">
        <v>1117</v>
      </c>
      <c r="D283" s="12">
        <v>0.0</v>
      </c>
      <c r="E283" s="13" t="s">
        <v>253</v>
      </c>
      <c r="F283" s="14" t="str">
        <f>IF(Tabela18[[#This Row],[Estações]]="HMOFICINA","VMS",IFERROR(VLOOKUP(B283,'Cadastro Estacoes'!$A$2:$Z$201,26,0),""))</f>
        <v>#ERROR!</v>
      </c>
      <c r="G283" s="15" t="s">
        <v>67</v>
      </c>
      <c r="H283" s="15" t="s">
        <v>1118</v>
      </c>
      <c r="I283" s="15"/>
      <c r="J283" s="15">
        <v>1.0</v>
      </c>
      <c r="K283" s="15" t="s">
        <v>26</v>
      </c>
      <c r="L283" s="15" t="s">
        <v>77</v>
      </c>
      <c r="M283" s="16" t="s">
        <v>240</v>
      </c>
      <c r="N283" s="15" t="s">
        <v>78</v>
      </c>
      <c r="O283" s="17">
        <v>44140.0</v>
      </c>
      <c r="P283" s="18" t="str">
        <f>IFERROR(VLOOKUP(B283,'Cadastro Estacoes'!$A:$B,2,0),"")</f>
        <v>SISMO®SPPILOTS</v>
      </c>
      <c r="Q283" s="4"/>
      <c r="R283" s="4"/>
      <c r="S283" s="4"/>
      <c r="T283" s="4"/>
      <c r="U283" s="4"/>
      <c r="V283" s="4"/>
      <c r="W283" s="4"/>
      <c r="X283" s="4"/>
      <c r="Y283" s="4"/>
      <c r="Z283" s="4"/>
    </row>
    <row r="284" ht="12.75" customHeight="1">
      <c r="A284" s="9" t="s">
        <v>1119</v>
      </c>
      <c r="B284" s="10" t="s">
        <v>123</v>
      </c>
      <c r="C284" s="11" t="s">
        <v>1120</v>
      </c>
      <c r="D284" s="12">
        <v>0.0</v>
      </c>
      <c r="E284" s="13" t="s">
        <v>355</v>
      </c>
      <c r="F284" s="14" t="str">
        <f>IF(Tabela18[[#This Row],[Estações]]="HMOFICINA","VMS",IFERROR(VLOOKUP(B284,'Cadastro Estacoes'!$A$2:$Z$201,26,0),""))</f>
        <v>#ERROR!</v>
      </c>
      <c r="G284" s="15" t="s">
        <v>67</v>
      </c>
      <c r="H284" s="15" t="s">
        <v>1121</v>
      </c>
      <c r="I284" s="15"/>
      <c r="J284" s="15">
        <v>5.0</v>
      </c>
      <c r="K284" s="15" t="s">
        <v>19</v>
      </c>
      <c r="L284" s="15" t="s">
        <v>147</v>
      </c>
      <c r="M284" s="16" t="s">
        <v>1122</v>
      </c>
      <c r="N284" s="15" t="s">
        <v>22</v>
      </c>
      <c r="O284" s="17">
        <v>44109.0</v>
      </c>
      <c r="P284" s="18" t="str">
        <f>IFERROR(VLOOKUP(B284,'Cadastro Estacoes'!$A:$B,2,0),"")</f>
        <v>SISMO®VALEPDM</v>
      </c>
      <c r="Q284" s="4"/>
      <c r="R284" s="4"/>
      <c r="S284" s="4"/>
      <c r="T284" s="4"/>
      <c r="U284" s="4"/>
      <c r="V284" s="4"/>
      <c r="W284" s="4"/>
      <c r="X284" s="4"/>
      <c r="Y284" s="4"/>
      <c r="Z284" s="4"/>
    </row>
    <row r="285" ht="12.75" customHeight="1">
      <c r="A285" s="9" t="s">
        <v>1123</v>
      </c>
      <c r="B285" s="10" t="s">
        <v>158</v>
      </c>
      <c r="C285" s="11" t="s">
        <v>1124</v>
      </c>
      <c r="D285" s="12">
        <v>2.0</v>
      </c>
      <c r="E285" s="13" t="s">
        <v>1125</v>
      </c>
      <c r="F285" s="14" t="str">
        <f>IF(Tabela18[[#This Row],[Estações]]="HMOFICINA","VMS",IFERROR(VLOOKUP(B285,'Cadastro Estacoes'!$A$2:$Z$201,26,0),""))</f>
        <v>#ERROR!</v>
      </c>
      <c r="G285" s="15" t="s">
        <v>67</v>
      </c>
      <c r="H285" s="15" t="s">
        <v>1126</v>
      </c>
      <c r="I285" s="15" t="s">
        <v>1127</v>
      </c>
      <c r="J285" s="15"/>
      <c r="K285" s="15" t="s">
        <v>30</v>
      </c>
      <c r="L285" s="15" t="s">
        <v>30</v>
      </c>
      <c r="M285" s="16" t="s">
        <v>1128</v>
      </c>
      <c r="N285" s="15" t="s">
        <v>78</v>
      </c>
      <c r="O285" s="17">
        <v>44185.0</v>
      </c>
      <c r="P285" s="18" t="str">
        <f>IFERROR(VLOOKUP(B285,'Cadastro Estacoes'!$A:$B,2,0),"")</f>
        <v>SISMO®LIBRA/MULTI</v>
      </c>
      <c r="Q285" s="4"/>
      <c r="R285" s="4"/>
      <c r="S285" s="4"/>
      <c r="T285" s="4"/>
      <c r="U285" s="4"/>
      <c r="V285" s="4"/>
      <c r="W285" s="4"/>
      <c r="X285" s="4"/>
      <c r="Y285" s="4"/>
      <c r="Z285" s="4"/>
    </row>
    <row r="286" ht="12.75" customHeight="1">
      <c r="A286" s="9" t="s">
        <v>1129</v>
      </c>
      <c r="B286" s="10" t="s">
        <v>158</v>
      </c>
      <c r="C286" s="11" t="s">
        <v>1130</v>
      </c>
      <c r="D286" s="12">
        <v>2.0</v>
      </c>
      <c r="E286" s="13" t="s">
        <v>1125</v>
      </c>
      <c r="F286" s="14" t="str">
        <f>IF(Tabela18[[#This Row],[Estações]]="HMOFICINA","VMS",IFERROR(VLOOKUP(B286,'Cadastro Estacoes'!$A$2:$Z$201,26,0),""))</f>
        <v>#ERROR!</v>
      </c>
      <c r="G286" s="15" t="s">
        <v>67</v>
      </c>
      <c r="H286" s="15" t="s">
        <v>1131</v>
      </c>
      <c r="I286" s="15" t="s">
        <v>1132</v>
      </c>
      <c r="J286" s="15"/>
      <c r="K286" s="15" t="s">
        <v>30</v>
      </c>
      <c r="L286" s="15" t="s">
        <v>30</v>
      </c>
      <c r="M286" s="16" t="s">
        <v>1128</v>
      </c>
      <c r="N286" s="15" t="s">
        <v>78</v>
      </c>
      <c r="O286" s="17">
        <v>44185.0</v>
      </c>
      <c r="P286" s="18" t="str">
        <f>IFERROR(VLOOKUP(B286,'Cadastro Estacoes'!$A:$B,2,0),"")</f>
        <v>SISMO®LIBRA/MULTI</v>
      </c>
      <c r="Q286" s="4"/>
      <c r="R286" s="4"/>
      <c r="S286" s="4"/>
      <c r="T286" s="4"/>
      <c r="U286" s="4"/>
      <c r="V286" s="4"/>
      <c r="W286" s="4"/>
      <c r="X286" s="4"/>
      <c r="Y286" s="4"/>
      <c r="Z286" s="4"/>
    </row>
    <row r="287" ht="12.75" customHeight="1">
      <c r="A287" s="9" t="s">
        <v>1133</v>
      </c>
      <c r="B287" s="10" t="s">
        <v>255</v>
      </c>
      <c r="C287" s="11" t="s">
        <v>1134</v>
      </c>
      <c r="D287" s="12">
        <v>2.0</v>
      </c>
      <c r="E287" s="13" t="s">
        <v>1125</v>
      </c>
      <c r="F287" s="14" t="str">
        <f>IF(Tabela18[[#This Row],[Estações]]="HMOFICINA","VMS",IFERROR(VLOOKUP(B287,'Cadastro Estacoes'!$A$2:$Z$201,26,0),""))</f>
        <v>#ERROR!</v>
      </c>
      <c r="G287" s="15" t="s">
        <v>67</v>
      </c>
      <c r="H287" s="15" t="s">
        <v>1135</v>
      </c>
      <c r="I287" s="15" t="s">
        <v>632</v>
      </c>
      <c r="J287" s="15"/>
      <c r="K287" s="15" t="s">
        <v>30</v>
      </c>
      <c r="L287" s="15" t="s">
        <v>30</v>
      </c>
      <c r="M287" s="16" t="s">
        <v>1128</v>
      </c>
      <c r="N287" s="15" t="s">
        <v>78</v>
      </c>
      <c r="O287" s="17">
        <v>44167.0</v>
      </c>
      <c r="P287" s="18" t="str">
        <f>IFERROR(VLOOKUP(B287,'Cadastro Estacoes'!$A:$B,2,0),"")</f>
        <v>SISMO®LIBRA/MULTI</v>
      </c>
      <c r="Q287" s="4"/>
      <c r="R287" s="4"/>
      <c r="S287" s="4"/>
      <c r="T287" s="4"/>
      <c r="U287" s="4"/>
      <c r="V287" s="4"/>
      <c r="W287" s="4"/>
      <c r="X287" s="4"/>
      <c r="Y287" s="4"/>
      <c r="Z287" s="4"/>
    </row>
    <row r="288" ht="12.75" customHeight="1">
      <c r="A288" s="9" t="s">
        <v>1136</v>
      </c>
      <c r="B288" s="10" t="s">
        <v>744</v>
      </c>
      <c r="C288" s="11" t="s">
        <v>1137</v>
      </c>
      <c r="D288" s="12">
        <v>0.0</v>
      </c>
      <c r="E288" s="13" t="s">
        <v>1138</v>
      </c>
      <c r="F288" s="14" t="str">
        <f>IF(Tabela18[[#This Row],[Estações]]="HMOFICINA","VMS",IFERROR(VLOOKUP(B288,'Cadastro Estacoes'!$A$2:$Z$201,26,0),""))</f>
        <v>#ERROR!</v>
      </c>
      <c r="G288" s="15" t="s">
        <v>67</v>
      </c>
      <c r="H288" s="15" t="s">
        <v>1139</v>
      </c>
      <c r="I288" s="15" t="s">
        <v>1140</v>
      </c>
      <c r="J288" s="15"/>
      <c r="K288" s="15" t="s">
        <v>30</v>
      </c>
      <c r="L288" s="15" t="s">
        <v>30</v>
      </c>
      <c r="M288" s="16" t="s">
        <v>947</v>
      </c>
      <c r="N288" s="15" t="s">
        <v>78</v>
      </c>
      <c r="O288" s="17">
        <v>44094.0</v>
      </c>
      <c r="P288" s="18" t="str">
        <f>IFERROR(VLOOKUP(B288,'Cadastro Estacoes'!$A:$B,2,0),"")</f>
        <v>SISMO®PEREGRINO</v>
      </c>
      <c r="Q288" s="4"/>
      <c r="R288" s="4"/>
      <c r="S288" s="4"/>
      <c r="T288" s="4"/>
      <c r="U288" s="4"/>
      <c r="V288" s="4"/>
      <c r="W288" s="4"/>
      <c r="X288" s="4"/>
      <c r="Y288" s="4"/>
      <c r="Z288" s="4"/>
    </row>
    <row r="289" ht="12.75" customHeight="1">
      <c r="A289" s="9" t="s">
        <v>1141</v>
      </c>
      <c r="B289" s="10" t="s">
        <v>511</v>
      </c>
      <c r="C289" s="11" t="s">
        <v>1142</v>
      </c>
      <c r="D289" s="12">
        <v>0.0</v>
      </c>
      <c r="E289" s="13" t="s">
        <v>1009</v>
      </c>
      <c r="F289" s="14" t="str">
        <f>IF(Tabela18[[#This Row],[Estações]]="HMOFICINA","VMS",IFERROR(VLOOKUP(B289,'Cadastro Estacoes'!$A$2:$Z$201,26,0),""))</f>
        <v>#ERROR!</v>
      </c>
      <c r="G289" s="15" t="s">
        <v>67</v>
      </c>
      <c r="H289" s="15" t="s">
        <v>1143</v>
      </c>
      <c r="I289" s="15" t="s">
        <v>1144</v>
      </c>
      <c r="J289" s="15">
        <v>3.0</v>
      </c>
      <c r="K289" s="15" t="s">
        <v>58</v>
      </c>
      <c r="L289" s="15" t="s">
        <v>147</v>
      </c>
      <c r="M289" s="16" t="s">
        <v>240</v>
      </c>
      <c r="N289" s="15" t="s">
        <v>78</v>
      </c>
      <c r="O289" s="17">
        <v>44173.0</v>
      </c>
      <c r="P289" s="18" t="str">
        <f>IFERROR(VLOOKUP(B289,'Cadastro Estacoes'!$A:$B,2,0),"")</f>
        <v>SISMO®BTS</v>
      </c>
      <c r="Q289" s="4"/>
      <c r="R289" s="4"/>
      <c r="S289" s="4"/>
      <c r="T289" s="4"/>
      <c r="U289" s="4"/>
      <c r="V289" s="4"/>
      <c r="W289" s="4"/>
      <c r="X289" s="4"/>
      <c r="Y289" s="4"/>
      <c r="Z289" s="4"/>
    </row>
    <row r="290" ht="12.75" customHeight="1">
      <c r="A290" s="9" t="s">
        <v>1145</v>
      </c>
      <c r="B290" s="10" t="s">
        <v>511</v>
      </c>
      <c r="C290" s="11" t="s">
        <v>1146</v>
      </c>
      <c r="D290" s="12">
        <v>1.0</v>
      </c>
      <c r="E290" s="13" t="s">
        <v>325</v>
      </c>
      <c r="F290" s="14" t="str">
        <f>IF(Tabela18[[#This Row],[Estações]]="HMOFICINA","VMS",IFERROR(VLOOKUP(B290,'Cadastro Estacoes'!$A$2:$Z$201,26,0),""))</f>
        <v>#ERROR!</v>
      </c>
      <c r="G290" s="15" t="s">
        <v>67</v>
      </c>
      <c r="H290" s="15" t="s">
        <v>1147</v>
      </c>
      <c r="I290" s="15" t="s">
        <v>1148</v>
      </c>
      <c r="J290" s="15">
        <v>7.0</v>
      </c>
      <c r="K290" s="15" t="s">
        <v>58</v>
      </c>
      <c r="L290" s="15" t="s">
        <v>147</v>
      </c>
      <c r="M290" s="16" t="s">
        <v>240</v>
      </c>
      <c r="N290" s="15" t="s">
        <v>78</v>
      </c>
      <c r="O290" s="17">
        <v>44173.0</v>
      </c>
      <c r="P290" s="18" t="str">
        <f>IFERROR(VLOOKUP(B290,'Cadastro Estacoes'!$A:$B,2,0),"")</f>
        <v>SISMO®BTS</v>
      </c>
      <c r="Q290" s="4"/>
      <c r="R290" s="4"/>
      <c r="S290" s="4"/>
      <c r="T290" s="4"/>
      <c r="U290" s="4"/>
      <c r="V290" s="4"/>
      <c r="W290" s="4"/>
      <c r="X290" s="4"/>
      <c r="Y290" s="4"/>
      <c r="Z290" s="4"/>
    </row>
    <row r="291" ht="12.75" customHeight="1">
      <c r="A291" s="9" t="s">
        <v>1149</v>
      </c>
      <c r="B291" s="10" t="s">
        <v>511</v>
      </c>
      <c r="C291" s="11" t="s">
        <v>1150</v>
      </c>
      <c r="D291" s="12">
        <v>1.0</v>
      </c>
      <c r="E291" s="13" t="s">
        <v>325</v>
      </c>
      <c r="F291" s="14" t="str">
        <f>IF(Tabela18[[#This Row],[Estações]]="HMOFICINA","VMS",IFERROR(VLOOKUP(B291,'Cadastro Estacoes'!$A$2:$Z$201,26,0),""))</f>
        <v>#ERROR!</v>
      </c>
      <c r="G291" s="15" t="s">
        <v>67</v>
      </c>
      <c r="H291" s="15" t="s">
        <v>1151</v>
      </c>
      <c r="I291" s="15" t="s">
        <v>1152</v>
      </c>
      <c r="J291" s="15">
        <v>7.0</v>
      </c>
      <c r="K291" s="15" t="s">
        <v>58</v>
      </c>
      <c r="L291" s="15" t="s">
        <v>147</v>
      </c>
      <c r="M291" s="16" t="s">
        <v>240</v>
      </c>
      <c r="N291" s="15" t="s">
        <v>22</v>
      </c>
      <c r="O291" s="17" t="s">
        <v>240</v>
      </c>
      <c r="P291" s="18" t="str">
        <f>IFERROR(VLOOKUP(B291,'Cadastro Estacoes'!$A:$B,2,0),"")</f>
        <v>SISMO®BTS</v>
      </c>
      <c r="Q291" s="4"/>
      <c r="R291" s="4"/>
      <c r="S291" s="4"/>
      <c r="T291" s="4"/>
      <c r="U291" s="4"/>
      <c r="V291" s="4"/>
      <c r="W291" s="4"/>
      <c r="X291" s="4"/>
      <c r="Y291" s="4"/>
      <c r="Z291" s="4"/>
    </row>
    <row r="292" ht="12.75" customHeight="1">
      <c r="A292" s="9" t="s">
        <v>1153</v>
      </c>
      <c r="B292" s="10" t="s">
        <v>511</v>
      </c>
      <c r="C292" s="11" t="s">
        <v>1154</v>
      </c>
      <c r="D292" s="12">
        <v>1.0</v>
      </c>
      <c r="E292" s="13" t="s">
        <v>325</v>
      </c>
      <c r="F292" s="14" t="str">
        <f>IF(Tabela18[[#This Row],[Estações]]="HMOFICINA","VMS",IFERROR(VLOOKUP(B292,'Cadastro Estacoes'!$A$2:$Z$201,26,0),""))</f>
        <v>#ERROR!</v>
      </c>
      <c r="G292" s="15" t="s">
        <v>67</v>
      </c>
      <c r="H292" s="15" t="s">
        <v>1151</v>
      </c>
      <c r="I292" s="15" t="s">
        <v>1155</v>
      </c>
      <c r="J292" s="15">
        <v>3.0</v>
      </c>
      <c r="K292" s="15" t="s">
        <v>58</v>
      </c>
      <c r="L292" s="15" t="s">
        <v>147</v>
      </c>
      <c r="M292" s="16" t="s">
        <v>240</v>
      </c>
      <c r="N292" s="15" t="s">
        <v>78</v>
      </c>
      <c r="O292" s="17" t="s">
        <v>240</v>
      </c>
      <c r="P292" s="18" t="str">
        <f>IFERROR(VLOOKUP(B292,'Cadastro Estacoes'!$A:$B,2,0),"")</f>
        <v>SISMO®BTS</v>
      </c>
      <c r="Q292" s="4"/>
      <c r="R292" s="4"/>
      <c r="S292" s="4"/>
      <c r="T292" s="4"/>
      <c r="U292" s="4"/>
      <c r="V292" s="4"/>
      <c r="W292" s="4"/>
      <c r="X292" s="4"/>
      <c r="Y292" s="4"/>
      <c r="Z292" s="4"/>
    </row>
    <row r="293" ht="12.75" customHeight="1">
      <c r="A293" s="9" t="s">
        <v>1156</v>
      </c>
      <c r="B293" s="10" t="s">
        <v>1157</v>
      </c>
      <c r="C293" s="11" t="s">
        <v>1158</v>
      </c>
      <c r="D293" s="12">
        <v>0.0</v>
      </c>
      <c r="E293" s="13" t="s">
        <v>109</v>
      </c>
      <c r="F293" s="14" t="str">
        <f>IF(Tabela18[[#This Row],[Estações]]="HMOFICINA","VMS",IFERROR(VLOOKUP(B293,'Cadastro Estacoes'!$A$2:$Z$201,26,0),""))</f>
        <v>#ERROR!</v>
      </c>
      <c r="G293" s="15" t="s">
        <v>67</v>
      </c>
      <c r="H293" s="15" t="s">
        <v>1159</v>
      </c>
      <c r="I293" s="15"/>
      <c r="J293" s="15">
        <v>3.0</v>
      </c>
      <c r="K293" s="15" t="s">
        <v>58</v>
      </c>
      <c r="L293" s="15" t="s">
        <v>147</v>
      </c>
      <c r="M293" s="16" t="s">
        <v>240</v>
      </c>
      <c r="N293" s="15" t="s">
        <v>78</v>
      </c>
      <c r="O293" s="17" t="s">
        <v>240</v>
      </c>
      <c r="P293" s="18" t="str">
        <f>IFERROR(VLOOKUP(B293,'Cadastro Estacoes'!$A:$B,2,0),"")</f>
        <v>SISMO®BTS</v>
      </c>
      <c r="Q293" s="4"/>
      <c r="R293" s="4"/>
      <c r="S293" s="4"/>
      <c r="T293" s="4"/>
      <c r="U293" s="4"/>
      <c r="V293" s="4"/>
      <c r="W293" s="4"/>
      <c r="X293" s="4"/>
      <c r="Y293" s="4"/>
      <c r="Z293" s="4"/>
    </row>
    <row r="294" ht="12.75" customHeight="1">
      <c r="A294" s="9" t="s">
        <v>1160</v>
      </c>
      <c r="B294" s="10" t="s">
        <v>1157</v>
      </c>
      <c r="C294" s="11" t="s">
        <v>1161</v>
      </c>
      <c r="D294" s="12">
        <v>1.0</v>
      </c>
      <c r="E294" s="13" t="s">
        <v>325</v>
      </c>
      <c r="F294" s="14" t="str">
        <f>IF(Tabela18[[#This Row],[Estações]]="HMOFICINA","VMS",IFERROR(VLOOKUP(B294,'Cadastro Estacoes'!$A$2:$Z$201,26,0),""))</f>
        <v>#ERROR!</v>
      </c>
      <c r="G294" s="15" t="s">
        <v>67</v>
      </c>
      <c r="H294" s="15" t="s">
        <v>1162</v>
      </c>
      <c r="I294" s="15" t="s">
        <v>1163</v>
      </c>
      <c r="J294" s="15">
        <v>3.0</v>
      </c>
      <c r="K294" s="15" t="s">
        <v>58</v>
      </c>
      <c r="L294" s="15" t="s">
        <v>147</v>
      </c>
      <c r="M294" s="16" t="s">
        <v>240</v>
      </c>
      <c r="N294" s="15" t="s">
        <v>78</v>
      </c>
      <c r="O294" s="17" t="s">
        <v>253</v>
      </c>
      <c r="P294" s="18" t="str">
        <f>IFERROR(VLOOKUP(B294,'Cadastro Estacoes'!$A:$B,2,0),"")</f>
        <v>SISMO®BTS</v>
      </c>
      <c r="Q294" s="4"/>
      <c r="R294" s="4"/>
      <c r="S294" s="4"/>
      <c r="T294" s="4"/>
      <c r="U294" s="4"/>
      <c r="V294" s="4"/>
      <c r="W294" s="4"/>
      <c r="X294" s="4"/>
      <c r="Y294" s="4"/>
      <c r="Z294" s="4"/>
    </row>
    <row r="295" ht="12.75" customHeight="1">
      <c r="A295" s="9" t="s">
        <v>1164</v>
      </c>
      <c r="B295" s="10" t="s">
        <v>1157</v>
      </c>
      <c r="C295" s="11" t="s">
        <v>1161</v>
      </c>
      <c r="D295" s="12">
        <v>1.0</v>
      </c>
      <c r="E295" s="13" t="s">
        <v>325</v>
      </c>
      <c r="F295" s="14" t="str">
        <f>IF(Tabela18[[#This Row],[Estações]]="HMOFICINA","VMS",IFERROR(VLOOKUP(B295,'Cadastro Estacoes'!$A$2:$Z$201,26,0),""))</f>
        <v>#ERROR!</v>
      </c>
      <c r="G295" s="15" t="s">
        <v>67</v>
      </c>
      <c r="H295" s="15" t="s">
        <v>1162</v>
      </c>
      <c r="I295" s="15" t="s">
        <v>1163</v>
      </c>
      <c r="J295" s="15">
        <v>3.0</v>
      </c>
      <c r="K295" s="15" t="s">
        <v>58</v>
      </c>
      <c r="L295" s="15" t="s">
        <v>147</v>
      </c>
      <c r="M295" s="16" t="s">
        <v>240</v>
      </c>
      <c r="N295" s="15" t="s">
        <v>78</v>
      </c>
      <c r="O295" s="17" t="s">
        <v>261</v>
      </c>
      <c r="P295" s="18" t="str">
        <f>IFERROR(VLOOKUP(B295,'Cadastro Estacoes'!$A:$B,2,0),"")</f>
        <v>SISMO®BTS</v>
      </c>
      <c r="Q295" s="4"/>
      <c r="R295" s="4"/>
      <c r="S295" s="4"/>
      <c r="T295" s="4"/>
      <c r="U295" s="4"/>
      <c r="V295" s="4"/>
      <c r="W295" s="4"/>
      <c r="X295" s="4"/>
      <c r="Y295" s="4"/>
      <c r="Z295" s="4"/>
    </row>
    <row r="296" ht="12.75" customHeight="1">
      <c r="A296" s="9" t="s">
        <v>1165</v>
      </c>
      <c r="B296" s="10" t="s">
        <v>1157</v>
      </c>
      <c r="C296" s="11" t="s">
        <v>1166</v>
      </c>
      <c r="D296" s="12">
        <v>0.0</v>
      </c>
      <c r="E296" s="13" t="s">
        <v>786</v>
      </c>
      <c r="F296" s="14" t="str">
        <f>IF(Tabela18[[#This Row],[Estações]]="HMOFICINA","VMS",IFERROR(VLOOKUP(B296,'Cadastro Estacoes'!$A$2:$Z$201,26,0),""))</f>
        <v>#ERROR!</v>
      </c>
      <c r="G296" s="15" t="s">
        <v>67</v>
      </c>
      <c r="H296" s="15" t="s">
        <v>1167</v>
      </c>
      <c r="I296" s="15" t="s">
        <v>1168</v>
      </c>
      <c r="J296" s="15">
        <v>3.0</v>
      </c>
      <c r="K296" s="15" t="s">
        <v>58</v>
      </c>
      <c r="L296" s="15" t="s">
        <v>147</v>
      </c>
      <c r="M296" s="16" t="s">
        <v>240</v>
      </c>
      <c r="N296" s="15" t="s">
        <v>78</v>
      </c>
      <c r="O296" s="17" t="s">
        <v>267</v>
      </c>
      <c r="P296" s="18" t="str">
        <f>IFERROR(VLOOKUP(B296,'Cadastro Estacoes'!$A:$B,2,0),"")</f>
        <v>SISMO®BTS</v>
      </c>
      <c r="Q296" s="4"/>
      <c r="R296" s="4"/>
      <c r="S296" s="4"/>
      <c r="T296" s="4"/>
      <c r="U296" s="4"/>
      <c r="V296" s="4"/>
      <c r="W296" s="4"/>
      <c r="X296" s="4"/>
      <c r="Y296" s="4"/>
      <c r="Z296" s="4"/>
    </row>
    <row r="297" ht="12.75" customHeight="1">
      <c r="A297" s="9" t="s">
        <v>1169</v>
      </c>
      <c r="B297" s="10" t="s">
        <v>1170</v>
      </c>
      <c r="C297" s="11" t="s">
        <v>1171</v>
      </c>
      <c r="D297" s="12">
        <v>0.0</v>
      </c>
      <c r="E297" s="13" t="s">
        <v>786</v>
      </c>
      <c r="F297" s="14" t="str">
        <f>IF(Tabela18[[#This Row],[Estações]]="HMOFICINA","VMS",IFERROR(VLOOKUP(B297,'Cadastro Estacoes'!$A$2:$Z$201,26,0),""))</f>
        <v>#ERROR!</v>
      </c>
      <c r="G297" s="15" t="s">
        <v>67</v>
      </c>
      <c r="H297" s="15" t="s">
        <v>1172</v>
      </c>
      <c r="I297" s="15" t="s">
        <v>1173</v>
      </c>
      <c r="J297" s="15">
        <v>3.0</v>
      </c>
      <c r="K297" s="15" t="s">
        <v>58</v>
      </c>
      <c r="L297" s="15" t="s">
        <v>147</v>
      </c>
      <c r="M297" s="16" t="s">
        <v>240</v>
      </c>
      <c r="N297" s="15" t="s">
        <v>78</v>
      </c>
      <c r="O297" s="17" t="s">
        <v>267</v>
      </c>
      <c r="P297" s="18" t="str">
        <f>IFERROR(VLOOKUP(B297,'Cadastro Estacoes'!$A:$B,2,0),"")</f>
        <v>SISMO®BTS</v>
      </c>
      <c r="Q297" s="4"/>
      <c r="R297" s="4"/>
      <c r="S297" s="4"/>
      <c r="T297" s="4"/>
      <c r="U297" s="4"/>
      <c r="V297" s="4"/>
      <c r="W297" s="4"/>
      <c r="X297" s="4"/>
      <c r="Y297" s="4"/>
      <c r="Z297" s="4"/>
    </row>
    <row r="298" ht="12.75" customHeight="1">
      <c r="A298" s="9" t="s">
        <v>1174</v>
      </c>
      <c r="B298" s="10" t="s">
        <v>192</v>
      </c>
      <c r="C298" s="19" t="s">
        <v>1175</v>
      </c>
      <c r="D298" s="12">
        <v>2.0</v>
      </c>
      <c r="E298" s="13" t="s">
        <v>786</v>
      </c>
      <c r="F298" s="14" t="str">
        <f>IF(Tabela18[[#This Row],[Estações]]="HMOFICINA","VMS",IFERROR(VLOOKUP(B298,'Cadastro Estacoes'!$A$2:$Z$201,26,0),""))</f>
        <v>#ERROR!</v>
      </c>
      <c r="G298" s="15" t="s">
        <v>67</v>
      </c>
      <c r="H298" s="15" t="s">
        <v>1176</v>
      </c>
      <c r="I298" s="15" t="s">
        <v>1177</v>
      </c>
      <c r="J298" s="15"/>
      <c r="K298" s="15" t="s">
        <v>58</v>
      </c>
      <c r="L298" s="15" t="s">
        <v>8</v>
      </c>
      <c r="M298" s="16" t="s">
        <v>253</v>
      </c>
      <c r="N298" s="15" t="s">
        <v>78</v>
      </c>
      <c r="O298" s="17" t="s">
        <v>267</v>
      </c>
      <c r="P298" s="18" t="str">
        <f>IFERROR(VLOOKUP(B298,'Cadastro Estacoes'!$A:$B,2,0),"")</f>
        <v>SISMO®BTS</v>
      </c>
      <c r="Q298" s="4"/>
      <c r="R298" s="4"/>
      <c r="S298" s="4"/>
      <c r="T298" s="4"/>
      <c r="U298" s="4"/>
      <c r="V298" s="4"/>
      <c r="W298" s="4"/>
      <c r="X298" s="4"/>
      <c r="Y298" s="4"/>
      <c r="Z298" s="4"/>
    </row>
    <row r="299" ht="12.75" customHeight="1">
      <c r="A299" s="9" t="s">
        <v>1178</v>
      </c>
      <c r="B299" s="10" t="s">
        <v>1179</v>
      </c>
      <c r="C299" s="19" t="s">
        <v>1180</v>
      </c>
      <c r="D299" s="12">
        <v>2.0</v>
      </c>
      <c r="E299" s="13" t="s">
        <v>786</v>
      </c>
      <c r="F299" s="14" t="str">
        <f>IF(Tabela18[[#This Row],[Estações]]="HMOFICINA","VMS",IFERROR(VLOOKUP(B299,'Cadastro Estacoes'!$A$2:$Z$201,26,0),""))</f>
        <v>#ERROR!</v>
      </c>
      <c r="G299" s="15" t="s">
        <v>67</v>
      </c>
      <c r="H299" s="15" t="s">
        <v>1181</v>
      </c>
      <c r="I299" s="15" t="s">
        <v>1177</v>
      </c>
      <c r="J299" s="15"/>
      <c r="K299" s="15" t="s">
        <v>58</v>
      </c>
      <c r="L299" s="15" t="s">
        <v>8</v>
      </c>
      <c r="M299" s="16" t="s">
        <v>253</v>
      </c>
      <c r="N299" s="15" t="s">
        <v>78</v>
      </c>
      <c r="O299" s="17" t="s">
        <v>267</v>
      </c>
      <c r="P299" s="18" t="str">
        <f>IFERROR(VLOOKUP(B299,'Cadastro Estacoes'!$A:$B,2,0),"")</f>
        <v>SISMO®BTS</v>
      </c>
      <c r="Q299" s="4"/>
      <c r="R299" s="4"/>
      <c r="S299" s="4"/>
      <c r="T299" s="4"/>
      <c r="U299" s="4"/>
      <c r="V299" s="4"/>
      <c r="W299" s="4"/>
      <c r="X299" s="4"/>
      <c r="Y299" s="4"/>
      <c r="Z299" s="4"/>
    </row>
    <row r="300" ht="12.75" customHeight="1">
      <c r="A300" s="9" t="s">
        <v>1182</v>
      </c>
      <c r="B300" s="10" t="s">
        <v>717</v>
      </c>
      <c r="C300" s="11" t="s">
        <v>1183</v>
      </c>
      <c r="D300" s="12">
        <v>1.0</v>
      </c>
      <c r="E300" s="13" t="s">
        <v>786</v>
      </c>
      <c r="F300" s="14" t="str">
        <f>IF(Tabela18[[#This Row],[Estações]]="HMOFICINA","VMS",IFERROR(VLOOKUP(B300,'Cadastro Estacoes'!$A$2:$Z$201,26,0),""))</f>
        <v>#ERROR!</v>
      </c>
      <c r="G300" s="15" t="s">
        <v>67</v>
      </c>
      <c r="H300" s="15" t="s">
        <v>1184</v>
      </c>
      <c r="I300" s="15" t="s">
        <v>1185</v>
      </c>
      <c r="J300" s="15"/>
      <c r="K300" s="15" t="s">
        <v>26</v>
      </c>
      <c r="L300" s="15" t="s">
        <v>8</v>
      </c>
      <c r="M300" s="16" t="s">
        <v>253</v>
      </c>
      <c r="N300" s="15" t="s">
        <v>78</v>
      </c>
      <c r="O300" s="17" t="s">
        <v>267</v>
      </c>
      <c r="P300" s="18" t="str">
        <f>IFERROR(VLOOKUP(B300,'Cadastro Estacoes'!$A:$B,2,0),"")</f>
        <v>SISMO®SPPILOTS</v>
      </c>
      <c r="Q300" s="4"/>
      <c r="R300" s="4"/>
      <c r="S300" s="4"/>
      <c r="T300" s="4"/>
      <c r="U300" s="4"/>
      <c r="V300" s="4"/>
      <c r="W300" s="4"/>
      <c r="X300" s="4"/>
      <c r="Y300" s="4"/>
      <c r="Z300" s="4"/>
    </row>
    <row r="301" ht="12.75" customHeight="1">
      <c r="A301" s="9" t="s">
        <v>1186</v>
      </c>
      <c r="B301" s="10" t="s">
        <v>788</v>
      </c>
      <c r="C301" s="11" t="s">
        <v>1187</v>
      </c>
      <c r="D301" s="12">
        <v>1.0</v>
      </c>
      <c r="E301" s="13" t="s">
        <v>786</v>
      </c>
      <c r="F301" s="14" t="str">
        <f>IF(Tabela18[[#This Row],[Estações]]="HMOFICINA","VMS",IFERROR(VLOOKUP(B301,'Cadastro Estacoes'!$A$2:$Z$201,26,0),""))</f>
        <v>#ERROR!</v>
      </c>
      <c r="G301" s="15" t="s">
        <v>67</v>
      </c>
      <c r="H301" s="15" t="s">
        <v>1184</v>
      </c>
      <c r="I301" s="15" t="s">
        <v>1185</v>
      </c>
      <c r="J301" s="15"/>
      <c r="K301" s="15" t="s">
        <v>26</v>
      </c>
      <c r="L301" s="15" t="s">
        <v>8</v>
      </c>
      <c r="M301" s="16" t="s">
        <v>253</v>
      </c>
      <c r="N301" s="15" t="s">
        <v>78</v>
      </c>
      <c r="O301" s="17" t="s">
        <v>267</v>
      </c>
      <c r="P301" s="18" t="str">
        <f>IFERROR(VLOOKUP(B301,'Cadastro Estacoes'!$A:$B,2,0),"")</f>
        <v>SISMO®SPPILOTS</v>
      </c>
      <c r="Q301" s="4"/>
      <c r="R301" s="4"/>
      <c r="S301" s="4"/>
      <c r="T301" s="4"/>
      <c r="U301" s="4"/>
      <c r="V301" s="4"/>
      <c r="W301" s="4"/>
      <c r="X301" s="4"/>
      <c r="Y301" s="4"/>
      <c r="Z301" s="4"/>
    </row>
    <row r="302" ht="12.75" customHeight="1">
      <c r="A302" s="9" t="s">
        <v>1188</v>
      </c>
      <c r="B302" s="10" t="s">
        <v>738</v>
      </c>
      <c r="C302" s="11" t="s">
        <v>1189</v>
      </c>
      <c r="D302" s="12">
        <v>0.0</v>
      </c>
      <c r="E302" s="13" t="s">
        <v>1190</v>
      </c>
      <c r="F302" s="14" t="str">
        <f>IF(Tabela18[[#This Row],[Estações]]="HMOFICINA","VMS",IFERROR(VLOOKUP(B302,'Cadastro Estacoes'!$A$2:$Z$201,26,0),""))</f>
        <v>#ERROR!</v>
      </c>
      <c r="G302" s="15" t="s">
        <v>67</v>
      </c>
      <c r="H302" s="15" t="s">
        <v>1191</v>
      </c>
      <c r="I302" s="15"/>
      <c r="J302" s="15"/>
      <c r="K302" s="15" t="s">
        <v>23</v>
      </c>
      <c r="L302" s="15" t="s">
        <v>19</v>
      </c>
      <c r="M302" s="16" t="s">
        <v>253</v>
      </c>
      <c r="N302" s="15" t="s">
        <v>22</v>
      </c>
      <c r="O302" s="17" t="s">
        <v>267</v>
      </c>
      <c r="P302" s="18" t="str">
        <f>IFERROR(VLOOKUP(B302,'Cadastro Estacoes'!$A:$B,2,0),"")</f>
        <v>SISMO®PARANAGUAPILOTS</v>
      </c>
      <c r="Q302" s="4"/>
      <c r="R302" s="4"/>
      <c r="S302" s="4"/>
      <c r="T302" s="4"/>
      <c r="U302" s="4"/>
      <c r="V302" s="4"/>
      <c r="W302" s="4"/>
      <c r="X302" s="4"/>
      <c r="Y302" s="4"/>
      <c r="Z302" s="4"/>
    </row>
    <row r="303" ht="12.75" customHeight="1">
      <c r="A303" s="9" t="s">
        <v>1192</v>
      </c>
      <c r="B303" s="10" t="s">
        <v>738</v>
      </c>
      <c r="C303" s="11" t="s">
        <v>1193</v>
      </c>
      <c r="D303" s="12">
        <v>0.0</v>
      </c>
      <c r="E303" s="13" t="s">
        <v>1190</v>
      </c>
      <c r="F303" s="14" t="str">
        <f>IF(Tabela18[[#This Row],[Estações]]="HMOFICINA","VMS",IFERROR(VLOOKUP(B303,'Cadastro Estacoes'!$A$2:$Z$201,26,0),""))</f>
        <v>#ERROR!</v>
      </c>
      <c r="G303" s="15" t="s">
        <v>67</v>
      </c>
      <c r="H303" s="15" t="s">
        <v>1194</v>
      </c>
      <c r="I303" s="15" t="s">
        <v>1195</v>
      </c>
      <c r="J303" s="15"/>
      <c r="K303" s="15" t="s">
        <v>23</v>
      </c>
      <c r="L303" s="15" t="s">
        <v>19</v>
      </c>
      <c r="M303" s="16" t="s">
        <v>253</v>
      </c>
      <c r="N303" s="15" t="s">
        <v>22</v>
      </c>
      <c r="O303" s="17">
        <v>44119.0</v>
      </c>
      <c r="P303" s="18" t="str">
        <f>IFERROR(VLOOKUP(B303,'Cadastro Estacoes'!$A:$B,2,0),"")</f>
        <v>SISMO®PARANAGUAPILOTS</v>
      </c>
      <c r="Q303" s="4"/>
      <c r="R303" s="4"/>
      <c r="S303" s="4"/>
      <c r="T303" s="4"/>
      <c r="U303" s="4"/>
      <c r="V303" s="4"/>
      <c r="W303" s="4"/>
      <c r="X303" s="4"/>
      <c r="Y303" s="4"/>
      <c r="Z303" s="4"/>
    </row>
    <row r="304" ht="12.75" customHeight="1">
      <c r="A304" s="9" t="s">
        <v>1196</v>
      </c>
      <c r="B304" s="10" t="s">
        <v>738</v>
      </c>
      <c r="C304" s="11" t="s">
        <v>1197</v>
      </c>
      <c r="D304" s="12">
        <v>2.0</v>
      </c>
      <c r="E304" s="13" t="s">
        <v>1198</v>
      </c>
      <c r="F304" s="14" t="str">
        <f>IF(Tabela18[[#This Row],[Estações]]="HMOFICINA","VMS",IFERROR(VLOOKUP(B304,'Cadastro Estacoes'!$A$2:$Z$201,26,0),""))</f>
        <v>#ERROR!</v>
      </c>
      <c r="G304" s="15" t="s">
        <v>67</v>
      </c>
      <c r="H304" s="15" t="s">
        <v>1199</v>
      </c>
      <c r="I304" s="15" t="s">
        <v>1200</v>
      </c>
      <c r="J304" s="15"/>
      <c r="K304" s="15" t="s">
        <v>23</v>
      </c>
      <c r="L304" s="15" t="s">
        <v>19</v>
      </c>
      <c r="M304" s="16" t="s">
        <v>253</v>
      </c>
      <c r="N304" s="15" t="s">
        <v>78</v>
      </c>
      <c r="O304" s="17" t="s">
        <v>253</v>
      </c>
      <c r="P304" s="18" t="str">
        <f>IFERROR(VLOOKUP(B304,'Cadastro Estacoes'!$A:$B,2,0),"")</f>
        <v>SISMO®PARANAGUAPILOTS</v>
      </c>
      <c r="Q304" s="4"/>
      <c r="R304" s="4"/>
      <c r="S304" s="4"/>
      <c r="T304" s="4"/>
      <c r="U304" s="4"/>
      <c r="V304" s="4"/>
      <c r="W304" s="4"/>
      <c r="X304" s="4"/>
      <c r="Y304" s="4"/>
      <c r="Z304" s="4"/>
    </row>
    <row r="305" ht="12.75" customHeight="1">
      <c r="A305" s="9" t="s">
        <v>1201</v>
      </c>
      <c r="B305" s="10" t="s">
        <v>738</v>
      </c>
      <c r="C305" s="11" t="s">
        <v>1202</v>
      </c>
      <c r="D305" s="12">
        <v>1.0</v>
      </c>
      <c r="E305" s="13" t="s">
        <v>1198</v>
      </c>
      <c r="F305" s="14" t="str">
        <f>IF(Tabela18[[#This Row],[Estações]]="HMOFICINA","VMS",IFERROR(VLOOKUP(B305,'Cadastro Estacoes'!$A$2:$Z$201,26,0),""))</f>
        <v>#ERROR!</v>
      </c>
      <c r="G305" s="15" t="s">
        <v>67</v>
      </c>
      <c r="H305" s="15" t="s">
        <v>1203</v>
      </c>
      <c r="I305" s="15" t="s">
        <v>1204</v>
      </c>
      <c r="J305" s="15"/>
      <c r="K305" s="15" t="s">
        <v>23</v>
      </c>
      <c r="L305" s="15" t="s">
        <v>19</v>
      </c>
      <c r="M305" s="16" t="s">
        <v>253</v>
      </c>
      <c r="N305" s="15" t="s">
        <v>78</v>
      </c>
      <c r="O305" s="17" t="s">
        <v>261</v>
      </c>
      <c r="P305" s="18" t="str">
        <f>IFERROR(VLOOKUP(B305,'Cadastro Estacoes'!$A:$B,2,0),"")</f>
        <v>SISMO®PARANAGUAPILOTS</v>
      </c>
      <c r="Q305" s="4"/>
      <c r="R305" s="4"/>
      <c r="S305" s="4"/>
      <c r="T305" s="4"/>
      <c r="U305" s="4"/>
      <c r="V305" s="4"/>
      <c r="W305" s="4"/>
      <c r="X305" s="4"/>
      <c r="Y305" s="4"/>
      <c r="Z305" s="4"/>
    </row>
    <row r="306" ht="12.75" customHeight="1">
      <c r="A306" s="9" t="s">
        <v>1205</v>
      </c>
      <c r="B306" s="10" t="s">
        <v>138</v>
      </c>
      <c r="C306" s="11" t="s">
        <v>1206</v>
      </c>
      <c r="D306" s="12">
        <v>2.0</v>
      </c>
      <c r="E306" s="13" t="s">
        <v>1207</v>
      </c>
      <c r="F306" s="14" t="str">
        <f>IF(Tabela18[[#This Row],[Estações]]="HMOFICINA","VMS",IFERROR(VLOOKUP(B306,'Cadastro Estacoes'!$A$2:$Z$201,26,0),""))</f>
        <v>#ERROR!</v>
      </c>
      <c r="G306" s="15" t="s">
        <v>67</v>
      </c>
      <c r="H306" s="15" t="s">
        <v>1208</v>
      </c>
      <c r="I306" s="15" t="s">
        <v>1209</v>
      </c>
      <c r="J306" s="15"/>
      <c r="K306" s="15" t="s">
        <v>19</v>
      </c>
      <c r="L306" s="15" t="s">
        <v>19</v>
      </c>
      <c r="M306" s="16" t="s">
        <v>1210</v>
      </c>
      <c r="N306" s="15" t="s">
        <v>78</v>
      </c>
      <c r="O306" s="17" t="s">
        <v>267</v>
      </c>
      <c r="P306" s="18" t="str">
        <f>IFERROR(VLOOKUP(B306,'Cadastro Estacoes'!$A:$B,2,0),"")</f>
        <v>SISMO®VALEPDM</v>
      </c>
      <c r="Q306" s="4"/>
      <c r="R306" s="4"/>
      <c r="S306" s="4"/>
      <c r="T306" s="4"/>
      <c r="U306" s="4"/>
      <c r="V306" s="4"/>
      <c r="W306" s="4"/>
      <c r="X306" s="4"/>
      <c r="Y306" s="4"/>
      <c r="Z306" s="4"/>
    </row>
    <row r="307" ht="12.75" customHeight="1">
      <c r="A307" s="9" t="s">
        <v>1211</v>
      </c>
      <c r="B307" s="10" t="s">
        <v>738</v>
      </c>
      <c r="C307" s="11" t="s">
        <v>1212</v>
      </c>
      <c r="D307" s="12">
        <v>0.0</v>
      </c>
      <c r="E307" s="13" t="s">
        <v>1207</v>
      </c>
      <c r="F307" s="14" t="str">
        <f>IF(Tabela18[[#This Row],[Estações]]="HMOFICINA","VMS",IFERROR(VLOOKUP(B307,'Cadastro Estacoes'!$A$2:$Z$201,26,0),""))</f>
        <v>#ERROR!</v>
      </c>
      <c r="G307" s="15" t="s">
        <v>67</v>
      </c>
      <c r="H307" s="15" t="s">
        <v>1213</v>
      </c>
      <c r="I307" s="15" t="s">
        <v>1214</v>
      </c>
      <c r="J307" s="15">
        <v>2.0</v>
      </c>
      <c r="K307" s="15" t="s">
        <v>23</v>
      </c>
      <c r="L307" s="15" t="s">
        <v>147</v>
      </c>
      <c r="M307" s="16" t="s">
        <v>1190</v>
      </c>
      <c r="N307" s="15" t="s">
        <v>78</v>
      </c>
      <c r="O307" s="17" t="s">
        <v>267</v>
      </c>
      <c r="P307" s="18" t="str">
        <f>IFERROR(VLOOKUP(B307,'Cadastro Estacoes'!$A:$B,2,0),"")</f>
        <v>SISMO®PARANAGUAPILOTS</v>
      </c>
      <c r="Q307" s="4"/>
      <c r="R307" s="4"/>
      <c r="S307" s="4"/>
      <c r="T307" s="4"/>
      <c r="U307" s="4"/>
      <c r="V307" s="4"/>
      <c r="W307" s="4"/>
      <c r="X307" s="4"/>
      <c r="Y307" s="4"/>
      <c r="Z307" s="4"/>
    </row>
    <row r="308" ht="12.75" customHeight="1">
      <c r="A308" s="9" t="s">
        <v>1215</v>
      </c>
      <c r="B308" s="10" t="s">
        <v>788</v>
      </c>
      <c r="C308" s="11" t="s">
        <v>1216</v>
      </c>
      <c r="D308" s="12">
        <v>0.0</v>
      </c>
      <c r="E308" s="13" t="s">
        <v>1207</v>
      </c>
      <c r="F308" s="14" t="str">
        <f>IF(Tabela18[[#This Row],[Estações]]="HMOFICINA","VMS",IFERROR(VLOOKUP(B308,'Cadastro Estacoes'!$A$2:$Z$201,26,0),""))</f>
        <v>#ERROR!</v>
      </c>
      <c r="G308" s="15" t="s">
        <v>67</v>
      </c>
      <c r="H308" s="15" t="s">
        <v>1217</v>
      </c>
      <c r="I308" s="15"/>
      <c r="J308" s="15">
        <v>3.0</v>
      </c>
      <c r="K308" s="15" t="s">
        <v>26</v>
      </c>
      <c r="L308" s="15" t="s">
        <v>147</v>
      </c>
      <c r="M308" s="16" t="s">
        <v>1190</v>
      </c>
      <c r="N308" s="15" t="s">
        <v>22</v>
      </c>
      <c r="O308" s="17" t="s">
        <v>267</v>
      </c>
      <c r="P308" s="18" t="str">
        <f>IFERROR(VLOOKUP(B308,'Cadastro Estacoes'!$A:$B,2,0),"")</f>
        <v>SISMO®SPPILOTS</v>
      </c>
      <c r="Q308" s="4"/>
      <c r="R308" s="4"/>
      <c r="S308" s="4"/>
      <c r="T308" s="4"/>
      <c r="U308" s="4"/>
      <c r="V308" s="4"/>
      <c r="W308" s="4"/>
      <c r="X308" s="4"/>
      <c r="Y308" s="4"/>
      <c r="Z308" s="4"/>
    </row>
    <row r="309" ht="12.75" customHeight="1">
      <c r="A309" s="9" t="s">
        <v>1218</v>
      </c>
      <c r="B309" s="10" t="s">
        <v>788</v>
      </c>
      <c r="C309" s="11" t="s">
        <v>1219</v>
      </c>
      <c r="D309" s="12">
        <v>0.0</v>
      </c>
      <c r="E309" s="13" t="s">
        <v>1207</v>
      </c>
      <c r="F309" s="14" t="str">
        <f>IF(Tabela18[[#This Row],[Estações]]="HMOFICINA","VMS",IFERROR(VLOOKUP(B309,'Cadastro Estacoes'!$A$2:$Z$201,26,0),""))</f>
        <v>#ERROR!</v>
      </c>
      <c r="G309" s="15" t="s">
        <v>67</v>
      </c>
      <c r="H309" s="15" t="s">
        <v>1220</v>
      </c>
      <c r="I309" s="15" t="s">
        <v>1221</v>
      </c>
      <c r="J309" s="15">
        <v>3.0</v>
      </c>
      <c r="K309" s="15" t="s">
        <v>26</v>
      </c>
      <c r="L309" s="15" t="s">
        <v>147</v>
      </c>
      <c r="M309" s="16" t="s">
        <v>1190</v>
      </c>
      <c r="N309" s="15" t="s">
        <v>78</v>
      </c>
      <c r="O309" s="17" t="s">
        <v>267</v>
      </c>
      <c r="P309" s="18" t="str">
        <f>IFERROR(VLOOKUP(B309,'Cadastro Estacoes'!$A:$B,2,0),"")</f>
        <v>SISMO®SPPILOTS</v>
      </c>
      <c r="Q309" s="4"/>
      <c r="R309" s="4"/>
      <c r="S309" s="4"/>
      <c r="T309" s="4"/>
      <c r="U309" s="4"/>
      <c r="V309" s="4"/>
      <c r="W309" s="4"/>
      <c r="X309" s="4"/>
      <c r="Y309" s="4"/>
      <c r="Z309" s="4"/>
    </row>
    <row r="310" ht="12.75" customHeight="1">
      <c r="A310" s="9" t="s">
        <v>1222</v>
      </c>
      <c r="B310" s="10" t="s">
        <v>1223</v>
      </c>
      <c r="C310" s="11" t="s">
        <v>1224</v>
      </c>
      <c r="D310" s="12">
        <v>0.0</v>
      </c>
      <c r="E310" s="13" t="s">
        <v>1207</v>
      </c>
      <c r="F310" s="14" t="str">
        <f>IF(Tabela18[[#This Row],[Estações]]="HMOFICINA","VMS",IFERROR(VLOOKUP(B310,'Cadastro Estacoes'!$A$2:$Z$201,26,0),""))</f>
        <v>#ERROR!</v>
      </c>
      <c r="G310" s="15" t="s">
        <v>67</v>
      </c>
      <c r="H310" s="15" t="s">
        <v>1225</v>
      </c>
      <c r="I310" s="15" t="s">
        <v>1226</v>
      </c>
      <c r="J310" s="15"/>
      <c r="K310" s="15" t="s">
        <v>19</v>
      </c>
      <c r="L310" s="15" t="s">
        <v>147</v>
      </c>
      <c r="M310" s="16" t="s">
        <v>1190</v>
      </c>
      <c r="N310" s="15" t="s">
        <v>78</v>
      </c>
      <c r="O310" s="17" t="s">
        <v>267</v>
      </c>
      <c r="P310" s="18" t="str">
        <f>IFERROR(VLOOKUP(B310,'Cadastro Estacoes'!$A:$B,2,0),"")</f>
        <v>SISMO®VALEPDM</v>
      </c>
      <c r="Q310" s="4"/>
      <c r="R310" s="4"/>
      <c r="S310" s="4"/>
      <c r="T310" s="4"/>
      <c r="U310" s="4"/>
      <c r="V310" s="4"/>
      <c r="W310" s="4"/>
      <c r="X310" s="4"/>
      <c r="Y310" s="4"/>
      <c r="Z310" s="4"/>
    </row>
    <row r="311" ht="12.75" customHeight="1">
      <c r="A311" s="9" t="s">
        <v>1227</v>
      </c>
      <c r="B311" s="10" t="s">
        <v>123</v>
      </c>
      <c r="C311" s="11" t="s">
        <v>1224</v>
      </c>
      <c r="D311" s="12">
        <v>0.0</v>
      </c>
      <c r="E311" s="13" t="s">
        <v>1207</v>
      </c>
      <c r="F311" s="14" t="str">
        <f>IF(Tabela18[[#This Row],[Estações]]="HMOFICINA","VMS",IFERROR(VLOOKUP(B311,'Cadastro Estacoes'!$A$2:$Z$201,26,0),""))</f>
        <v>#ERROR!</v>
      </c>
      <c r="G311" s="15" t="s">
        <v>67</v>
      </c>
      <c r="H311" s="15" t="s">
        <v>1225</v>
      </c>
      <c r="I311" s="15" t="s">
        <v>1226</v>
      </c>
      <c r="J311" s="15"/>
      <c r="K311" s="15" t="s">
        <v>19</v>
      </c>
      <c r="L311" s="15" t="s">
        <v>147</v>
      </c>
      <c r="M311" s="16" t="s">
        <v>1190</v>
      </c>
      <c r="N311" s="15" t="s">
        <v>78</v>
      </c>
      <c r="O311" s="17" t="s">
        <v>267</v>
      </c>
      <c r="P311" s="18" t="str">
        <f>IFERROR(VLOOKUP(B311,'Cadastro Estacoes'!$A:$B,2,0),"")</f>
        <v>SISMO®VALEPDM</v>
      </c>
      <c r="Q311" s="4"/>
      <c r="R311" s="4"/>
      <c r="S311" s="4"/>
      <c r="T311" s="4"/>
      <c r="U311" s="4"/>
      <c r="V311" s="4"/>
      <c r="W311" s="4"/>
      <c r="X311" s="4"/>
      <c r="Y311" s="4"/>
      <c r="Z311" s="4"/>
    </row>
    <row r="312" ht="12.75" customHeight="1">
      <c r="A312" s="9" t="s">
        <v>1228</v>
      </c>
      <c r="B312" s="10" t="s">
        <v>80</v>
      </c>
      <c r="C312" s="11" t="s">
        <v>1229</v>
      </c>
      <c r="D312" s="12">
        <v>0.0</v>
      </c>
      <c r="E312" s="13" t="s">
        <v>1207</v>
      </c>
      <c r="F312" s="14" t="str">
        <f>IF(Tabela18[[#This Row],[Estações]]="HMOFICINA","VMS",IFERROR(VLOOKUP(B312,'Cadastro Estacoes'!$A$2:$Z$201,26,0),""))</f>
        <v>#ERROR!</v>
      </c>
      <c r="G312" s="15" t="s">
        <v>67</v>
      </c>
      <c r="H312" s="15"/>
      <c r="I312" s="15"/>
      <c r="J312" s="15"/>
      <c r="K312" s="15" t="s">
        <v>19</v>
      </c>
      <c r="L312" s="15" t="s">
        <v>147</v>
      </c>
      <c r="M312" s="16" t="s">
        <v>1190</v>
      </c>
      <c r="N312" s="15" t="s">
        <v>22</v>
      </c>
      <c r="O312" s="17" t="s">
        <v>267</v>
      </c>
      <c r="P312" s="18" t="str">
        <f>IFERROR(VLOOKUP(B312,'Cadastro Estacoes'!$A:$B,2,0),"")</f>
        <v>SISMO®VALEPDM</v>
      </c>
      <c r="Q312" s="4"/>
      <c r="R312" s="4"/>
      <c r="S312" s="4"/>
      <c r="T312" s="4"/>
      <c r="U312" s="4"/>
      <c r="V312" s="4"/>
      <c r="W312" s="4"/>
      <c r="X312" s="4"/>
      <c r="Y312" s="4"/>
      <c r="Z312" s="4"/>
    </row>
    <row r="313" ht="12.75" customHeight="1">
      <c r="A313" s="9" t="s">
        <v>1230</v>
      </c>
      <c r="B313" s="10" t="s">
        <v>123</v>
      </c>
      <c r="C313" s="11" t="s">
        <v>1229</v>
      </c>
      <c r="D313" s="12">
        <v>0.0</v>
      </c>
      <c r="E313" s="13" t="s">
        <v>1207</v>
      </c>
      <c r="F313" s="14" t="str">
        <f>IF(Tabela18[[#This Row],[Estações]]="HMOFICINA","VMS",IFERROR(VLOOKUP(B313,'Cadastro Estacoes'!$A$2:$Z$201,26,0),""))</f>
        <v>#ERROR!</v>
      </c>
      <c r="G313" s="15" t="s">
        <v>67</v>
      </c>
      <c r="H313" s="15"/>
      <c r="I313" s="15"/>
      <c r="J313" s="15"/>
      <c r="K313" s="15" t="s">
        <v>19</v>
      </c>
      <c r="L313" s="15" t="s">
        <v>147</v>
      </c>
      <c r="M313" s="16" t="s">
        <v>1190</v>
      </c>
      <c r="N313" s="15" t="s">
        <v>22</v>
      </c>
      <c r="O313" s="17" t="s">
        <v>293</v>
      </c>
      <c r="P313" s="18" t="str">
        <f>IFERROR(VLOOKUP(B313,'Cadastro Estacoes'!$A:$B,2,0),"")</f>
        <v>SISMO®VALEPDM</v>
      </c>
      <c r="Q313" s="4"/>
      <c r="R313" s="4"/>
      <c r="S313" s="4"/>
      <c r="T313" s="4"/>
      <c r="U313" s="4"/>
      <c r="V313" s="4"/>
      <c r="W313" s="4"/>
      <c r="X313" s="4"/>
      <c r="Y313" s="4"/>
      <c r="Z313" s="4"/>
    </row>
    <row r="314" ht="12.75" customHeight="1">
      <c r="A314" s="9" t="s">
        <v>1231</v>
      </c>
      <c r="B314" s="10" t="s">
        <v>80</v>
      </c>
      <c r="C314" s="11" t="s">
        <v>1232</v>
      </c>
      <c r="D314" s="12">
        <v>0.0</v>
      </c>
      <c r="E314" s="13" t="s">
        <v>1207</v>
      </c>
      <c r="F314" s="14" t="str">
        <f>IF(Tabela18[[#This Row],[Estações]]="HMOFICINA","VMS",IFERROR(VLOOKUP(B314,'Cadastro Estacoes'!$A$2:$Z$201,26,0),""))</f>
        <v>#ERROR!</v>
      </c>
      <c r="G314" s="15" t="s">
        <v>67</v>
      </c>
      <c r="H314" s="15" t="s">
        <v>1233</v>
      </c>
      <c r="I314" s="15" t="s">
        <v>1234</v>
      </c>
      <c r="J314" s="15">
        <v>2.0</v>
      </c>
      <c r="K314" s="15" t="s">
        <v>19</v>
      </c>
      <c r="L314" s="15" t="s">
        <v>147</v>
      </c>
      <c r="M314" s="16" t="s">
        <v>1190</v>
      </c>
      <c r="N314" s="15" t="s">
        <v>78</v>
      </c>
      <c r="O314" s="17">
        <v>44098.0</v>
      </c>
      <c r="P314" s="18" t="str">
        <f>IFERROR(VLOOKUP(B314,'Cadastro Estacoes'!$A:$B,2,0),"")</f>
        <v>SISMO®VALEPDM</v>
      </c>
      <c r="Q314" s="4"/>
      <c r="R314" s="4"/>
      <c r="S314" s="4"/>
      <c r="T314" s="4"/>
      <c r="U314" s="4"/>
      <c r="V314" s="4"/>
      <c r="W314" s="4"/>
      <c r="X314" s="4"/>
      <c r="Y314" s="4"/>
      <c r="Z314" s="4"/>
    </row>
    <row r="315" ht="12.75" customHeight="1">
      <c r="A315" s="9" t="s">
        <v>1235</v>
      </c>
      <c r="B315" s="10" t="s">
        <v>123</v>
      </c>
      <c r="C315" s="11" t="s">
        <v>1232</v>
      </c>
      <c r="D315" s="12">
        <v>0.0</v>
      </c>
      <c r="E315" s="13" t="s">
        <v>1207</v>
      </c>
      <c r="F315" s="14" t="str">
        <f>IF(Tabela18[[#This Row],[Estações]]="HMOFICINA","VMS",IFERROR(VLOOKUP(B315,'Cadastro Estacoes'!$A$2:$Z$201,26,0),""))</f>
        <v>#ERROR!</v>
      </c>
      <c r="G315" s="15" t="s">
        <v>67</v>
      </c>
      <c r="H315" s="15" t="s">
        <v>1233</v>
      </c>
      <c r="I315" s="15" t="s">
        <v>1234</v>
      </c>
      <c r="J315" s="15">
        <v>2.0</v>
      </c>
      <c r="K315" s="15" t="s">
        <v>19</v>
      </c>
      <c r="L315" s="15" t="s">
        <v>147</v>
      </c>
      <c r="M315" s="16" t="s">
        <v>1190</v>
      </c>
      <c r="N315" s="15" t="s">
        <v>78</v>
      </c>
      <c r="O315" s="17">
        <v>44098.0</v>
      </c>
      <c r="P315" s="18" t="str">
        <f>IFERROR(VLOOKUP(B315,'Cadastro Estacoes'!$A:$B,2,0),"")</f>
        <v>SISMO®VALEPDM</v>
      </c>
      <c r="Q315" s="4"/>
      <c r="R315" s="4"/>
      <c r="S315" s="4"/>
      <c r="T315" s="4"/>
      <c r="U315" s="4"/>
      <c r="V315" s="4"/>
      <c r="W315" s="4"/>
      <c r="X315" s="4"/>
      <c r="Y315" s="4"/>
      <c r="Z315" s="4"/>
    </row>
    <row r="316" ht="12.75" customHeight="1">
      <c r="A316" s="9" t="s">
        <v>1236</v>
      </c>
      <c r="B316" s="10" t="s">
        <v>87</v>
      </c>
      <c r="C316" s="11" t="s">
        <v>486</v>
      </c>
      <c r="D316" s="12">
        <v>3.0</v>
      </c>
      <c r="E316" s="13" t="s">
        <v>1207</v>
      </c>
      <c r="F316" s="14" t="str">
        <f>IF(Tabela18[[#This Row],[Estações]]="HMOFICINA","VMS",IFERROR(VLOOKUP(B316,'Cadastro Estacoes'!$A$2:$Z$201,26,0),""))</f>
        <v>#ERROR!</v>
      </c>
      <c r="G316" s="15" t="s">
        <v>67</v>
      </c>
      <c r="H316" s="15"/>
      <c r="I316" s="15" t="s">
        <v>488</v>
      </c>
      <c r="J316" s="15">
        <v>1.0</v>
      </c>
      <c r="K316" s="15"/>
      <c r="L316" s="15" t="s">
        <v>77</v>
      </c>
      <c r="M316" s="16" t="s">
        <v>1037</v>
      </c>
      <c r="N316" s="15" t="s">
        <v>78</v>
      </c>
      <c r="O316" s="13" t="s">
        <v>1207</v>
      </c>
      <c r="P316" s="18" t="str">
        <f>IFERROR(VLOOKUP(B316,'Cadastro Estacoes'!$A:$B,2,0),"")</f>
        <v>SISMO®PSE</v>
      </c>
      <c r="Q316" s="4"/>
      <c r="R316" s="4"/>
      <c r="S316" s="4"/>
      <c r="T316" s="4"/>
      <c r="U316" s="4"/>
      <c r="V316" s="4"/>
      <c r="W316" s="4"/>
      <c r="X316" s="4"/>
      <c r="Y316" s="4"/>
      <c r="Z316" s="4"/>
    </row>
    <row r="317" ht="12.75" customHeight="1">
      <c r="A317" s="9" t="s">
        <v>1237</v>
      </c>
      <c r="B317" s="10" t="s">
        <v>963</v>
      </c>
      <c r="C317" s="11" t="s">
        <v>1238</v>
      </c>
      <c r="D317" s="12">
        <v>0.0</v>
      </c>
      <c r="E317" s="13" t="s">
        <v>1207</v>
      </c>
      <c r="F317" s="14" t="str">
        <f>IF(Tabela18[[#This Row],[Estações]]="HMOFICINA","VMS",IFERROR(VLOOKUP(B317,'Cadastro Estacoes'!$A$2:$Z$201,26,0),""))</f>
        <v>#ERROR!</v>
      </c>
      <c r="G317" s="15" t="s">
        <v>67</v>
      </c>
      <c r="H317" s="15" t="s">
        <v>1239</v>
      </c>
      <c r="I317" s="15" t="s">
        <v>1240</v>
      </c>
      <c r="J317" s="15">
        <v>1.0</v>
      </c>
      <c r="K317" s="15" t="s">
        <v>30</v>
      </c>
      <c r="L317" s="15" t="s">
        <v>77</v>
      </c>
      <c r="M317" s="16" t="s">
        <v>1037</v>
      </c>
      <c r="N317" s="15" t="s">
        <v>78</v>
      </c>
      <c r="O317" s="17">
        <v>44124.0</v>
      </c>
      <c r="P317" s="18" t="str">
        <f>IFERROR(VLOOKUP(B317,'Cadastro Estacoes'!$A:$B,2,0),"")</f>
        <v>SISMO®BHGE</v>
      </c>
      <c r="Q317" s="4"/>
      <c r="R317" s="4"/>
      <c r="S317" s="4"/>
      <c r="T317" s="4"/>
      <c r="U317" s="4"/>
      <c r="V317" s="4"/>
      <c r="W317" s="4"/>
      <c r="X317" s="4"/>
      <c r="Y317" s="4"/>
      <c r="Z317" s="4"/>
    </row>
    <row r="318" ht="12.75" customHeight="1">
      <c r="A318" s="9" t="s">
        <v>1241</v>
      </c>
      <c r="B318" s="10" t="s">
        <v>963</v>
      </c>
      <c r="C318" s="11" t="s">
        <v>1242</v>
      </c>
      <c r="D318" s="12">
        <v>3.0</v>
      </c>
      <c r="E318" s="13" t="s">
        <v>1207</v>
      </c>
      <c r="F318" s="14" t="str">
        <f>IF(Tabela18[[#This Row],[Estações]]="HMOFICINA","VMS",IFERROR(VLOOKUP(B318,'Cadastro Estacoes'!$A$2:$Z$201,26,0),""))</f>
        <v>#ERROR!</v>
      </c>
      <c r="G318" s="15" t="s">
        <v>67</v>
      </c>
      <c r="H318" s="15" t="s">
        <v>1243</v>
      </c>
      <c r="I318" s="15" t="s">
        <v>685</v>
      </c>
      <c r="J318" s="15">
        <v>1.0</v>
      </c>
      <c r="K318" s="15"/>
      <c r="L318" s="15" t="s">
        <v>77</v>
      </c>
      <c r="M318" s="16" t="s">
        <v>1037</v>
      </c>
      <c r="N318" s="15" t="s">
        <v>78</v>
      </c>
      <c r="O318" s="17">
        <v>44453.0</v>
      </c>
      <c r="P318" s="18" t="str">
        <f>IFERROR(VLOOKUP(B318,'Cadastro Estacoes'!$A:$B,2,0),"")</f>
        <v>SISMO®BHGE</v>
      </c>
      <c r="Q318" s="4"/>
      <c r="R318" s="4"/>
      <c r="S318" s="4"/>
      <c r="T318" s="4"/>
      <c r="U318" s="4"/>
      <c r="V318" s="4"/>
      <c r="W318" s="4"/>
      <c r="X318" s="4"/>
      <c r="Y318" s="4"/>
      <c r="Z318" s="4"/>
    </row>
    <row r="319" ht="12.75" customHeight="1">
      <c r="A319" s="9" t="s">
        <v>1244</v>
      </c>
      <c r="B319" s="10" t="s">
        <v>608</v>
      </c>
      <c r="C319" s="11" t="s">
        <v>1245</v>
      </c>
      <c r="D319" s="12">
        <v>2.0</v>
      </c>
      <c r="E319" s="13" t="s">
        <v>1207</v>
      </c>
      <c r="F319" s="14" t="str">
        <f>IF(Tabela18[[#This Row],[Estações]]="HMOFICINA","VMS",IFERROR(VLOOKUP(B319,'Cadastro Estacoes'!$A$2:$Z$201,26,0),""))</f>
        <v>#ERROR!</v>
      </c>
      <c r="G319" s="15" t="s">
        <v>67</v>
      </c>
      <c r="H319" s="15" t="s">
        <v>1246</v>
      </c>
      <c r="I319" s="15" t="s">
        <v>1247</v>
      </c>
      <c r="J319" s="15">
        <v>1.0</v>
      </c>
      <c r="K319" s="15" t="s">
        <v>30</v>
      </c>
      <c r="L319" s="15" t="s">
        <v>77</v>
      </c>
      <c r="M319" s="16" t="s">
        <v>1037</v>
      </c>
      <c r="N319" s="15" t="s">
        <v>78</v>
      </c>
      <c r="O319" s="17">
        <v>44124.0</v>
      </c>
      <c r="P319" s="18" t="str">
        <f>IFERROR(VLOOKUP(B319,'Cadastro Estacoes'!$A:$B,2,0),"")</f>
        <v>SISMO®COSAN</v>
      </c>
      <c r="Q319" s="4"/>
      <c r="R319" s="4"/>
      <c r="S319" s="4"/>
      <c r="T319" s="4"/>
      <c r="U319" s="4"/>
      <c r="V319" s="4"/>
      <c r="W319" s="4"/>
      <c r="X319" s="4"/>
      <c r="Y319" s="4"/>
      <c r="Z319" s="4"/>
    </row>
    <row r="320" ht="12.75" customHeight="1">
      <c r="A320" s="9" t="s">
        <v>1248</v>
      </c>
      <c r="B320" s="10" t="s">
        <v>608</v>
      </c>
      <c r="C320" s="11" t="s">
        <v>1249</v>
      </c>
      <c r="D320" s="12">
        <v>2.0</v>
      </c>
      <c r="E320" s="13" t="s">
        <v>1207</v>
      </c>
      <c r="F320" s="14" t="str">
        <f>IF(Tabela18[[#This Row],[Estações]]="HMOFICINA","VMS",IFERROR(VLOOKUP(B320,'Cadastro Estacoes'!$A$2:$Z$201,26,0),""))</f>
        <v>#ERROR!</v>
      </c>
      <c r="G320" s="15" t="s">
        <v>67</v>
      </c>
      <c r="H320" s="15" t="s">
        <v>1250</v>
      </c>
      <c r="I320" s="15" t="s">
        <v>1251</v>
      </c>
      <c r="J320" s="15">
        <v>1.0</v>
      </c>
      <c r="K320" s="15" t="s">
        <v>30</v>
      </c>
      <c r="L320" s="15" t="s">
        <v>77</v>
      </c>
      <c r="M320" s="16" t="s">
        <v>1037</v>
      </c>
      <c r="N320" s="15" t="s">
        <v>78</v>
      </c>
      <c r="O320" s="17">
        <v>44236.0</v>
      </c>
      <c r="P320" s="18" t="str">
        <f>IFERROR(VLOOKUP(B320,'Cadastro Estacoes'!$A:$B,2,0),"")</f>
        <v>SISMO®COSAN</v>
      </c>
      <c r="Q320" s="4"/>
      <c r="R320" s="4"/>
      <c r="S320" s="4"/>
      <c r="T320" s="4"/>
      <c r="U320" s="4"/>
      <c r="V320" s="4"/>
      <c r="W320" s="4"/>
      <c r="X320" s="4"/>
      <c r="Y320" s="4"/>
      <c r="Z320" s="4"/>
    </row>
    <row r="321" ht="12.75" customHeight="1">
      <c r="A321" s="9" t="s">
        <v>1252</v>
      </c>
      <c r="B321" s="10" t="s">
        <v>744</v>
      </c>
      <c r="C321" s="11" t="s">
        <v>1253</v>
      </c>
      <c r="D321" s="12">
        <v>3.0</v>
      </c>
      <c r="E321" s="13" t="s">
        <v>1254</v>
      </c>
      <c r="F321" s="14" t="str">
        <f>IF(Tabela18[[#This Row],[Estações]]="HMOFICINA","VMS",IFERROR(VLOOKUP(B321,'Cadastro Estacoes'!$A$2:$Z$201,26,0),""))</f>
        <v>#ERROR!</v>
      </c>
      <c r="G321" s="15" t="s">
        <v>67</v>
      </c>
      <c r="H321" s="15" t="s">
        <v>1255</v>
      </c>
      <c r="I321" s="15" t="s">
        <v>1256</v>
      </c>
      <c r="J321" s="15"/>
      <c r="K321" s="15" t="s">
        <v>30</v>
      </c>
      <c r="L321" s="15" t="s">
        <v>30</v>
      </c>
      <c r="M321" s="16" t="s">
        <v>1257</v>
      </c>
      <c r="N321" s="15" t="s">
        <v>78</v>
      </c>
      <c r="O321" s="17">
        <v>44174.0</v>
      </c>
      <c r="P321" s="18" t="str">
        <f>IFERROR(VLOOKUP(B321,'Cadastro Estacoes'!$A:$B,2,0),"")</f>
        <v>SISMO®PEREGRINO</v>
      </c>
      <c r="Q321" s="4"/>
      <c r="R321" s="4"/>
      <c r="S321" s="4"/>
      <c r="T321" s="4"/>
      <c r="U321" s="4"/>
      <c r="V321" s="4"/>
      <c r="W321" s="4"/>
      <c r="X321" s="4"/>
      <c r="Y321" s="4"/>
      <c r="Z321" s="4"/>
    </row>
    <row r="322" ht="12.75" customHeight="1">
      <c r="A322" s="9" t="s">
        <v>1258</v>
      </c>
      <c r="B322" s="10" t="s">
        <v>228</v>
      </c>
      <c r="C322" s="11" t="s">
        <v>1259</v>
      </c>
      <c r="D322" s="12">
        <v>0.0</v>
      </c>
      <c r="E322" s="13" t="s">
        <v>1260</v>
      </c>
      <c r="F322" s="14" t="str">
        <f>IF(Tabela18[[#This Row],[Estações]]="HMOFICINA","VMS",IFERROR(VLOOKUP(B322,'Cadastro Estacoes'!$A$2:$Z$201,26,0),""))</f>
        <v>#ERROR!</v>
      </c>
      <c r="G322" s="15" t="s">
        <v>67</v>
      </c>
      <c r="H322" s="15" t="s">
        <v>1261</v>
      </c>
      <c r="I322" s="15"/>
      <c r="J322" s="15">
        <v>1.0</v>
      </c>
      <c r="K322" s="15" t="s">
        <v>58</v>
      </c>
      <c r="L322" s="15" t="s">
        <v>40</v>
      </c>
      <c r="M322" s="16" t="s">
        <v>1257</v>
      </c>
      <c r="N322" s="15" t="s">
        <v>78</v>
      </c>
      <c r="O322" s="17">
        <v>44110.0</v>
      </c>
      <c r="P322" s="18" t="str">
        <f>IFERROR(VLOOKUP(B322,'Cadastro Estacoes'!$A:$B,2,0),"")</f>
        <v>SISMO®TAPAJOS</v>
      </c>
      <c r="Q322" s="4"/>
      <c r="R322" s="4"/>
      <c r="S322" s="4"/>
      <c r="T322" s="4"/>
      <c r="U322" s="4"/>
      <c r="V322" s="4"/>
      <c r="W322" s="4"/>
      <c r="X322" s="4"/>
      <c r="Y322" s="4"/>
      <c r="Z322" s="4"/>
    </row>
    <row r="323" ht="12.75" customHeight="1">
      <c r="A323" s="9" t="s">
        <v>1262</v>
      </c>
      <c r="B323" s="10" t="s">
        <v>788</v>
      </c>
      <c r="C323" s="11" t="s">
        <v>1263</v>
      </c>
      <c r="D323" s="12">
        <v>0.0</v>
      </c>
      <c r="E323" s="13" t="s">
        <v>1260</v>
      </c>
      <c r="F323" s="14" t="str">
        <f>IF(Tabela18[[#This Row],[Estações]]="HMOFICINA","VMS",IFERROR(VLOOKUP(B323,'Cadastro Estacoes'!$A$2:$Z$201,26,0),""))</f>
        <v>#ERROR!</v>
      </c>
      <c r="G323" s="15" t="s">
        <v>67</v>
      </c>
      <c r="H323" s="15" t="s">
        <v>1264</v>
      </c>
      <c r="I323" s="15"/>
      <c r="J323" s="15"/>
      <c r="K323" s="15" t="s">
        <v>26</v>
      </c>
      <c r="L323" s="15" t="s">
        <v>77</v>
      </c>
      <c r="M323" s="16" t="s">
        <v>1265</v>
      </c>
      <c r="N323" s="15" t="s">
        <v>78</v>
      </c>
      <c r="O323" s="17">
        <v>44098.0</v>
      </c>
      <c r="P323" s="18" t="str">
        <f>IFERROR(VLOOKUP(B323,'Cadastro Estacoes'!$A:$B,2,0),"")</f>
        <v>SISMO®SPPILOTS</v>
      </c>
      <c r="Q323" s="4"/>
      <c r="R323" s="4"/>
      <c r="S323" s="4"/>
      <c r="T323" s="4"/>
      <c r="U323" s="4"/>
      <c r="V323" s="4"/>
      <c r="W323" s="4"/>
      <c r="X323" s="4"/>
      <c r="Y323" s="4"/>
      <c r="Z323" s="4"/>
    </row>
    <row r="324" ht="12.75" customHeight="1">
      <c r="A324" s="9" t="s">
        <v>1266</v>
      </c>
      <c r="B324" s="10" t="s">
        <v>788</v>
      </c>
      <c r="C324" s="11" t="s">
        <v>1267</v>
      </c>
      <c r="D324" s="12">
        <v>0.0</v>
      </c>
      <c r="E324" s="13" t="s">
        <v>1260</v>
      </c>
      <c r="F324" s="14" t="str">
        <f>IF(Tabela18[[#This Row],[Estações]]="HMOFICINA","VMS",IFERROR(VLOOKUP(B324,'Cadastro Estacoes'!$A$2:$Z$201,26,0),""))</f>
        <v>#ERROR!</v>
      </c>
      <c r="G324" s="15" t="s">
        <v>67</v>
      </c>
      <c r="H324" s="15" t="s">
        <v>1268</v>
      </c>
      <c r="I324" s="15"/>
      <c r="J324" s="15"/>
      <c r="K324" s="15" t="s">
        <v>26</v>
      </c>
      <c r="L324" s="15" t="s">
        <v>77</v>
      </c>
      <c r="M324" s="16" t="s">
        <v>1265</v>
      </c>
      <c r="N324" s="15" t="s">
        <v>78</v>
      </c>
      <c r="O324" s="17">
        <v>44098.0</v>
      </c>
      <c r="P324" s="18" t="str">
        <f>IFERROR(VLOOKUP(B324,'Cadastro Estacoes'!$A:$B,2,0),"")</f>
        <v>SISMO®SPPILOTS</v>
      </c>
      <c r="Q324" s="4"/>
      <c r="R324" s="4"/>
      <c r="S324" s="4"/>
      <c r="T324" s="4"/>
      <c r="U324" s="4"/>
      <c r="V324" s="4"/>
      <c r="W324" s="4"/>
      <c r="X324" s="4"/>
      <c r="Y324" s="4"/>
      <c r="Z324" s="4"/>
    </row>
    <row r="325" ht="12.75" customHeight="1">
      <c r="A325" s="9" t="s">
        <v>1269</v>
      </c>
      <c r="B325" s="10" t="s">
        <v>1058</v>
      </c>
      <c r="C325" s="11" t="s">
        <v>1270</v>
      </c>
      <c r="D325" s="12">
        <v>0.0</v>
      </c>
      <c r="E325" s="13" t="s">
        <v>1271</v>
      </c>
      <c r="F325" s="14" t="str">
        <f>IF(Tabela18[[#This Row],[Estações]]="HMOFICINA","VMS",IFERROR(VLOOKUP(B325,'Cadastro Estacoes'!$A$2:$Z$201,26,0),""))</f>
        <v>#ERROR!</v>
      </c>
      <c r="G325" s="15" t="s">
        <v>67</v>
      </c>
      <c r="H325" s="15" t="s">
        <v>1272</v>
      </c>
      <c r="I325" s="15"/>
      <c r="J325" s="15"/>
      <c r="K325" s="15" t="s">
        <v>77</v>
      </c>
      <c r="L325" s="15" t="s">
        <v>589</v>
      </c>
      <c r="M325" s="16" t="s">
        <v>1265</v>
      </c>
      <c r="N325" s="15" t="s">
        <v>78</v>
      </c>
      <c r="O325" s="17">
        <v>44097.0</v>
      </c>
      <c r="P325" s="18" t="str">
        <f>IFERROR(VLOOKUP(B325,'Cadastro Estacoes'!$A:$B,2,0),"")</f>
        <v>SISMO®CONSORCIO</v>
      </c>
      <c r="Q325" s="4"/>
      <c r="R325" s="4"/>
      <c r="S325" s="4"/>
      <c r="T325" s="4"/>
      <c r="U325" s="4"/>
      <c r="V325" s="4"/>
      <c r="W325" s="4"/>
      <c r="X325" s="4"/>
      <c r="Y325" s="4"/>
      <c r="Z325" s="4"/>
    </row>
    <row r="326" ht="12.75" customHeight="1">
      <c r="A326" s="9" t="s">
        <v>1273</v>
      </c>
      <c r="B326" s="10" t="s">
        <v>255</v>
      </c>
      <c r="C326" s="11" t="s">
        <v>1274</v>
      </c>
      <c r="D326" s="12">
        <v>0.0</v>
      </c>
      <c r="E326" s="13" t="s">
        <v>1275</v>
      </c>
      <c r="F326" s="14" t="str">
        <f>IF(Tabela18[[#This Row],[Estações]]="HMOFICINA","VMS",IFERROR(VLOOKUP(B326,'Cadastro Estacoes'!$A$2:$Z$201,26,0),""))</f>
        <v>#ERROR!</v>
      </c>
      <c r="G326" s="15" t="s">
        <v>67</v>
      </c>
      <c r="H326" s="15" t="s">
        <v>1276</v>
      </c>
      <c r="I326" s="15"/>
      <c r="J326" s="15"/>
      <c r="K326" s="15" t="s">
        <v>30</v>
      </c>
      <c r="L326" s="15" t="s">
        <v>589</v>
      </c>
      <c r="M326" s="16" t="s">
        <v>261</v>
      </c>
      <c r="N326" s="15" t="s">
        <v>78</v>
      </c>
      <c r="O326" s="17">
        <v>44167.0</v>
      </c>
      <c r="P326" s="18" t="str">
        <f>IFERROR(VLOOKUP(B326,'Cadastro Estacoes'!$A:$B,2,0),"")</f>
        <v>SISMO®LIBRA/MULTI</v>
      </c>
      <c r="Q326" s="4"/>
      <c r="R326" s="4"/>
      <c r="S326" s="4"/>
      <c r="T326" s="4"/>
      <c r="U326" s="4"/>
      <c r="V326" s="4"/>
      <c r="W326" s="4"/>
      <c r="X326" s="4"/>
      <c r="Y326" s="4"/>
      <c r="Z326" s="4"/>
    </row>
    <row r="327" ht="12.75" customHeight="1">
      <c r="A327" s="9" t="s">
        <v>1277</v>
      </c>
      <c r="B327" s="10" t="s">
        <v>788</v>
      </c>
      <c r="C327" s="11" t="s">
        <v>1048</v>
      </c>
      <c r="D327" s="12">
        <v>3.0</v>
      </c>
      <c r="E327" s="13" t="s">
        <v>1278</v>
      </c>
      <c r="F327" s="14" t="str">
        <f>IF(Tabela18[[#This Row],[Estações]]="HMOFICINA","VMS",IFERROR(VLOOKUP(B327,'Cadastro Estacoes'!$A$2:$Z$201,26,0),""))</f>
        <v>#ERROR!</v>
      </c>
      <c r="G327" s="15" t="s">
        <v>67</v>
      </c>
      <c r="H327" s="15"/>
      <c r="I327" s="15" t="s">
        <v>488</v>
      </c>
      <c r="J327" s="15"/>
      <c r="K327" s="15" t="s">
        <v>26</v>
      </c>
      <c r="L327" s="15" t="s">
        <v>77</v>
      </c>
      <c r="M327" s="16" t="s">
        <v>261</v>
      </c>
      <c r="N327" s="15" t="s">
        <v>78</v>
      </c>
      <c r="O327" s="17">
        <v>44132.0</v>
      </c>
      <c r="P327" s="18" t="str">
        <f>IFERROR(VLOOKUP(B327,'Cadastro Estacoes'!$A:$B,2,0),"")</f>
        <v>SISMO®SPPILOTS</v>
      </c>
      <c r="Q327" s="4"/>
      <c r="R327" s="4"/>
      <c r="S327" s="4"/>
      <c r="T327" s="4"/>
      <c r="U327" s="4"/>
      <c r="V327" s="4"/>
      <c r="W327" s="4"/>
      <c r="X327" s="4"/>
      <c r="Y327" s="4"/>
      <c r="Z327" s="4"/>
    </row>
    <row r="328" ht="12.75" customHeight="1">
      <c r="A328" s="9" t="s">
        <v>1279</v>
      </c>
      <c r="B328" s="10" t="s">
        <v>788</v>
      </c>
      <c r="C328" s="11" t="s">
        <v>1280</v>
      </c>
      <c r="D328" s="12">
        <v>2.0</v>
      </c>
      <c r="E328" s="13" t="s">
        <v>1278</v>
      </c>
      <c r="F328" s="14" t="str">
        <f>IF(Tabela18[[#This Row],[Estações]]="HMOFICINA","VMS",IFERROR(VLOOKUP(B328,'Cadastro Estacoes'!$A$2:$Z$201,26,0),""))</f>
        <v>#ERROR!</v>
      </c>
      <c r="G328" s="15" t="s">
        <v>67</v>
      </c>
      <c r="H328" s="15" t="s">
        <v>1281</v>
      </c>
      <c r="I328" s="15"/>
      <c r="J328" s="15"/>
      <c r="K328" s="15" t="s">
        <v>26</v>
      </c>
      <c r="L328" s="15" t="s">
        <v>77</v>
      </c>
      <c r="M328" s="16" t="s">
        <v>261</v>
      </c>
      <c r="N328" s="15" t="s">
        <v>22</v>
      </c>
      <c r="O328" s="17">
        <v>44098.0</v>
      </c>
      <c r="P328" s="18" t="str">
        <f>IFERROR(VLOOKUP(B328,'Cadastro Estacoes'!$A:$B,2,0),"")</f>
        <v>SISMO®SPPILOTS</v>
      </c>
      <c r="Q328" s="4"/>
      <c r="R328" s="4"/>
      <c r="S328" s="4"/>
      <c r="T328" s="4"/>
      <c r="U328" s="4"/>
      <c r="V328" s="4"/>
      <c r="W328" s="4"/>
      <c r="X328" s="4"/>
      <c r="Y328" s="4"/>
      <c r="Z328" s="4"/>
    </row>
    <row r="329" ht="12.75" customHeight="1">
      <c r="A329" s="9" t="s">
        <v>1282</v>
      </c>
      <c r="B329" s="10" t="s">
        <v>1107</v>
      </c>
      <c r="C329" s="11" t="s">
        <v>1283</v>
      </c>
      <c r="D329" s="12">
        <v>0.0</v>
      </c>
      <c r="E329" s="13" t="s">
        <v>1278</v>
      </c>
      <c r="F329" s="14" t="str">
        <f>IF(Tabela18[[#This Row],[Estações]]="HMOFICINA","VMS",IFERROR(VLOOKUP(B329,'Cadastro Estacoes'!$A$2:$Z$201,26,0),""))</f>
        <v>#ERROR!</v>
      </c>
      <c r="G329" s="15" t="s">
        <v>1114</v>
      </c>
      <c r="H329" s="15" t="s">
        <v>1284</v>
      </c>
      <c r="I329" s="15"/>
      <c r="J329" s="15"/>
      <c r="K329" s="15" t="s">
        <v>26</v>
      </c>
      <c r="L329" s="15" t="s">
        <v>77</v>
      </c>
      <c r="M329" s="16" t="s">
        <v>261</v>
      </c>
      <c r="N329" s="15" t="s">
        <v>78</v>
      </c>
      <c r="O329" s="17" t="s">
        <v>261</v>
      </c>
      <c r="P329" s="18" t="str">
        <f>IFERROR(VLOOKUP(B329,'Cadastro Estacoes'!$A:$B,2,0),"")</f>
        <v>SISMO®PSE</v>
      </c>
      <c r="Q329" s="4"/>
      <c r="R329" s="4"/>
      <c r="S329" s="4"/>
      <c r="T329" s="4"/>
      <c r="U329" s="4"/>
      <c r="V329" s="4"/>
      <c r="W329" s="4"/>
      <c r="X329" s="4"/>
      <c r="Y329" s="4"/>
      <c r="Z329" s="4"/>
    </row>
    <row r="330" ht="12.75" customHeight="1">
      <c r="A330" s="9" t="s">
        <v>1285</v>
      </c>
      <c r="B330" s="10" t="s">
        <v>96</v>
      </c>
      <c r="C330" s="11" t="s">
        <v>1286</v>
      </c>
      <c r="D330" s="12">
        <v>0.0</v>
      </c>
      <c r="E330" s="13" t="s">
        <v>1287</v>
      </c>
      <c r="F330" s="14" t="str">
        <f>IF(Tabela18[[#This Row],[Estações]]="HMOFICINA","VMS",IFERROR(VLOOKUP(B330,'Cadastro Estacoes'!$A$2:$Z$201,26,0),""))</f>
        <v>#ERROR!</v>
      </c>
      <c r="G330" s="15" t="s">
        <v>67</v>
      </c>
      <c r="H330" s="15"/>
      <c r="I330" s="15"/>
      <c r="J330" s="15">
        <v>1.0</v>
      </c>
      <c r="K330" s="15" t="s">
        <v>58</v>
      </c>
      <c r="L330" s="15" t="s">
        <v>77</v>
      </c>
      <c r="M330" s="16" t="s">
        <v>1257</v>
      </c>
      <c r="N330" s="15" t="s">
        <v>78</v>
      </c>
      <c r="O330" s="17">
        <v>44110.0</v>
      </c>
      <c r="P330" s="18" t="str">
        <f>IFERROR(VLOOKUP(B330,'Cadastro Estacoes'!$A:$B,2,0),"")</f>
        <v>SISMO®TAPAJOS</v>
      </c>
      <c r="Q330" s="4"/>
      <c r="R330" s="4"/>
      <c r="S330" s="4"/>
      <c r="T330" s="4"/>
      <c r="U330" s="4"/>
      <c r="V330" s="4"/>
      <c r="W330" s="4"/>
      <c r="X330" s="4"/>
      <c r="Y330" s="4"/>
      <c r="Z330" s="4"/>
    </row>
    <row r="331" ht="12.75" customHeight="1">
      <c r="A331" s="9" t="s">
        <v>1288</v>
      </c>
      <c r="B331" s="10" t="s">
        <v>744</v>
      </c>
      <c r="C331" s="11" t="s">
        <v>1289</v>
      </c>
      <c r="D331" s="12">
        <v>0.0</v>
      </c>
      <c r="E331" s="13" t="s">
        <v>1009</v>
      </c>
      <c r="F331" s="14" t="str">
        <f>IF(Tabela18[[#This Row],[Estações]]="HMOFICINA","VMS",IFERROR(VLOOKUP(B331,'Cadastro Estacoes'!$A$2:$Z$201,26,0),""))</f>
        <v>#ERROR!</v>
      </c>
      <c r="G331" s="15" t="s">
        <v>67</v>
      </c>
      <c r="H331" s="15" t="s">
        <v>1290</v>
      </c>
      <c r="I331" s="15" t="s">
        <v>1291</v>
      </c>
      <c r="J331" s="15"/>
      <c r="K331" s="15" t="s">
        <v>30</v>
      </c>
      <c r="L331" s="15" t="s">
        <v>30</v>
      </c>
      <c r="M331" s="16" t="s">
        <v>1292</v>
      </c>
      <c r="N331" s="15" t="s">
        <v>78</v>
      </c>
      <c r="O331" s="17">
        <v>44175.0</v>
      </c>
      <c r="P331" s="18" t="str">
        <f>IFERROR(VLOOKUP(B331,'Cadastro Estacoes'!$A:$B,2,0),"")</f>
        <v>SISMO®PEREGRINO</v>
      </c>
      <c r="Q331" s="4"/>
      <c r="R331" s="4"/>
      <c r="S331" s="4"/>
      <c r="T331" s="4"/>
      <c r="U331" s="4"/>
      <c r="V331" s="4"/>
      <c r="W331" s="4"/>
      <c r="X331" s="4"/>
      <c r="Y331" s="4"/>
      <c r="Z331" s="4"/>
    </row>
    <row r="332" ht="12.75" customHeight="1">
      <c r="A332" s="9" t="s">
        <v>1293</v>
      </c>
      <c r="B332" s="10" t="s">
        <v>93</v>
      </c>
      <c r="C332" s="11" t="s">
        <v>1294</v>
      </c>
      <c r="D332" s="12">
        <v>2.0</v>
      </c>
      <c r="E332" s="13" t="s">
        <v>355</v>
      </c>
      <c r="F332" s="14" t="str">
        <f>IF(Tabela18[[#This Row],[Estações]]="HMOFICINA","VMS",IFERROR(VLOOKUP(B332,'Cadastro Estacoes'!$A$2:$Z$201,26,0),""))</f>
        <v>#ERROR!</v>
      </c>
      <c r="G332" s="15" t="s">
        <v>67</v>
      </c>
      <c r="H332" s="15" t="s">
        <v>1295</v>
      </c>
      <c r="I332" s="15"/>
      <c r="J332" s="15">
        <v>1.0</v>
      </c>
      <c r="K332" s="15" t="s">
        <v>58</v>
      </c>
      <c r="L332" s="15" t="s">
        <v>77</v>
      </c>
      <c r="M332" s="16" t="s">
        <v>267</v>
      </c>
      <c r="N332" s="15" t="s">
        <v>78</v>
      </c>
      <c r="O332" s="17" t="s">
        <v>267</v>
      </c>
      <c r="P332" s="18" t="str">
        <f>IFERROR(VLOOKUP(B332,'Cadastro Estacoes'!$A:$B,2,0),"")</f>
        <v>SISMO®TAPAJOS</v>
      </c>
      <c r="Q332" s="4"/>
      <c r="R332" s="4"/>
      <c r="S332" s="4"/>
      <c r="T332" s="4"/>
      <c r="U332" s="4"/>
      <c r="V332" s="4"/>
      <c r="W332" s="4"/>
      <c r="X332" s="4"/>
      <c r="Y332" s="4"/>
      <c r="Z332" s="4"/>
    </row>
    <row r="333" ht="12.75" customHeight="1">
      <c r="A333" s="9" t="s">
        <v>1296</v>
      </c>
      <c r="B333" s="10" t="s">
        <v>93</v>
      </c>
      <c r="C333" s="11" t="s">
        <v>1297</v>
      </c>
      <c r="D333" s="12">
        <v>2.0</v>
      </c>
      <c r="E333" s="13" t="s">
        <v>355</v>
      </c>
      <c r="F333" s="14" t="str">
        <f>IF(Tabela18[[#This Row],[Estações]]="HMOFICINA","VMS",IFERROR(VLOOKUP(B333,'Cadastro Estacoes'!$A$2:$Z$201,26,0),""))</f>
        <v>#ERROR!</v>
      </c>
      <c r="G333" s="15" t="s">
        <v>67</v>
      </c>
      <c r="H333" s="15" t="s">
        <v>1298</v>
      </c>
      <c r="I333" s="15" t="s">
        <v>1299</v>
      </c>
      <c r="J333" s="15">
        <v>1.0</v>
      </c>
      <c r="K333" s="15" t="s">
        <v>58</v>
      </c>
      <c r="L333" s="15" t="s">
        <v>77</v>
      </c>
      <c r="M333" s="16" t="s">
        <v>267</v>
      </c>
      <c r="N333" s="15" t="s">
        <v>78</v>
      </c>
      <c r="O333" s="17" t="s">
        <v>267</v>
      </c>
      <c r="P333" s="18" t="str">
        <f>IFERROR(VLOOKUP(B333,'Cadastro Estacoes'!$A:$B,2,0),"")</f>
        <v>SISMO®TAPAJOS</v>
      </c>
      <c r="Q333" s="4"/>
      <c r="R333" s="4"/>
      <c r="S333" s="4"/>
      <c r="T333" s="4"/>
      <c r="U333" s="4"/>
      <c r="V333" s="4"/>
      <c r="W333" s="4"/>
      <c r="X333" s="4"/>
      <c r="Y333" s="4"/>
      <c r="Z333" s="4"/>
    </row>
    <row r="334" ht="12.75" customHeight="1">
      <c r="A334" s="9" t="s">
        <v>1300</v>
      </c>
      <c r="B334" s="10" t="s">
        <v>228</v>
      </c>
      <c r="C334" s="11" t="s">
        <v>1301</v>
      </c>
      <c r="D334" s="12">
        <v>2.0</v>
      </c>
      <c r="E334" s="13" t="s">
        <v>355</v>
      </c>
      <c r="F334" s="14" t="str">
        <f>IF(Tabela18[[#This Row],[Estações]]="HMOFICINA","VMS",IFERROR(VLOOKUP(B334,'Cadastro Estacoes'!$A$2:$Z$201,26,0),""))</f>
        <v>#ERROR!</v>
      </c>
      <c r="G334" s="15" t="s">
        <v>67</v>
      </c>
      <c r="H334" s="15" t="s">
        <v>1302</v>
      </c>
      <c r="I334" s="15" t="s">
        <v>1303</v>
      </c>
      <c r="J334" s="15">
        <v>1.0</v>
      </c>
      <c r="K334" s="15" t="s">
        <v>58</v>
      </c>
      <c r="L334" s="15" t="s">
        <v>77</v>
      </c>
      <c r="M334" s="16" t="s">
        <v>267</v>
      </c>
      <c r="N334" s="15" t="s">
        <v>78</v>
      </c>
      <c r="O334" s="17" t="s">
        <v>267</v>
      </c>
      <c r="P334" s="18" t="str">
        <f>IFERROR(VLOOKUP(B334,'Cadastro Estacoes'!$A:$B,2,0),"")</f>
        <v>SISMO®TAPAJOS</v>
      </c>
      <c r="Q334" s="4"/>
      <c r="R334" s="4"/>
      <c r="S334" s="4"/>
      <c r="T334" s="4"/>
      <c r="U334" s="4"/>
      <c r="V334" s="4"/>
      <c r="W334" s="4"/>
      <c r="X334" s="4"/>
      <c r="Y334" s="4"/>
      <c r="Z334" s="4"/>
    </row>
    <row r="335" ht="12.75" customHeight="1">
      <c r="A335" s="9" t="s">
        <v>1304</v>
      </c>
      <c r="B335" s="10" t="s">
        <v>228</v>
      </c>
      <c r="C335" s="11" t="s">
        <v>1305</v>
      </c>
      <c r="D335" s="12">
        <v>2.0</v>
      </c>
      <c r="E335" s="13" t="s">
        <v>355</v>
      </c>
      <c r="F335" s="14" t="str">
        <f>IF(Tabela18[[#This Row],[Estações]]="HMOFICINA","VMS",IFERROR(VLOOKUP(B335,'Cadastro Estacoes'!$A$2:$Z$201,26,0),""))</f>
        <v>#ERROR!</v>
      </c>
      <c r="G335" s="15" t="s">
        <v>67</v>
      </c>
      <c r="H335" s="15" t="s">
        <v>1306</v>
      </c>
      <c r="I335" s="15" t="s">
        <v>1307</v>
      </c>
      <c r="J335" s="15">
        <v>1.0</v>
      </c>
      <c r="K335" s="15" t="s">
        <v>58</v>
      </c>
      <c r="L335" s="15" t="s">
        <v>77</v>
      </c>
      <c r="M335" s="16" t="s">
        <v>267</v>
      </c>
      <c r="N335" s="15" t="s">
        <v>78</v>
      </c>
      <c r="O335" s="17" t="s">
        <v>267</v>
      </c>
      <c r="P335" s="18" t="str">
        <f>IFERROR(VLOOKUP(B335,'Cadastro Estacoes'!$A:$B,2,0),"")</f>
        <v>SISMO®TAPAJOS</v>
      </c>
      <c r="Q335" s="4"/>
      <c r="R335" s="4"/>
      <c r="S335" s="4"/>
      <c r="T335" s="4"/>
      <c r="U335" s="4"/>
      <c r="V335" s="4"/>
      <c r="W335" s="4"/>
      <c r="X335" s="4"/>
      <c r="Y335" s="4"/>
      <c r="Z335" s="4"/>
    </row>
    <row r="336" ht="14.25" customHeight="1">
      <c r="A336" s="9" t="s">
        <v>1308</v>
      </c>
      <c r="B336" s="10" t="s">
        <v>228</v>
      </c>
      <c r="C336" s="11" t="s">
        <v>1297</v>
      </c>
      <c r="D336" s="12">
        <v>2.0</v>
      </c>
      <c r="E336" s="13" t="s">
        <v>355</v>
      </c>
      <c r="F336" s="14" t="str">
        <f>IF(Tabela18[[#This Row],[Estações]]="HMOFICINA","VMS",IFERROR(VLOOKUP(B336,'Cadastro Estacoes'!$A$2:$Z$201,26,0),""))</f>
        <v>#ERROR!</v>
      </c>
      <c r="G336" s="15" t="s">
        <v>67</v>
      </c>
      <c r="H336" s="15" t="s">
        <v>1309</v>
      </c>
      <c r="I336" s="15" t="s">
        <v>1299</v>
      </c>
      <c r="J336" s="15">
        <v>1.0</v>
      </c>
      <c r="K336" s="15" t="s">
        <v>58</v>
      </c>
      <c r="L336" s="15" t="s">
        <v>77</v>
      </c>
      <c r="M336" s="16" t="s">
        <v>267</v>
      </c>
      <c r="N336" s="15" t="s">
        <v>78</v>
      </c>
      <c r="O336" s="17" t="s">
        <v>267</v>
      </c>
      <c r="P336" s="18" t="str">
        <f>IFERROR(VLOOKUP(B336,'Cadastro Estacoes'!$A:$B,2,0),"")</f>
        <v>SISMO®TAPAJOS</v>
      </c>
      <c r="Q336" s="4"/>
      <c r="R336" s="4"/>
      <c r="S336" s="4"/>
      <c r="T336" s="4"/>
      <c r="U336" s="4"/>
      <c r="V336" s="4"/>
      <c r="W336" s="4"/>
      <c r="X336" s="4"/>
      <c r="Y336" s="4"/>
      <c r="Z336" s="4"/>
    </row>
    <row r="337" ht="12.75" customHeight="1">
      <c r="A337" s="9" t="s">
        <v>1310</v>
      </c>
      <c r="B337" s="10" t="s">
        <v>96</v>
      </c>
      <c r="C337" s="11" t="s">
        <v>1311</v>
      </c>
      <c r="D337" s="12">
        <v>2.0</v>
      </c>
      <c r="E337" s="13" t="s">
        <v>109</v>
      </c>
      <c r="F337" s="14" t="str">
        <f>IF(Tabela18[[#This Row],[Estações]]="HMOFICINA","VMS",IFERROR(VLOOKUP(B337,'Cadastro Estacoes'!$A$2:$Z$201,26,0),""))</f>
        <v>#ERROR!</v>
      </c>
      <c r="G337" s="15" t="s">
        <v>67</v>
      </c>
      <c r="H337" s="15" t="s">
        <v>1312</v>
      </c>
      <c r="I337" s="15" t="s">
        <v>1313</v>
      </c>
      <c r="J337" s="15">
        <v>1.0</v>
      </c>
      <c r="K337" s="15" t="s">
        <v>58</v>
      </c>
      <c r="L337" s="15" t="s">
        <v>77</v>
      </c>
      <c r="M337" s="16" t="s">
        <v>267</v>
      </c>
      <c r="N337" s="15" t="s">
        <v>78</v>
      </c>
      <c r="O337" s="17" t="s">
        <v>267</v>
      </c>
      <c r="P337" s="18" t="str">
        <f>IFERROR(VLOOKUP(B337,'Cadastro Estacoes'!$A:$B,2,0),"")</f>
        <v>SISMO®TAPAJOS</v>
      </c>
      <c r="Q337" s="4"/>
      <c r="R337" s="4"/>
      <c r="S337" s="4"/>
      <c r="T337" s="4"/>
      <c r="U337" s="4"/>
      <c r="V337" s="4"/>
      <c r="W337" s="4"/>
      <c r="X337" s="4"/>
      <c r="Y337" s="4"/>
      <c r="Z337" s="4"/>
    </row>
    <row r="338" ht="12.75" customHeight="1">
      <c r="A338" s="9" t="s">
        <v>1314</v>
      </c>
      <c r="B338" s="10" t="s">
        <v>96</v>
      </c>
      <c r="C338" s="11" t="s">
        <v>486</v>
      </c>
      <c r="D338" s="12">
        <v>2.0</v>
      </c>
      <c r="E338" s="13" t="s">
        <v>355</v>
      </c>
      <c r="F338" s="14" t="str">
        <f>IF(Tabela18[[#This Row],[Estações]]="HMOFICINA","VMS",IFERROR(VLOOKUP(B338,'Cadastro Estacoes'!$A$2:$Z$201,26,0),""))</f>
        <v>#ERROR!</v>
      </c>
      <c r="G338" s="15" t="s">
        <v>67</v>
      </c>
      <c r="H338" s="15" t="s">
        <v>1315</v>
      </c>
      <c r="I338" s="15" t="s">
        <v>1316</v>
      </c>
      <c r="J338" s="15">
        <v>1.0</v>
      </c>
      <c r="K338" s="15" t="s">
        <v>58</v>
      </c>
      <c r="L338" s="15" t="s">
        <v>77</v>
      </c>
      <c r="M338" s="16" t="s">
        <v>267</v>
      </c>
      <c r="N338" s="15" t="s">
        <v>78</v>
      </c>
      <c r="O338" s="17" t="s">
        <v>267</v>
      </c>
      <c r="P338" s="18" t="str">
        <f>IFERROR(VLOOKUP(B338,'Cadastro Estacoes'!$A:$B,2,0),"")</f>
        <v>SISMO®TAPAJOS</v>
      </c>
      <c r="Q338" s="4"/>
      <c r="R338" s="4"/>
      <c r="S338" s="4"/>
      <c r="T338" s="4"/>
      <c r="U338" s="4"/>
      <c r="V338" s="4"/>
      <c r="W338" s="4"/>
      <c r="X338" s="4"/>
      <c r="Y338" s="4"/>
      <c r="Z338" s="4"/>
    </row>
    <row r="339" ht="12.75" customHeight="1">
      <c r="A339" s="9" t="s">
        <v>1317</v>
      </c>
      <c r="B339" s="10" t="s">
        <v>96</v>
      </c>
      <c r="C339" s="11" t="s">
        <v>1318</v>
      </c>
      <c r="D339" s="12">
        <v>2.0</v>
      </c>
      <c r="E339" s="13" t="s">
        <v>355</v>
      </c>
      <c r="F339" s="14" t="str">
        <f>IF(Tabela18[[#This Row],[Estações]]="HMOFICINA","VMS",IFERROR(VLOOKUP(B339,'Cadastro Estacoes'!$A$2:$Z$201,26,0),""))</f>
        <v>#ERROR!</v>
      </c>
      <c r="G339" s="15" t="s">
        <v>67</v>
      </c>
      <c r="H339" s="18" t="s">
        <v>1315</v>
      </c>
      <c r="I339" s="15" t="s">
        <v>1319</v>
      </c>
      <c r="J339" s="15">
        <v>1.0</v>
      </c>
      <c r="K339" s="15" t="s">
        <v>58</v>
      </c>
      <c r="L339" s="15" t="s">
        <v>77</v>
      </c>
      <c r="M339" s="16" t="s">
        <v>267</v>
      </c>
      <c r="N339" s="15" t="s">
        <v>78</v>
      </c>
      <c r="O339" s="17" t="s">
        <v>267</v>
      </c>
      <c r="P339" s="18" t="str">
        <f>IFERROR(VLOOKUP(B339,'Cadastro Estacoes'!$A:$B,2,0),"")</f>
        <v>SISMO®TAPAJOS</v>
      </c>
      <c r="Q339" s="4"/>
      <c r="R339" s="4"/>
      <c r="S339" s="4"/>
      <c r="T339" s="4"/>
      <c r="U339" s="4"/>
      <c r="V339" s="4"/>
      <c r="W339" s="4"/>
      <c r="X339" s="4"/>
      <c r="Y339" s="4"/>
      <c r="Z339" s="4"/>
    </row>
    <row r="340" ht="12.75" customHeight="1">
      <c r="A340" s="9" t="s">
        <v>1320</v>
      </c>
      <c r="B340" s="10" t="s">
        <v>138</v>
      </c>
      <c r="C340" s="11" t="s">
        <v>1321</v>
      </c>
      <c r="D340" s="12">
        <v>2.0</v>
      </c>
      <c r="E340" s="13" t="s">
        <v>355</v>
      </c>
      <c r="F340" s="14" t="str">
        <f>IF(Tabela18[[#This Row],[Estações]]="HMOFICINA","VMS",IFERROR(VLOOKUP(B340,'Cadastro Estacoes'!$A$2:$Z$201,26,0),""))</f>
        <v>#ERROR!</v>
      </c>
      <c r="G340" s="15" t="s">
        <v>67</v>
      </c>
      <c r="H340" s="15" t="s">
        <v>1322</v>
      </c>
      <c r="I340" s="15" t="s">
        <v>1323</v>
      </c>
      <c r="J340" s="15">
        <v>1.0</v>
      </c>
      <c r="K340" s="15" t="s">
        <v>19</v>
      </c>
      <c r="L340" s="15" t="s">
        <v>147</v>
      </c>
      <c r="M340" s="16" t="s">
        <v>267</v>
      </c>
      <c r="N340" s="15" t="s">
        <v>78</v>
      </c>
      <c r="O340" s="17">
        <v>44128.0</v>
      </c>
      <c r="P340" s="18" t="str">
        <f>IFERROR(VLOOKUP(B340,'Cadastro Estacoes'!$A:$B,2,0),"")</f>
        <v>SISMO®VALEPDM</v>
      </c>
      <c r="Q340" s="4"/>
      <c r="R340" s="4"/>
      <c r="S340" s="4"/>
      <c r="T340" s="4"/>
      <c r="U340" s="4"/>
      <c r="V340" s="4"/>
      <c r="W340" s="4"/>
      <c r="X340" s="4"/>
      <c r="Y340" s="4"/>
      <c r="Z340" s="4"/>
    </row>
    <row r="341" ht="12.75" customHeight="1">
      <c r="A341" s="9" t="s">
        <v>1324</v>
      </c>
      <c r="B341" s="10" t="s">
        <v>138</v>
      </c>
      <c r="C341" s="11" t="s">
        <v>1325</v>
      </c>
      <c r="D341" s="12">
        <v>2.0</v>
      </c>
      <c r="E341" s="13" t="s">
        <v>355</v>
      </c>
      <c r="F341" s="14" t="str">
        <f>IF(Tabela18[[#This Row],[Estações]]="HMOFICINA","VMS",IFERROR(VLOOKUP(B341,'Cadastro Estacoes'!$A$2:$Z$201,26,0),""))</f>
        <v>#ERROR!</v>
      </c>
      <c r="G341" s="15" t="s">
        <v>67</v>
      </c>
      <c r="H341" s="15" t="s">
        <v>1326</v>
      </c>
      <c r="I341" s="15" t="s">
        <v>1327</v>
      </c>
      <c r="J341" s="15">
        <v>1.0</v>
      </c>
      <c r="K341" s="15" t="s">
        <v>19</v>
      </c>
      <c r="L341" s="15" t="s">
        <v>147</v>
      </c>
      <c r="M341" s="16" t="s">
        <v>267</v>
      </c>
      <c r="N341" s="15" t="s">
        <v>78</v>
      </c>
      <c r="O341" s="17">
        <v>44168.0</v>
      </c>
      <c r="P341" s="18" t="str">
        <f>IFERROR(VLOOKUP(B341,'Cadastro Estacoes'!$A:$B,2,0),"")</f>
        <v>SISMO®VALEPDM</v>
      </c>
      <c r="Q341" s="4"/>
      <c r="R341" s="4"/>
      <c r="S341" s="4"/>
      <c r="T341" s="4"/>
      <c r="U341" s="4"/>
      <c r="V341" s="4"/>
      <c r="W341" s="4"/>
      <c r="X341" s="4"/>
      <c r="Y341" s="4"/>
      <c r="Z341" s="4"/>
    </row>
    <row r="342" ht="12.75" customHeight="1">
      <c r="A342" s="9" t="s">
        <v>1328</v>
      </c>
      <c r="B342" s="10" t="s">
        <v>1223</v>
      </c>
      <c r="C342" s="11" t="s">
        <v>1232</v>
      </c>
      <c r="D342" s="12">
        <v>2.0</v>
      </c>
      <c r="E342" s="13" t="s">
        <v>355</v>
      </c>
      <c r="F342" s="14" t="str">
        <f>IF(Tabela18[[#This Row],[Estações]]="HMOFICINA","VMS",IFERROR(VLOOKUP(B342,'Cadastro Estacoes'!$A$2:$Z$201,26,0),""))</f>
        <v>#ERROR!</v>
      </c>
      <c r="G342" s="15" t="s">
        <v>67</v>
      </c>
      <c r="H342" s="18" t="s">
        <v>1329</v>
      </c>
      <c r="I342" s="15" t="s">
        <v>1330</v>
      </c>
      <c r="J342" s="15">
        <v>3.0</v>
      </c>
      <c r="K342" s="15" t="s">
        <v>19</v>
      </c>
      <c r="L342" s="15" t="s">
        <v>147</v>
      </c>
      <c r="M342" s="16" t="s">
        <v>267</v>
      </c>
      <c r="N342" s="15" t="s">
        <v>78</v>
      </c>
      <c r="O342" s="17">
        <v>44128.0</v>
      </c>
      <c r="P342" s="18" t="str">
        <f>IFERROR(VLOOKUP(B342,'Cadastro Estacoes'!$A:$B,2,0),"")</f>
        <v>SISMO®VALEPDM</v>
      </c>
      <c r="Q342" s="4"/>
      <c r="R342" s="4"/>
      <c r="S342" s="4"/>
      <c r="T342" s="4"/>
      <c r="U342" s="4"/>
      <c r="V342" s="4"/>
      <c r="W342" s="4"/>
      <c r="X342" s="4"/>
      <c r="Y342" s="4"/>
      <c r="Z342" s="4"/>
    </row>
    <row r="343" ht="12.75" customHeight="1">
      <c r="A343" s="9" t="s">
        <v>1331</v>
      </c>
      <c r="B343" s="10" t="s">
        <v>763</v>
      </c>
      <c r="C343" s="11" t="s">
        <v>1332</v>
      </c>
      <c r="D343" s="12">
        <v>2.0</v>
      </c>
      <c r="E343" s="13" t="s">
        <v>1333</v>
      </c>
      <c r="F343" s="14" t="str">
        <f>IF(Tabela18[[#This Row],[Estações]]="HMOFICINA","VMS",IFERROR(VLOOKUP(B343,'Cadastro Estacoes'!$A$2:$Z$201,26,0),""))</f>
        <v>#ERROR!</v>
      </c>
      <c r="G343" s="15" t="s">
        <v>67</v>
      </c>
      <c r="H343" s="15" t="s">
        <v>1334</v>
      </c>
      <c r="I343" s="15" t="s">
        <v>1335</v>
      </c>
      <c r="J343" s="15">
        <v>3.0</v>
      </c>
      <c r="K343" s="15"/>
      <c r="L343" s="15" t="s">
        <v>147</v>
      </c>
      <c r="M343" s="16" t="s">
        <v>267</v>
      </c>
      <c r="N343" s="15" t="s">
        <v>78</v>
      </c>
      <c r="O343" s="17"/>
      <c r="P343" s="18" t="str">
        <f>IFERROR(VLOOKUP(B343,'Cadastro Estacoes'!$A:$B,2,0),"")</f>
        <v>SISMO®ALUMAR</v>
      </c>
      <c r="Q343" s="4"/>
      <c r="R343" s="4"/>
      <c r="S343" s="4"/>
      <c r="T343" s="4"/>
      <c r="U343" s="4"/>
      <c r="V343" s="4"/>
      <c r="W343" s="4"/>
      <c r="X343" s="4"/>
      <c r="Y343" s="4"/>
      <c r="Z343" s="4"/>
    </row>
    <row r="344" ht="12.75" customHeight="1">
      <c r="A344" s="9" t="s">
        <v>1336</v>
      </c>
      <c r="B344" s="10" t="s">
        <v>138</v>
      </c>
      <c r="C344" s="11" t="s">
        <v>1337</v>
      </c>
      <c r="D344" s="12">
        <v>2.0</v>
      </c>
      <c r="E344" s="13" t="s">
        <v>355</v>
      </c>
      <c r="F344" s="14" t="str">
        <f>IF(Tabela18[[#This Row],[Estações]]="HMOFICINA","VMS",IFERROR(VLOOKUP(B344,'Cadastro Estacoes'!$A$2:$Z$201,26,0),""))</f>
        <v>#ERROR!</v>
      </c>
      <c r="G344" s="15" t="s">
        <v>67</v>
      </c>
      <c r="H344" s="15" t="s">
        <v>1338</v>
      </c>
      <c r="I344" s="15" t="s">
        <v>1339</v>
      </c>
      <c r="J344" s="15">
        <v>3.0</v>
      </c>
      <c r="K344" s="15" t="s">
        <v>19</v>
      </c>
      <c r="L344" s="15" t="s">
        <v>147</v>
      </c>
      <c r="M344" s="16" t="s">
        <v>267</v>
      </c>
      <c r="N344" s="15" t="s">
        <v>78</v>
      </c>
      <c r="O344" s="17">
        <v>44168.0</v>
      </c>
      <c r="P344" s="18" t="str">
        <f>IFERROR(VLOOKUP(B344,'Cadastro Estacoes'!$A:$B,2,0),"")</f>
        <v>SISMO®VALEPDM</v>
      </c>
      <c r="Q344" s="4"/>
      <c r="R344" s="4"/>
      <c r="S344" s="4"/>
      <c r="T344" s="4"/>
      <c r="U344" s="4"/>
      <c r="V344" s="4"/>
      <c r="W344" s="4"/>
      <c r="X344" s="4"/>
      <c r="Y344" s="4"/>
      <c r="Z344" s="4"/>
    </row>
    <row r="345" ht="12.75" customHeight="1">
      <c r="A345" s="9" t="s">
        <v>1340</v>
      </c>
      <c r="B345" s="10" t="s">
        <v>80</v>
      </c>
      <c r="C345" s="11" t="s">
        <v>1341</v>
      </c>
      <c r="D345" s="12">
        <v>3.0</v>
      </c>
      <c r="E345" s="13" t="s">
        <v>355</v>
      </c>
      <c r="F345" s="14" t="str">
        <f>IF(Tabela18[[#This Row],[Estações]]="HMOFICINA","VMS",IFERROR(VLOOKUP(B345,'Cadastro Estacoes'!$A$2:$Z$201,26,0),""))</f>
        <v>#ERROR!</v>
      </c>
      <c r="G345" s="15" t="s">
        <v>67</v>
      </c>
      <c r="H345" s="15" t="s">
        <v>1342</v>
      </c>
      <c r="I345" s="15" t="s">
        <v>1343</v>
      </c>
      <c r="J345" s="15">
        <v>2.0</v>
      </c>
      <c r="K345" s="15" t="s">
        <v>19</v>
      </c>
      <c r="L345" s="15" t="s">
        <v>147</v>
      </c>
      <c r="M345" s="16" t="s">
        <v>267</v>
      </c>
      <c r="N345" s="15" t="s">
        <v>78</v>
      </c>
      <c r="O345" s="17">
        <v>44168.0</v>
      </c>
      <c r="P345" s="18" t="str">
        <f>IFERROR(VLOOKUP(B345,'Cadastro Estacoes'!$A:$B,2,0),"")</f>
        <v>SISMO®VALEPDM</v>
      </c>
      <c r="Q345" s="4"/>
      <c r="R345" s="4"/>
      <c r="S345" s="4"/>
      <c r="T345" s="4"/>
      <c r="U345" s="4"/>
      <c r="V345" s="4"/>
      <c r="W345" s="4"/>
      <c r="X345" s="4"/>
      <c r="Y345" s="4"/>
      <c r="Z345" s="4"/>
    </row>
    <row r="346" ht="12.75" customHeight="1">
      <c r="A346" s="9" t="s">
        <v>1344</v>
      </c>
      <c r="B346" s="10" t="s">
        <v>1345</v>
      </c>
      <c r="C346" s="11" t="s">
        <v>1346</v>
      </c>
      <c r="D346" s="12">
        <v>2.0</v>
      </c>
      <c r="E346" s="13" t="s">
        <v>355</v>
      </c>
      <c r="F346" s="14" t="str">
        <f>IF(Tabela18[[#This Row],[Estações]]="HMOFICINA","VMS",IFERROR(VLOOKUP(B346,'Cadastro Estacoes'!$A$2:$Z$201,26,0),""))</f>
        <v>#ERROR!</v>
      </c>
      <c r="G346" s="15" t="s">
        <v>67</v>
      </c>
      <c r="H346" s="15" t="s">
        <v>1347</v>
      </c>
      <c r="I346" s="15" t="s">
        <v>1330</v>
      </c>
      <c r="J346" s="15">
        <v>3.0</v>
      </c>
      <c r="K346" s="15" t="s">
        <v>19</v>
      </c>
      <c r="L346" s="15" t="s">
        <v>147</v>
      </c>
      <c r="M346" s="16" t="s">
        <v>267</v>
      </c>
      <c r="N346" s="15" t="s">
        <v>78</v>
      </c>
      <c r="O346" s="17">
        <v>44128.0</v>
      </c>
      <c r="P346" s="18" t="str">
        <f>IFERROR(VLOOKUP(B346,'Cadastro Estacoes'!$A:$B,2,0),"")</f>
        <v>SISMO®VALEPDM</v>
      </c>
      <c r="Q346" s="4"/>
      <c r="R346" s="4"/>
      <c r="S346" s="4"/>
      <c r="T346" s="4"/>
      <c r="U346" s="4"/>
      <c r="V346" s="4"/>
      <c r="W346" s="4"/>
      <c r="X346" s="4"/>
      <c r="Y346" s="4"/>
      <c r="Z346" s="4"/>
    </row>
    <row r="347" ht="12.75" customHeight="1">
      <c r="A347" s="9" t="s">
        <v>1348</v>
      </c>
      <c r="B347" s="10" t="s">
        <v>1345</v>
      </c>
      <c r="C347" s="11" t="s">
        <v>1224</v>
      </c>
      <c r="D347" s="12">
        <v>0.0</v>
      </c>
      <c r="E347" s="13" t="s">
        <v>355</v>
      </c>
      <c r="F347" s="14" t="str">
        <f>IF(Tabela18[[#This Row],[Estações]]="HMOFICINA","VMS",IFERROR(VLOOKUP(B347,'Cadastro Estacoes'!$A$2:$Z$201,26,0),""))</f>
        <v>#ERROR!</v>
      </c>
      <c r="G347" s="15" t="s">
        <v>67</v>
      </c>
      <c r="H347" s="15" t="s">
        <v>1349</v>
      </c>
      <c r="I347" s="15" t="s">
        <v>1350</v>
      </c>
      <c r="J347" s="15">
        <v>10.0</v>
      </c>
      <c r="K347" s="15" t="s">
        <v>19</v>
      </c>
      <c r="L347" s="15" t="s">
        <v>147</v>
      </c>
      <c r="M347" s="16" t="s">
        <v>267</v>
      </c>
      <c r="N347" s="15" t="s">
        <v>78</v>
      </c>
      <c r="O347" s="17">
        <v>44128.0</v>
      </c>
      <c r="P347" s="18" t="str">
        <f>IFERROR(VLOOKUP(B347,'Cadastro Estacoes'!$A:$B,2,0),"")</f>
        <v>SISMO®VALEPDM</v>
      </c>
      <c r="Q347" s="4"/>
      <c r="R347" s="4"/>
      <c r="S347" s="4"/>
      <c r="T347" s="4"/>
      <c r="U347" s="4"/>
      <c r="V347" s="4"/>
      <c r="W347" s="4"/>
      <c r="X347" s="4"/>
      <c r="Y347" s="4"/>
      <c r="Z347" s="4"/>
    </row>
    <row r="348" ht="12.75" customHeight="1">
      <c r="A348" s="9" t="s">
        <v>1351</v>
      </c>
      <c r="B348" s="10" t="s">
        <v>1345</v>
      </c>
      <c r="C348" s="11" t="s">
        <v>1352</v>
      </c>
      <c r="D348" s="12">
        <v>1.0</v>
      </c>
      <c r="E348" s="13" t="s">
        <v>355</v>
      </c>
      <c r="F348" s="14" t="str">
        <f>IF(Tabela18[[#This Row],[Estações]]="HMOFICINA","VMS",IFERROR(VLOOKUP(B348,'Cadastro Estacoes'!$A$2:$Z$201,26,0),""))</f>
        <v>#ERROR!</v>
      </c>
      <c r="G348" s="15" t="s">
        <v>67</v>
      </c>
      <c r="H348" s="15" t="s">
        <v>1353</v>
      </c>
      <c r="I348" s="15" t="s">
        <v>1354</v>
      </c>
      <c r="J348" s="15">
        <v>3.0</v>
      </c>
      <c r="K348" s="15" t="s">
        <v>19</v>
      </c>
      <c r="L348" s="15" t="s">
        <v>147</v>
      </c>
      <c r="M348" s="16" t="s">
        <v>267</v>
      </c>
      <c r="N348" s="15" t="s">
        <v>78</v>
      </c>
      <c r="O348" s="17">
        <v>44168.0</v>
      </c>
      <c r="P348" s="18" t="str">
        <f>IFERROR(VLOOKUP(B348,'Cadastro Estacoes'!$A:$B,2,0),"")</f>
        <v>SISMO®VALEPDM</v>
      </c>
      <c r="Q348" s="4"/>
      <c r="R348" s="4"/>
      <c r="S348" s="4"/>
      <c r="T348" s="4"/>
      <c r="U348" s="4"/>
      <c r="V348" s="4"/>
      <c r="W348" s="4"/>
      <c r="X348" s="4"/>
      <c r="Y348" s="4"/>
      <c r="Z348" s="4"/>
    </row>
    <row r="349" ht="12.75" customHeight="1">
      <c r="A349" s="9" t="s">
        <v>1355</v>
      </c>
      <c r="B349" s="10" t="s">
        <v>1345</v>
      </c>
      <c r="C349" s="11" t="s">
        <v>1356</v>
      </c>
      <c r="D349" s="12">
        <v>1.0</v>
      </c>
      <c r="E349" s="13" t="s">
        <v>355</v>
      </c>
      <c r="F349" s="14" t="str">
        <f>IF(Tabela18[[#This Row],[Estações]]="HMOFICINA","VMS",IFERROR(VLOOKUP(B349,'Cadastro Estacoes'!$A$2:$Z$201,26,0),""))</f>
        <v>#ERROR!</v>
      </c>
      <c r="G349" s="15" t="s">
        <v>67</v>
      </c>
      <c r="H349" s="15" t="s">
        <v>1357</v>
      </c>
      <c r="I349" s="15" t="s">
        <v>1358</v>
      </c>
      <c r="J349" s="15">
        <v>3.0</v>
      </c>
      <c r="K349" s="15" t="s">
        <v>19</v>
      </c>
      <c r="L349" s="15" t="s">
        <v>147</v>
      </c>
      <c r="M349" s="16" t="s">
        <v>267</v>
      </c>
      <c r="N349" s="15" t="s">
        <v>78</v>
      </c>
      <c r="O349" s="17">
        <v>44128.0</v>
      </c>
      <c r="P349" s="18" t="str">
        <f>IFERROR(VLOOKUP(B349,'Cadastro Estacoes'!$A:$B,2,0),"")</f>
        <v>SISMO®VALEPDM</v>
      </c>
      <c r="Q349" s="4"/>
      <c r="R349" s="4"/>
      <c r="S349" s="4"/>
      <c r="T349" s="4"/>
      <c r="U349" s="4"/>
      <c r="V349" s="4"/>
      <c r="W349" s="4"/>
      <c r="X349" s="4"/>
      <c r="Y349" s="4"/>
      <c r="Z349" s="4"/>
    </row>
    <row r="350" ht="12.75" customHeight="1">
      <c r="A350" s="9" t="s">
        <v>1359</v>
      </c>
      <c r="B350" s="10" t="s">
        <v>123</v>
      </c>
      <c r="C350" s="11" t="s">
        <v>1360</v>
      </c>
      <c r="D350" s="12">
        <v>0.0</v>
      </c>
      <c r="E350" s="13" t="s">
        <v>355</v>
      </c>
      <c r="F350" s="14" t="str">
        <f>IF(Tabela18[[#This Row],[Estações]]="HMOFICINA","VMS",IFERROR(VLOOKUP(B350,'Cadastro Estacoes'!$A$2:$Z$201,26,0),""))</f>
        <v>#ERROR!</v>
      </c>
      <c r="G350" s="15" t="s">
        <v>67</v>
      </c>
      <c r="H350" s="15" t="s">
        <v>1361</v>
      </c>
      <c r="I350" s="15" t="s">
        <v>1362</v>
      </c>
      <c r="J350" s="15">
        <v>5.0</v>
      </c>
      <c r="K350" s="15" t="s">
        <v>19</v>
      </c>
      <c r="L350" s="15" t="s">
        <v>147</v>
      </c>
      <c r="M350" s="16" t="s">
        <v>267</v>
      </c>
      <c r="N350" s="15" t="s">
        <v>78</v>
      </c>
      <c r="O350" s="17">
        <v>44128.0</v>
      </c>
      <c r="P350" s="18" t="str">
        <f>IFERROR(VLOOKUP(B350,'Cadastro Estacoes'!$A:$B,2,0),"")</f>
        <v>SISMO®VALEPDM</v>
      </c>
      <c r="Q350" s="4"/>
      <c r="R350" s="4"/>
      <c r="S350" s="4"/>
      <c r="T350" s="4"/>
      <c r="U350" s="4"/>
      <c r="V350" s="4"/>
      <c r="W350" s="4"/>
      <c r="X350" s="4"/>
      <c r="Y350" s="4"/>
      <c r="Z350" s="4"/>
    </row>
    <row r="351" ht="12.75" customHeight="1">
      <c r="A351" s="9" t="s">
        <v>1363</v>
      </c>
      <c r="B351" s="10" t="s">
        <v>788</v>
      </c>
      <c r="C351" s="11" t="s">
        <v>1364</v>
      </c>
      <c r="D351" s="12">
        <v>0.0</v>
      </c>
      <c r="E351" s="13" t="s">
        <v>1365</v>
      </c>
      <c r="F351" s="14" t="str">
        <f>IF(Tabela18[[#This Row],[Estações]]="HMOFICINA","VMS",IFERROR(VLOOKUP(B351,'Cadastro Estacoes'!$A$2:$Z$201,26,0),""))</f>
        <v>#ERROR!</v>
      </c>
      <c r="G351" s="15" t="s">
        <v>67</v>
      </c>
      <c r="H351" s="15" t="s">
        <v>1366</v>
      </c>
      <c r="I351" s="15" t="s">
        <v>1367</v>
      </c>
      <c r="J351" s="15">
        <v>3.0</v>
      </c>
      <c r="K351" s="15" t="s">
        <v>26</v>
      </c>
      <c r="L351" s="15" t="s">
        <v>147</v>
      </c>
      <c r="M351" s="16" t="s">
        <v>1368</v>
      </c>
      <c r="N351" s="15" t="s">
        <v>78</v>
      </c>
      <c r="O351" s="17">
        <v>44113.0</v>
      </c>
      <c r="P351" s="18" t="str">
        <f>IFERROR(VLOOKUP(B351,'Cadastro Estacoes'!$A:$B,2,0),"")</f>
        <v>SISMO®SPPILOTS</v>
      </c>
      <c r="Q351" s="4"/>
      <c r="R351" s="4"/>
      <c r="S351" s="4"/>
      <c r="T351" s="4"/>
      <c r="U351" s="4"/>
      <c r="V351" s="4"/>
      <c r="W351" s="4"/>
      <c r="X351" s="4"/>
      <c r="Y351" s="4"/>
      <c r="Z351" s="4"/>
    </row>
    <row r="352" ht="12.75" customHeight="1">
      <c r="A352" s="9" t="s">
        <v>1369</v>
      </c>
      <c r="B352" s="10" t="s">
        <v>788</v>
      </c>
      <c r="C352" s="11" t="s">
        <v>1370</v>
      </c>
      <c r="D352" s="12">
        <v>0.0</v>
      </c>
      <c r="E352" s="13" t="s">
        <v>1365</v>
      </c>
      <c r="F352" s="14" t="str">
        <f>IF(Tabela18[[#This Row],[Estações]]="HMOFICINA","VMS",IFERROR(VLOOKUP(B352,'Cadastro Estacoes'!$A$2:$Z$201,26,0),""))</f>
        <v>#ERROR!</v>
      </c>
      <c r="G352" s="15" t="s">
        <v>67</v>
      </c>
      <c r="H352" s="15" t="s">
        <v>1371</v>
      </c>
      <c r="I352" s="15" t="s">
        <v>1372</v>
      </c>
      <c r="J352" s="15">
        <v>3.0</v>
      </c>
      <c r="K352" s="15" t="s">
        <v>26</v>
      </c>
      <c r="L352" s="15" t="s">
        <v>147</v>
      </c>
      <c r="M352" s="16" t="s">
        <v>1368</v>
      </c>
      <c r="N352" s="15" t="s">
        <v>22</v>
      </c>
      <c r="O352" s="17">
        <v>44113.0</v>
      </c>
      <c r="P352" s="18" t="str">
        <f>IFERROR(VLOOKUP(B352,'Cadastro Estacoes'!$A:$B,2,0),"")</f>
        <v>SISMO®SPPILOTS</v>
      </c>
      <c r="Q352" s="4"/>
      <c r="R352" s="4"/>
      <c r="S352" s="4"/>
      <c r="T352" s="4"/>
      <c r="U352" s="4"/>
      <c r="V352" s="4"/>
      <c r="W352" s="4"/>
      <c r="X352" s="4"/>
      <c r="Y352" s="4"/>
      <c r="Z352" s="4"/>
    </row>
    <row r="353" ht="12.75" customHeight="1">
      <c r="A353" s="9" t="s">
        <v>1373</v>
      </c>
      <c r="B353" s="10" t="s">
        <v>102</v>
      </c>
      <c r="C353" s="11" t="s">
        <v>1374</v>
      </c>
      <c r="D353" s="12">
        <v>0.0</v>
      </c>
      <c r="E353" s="13" t="s">
        <v>1375</v>
      </c>
      <c r="F353" s="14" t="str">
        <f>IF(Tabela18[[#This Row],[Estações]]="HMOFICINA","VMS",IFERROR(VLOOKUP(B353,'Cadastro Estacoes'!$A$2:$Z$201,26,0),""))</f>
        <v>#ERROR!</v>
      </c>
      <c r="G353" s="15" t="s">
        <v>67</v>
      </c>
      <c r="H353" s="15" t="s">
        <v>1376</v>
      </c>
      <c r="I353" s="15"/>
      <c r="J353" s="15"/>
      <c r="K353" s="15" t="s">
        <v>23</v>
      </c>
      <c r="L353" s="15" t="s">
        <v>589</v>
      </c>
      <c r="M353" s="16" t="s">
        <v>293</v>
      </c>
      <c r="N353" s="15" t="s">
        <v>78</v>
      </c>
      <c r="O353" s="17">
        <v>44114.0</v>
      </c>
      <c r="P353" s="18" t="str">
        <f>IFERROR(VLOOKUP(B353,'Cadastro Estacoes'!$A:$B,2,0),"")</f>
        <v>SISMO®QUIRIRI</v>
      </c>
      <c r="Q353" s="4"/>
      <c r="R353" s="4"/>
      <c r="S353" s="4"/>
      <c r="T353" s="4"/>
      <c r="U353" s="4"/>
      <c r="V353" s="4"/>
      <c r="W353" s="4"/>
      <c r="X353" s="4"/>
      <c r="Y353" s="4"/>
      <c r="Z353" s="4"/>
    </row>
    <row r="354" ht="12.75" customHeight="1">
      <c r="A354" s="9" t="s">
        <v>1377</v>
      </c>
      <c r="B354" s="10" t="s">
        <v>791</v>
      </c>
      <c r="C354" s="11" t="s">
        <v>1378</v>
      </c>
      <c r="D354" s="12">
        <v>0.0</v>
      </c>
      <c r="E354" s="13" t="s">
        <v>1379</v>
      </c>
      <c r="F354" s="14" t="str">
        <f>IF(Tabela18[[#This Row],[Estações]]="HMOFICINA","VMS",IFERROR(VLOOKUP(B354,'Cadastro Estacoes'!$A$2:$Z$201,26,0),""))</f>
        <v>#ERROR!</v>
      </c>
      <c r="G354" s="15" t="s">
        <v>67</v>
      </c>
      <c r="H354" s="15"/>
      <c r="I354" s="15"/>
      <c r="J354" s="15"/>
      <c r="K354" s="15" t="s">
        <v>52</v>
      </c>
      <c r="L354" s="15" t="s">
        <v>37</v>
      </c>
      <c r="M354" s="16" t="s">
        <v>293</v>
      </c>
      <c r="N354" s="15" t="s">
        <v>78</v>
      </c>
      <c r="O354" s="17" t="s">
        <v>293</v>
      </c>
      <c r="P354" s="18" t="str">
        <f>IFERROR(VLOOKUP(B354,'Cadastro Estacoes'!$A:$B,2,0),"")</f>
        <v>SISMO®UBU</v>
      </c>
      <c r="Q354" s="4"/>
      <c r="R354" s="4"/>
      <c r="S354" s="4"/>
      <c r="T354" s="4"/>
      <c r="U354" s="4"/>
      <c r="V354" s="4"/>
      <c r="W354" s="4"/>
      <c r="X354" s="4"/>
      <c r="Y354" s="4"/>
      <c r="Z354" s="4"/>
    </row>
    <row r="355" ht="12.75" customHeight="1">
      <c r="A355" s="9" t="s">
        <v>1380</v>
      </c>
      <c r="B355" s="10" t="s">
        <v>651</v>
      </c>
      <c r="C355" s="11" t="s">
        <v>1381</v>
      </c>
      <c r="D355" s="12">
        <v>0.0</v>
      </c>
      <c r="E355" s="13" t="s">
        <v>1379</v>
      </c>
      <c r="F355" s="14" t="str">
        <f>IF(Tabela18[[#This Row],[Estações]]="HMOFICINA","VMS",IFERROR(VLOOKUP(B355,'Cadastro Estacoes'!$A$2:$Z$201,26,0),""))</f>
        <v>#ERROR!</v>
      </c>
      <c r="G355" s="15" t="s">
        <v>67</v>
      </c>
      <c r="H355" s="15" t="s">
        <v>1382</v>
      </c>
      <c r="I355" s="15"/>
      <c r="J355" s="15"/>
      <c r="K355" s="15" t="s">
        <v>52</v>
      </c>
      <c r="L355" s="15" t="s">
        <v>37</v>
      </c>
      <c r="M355" s="16" t="s">
        <v>293</v>
      </c>
      <c r="N355" s="15" t="s">
        <v>78</v>
      </c>
      <c r="O355" s="17" t="s">
        <v>293</v>
      </c>
      <c r="P355" s="18" t="str">
        <f>IFERROR(VLOOKUP(B355,'Cadastro Estacoes'!$A:$B,2,0),"")</f>
        <v>SISMO®UBU</v>
      </c>
      <c r="Q355" s="4"/>
      <c r="R355" s="4"/>
      <c r="S355" s="4"/>
      <c r="T355" s="4"/>
      <c r="U355" s="4"/>
      <c r="V355" s="4"/>
      <c r="W355" s="4"/>
      <c r="X355" s="4"/>
      <c r="Y355" s="4"/>
      <c r="Z355" s="4"/>
    </row>
    <row r="356" ht="15.0" customHeight="1">
      <c r="A356" s="9" t="s">
        <v>1383</v>
      </c>
      <c r="B356" s="10" t="s">
        <v>648</v>
      </c>
      <c r="C356" s="11" t="s">
        <v>1384</v>
      </c>
      <c r="D356" s="12">
        <v>1.0</v>
      </c>
      <c r="E356" s="13" t="s">
        <v>1379</v>
      </c>
      <c r="F356" s="14" t="str">
        <f>IF(Tabela18[[#This Row],[Estações]]="HMOFICINA","VMS",IFERROR(VLOOKUP(B356,'Cadastro Estacoes'!$A$2:$Z$201,26,0),""))</f>
        <v>#ERROR!</v>
      </c>
      <c r="G356" s="15" t="s">
        <v>67</v>
      </c>
      <c r="H356" s="15" t="s">
        <v>1385</v>
      </c>
      <c r="I356" s="15"/>
      <c r="J356" s="15"/>
      <c r="K356" s="15" t="s">
        <v>52</v>
      </c>
      <c r="L356" s="15" t="s">
        <v>37</v>
      </c>
      <c r="M356" s="16" t="s">
        <v>293</v>
      </c>
      <c r="N356" s="15" t="s">
        <v>22</v>
      </c>
      <c r="O356" s="17" t="s">
        <v>293</v>
      </c>
      <c r="P356" s="18" t="str">
        <f>IFERROR(VLOOKUP(B356,'Cadastro Estacoes'!$A:$B,2,0),"")</f>
        <v>SISMO®UBU</v>
      </c>
      <c r="Q356" s="4"/>
      <c r="R356" s="4"/>
      <c r="S356" s="4"/>
      <c r="T356" s="4"/>
      <c r="U356" s="4"/>
      <c r="V356" s="4"/>
      <c r="W356" s="4"/>
      <c r="X356" s="4"/>
      <c r="Y356" s="4"/>
      <c r="Z356" s="4"/>
    </row>
    <row r="357" ht="15.0" customHeight="1">
      <c r="A357" s="9" t="s">
        <v>1386</v>
      </c>
      <c r="B357" s="10" t="s">
        <v>648</v>
      </c>
      <c r="C357" s="11" t="s">
        <v>1387</v>
      </c>
      <c r="D357" s="12">
        <v>2.0</v>
      </c>
      <c r="E357" s="13" t="s">
        <v>1379</v>
      </c>
      <c r="F357" s="14" t="str">
        <f>IF(Tabela18[[#This Row],[Estações]]="HMOFICINA","VMS",IFERROR(VLOOKUP(B357,'Cadastro Estacoes'!$A$2:$Z$201,26,0),""))</f>
        <v>#ERROR!</v>
      </c>
      <c r="G357" s="15" t="s">
        <v>67</v>
      </c>
      <c r="H357" s="15" t="s">
        <v>1388</v>
      </c>
      <c r="I357" s="15"/>
      <c r="J357" s="15"/>
      <c r="K357" s="15" t="s">
        <v>52</v>
      </c>
      <c r="L357" s="15" t="s">
        <v>37</v>
      </c>
      <c r="M357" s="16" t="s">
        <v>293</v>
      </c>
      <c r="N357" s="15" t="s">
        <v>78</v>
      </c>
      <c r="O357" s="17" t="s">
        <v>309</v>
      </c>
      <c r="P357" s="18" t="str">
        <f>IFERROR(VLOOKUP(B357,'Cadastro Estacoes'!$A:$B,2,0),"")</f>
        <v>SISMO®UBU</v>
      </c>
      <c r="Q357" s="4"/>
      <c r="R357" s="4"/>
      <c r="S357" s="4"/>
      <c r="T357" s="4"/>
      <c r="U357" s="4"/>
      <c r="V357" s="4"/>
      <c r="W357" s="4"/>
      <c r="X357" s="4"/>
      <c r="Y357" s="4"/>
      <c r="Z357" s="4"/>
    </row>
    <row r="358" ht="12.75" customHeight="1">
      <c r="A358" s="9" t="s">
        <v>1389</v>
      </c>
      <c r="B358" s="10" t="s">
        <v>651</v>
      </c>
      <c r="C358" s="11" t="s">
        <v>1390</v>
      </c>
      <c r="D358" s="12">
        <v>0.0</v>
      </c>
      <c r="E358" s="13" t="s">
        <v>1379</v>
      </c>
      <c r="F358" s="14" t="str">
        <f>IF(Tabela18[[#This Row],[Estações]]="HMOFICINA","VMS",IFERROR(VLOOKUP(B358,'Cadastro Estacoes'!$A$2:$Z$201,26,0),""))</f>
        <v>#ERROR!</v>
      </c>
      <c r="G358" s="15" t="s">
        <v>67</v>
      </c>
      <c r="H358" s="15" t="s">
        <v>1391</v>
      </c>
      <c r="I358" s="15"/>
      <c r="J358" s="15"/>
      <c r="K358" s="15" t="s">
        <v>52</v>
      </c>
      <c r="L358" s="15" t="s">
        <v>37</v>
      </c>
      <c r="M358" s="16" t="s">
        <v>293</v>
      </c>
      <c r="N358" s="15" t="s">
        <v>78</v>
      </c>
      <c r="O358" s="17" t="s">
        <v>314</v>
      </c>
      <c r="P358" s="18" t="str">
        <f>IFERROR(VLOOKUP(B358,'Cadastro Estacoes'!$A:$B,2,0),"")</f>
        <v>SISMO®UBU</v>
      </c>
      <c r="Q358" s="4"/>
      <c r="R358" s="4"/>
      <c r="S358" s="4"/>
      <c r="T358" s="4"/>
      <c r="U358" s="4"/>
      <c r="V358" s="4"/>
      <c r="W358" s="4"/>
      <c r="X358" s="4"/>
      <c r="Y358" s="4"/>
      <c r="Z358" s="4"/>
    </row>
    <row r="359" ht="12.75" customHeight="1">
      <c r="A359" s="9" t="s">
        <v>1392</v>
      </c>
      <c r="B359" s="10" t="s">
        <v>795</v>
      </c>
      <c r="C359" s="11" t="s">
        <v>1393</v>
      </c>
      <c r="D359" s="12">
        <v>0.0</v>
      </c>
      <c r="E359" s="13" t="s">
        <v>1365</v>
      </c>
      <c r="F359" s="14" t="str">
        <f>IF(Tabela18[[#This Row],[Estações]]="HMOFICINA","VMS",IFERROR(VLOOKUP(B359,'Cadastro Estacoes'!$A$2:$Z$201,26,0),""))</f>
        <v>#ERROR!</v>
      </c>
      <c r="G359" s="15" t="s">
        <v>67</v>
      </c>
      <c r="H359" s="15" t="s">
        <v>1394</v>
      </c>
      <c r="I359" s="15"/>
      <c r="J359" s="15"/>
      <c r="K359" s="15" t="s">
        <v>52</v>
      </c>
      <c r="L359" s="15" t="s">
        <v>37</v>
      </c>
      <c r="M359" s="16" t="s">
        <v>293</v>
      </c>
      <c r="N359" s="15" t="s">
        <v>78</v>
      </c>
      <c r="O359" s="17" t="s">
        <v>314</v>
      </c>
      <c r="P359" s="18" t="str">
        <f>IFERROR(VLOOKUP(B359,'Cadastro Estacoes'!$A:$B,2,0),"")</f>
        <v>SISMO®TEBIG</v>
      </c>
      <c r="Q359" s="4"/>
      <c r="R359" s="4"/>
      <c r="S359" s="4"/>
      <c r="T359" s="4"/>
      <c r="U359" s="4"/>
      <c r="V359" s="4"/>
      <c r="W359" s="4"/>
      <c r="X359" s="4"/>
      <c r="Y359" s="4"/>
      <c r="Z359" s="4"/>
    </row>
    <row r="360" ht="12.75" customHeight="1">
      <c r="A360" s="9" t="s">
        <v>1395</v>
      </c>
      <c r="B360" s="10" t="s">
        <v>980</v>
      </c>
      <c r="C360" s="11" t="s">
        <v>1396</v>
      </c>
      <c r="D360" s="12">
        <v>0.0</v>
      </c>
      <c r="E360" s="13" t="s">
        <v>1365</v>
      </c>
      <c r="F360" s="14" t="str">
        <f>IF(Tabela18[[#This Row],[Estações]]="HMOFICINA","VMS",IFERROR(VLOOKUP(B360,'Cadastro Estacoes'!$A$2:$Z$201,26,0),""))</f>
        <v>#ERROR!</v>
      </c>
      <c r="G360" s="15" t="s">
        <v>67</v>
      </c>
      <c r="H360" s="15"/>
      <c r="I360" s="15"/>
      <c r="J360" s="15"/>
      <c r="K360" s="15" t="s">
        <v>26</v>
      </c>
      <c r="L360" s="15" t="s">
        <v>37</v>
      </c>
      <c r="M360" s="16" t="s">
        <v>293</v>
      </c>
      <c r="N360" s="15" t="s">
        <v>78</v>
      </c>
      <c r="O360" s="17" t="s">
        <v>314</v>
      </c>
      <c r="P360" s="18" t="str">
        <f>IFERROR(VLOOKUP(B360,'Cadastro Estacoes'!$A:$B,2,0),"")</f>
        <v>SISMO®CSN</v>
      </c>
      <c r="Q360" s="4"/>
      <c r="R360" s="4"/>
      <c r="S360" s="4"/>
      <c r="T360" s="4"/>
      <c r="U360" s="4"/>
      <c r="V360" s="4"/>
      <c r="W360" s="4"/>
      <c r="X360" s="4"/>
      <c r="Y360" s="4"/>
      <c r="Z360" s="4"/>
    </row>
    <row r="361" ht="12.75" customHeight="1">
      <c r="A361" s="9" t="s">
        <v>1397</v>
      </c>
      <c r="B361" s="10" t="s">
        <v>158</v>
      </c>
      <c r="C361" s="11" t="s">
        <v>1398</v>
      </c>
      <c r="D361" s="12">
        <v>0.0</v>
      </c>
      <c r="E361" s="13" t="s">
        <v>1275</v>
      </c>
      <c r="F361" s="14" t="str">
        <f>IF(Tabela18[[#This Row],[Estações]]="HMOFICINA","VMS",IFERROR(VLOOKUP(B361,'Cadastro Estacoes'!$A$2:$Z$201,26,0),""))</f>
        <v>#ERROR!</v>
      </c>
      <c r="G361" s="15" t="s">
        <v>67</v>
      </c>
      <c r="H361" s="15" t="s">
        <v>1399</v>
      </c>
      <c r="I361" s="15"/>
      <c r="J361" s="15"/>
      <c r="K361" s="15" t="s">
        <v>30</v>
      </c>
      <c r="L361" s="15" t="s">
        <v>589</v>
      </c>
      <c r="M361" s="16" t="s">
        <v>1094</v>
      </c>
      <c r="N361" s="15" t="s">
        <v>78</v>
      </c>
      <c r="O361" s="17" t="s">
        <v>325</v>
      </c>
      <c r="P361" s="18" t="str">
        <f>IFERROR(VLOOKUP(B361,'Cadastro Estacoes'!$A:$B,2,0),"")</f>
        <v>SISMO®LIBRA/MULTI</v>
      </c>
      <c r="Q361" s="4"/>
      <c r="R361" s="4"/>
      <c r="S361" s="4"/>
      <c r="T361" s="4"/>
      <c r="U361" s="4"/>
      <c r="V361" s="4"/>
      <c r="W361" s="4"/>
      <c r="X361" s="4"/>
      <c r="Y361" s="4"/>
      <c r="Z361" s="4"/>
    </row>
    <row r="362" ht="12.75" customHeight="1">
      <c r="A362" s="9" t="s">
        <v>1400</v>
      </c>
      <c r="B362" s="10" t="s">
        <v>1345</v>
      </c>
      <c r="C362" s="11" t="s">
        <v>1401</v>
      </c>
      <c r="D362" s="12">
        <v>1.0</v>
      </c>
      <c r="E362" s="13" t="s">
        <v>1402</v>
      </c>
      <c r="F362" s="14" t="str">
        <f>IF(Tabela18[[#This Row],[Estações]]="HMOFICINA","VMS",IFERROR(VLOOKUP(B362,'Cadastro Estacoes'!$A$2:$Z$201,26,0),""))</f>
        <v>#ERROR!</v>
      </c>
      <c r="G362" s="15" t="s">
        <v>67</v>
      </c>
      <c r="H362" s="15"/>
      <c r="I362" s="15"/>
      <c r="J362" s="15"/>
      <c r="K362" s="15" t="s">
        <v>19</v>
      </c>
      <c r="L362" s="15" t="s">
        <v>19</v>
      </c>
      <c r="M362" s="16" t="s">
        <v>1271</v>
      </c>
      <c r="N362" s="15" t="s">
        <v>78</v>
      </c>
      <c r="O362" s="17">
        <v>44128.0</v>
      </c>
      <c r="P362" s="18" t="str">
        <f>IFERROR(VLOOKUP(B362,'Cadastro Estacoes'!$A:$B,2,0),"")</f>
        <v>SISMO®VALEPDM</v>
      </c>
      <c r="Q362" s="4"/>
      <c r="R362" s="4"/>
      <c r="S362" s="4"/>
      <c r="T362" s="4"/>
      <c r="U362" s="4"/>
      <c r="V362" s="4"/>
      <c r="W362" s="4"/>
      <c r="X362" s="4"/>
      <c r="Y362" s="4"/>
      <c r="Z362" s="4"/>
    </row>
    <row r="363" ht="12.75" customHeight="1">
      <c r="A363" s="9" t="s">
        <v>1403</v>
      </c>
      <c r="B363" s="10" t="s">
        <v>1345</v>
      </c>
      <c r="C363" s="11" t="s">
        <v>1404</v>
      </c>
      <c r="D363" s="12">
        <v>1.0</v>
      </c>
      <c r="E363" s="13" t="s">
        <v>1402</v>
      </c>
      <c r="F363" s="14" t="str">
        <f>IF(Tabela18[[#This Row],[Estações]]="HMOFICINA","VMS",IFERROR(VLOOKUP(B363,'Cadastro Estacoes'!$A$2:$Z$201,26,0),""))</f>
        <v>#ERROR!</v>
      </c>
      <c r="G363" s="15" t="s">
        <v>67</v>
      </c>
      <c r="H363" s="15"/>
      <c r="I363" s="15"/>
      <c r="J363" s="15"/>
      <c r="K363" s="15" t="s">
        <v>19</v>
      </c>
      <c r="L363" s="15" t="s">
        <v>19</v>
      </c>
      <c r="M363" s="16" t="s">
        <v>1271</v>
      </c>
      <c r="N363" s="15" t="s">
        <v>78</v>
      </c>
      <c r="O363" s="17">
        <v>44128.0</v>
      </c>
      <c r="P363" s="18" t="str">
        <f>IFERROR(VLOOKUP(B363,'Cadastro Estacoes'!$A:$B,2,0),"")</f>
        <v>SISMO®VALEPDM</v>
      </c>
      <c r="Q363" s="4"/>
      <c r="R363" s="4"/>
      <c r="S363" s="4"/>
      <c r="T363" s="4"/>
      <c r="U363" s="4"/>
      <c r="V363" s="4"/>
      <c r="W363" s="4"/>
      <c r="X363" s="4"/>
      <c r="Y363" s="4"/>
      <c r="Z363" s="4"/>
    </row>
    <row r="364" ht="12.75" customHeight="1">
      <c r="A364" s="9" t="s">
        <v>1405</v>
      </c>
      <c r="B364" s="10" t="s">
        <v>1345</v>
      </c>
      <c r="C364" s="11" t="s">
        <v>1406</v>
      </c>
      <c r="D364" s="12">
        <v>1.0</v>
      </c>
      <c r="E364" s="13" t="s">
        <v>1402</v>
      </c>
      <c r="F364" s="14" t="str">
        <f>IF(Tabela18[[#This Row],[Estações]]="HMOFICINA","VMS",IFERROR(VLOOKUP(B364,'Cadastro Estacoes'!$A$2:$Z$201,26,0),""))</f>
        <v>#ERROR!</v>
      </c>
      <c r="G364" s="15" t="s">
        <v>67</v>
      </c>
      <c r="H364" s="15" t="s">
        <v>1407</v>
      </c>
      <c r="I364" s="15"/>
      <c r="J364" s="15"/>
      <c r="K364" s="15" t="s">
        <v>19</v>
      </c>
      <c r="L364" s="15" t="s">
        <v>19</v>
      </c>
      <c r="M364" s="16" t="s">
        <v>1271</v>
      </c>
      <c r="N364" s="15" t="s">
        <v>78</v>
      </c>
      <c r="O364" s="17">
        <v>44168.0</v>
      </c>
      <c r="P364" s="18" t="str">
        <f>IFERROR(VLOOKUP(B364,'Cadastro Estacoes'!$A:$B,2,0),"")</f>
        <v>SISMO®VALEPDM</v>
      </c>
      <c r="Q364" s="4"/>
      <c r="R364" s="4"/>
      <c r="S364" s="4"/>
      <c r="T364" s="4"/>
      <c r="U364" s="4"/>
      <c r="V364" s="4"/>
      <c r="W364" s="4"/>
      <c r="X364" s="4"/>
      <c r="Y364" s="4"/>
      <c r="Z364" s="4"/>
    </row>
    <row r="365" ht="15.0" customHeight="1">
      <c r="A365" s="9" t="s">
        <v>1408</v>
      </c>
      <c r="B365" s="10" t="s">
        <v>80</v>
      </c>
      <c r="C365" s="11" t="s">
        <v>1404</v>
      </c>
      <c r="D365" s="12">
        <v>1.0</v>
      </c>
      <c r="E365" s="13" t="s">
        <v>1402</v>
      </c>
      <c r="F365" s="14" t="str">
        <f>IF(Tabela18[[#This Row],[Estações]]="HMOFICINA","VMS",IFERROR(VLOOKUP(B365,'Cadastro Estacoes'!$A$2:$Z$201,26,0),""))</f>
        <v>#ERROR!</v>
      </c>
      <c r="G365" s="15" t="s">
        <v>67</v>
      </c>
      <c r="H365" s="15"/>
      <c r="I365" s="15"/>
      <c r="J365" s="15"/>
      <c r="K365" s="15" t="s">
        <v>19</v>
      </c>
      <c r="L365" s="15" t="s">
        <v>19</v>
      </c>
      <c r="M365" s="16" t="s">
        <v>1271</v>
      </c>
      <c r="N365" s="15" t="s">
        <v>78</v>
      </c>
      <c r="O365" s="17">
        <v>44128.0</v>
      </c>
      <c r="P365" s="18" t="str">
        <f>IFERROR(VLOOKUP(B365,'Cadastro Estacoes'!$A:$B,2,0),"")</f>
        <v>SISMO®VALEPDM</v>
      </c>
      <c r="Q365" s="4"/>
      <c r="R365" s="4"/>
      <c r="S365" s="4"/>
      <c r="T365" s="4"/>
      <c r="U365" s="4"/>
      <c r="V365" s="4"/>
      <c r="W365" s="4"/>
      <c r="X365" s="4"/>
      <c r="Y365" s="4"/>
      <c r="Z365" s="4"/>
    </row>
    <row r="366" ht="12.75" customHeight="1">
      <c r="A366" s="9" t="s">
        <v>1409</v>
      </c>
      <c r="B366" s="10" t="s">
        <v>336</v>
      </c>
      <c r="C366" s="11" t="s">
        <v>1410</v>
      </c>
      <c r="D366" s="12">
        <v>1.0</v>
      </c>
      <c r="E366" s="13" t="s">
        <v>1402</v>
      </c>
      <c r="F366" s="14" t="str">
        <f>IF(Tabela18[[#This Row],[Estações]]="HMOFICINA","VMS",IFERROR(VLOOKUP(B366,'Cadastro Estacoes'!$A$2:$Z$201,26,0),""))</f>
        <v>#ERROR!</v>
      </c>
      <c r="G366" s="15" t="s">
        <v>67</v>
      </c>
      <c r="H366" s="15" t="s">
        <v>1411</v>
      </c>
      <c r="I366" s="15"/>
      <c r="J366" s="15"/>
      <c r="K366" s="15" t="s">
        <v>19</v>
      </c>
      <c r="L366" s="15" t="s">
        <v>19</v>
      </c>
      <c r="M366" s="16" t="s">
        <v>1271</v>
      </c>
      <c r="N366" s="15" t="s">
        <v>78</v>
      </c>
      <c r="O366" s="20">
        <v>44168.0</v>
      </c>
      <c r="P366" s="18" t="str">
        <f>IFERROR(VLOOKUP(B366,'Cadastro Estacoes'!$A:$B,2,0),"")</f>
        <v>SISMO®ALUMAR</v>
      </c>
      <c r="Q366" s="4"/>
      <c r="R366" s="4"/>
      <c r="S366" s="4"/>
      <c r="T366" s="4"/>
      <c r="U366" s="4"/>
      <c r="V366" s="4"/>
      <c r="W366" s="4"/>
      <c r="X366" s="4"/>
      <c r="Y366" s="4"/>
      <c r="Z366" s="4"/>
    </row>
    <row r="367" ht="12.75" customHeight="1">
      <c r="A367" s="9" t="s">
        <v>1412</v>
      </c>
      <c r="B367" s="10" t="s">
        <v>1223</v>
      </c>
      <c r="C367" s="11" t="s">
        <v>1413</v>
      </c>
      <c r="D367" s="12">
        <v>0.0</v>
      </c>
      <c r="E367" s="13" t="s">
        <v>1402</v>
      </c>
      <c r="F367" s="14" t="str">
        <f>IF(Tabela18[[#This Row],[Estações]]="HMOFICINA","VMS",IFERROR(VLOOKUP(B367,'Cadastro Estacoes'!$A$2:$Z$201,26,0),""))</f>
        <v>#ERROR!</v>
      </c>
      <c r="G367" s="15" t="s">
        <v>67</v>
      </c>
      <c r="H367" s="15" t="s">
        <v>1414</v>
      </c>
      <c r="I367" s="15" t="s">
        <v>110</v>
      </c>
      <c r="J367" s="15"/>
      <c r="K367" s="15" t="s">
        <v>19</v>
      </c>
      <c r="L367" s="15" t="s">
        <v>19</v>
      </c>
      <c r="M367" s="16" t="s">
        <v>1271</v>
      </c>
      <c r="N367" s="15" t="s">
        <v>78</v>
      </c>
      <c r="O367" s="17">
        <v>44128.0</v>
      </c>
      <c r="P367" s="18" t="str">
        <f>IFERROR(VLOOKUP(B367,'Cadastro Estacoes'!$A:$B,2,0),"")</f>
        <v>SISMO®VALEPDM</v>
      </c>
      <c r="Q367" s="4"/>
      <c r="R367" s="4"/>
      <c r="S367" s="4"/>
      <c r="T367" s="4"/>
      <c r="U367" s="4"/>
      <c r="V367" s="4"/>
      <c r="W367" s="4"/>
      <c r="X367" s="4"/>
      <c r="Y367" s="4"/>
      <c r="Z367" s="4"/>
    </row>
    <row r="368" ht="12.75" customHeight="1">
      <c r="A368" s="9" t="s">
        <v>1415</v>
      </c>
      <c r="B368" s="10" t="s">
        <v>112</v>
      </c>
      <c r="C368" s="11" t="s">
        <v>1416</v>
      </c>
      <c r="D368" s="12">
        <v>0.0</v>
      </c>
      <c r="E368" s="13" t="s">
        <v>1094</v>
      </c>
      <c r="F368" s="14" t="str">
        <f>IF(Tabela18[[#This Row],[Estações]]="HMOFICINA","VMS",IFERROR(VLOOKUP(B368,'Cadastro Estacoes'!$A$2:$Z$201,26,0),""))</f>
        <v>#ERROR!</v>
      </c>
      <c r="G368" s="15" t="s">
        <v>67</v>
      </c>
      <c r="H368" s="15"/>
      <c r="I368" s="15"/>
      <c r="J368" s="15"/>
      <c r="K368" s="15" t="s">
        <v>23</v>
      </c>
      <c r="L368" s="15"/>
      <c r="M368" s="16" t="s">
        <v>1287</v>
      </c>
      <c r="N368" s="15" t="s">
        <v>78</v>
      </c>
      <c r="O368" s="17">
        <v>44118.0</v>
      </c>
      <c r="P368" s="18" t="str">
        <f>IFERROR(VLOOKUP(B368,'Cadastro Estacoes'!$A:$B,2,0),"")</f>
        <v>SISMO®PARANAGUAPILOTS</v>
      </c>
      <c r="Q368" s="4"/>
      <c r="R368" s="4"/>
      <c r="S368" s="4"/>
      <c r="T368" s="4"/>
      <c r="U368" s="4"/>
      <c r="V368" s="4"/>
      <c r="W368" s="4"/>
      <c r="X368" s="4"/>
      <c r="Y368" s="4"/>
      <c r="Z368" s="4"/>
    </row>
    <row r="369" ht="12.75" customHeight="1">
      <c r="A369" s="9" t="s">
        <v>1417</v>
      </c>
      <c r="B369" s="10" t="s">
        <v>112</v>
      </c>
      <c r="C369" s="11" t="s">
        <v>1418</v>
      </c>
      <c r="D369" s="12">
        <v>0.0</v>
      </c>
      <c r="E369" s="13" t="s">
        <v>1094</v>
      </c>
      <c r="F369" s="14" t="str">
        <f>IF(Tabela18[[#This Row],[Estações]]="HMOFICINA","VMS",IFERROR(VLOOKUP(B369,'Cadastro Estacoes'!$A$2:$Z$201,26,0),""))</f>
        <v>#ERROR!</v>
      </c>
      <c r="G369" s="15" t="s">
        <v>67</v>
      </c>
      <c r="H369" s="15"/>
      <c r="I369" s="15"/>
      <c r="J369" s="15"/>
      <c r="K369" s="15" t="s">
        <v>23</v>
      </c>
      <c r="L369" s="15"/>
      <c r="M369" s="16" t="s">
        <v>1287</v>
      </c>
      <c r="N369" s="15" t="s">
        <v>78</v>
      </c>
      <c r="O369" s="17">
        <v>44118.0</v>
      </c>
      <c r="P369" s="18" t="str">
        <f>IFERROR(VLOOKUP(B369,'Cadastro Estacoes'!$A:$B,2,0),"")</f>
        <v>SISMO®PARANAGUAPILOTS</v>
      </c>
      <c r="Q369" s="4"/>
      <c r="R369" s="4"/>
      <c r="S369" s="4"/>
      <c r="T369" s="4"/>
      <c r="U369" s="4"/>
      <c r="V369" s="4"/>
      <c r="W369" s="4"/>
      <c r="X369" s="4"/>
      <c r="Y369" s="4"/>
      <c r="Z369" s="4"/>
    </row>
    <row r="370" ht="12.75" customHeight="1">
      <c r="A370" s="9" t="s">
        <v>1419</v>
      </c>
      <c r="B370" s="10" t="s">
        <v>112</v>
      </c>
      <c r="C370" s="11" t="s">
        <v>1420</v>
      </c>
      <c r="D370" s="12">
        <v>0.0</v>
      </c>
      <c r="E370" s="13" t="s">
        <v>1094</v>
      </c>
      <c r="F370" s="14" t="str">
        <f>IF(Tabela18[[#This Row],[Estações]]="HMOFICINA","VMS",IFERROR(VLOOKUP(B370,'Cadastro Estacoes'!$A$2:$Z$201,26,0),""))</f>
        <v>#ERROR!</v>
      </c>
      <c r="G370" s="15" t="s">
        <v>67</v>
      </c>
      <c r="H370" s="15"/>
      <c r="I370" s="15"/>
      <c r="J370" s="15"/>
      <c r="K370" s="15" t="s">
        <v>23</v>
      </c>
      <c r="L370" s="15"/>
      <c r="M370" s="16" t="s">
        <v>1287</v>
      </c>
      <c r="N370" s="15" t="s">
        <v>78</v>
      </c>
      <c r="O370" s="17">
        <v>44118.0</v>
      </c>
      <c r="P370" s="18" t="str">
        <f>IFERROR(VLOOKUP(B370,'Cadastro Estacoes'!$A:$B,2,0),"")</f>
        <v>SISMO®PARANAGUAPILOTS</v>
      </c>
      <c r="Q370" s="4"/>
      <c r="R370" s="4"/>
      <c r="S370" s="4"/>
      <c r="T370" s="4"/>
      <c r="U370" s="4"/>
      <c r="V370" s="4"/>
      <c r="W370" s="4"/>
      <c r="X370" s="4"/>
      <c r="Y370" s="4"/>
      <c r="Z370" s="4"/>
    </row>
    <row r="371" ht="12.75" customHeight="1">
      <c r="A371" s="9" t="s">
        <v>1421</v>
      </c>
      <c r="B371" s="10" t="s">
        <v>738</v>
      </c>
      <c r="C371" s="11" t="s">
        <v>1420</v>
      </c>
      <c r="D371" s="12">
        <v>0.0</v>
      </c>
      <c r="E371" s="13" t="s">
        <v>1422</v>
      </c>
      <c r="F371" s="14" t="str">
        <f>IF(Tabela18[[#This Row],[Estações]]="HMOFICINA","VMS",IFERROR(VLOOKUP(B371,'Cadastro Estacoes'!$A$2:$Z$201,26,0),""))</f>
        <v>#ERROR!</v>
      </c>
      <c r="G371" s="15" t="s">
        <v>67</v>
      </c>
      <c r="H371" s="15"/>
      <c r="I371" s="15"/>
      <c r="J371" s="15"/>
      <c r="K371" s="15" t="s">
        <v>23</v>
      </c>
      <c r="L371" s="15"/>
      <c r="M371" s="16" t="s">
        <v>1287</v>
      </c>
      <c r="N371" s="15" t="s">
        <v>78</v>
      </c>
      <c r="O371" s="17">
        <v>44119.0</v>
      </c>
      <c r="P371" s="18" t="str">
        <f>IFERROR(VLOOKUP(B371,'Cadastro Estacoes'!$A:$B,2,0),"")</f>
        <v>SISMO®PARANAGUAPILOTS</v>
      </c>
      <c r="Q371" s="4"/>
      <c r="R371" s="4"/>
      <c r="S371" s="4"/>
      <c r="T371" s="4"/>
      <c r="U371" s="4"/>
      <c r="V371" s="4"/>
      <c r="W371" s="4"/>
      <c r="X371" s="4"/>
      <c r="Y371" s="4"/>
      <c r="Z371" s="4"/>
    </row>
    <row r="372" ht="12.75" customHeight="1">
      <c r="A372" s="9" t="s">
        <v>1423</v>
      </c>
      <c r="B372" s="10" t="s">
        <v>738</v>
      </c>
      <c r="C372" s="11" t="s">
        <v>1424</v>
      </c>
      <c r="D372" s="12">
        <v>0.0</v>
      </c>
      <c r="E372" s="13" t="s">
        <v>1422</v>
      </c>
      <c r="F372" s="14" t="str">
        <f>IF(Tabela18[[#This Row],[Estações]]="HMOFICINA","VMS",IFERROR(VLOOKUP(B372,'Cadastro Estacoes'!$A$2:$Z$201,26,0),""))</f>
        <v>#ERROR!</v>
      </c>
      <c r="G372" s="15" t="s">
        <v>67</v>
      </c>
      <c r="H372" s="15"/>
      <c r="I372" s="15"/>
      <c r="J372" s="15"/>
      <c r="K372" s="15" t="s">
        <v>23</v>
      </c>
      <c r="L372" s="15"/>
      <c r="M372" s="16" t="s">
        <v>1287</v>
      </c>
      <c r="N372" s="15" t="s">
        <v>78</v>
      </c>
      <c r="O372" s="17">
        <v>44119.0</v>
      </c>
      <c r="P372" s="18" t="str">
        <f>IFERROR(VLOOKUP(B372,'Cadastro Estacoes'!$A:$B,2,0),"")</f>
        <v>SISMO®PARANAGUAPILOTS</v>
      </c>
      <c r="Q372" s="4"/>
      <c r="R372" s="4"/>
      <c r="S372" s="4"/>
      <c r="T372" s="4"/>
      <c r="U372" s="4"/>
      <c r="V372" s="4"/>
      <c r="W372" s="4"/>
      <c r="X372" s="4"/>
      <c r="Y372" s="4"/>
      <c r="Z372" s="4"/>
    </row>
    <row r="373" ht="12.75" customHeight="1">
      <c r="A373" s="9" t="s">
        <v>1425</v>
      </c>
      <c r="B373" s="5" t="s">
        <v>738</v>
      </c>
      <c r="C373" s="21" t="s">
        <v>1426</v>
      </c>
      <c r="D373" s="12">
        <v>0.0</v>
      </c>
      <c r="E373" s="13" t="s">
        <v>1427</v>
      </c>
      <c r="F373" s="14" t="str">
        <f>IF(Tabela18[[#This Row],[Estações]]="HMOFICINA","VMS",IFERROR(VLOOKUP(B373,'Cadastro Estacoes'!$A$2:$Z$201,26,0),""))</f>
        <v>#ERROR!</v>
      </c>
      <c r="G373" s="18" t="s">
        <v>67</v>
      </c>
      <c r="H373" s="18"/>
      <c r="I373" s="18"/>
      <c r="J373" s="18"/>
      <c r="K373" s="15" t="s">
        <v>23</v>
      </c>
      <c r="L373" s="15"/>
      <c r="M373" s="16" t="s">
        <v>1365</v>
      </c>
      <c r="N373" s="15" t="s">
        <v>78</v>
      </c>
      <c r="O373" s="17">
        <v>44119.0</v>
      </c>
      <c r="P373" s="18" t="str">
        <f>IFERROR(VLOOKUP(B373,'Cadastro Estacoes'!$A:$B,2,0),"")</f>
        <v>SISMO®PARANAGUAPILOTS</v>
      </c>
      <c r="Q373" s="4"/>
      <c r="R373" s="4"/>
      <c r="S373" s="4"/>
      <c r="T373" s="4"/>
      <c r="U373" s="4"/>
      <c r="V373" s="4"/>
      <c r="W373" s="4"/>
      <c r="X373" s="4"/>
      <c r="Y373" s="4"/>
      <c r="Z373" s="4"/>
    </row>
    <row r="374" ht="12.75" customHeight="1">
      <c r="A374" s="9" t="s">
        <v>1428</v>
      </c>
      <c r="B374" s="5" t="s">
        <v>1170</v>
      </c>
      <c r="C374" s="21" t="s">
        <v>1429</v>
      </c>
      <c r="D374" s="12">
        <v>0.0</v>
      </c>
      <c r="E374" s="13" t="s">
        <v>1430</v>
      </c>
      <c r="F374" s="14" t="str">
        <f>IF(Tabela18[[#This Row],[Estações]]="HMOFICINA","VMS",IFERROR(VLOOKUP(B374,'Cadastro Estacoes'!$A$2:$Z$201,26,0),""))</f>
        <v>#ERROR!</v>
      </c>
      <c r="G374" s="18" t="s">
        <v>67</v>
      </c>
      <c r="H374" s="18" t="s">
        <v>1431</v>
      </c>
      <c r="I374" s="18" t="s">
        <v>1432</v>
      </c>
      <c r="J374" s="18">
        <v>5.0</v>
      </c>
      <c r="K374" s="15" t="s">
        <v>58</v>
      </c>
      <c r="L374" s="15" t="s">
        <v>147</v>
      </c>
      <c r="M374" s="16" t="s">
        <v>1433</v>
      </c>
      <c r="N374" s="15" t="s">
        <v>78</v>
      </c>
      <c r="O374" s="17">
        <v>44127.0</v>
      </c>
      <c r="P374" s="18" t="str">
        <f>IFERROR(VLOOKUP(B374,'Cadastro Estacoes'!$A:$B,2,0),"")</f>
        <v>SISMO®BTS</v>
      </c>
      <c r="Q374" s="4"/>
      <c r="R374" s="4"/>
      <c r="S374" s="4"/>
      <c r="T374" s="4"/>
      <c r="U374" s="4"/>
      <c r="V374" s="4"/>
      <c r="W374" s="4"/>
      <c r="X374" s="4"/>
      <c r="Y374" s="4"/>
      <c r="Z374" s="4"/>
    </row>
    <row r="375" ht="12.75" customHeight="1">
      <c r="A375" s="9" t="s">
        <v>1434</v>
      </c>
      <c r="B375" s="5" t="s">
        <v>1170</v>
      </c>
      <c r="C375" s="21" t="s">
        <v>1435</v>
      </c>
      <c r="D375" s="12">
        <v>0.0</v>
      </c>
      <c r="E375" s="13" t="s">
        <v>1430</v>
      </c>
      <c r="F375" s="14" t="str">
        <f>IF(Tabela18[[#This Row],[Estações]]="HMOFICINA","VMS",IFERROR(VLOOKUP(B375,'Cadastro Estacoes'!$A$2:$Z$201,26,0),""))</f>
        <v>#ERROR!</v>
      </c>
      <c r="G375" s="18" t="s">
        <v>67</v>
      </c>
      <c r="H375" s="18" t="s">
        <v>1436</v>
      </c>
      <c r="I375" s="18" t="s">
        <v>1437</v>
      </c>
      <c r="J375" s="18">
        <v>3.0</v>
      </c>
      <c r="K375" s="15" t="s">
        <v>58</v>
      </c>
      <c r="L375" s="15" t="s">
        <v>147</v>
      </c>
      <c r="M375" s="16" t="s">
        <v>1433</v>
      </c>
      <c r="N375" s="15" t="s">
        <v>78</v>
      </c>
      <c r="O375" s="17">
        <v>44127.0</v>
      </c>
      <c r="P375" s="18" t="str">
        <f>IFERROR(VLOOKUP(B375,'Cadastro Estacoes'!$A:$B,2,0),"")</f>
        <v>SISMO®BTS</v>
      </c>
      <c r="Q375" s="4"/>
      <c r="R375" s="4"/>
      <c r="S375" s="4"/>
      <c r="T375" s="4"/>
      <c r="U375" s="4"/>
      <c r="V375" s="4"/>
      <c r="W375" s="4"/>
      <c r="X375" s="4"/>
      <c r="Y375" s="4"/>
      <c r="Z375" s="4"/>
    </row>
    <row r="376" ht="12.75" customHeight="1">
      <c r="A376" s="9" t="s">
        <v>1438</v>
      </c>
      <c r="B376" s="10" t="s">
        <v>80</v>
      </c>
      <c r="C376" s="11" t="s">
        <v>1439</v>
      </c>
      <c r="D376" s="12">
        <v>0.0</v>
      </c>
      <c r="E376" s="13" t="s">
        <v>1333</v>
      </c>
      <c r="F376" s="14" t="str">
        <f>IF(Tabela18[[#This Row],[Estações]]="HMOFICINA","VMS",IFERROR(VLOOKUP(B376,'Cadastro Estacoes'!$A$2:$Z$201,26,0),""))</f>
        <v>#ERROR!</v>
      </c>
      <c r="G376" s="15" t="s">
        <v>67</v>
      </c>
      <c r="H376" s="15"/>
      <c r="I376" s="15" t="s">
        <v>1440</v>
      </c>
      <c r="J376" s="15"/>
      <c r="K376" s="15" t="s">
        <v>19</v>
      </c>
      <c r="L376" s="15" t="s">
        <v>19</v>
      </c>
      <c r="M376" s="16" t="s">
        <v>1433</v>
      </c>
      <c r="N376" s="15" t="s">
        <v>78</v>
      </c>
      <c r="O376" s="17">
        <v>44301.0</v>
      </c>
      <c r="P376" s="18" t="str">
        <f>IFERROR(VLOOKUP(B376,'Cadastro Estacoes'!$A:$B,2,0),"")</f>
        <v>SISMO®VALEPDM</v>
      </c>
      <c r="Q376" s="4"/>
      <c r="R376" s="4"/>
      <c r="S376" s="4"/>
      <c r="T376" s="4"/>
      <c r="U376" s="4"/>
      <c r="V376" s="4"/>
      <c r="W376" s="4"/>
      <c r="X376" s="4"/>
      <c r="Y376" s="4"/>
      <c r="Z376" s="4"/>
    </row>
    <row r="377" ht="12.75" customHeight="1">
      <c r="A377" s="9" t="s">
        <v>1441</v>
      </c>
      <c r="B377" s="10" t="s">
        <v>123</v>
      </c>
      <c r="C377" s="11" t="s">
        <v>1439</v>
      </c>
      <c r="D377" s="12">
        <v>0.0</v>
      </c>
      <c r="E377" s="13" t="s">
        <v>349</v>
      </c>
      <c r="F377" s="14" t="str">
        <f>IF(Tabela18[[#This Row],[Estações]]="HMOFICINA","VMS",IFERROR(VLOOKUP(B377,'Cadastro Estacoes'!$A$2:$Z$201,26,0),""))</f>
        <v>#ERROR!</v>
      </c>
      <c r="G377" s="15" t="s">
        <v>67</v>
      </c>
      <c r="H377" s="15" t="s">
        <v>1442</v>
      </c>
      <c r="I377" s="15"/>
      <c r="J377" s="15"/>
      <c r="K377" s="15" t="s">
        <v>19</v>
      </c>
      <c r="L377" s="15" t="s">
        <v>19</v>
      </c>
      <c r="M377" s="16" t="s">
        <v>1433</v>
      </c>
      <c r="N377" s="15" t="s">
        <v>78</v>
      </c>
      <c r="O377" s="17">
        <v>44168.0</v>
      </c>
      <c r="P377" s="18" t="str">
        <f>IFERROR(VLOOKUP(B377,'Cadastro Estacoes'!$A:$B,2,0),"")</f>
        <v>SISMO®VALEPDM</v>
      </c>
      <c r="Q377" s="4"/>
      <c r="R377" s="4"/>
      <c r="S377" s="4"/>
      <c r="T377" s="4"/>
      <c r="U377" s="4"/>
      <c r="V377" s="4"/>
      <c r="W377" s="4"/>
      <c r="X377" s="4"/>
      <c r="Y377" s="4"/>
      <c r="Z377" s="4"/>
    </row>
    <row r="378" ht="12.75" customHeight="1">
      <c r="A378" s="9" t="s">
        <v>1443</v>
      </c>
      <c r="B378" s="10" t="s">
        <v>136</v>
      </c>
      <c r="C378" s="11" t="s">
        <v>1439</v>
      </c>
      <c r="D378" s="12">
        <v>0.0</v>
      </c>
      <c r="E378" s="13" t="s">
        <v>349</v>
      </c>
      <c r="F378" s="14" t="str">
        <f>IF(Tabela18[[#This Row],[Estações]]="HMOFICINA","VMS",IFERROR(VLOOKUP(B378,'Cadastro Estacoes'!$A$2:$Z$201,26,0),""))</f>
        <v>#ERROR!</v>
      </c>
      <c r="G378" s="15" t="s">
        <v>67</v>
      </c>
      <c r="H378" s="15" t="s">
        <v>1444</v>
      </c>
      <c r="I378" s="15"/>
      <c r="J378" s="15"/>
      <c r="K378" s="15" t="s">
        <v>19</v>
      </c>
      <c r="L378" s="15" t="s">
        <v>19</v>
      </c>
      <c r="M378" s="16" t="s">
        <v>1433</v>
      </c>
      <c r="N378" s="15" t="s">
        <v>78</v>
      </c>
      <c r="O378" s="17">
        <v>44168.0</v>
      </c>
      <c r="P378" s="18" t="str">
        <f>IFERROR(VLOOKUP(B378,'Cadastro Estacoes'!$A:$B,2,0),"")</f>
        <v>SISMO®VALEPDM</v>
      </c>
      <c r="Q378" s="4"/>
      <c r="R378" s="4"/>
      <c r="S378" s="4"/>
      <c r="T378" s="4"/>
      <c r="U378" s="4"/>
      <c r="V378" s="4"/>
      <c r="W378" s="4"/>
      <c r="X378" s="4"/>
      <c r="Y378" s="4"/>
      <c r="Z378" s="4"/>
    </row>
    <row r="379" ht="12.75" customHeight="1">
      <c r="A379" s="9" t="s">
        <v>1445</v>
      </c>
      <c r="B379" s="10" t="s">
        <v>138</v>
      </c>
      <c r="C379" s="11" t="s">
        <v>1439</v>
      </c>
      <c r="D379" s="12">
        <v>0.0</v>
      </c>
      <c r="E379" s="13" t="s">
        <v>1333</v>
      </c>
      <c r="F379" s="14" t="str">
        <f>IF(Tabela18[[#This Row],[Estações]]="HMOFICINA","VMS",IFERROR(VLOOKUP(B379,'Cadastro Estacoes'!$A$2:$Z$201,26,0),""))</f>
        <v>#ERROR!</v>
      </c>
      <c r="G379" s="15" t="s">
        <v>1114</v>
      </c>
      <c r="H379" s="15"/>
      <c r="I379" s="15"/>
      <c r="J379" s="15"/>
      <c r="K379" s="15" t="s">
        <v>52</v>
      </c>
      <c r="L379" s="15" t="s">
        <v>19</v>
      </c>
      <c r="M379" s="16" t="s">
        <v>1433</v>
      </c>
      <c r="N379" s="15" t="s">
        <v>78</v>
      </c>
      <c r="O379" s="17">
        <v>44414.0</v>
      </c>
      <c r="P379" s="18" t="str">
        <f>IFERROR(VLOOKUP(B379,'Cadastro Estacoes'!$A:$B,2,0),"")</f>
        <v>SISMO®VALEPDM</v>
      </c>
      <c r="Q379" s="4"/>
      <c r="R379" s="4"/>
      <c r="S379" s="4"/>
      <c r="T379" s="4"/>
      <c r="U379" s="4"/>
      <c r="V379" s="4"/>
      <c r="W379" s="4"/>
      <c r="X379" s="4"/>
      <c r="Y379" s="4"/>
      <c r="Z379" s="4"/>
    </row>
    <row r="380" ht="12.75" customHeight="1">
      <c r="A380" s="9" t="s">
        <v>1446</v>
      </c>
      <c r="B380" s="10" t="s">
        <v>348</v>
      </c>
      <c r="C380" s="11" t="s">
        <v>1447</v>
      </c>
      <c r="D380" s="12">
        <v>0.0</v>
      </c>
      <c r="E380" s="13" t="s">
        <v>349</v>
      </c>
      <c r="F380" s="14" t="str">
        <f>IF(Tabela18[[#This Row],[Estações]]="HMOFICINA","VMS",IFERROR(VLOOKUP(B380,'Cadastro Estacoes'!$A$2:$Z$201,26,0),""))</f>
        <v>#ERROR!</v>
      </c>
      <c r="G380" s="15" t="s">
        <v>67</v>
      </c>
      <c r="H380" s="15" t="s">
        <v>1448</v>
      </c>
      <c r="I380" s="15"/>
      <c r="J380" s="15"/>
      <c r="K380" s="15" t="s">
        <v>19</v>
      </c>
      <c r="L380" s="15" t="s">
        <v>19</v>
      </c>
      <c r="M380" s="16" t="s">
        <v>1433</v>
      </c>
      <c r="N380" s="15" t="s">
        <v>78</v>
      </c>
      <c r="O380" s="17">
        <v>44168.0</v>
      </c>
      <c r="P380" s="18" t="str">
        <f>IFERROR(VLOOKUP(B380,'Cadastro Estacoes'!$A:$B,2,0),"")</f>
        <v>SISMO®ALUMAR</v>
      </c>
      <c r="Q380" s="4"/>
      <c r="R380" s="4"/>
      <c r="S380" s="4"/>
      <c r="T380" s="4"/>
      <c r="U380" s="4"/>
      <c r="V380" s="4"/>
      <c r="W380" s="4"/>
      <c r="X380" s="4"/>
      <c r="Y380" s="4"/>
      <c r="Z380" s="4"/>
    </row>
    <row r="381" ht="12.75" customHeight="1">
      <c r="A381" s="9" t="s">
        <v>1449</v>
      </c>
      <c r="B381" s="10" t="s">
        <v>651</v>
      </c>
      <c r="C381" s="11" t="s">
        <v>1450</v>
      </c>
      <c r="D381" s="12">
        <v>0.0</v>
      </c>
      <c r="E381" s="13" t="s">
        <v>349</v>
      </c>
      <c r="F381" s="14" t="str">
        <f>IF(Tabela18[[#This Row],[Estações]]="HMOFICINA","VMS",IFERROR(VLOOKUP(B381,'Cadastro Estacoes'!$A$2:$Z$201,26,0),""))</f>
        <v>#ERROR!</v>
      </c>
      <c r="G381" s="15" t="s">
        <v>67</v>
      </c>
      <c r="H381" s="15" t="s">
        <v>1451</v>
      </c>
      <c r="I381" s="15"/>
      <c r="J381" s="15"/>
      <c r="K381" s="15" t="s">
        <v>52</v>
      </c>
      <c r="L381" s="15" t="s">
        <v>19</v>
      </c>
      <c r="M381" s="16" t="s">
        <v>1433</v>
      </c>
      <c r="N381" s="15" t="s">
        <v>78</v>
      </c>
      <c r="O381" s="17">
        <v>44168.0</v>
      </c>
      <c r="P381" s="18" t="str">
        <f>IFERROR(VLOOKUP(B381,'Cadastro Estacoes'!$A:$B,2,0),"")</f>
        <v>SISMO®UBU</v>
      </c>
      <c r="Q381" s="4"/>
      <c r="R381" s="4"/>
      <c r="S381" s="4"/>
      <c r="T381" s="4"/>
      <c r="U381" s="4"/>
      <c r="V381" s="4"/>
      <c r="W381" s="4"/>
      <c r="X381" s="4"/>
      <c r="Y381" s="4"/>
      <c r="Z381" s="4"/>
    </row>
    <row r="382" ht="12.75" customHeight="1">
      <c r="A382" s="9" t="s">
        <v>1452</v>
      </c>
      <c r="B382" s="10" t="s">
        <v>791</v>
      </c>
      <c r="C382" s="11" t="s">
        <v>1450</v>
      </c>
      <c r="D382" s="12">
        <v>0.0</v>
      </c>
      <c r="E382" s="13" t="s">
        <v>349</v>
      </c>
      <c r="F382" s="14" t="str">
        <f>IF(Tabela18[[#This Row],[Estações]]="HMOFICINA","VMS",IFERROR(VLOOKUP(B382,'Cadastro Estacoes'!$A$2:$Z$201,26,0),""))</f>
        <v>#ERROR!</v>
      </c>
      <c r="G382" s="15" t="s">
        <v>67</v>
      </c>
      <c r="H382" s="15" t="s">
        <v>1451</v>
      </c>
      <c r="I382" s="15"/>
      <c r="J382" s="15"/>
      <c r="K382" s="15" t="s">
        <v>52</v>
      </c>
      <c r="L382" s="15" t="s">
        <v>19</v>
      </c>
      <c r="M382" s="16" t="s">
        <v>1433</v>
      </c>
      <c r="N382" s="15" t="s">
        <v>78</v>
      </c>
      <c r="O382" s="17">
        <v>44168.0</v>
      </c>
      <c r="P382" s="18" t="str">
        <f>IFERROR(VLOOKUP(B382,'Cadastro Estacoes'!$A:$B,2,0),"")</f>
        <v>SISMO®UBU</v>
      </c>
      <c r="Q382" s="4"/>
      <c r="R382" s="4"/>
      <c r="S382" s="4"/>
      <c r="T382" s="4"/>
      <c r="U382" s="4"/>
      <c r="V382" s="4"/>
      <c r="W382" s="4"/>
      <c r="X382" s="4"/>
      <c r="Y382" s="4"/>
      <c r="Z382" s="4"/>
    </row>
    <row r="383" ht="12.75" customHeight="1">
      <c r="A383" s="9" t="s">
        <v>1453</v>
      </c>
      <c r="B383" s="10" t="s">
        <v>480</v>
      </c>
      <c r="C383" s="11" t="s">
        <v>1454</v>
      </c>
      <c r="D383" s="12">
        <v>0.0</v>
      </c>
      <c r="E383" s="13" t="s">
        <v>349</v>
      </c>
      <c r="F383" s="14" t="str">
        <f>IF(Tabela18[[#This Row],[Estações]]="HMOFICINA","VMS",IFERROR(VLOOKUP(B383,'Cadastro Estacoes'!$A$2:$Z$201,26,0),""))</f>
        <v>#ERROR!</v>
      </c>
      <c r="G383" s="15" t="s">
        <v>67</v>
      </c>
      <c r="H383" s="15"/>
      <c r="I383" s="15"/>
      <c r="J383" s="15"/>
      <c r="K383" s="15" t="s">
        <v>77</v>
      </c>
      <c r="L383" s="15" t="s">
        <v>19</v>
      </c>
      <c r="M383" s="16" t="s">
        <v>1433</v>
      </c>
      <c r="N383" s="15" t="s">
        <v>78</v>
      </c>
      <c r="O383" s="17">
        <v>44127.0</v>
      </c>
      <c r="P383" s="18" t="str">
        <f>IFERROR(VLOOKUP(B383,'Cadastro Estacoes'!$A:$B,2,0),"")</f>
        <v>SISMO®CONSORCIO</v>
      </c>
      <c r="Q383" s="4"/>
      <c r="R383" s="4"/>
      <c r="S383" s="4"/>
      <c r="T383" s="4"/>
      <c r="U383" s="4"/>
      <c r="V383" s="4"/>
      <c r="W383" s="4"/>
      <c r="X383" s="4"/>
      <c r="Y383" s="4"/>
      <c r="Z383" s="4"/>
    </row>
    <row r="384" ht="12.75" customHeight="1">
      <c r="A384" s="9" t="s">
        <v>1455</v>
      </c>
      <c r="B384" s="10" t="s">
        <v>511</v>
      </c>
      <c r="C384" s="11" t="s">
        <v>1456</v>
      </c>
      <c r="D384" s="12">
        <v>1.0</v>
      </c>
      <c r="E384" s="13" t="s">
        <v>349</v>
      </c>
      <c r="F384" s="14" t="str">
        <f>IF(Tabela18[[#This Row],[Estações]]="HMOFICINA","VMS",IFERROR(VLOOKUP(B384,'Cadastro Estacoes'!$A$2:$Z$201,26,0),""))</f>
        <v>#ERROR!</v>
      </c>
      <c r="G384" s="15" t="s">
        <v>67</v>
      </c>
      <c r="H384" s="15" t="s">
        <v>1457</v>
      </c>
      <c r="I384" s="15" t="s">
        <v>1458</v>
      </c>
      <c r="J384" s="15">
        <v>3.0</v>
      </c>
      <c r="K384" s="15" t="s">
        <v>58</v>
      </c>
      <c r="L384" s="15" t="s">
        <v>147</v>
      </c>
      <c r="M384" s="16" t="s">
        <v>309</v>
      </c>
      <c r="N384" s="15" t="s">
        <v>78</v>
      </c>
      <c r="O384" s="17">
        <v>44174.0</v>
      </c>
      <c r="P384" s="18" t="str">
        <f>IFERROR(VLOOKUP(B384,'Cadastro Estacoes'!$A:$B,2,0),"")</f>
        <v>SISMO®BTS</v>
      </c>
      <c r="Q384" s="4"/>
      <c r="R384" s="4"/>
      <c r="S384" s="4"/>
      <c r="T384" s="4"/>
      <c r="U384" s="4"/>
      <c r="V384" s="4"/>
      <c r="W384" s="4"/>
      <c r="X384" s="4"/>
      <c r="Y384" s="4"/>
      <c r="Z384" s="4"/>
    </row>
    <row r="385" ht="12.75" customHeight="1">
      <c r="A385" s="9" t="s">
        <v>1459</v>
      </c>
      <c r="B385" s="10" t="s">
        <v>102</v>
      </c>
      <c r="C385" s="11" t="s">
        <v>1460</v>
      </c>
      <c r="D385" s="12">
        <v>1.0</v>
      </c>
      <c r="E385" s="13" t="s">
        <v>1461</v>
      </c>
      <c r="F385" s="14" t="str">
        <f>IF(Tabela18[[#This Row],[Estações]]="HMOFICINA","VMS",IFERROR(VLOOKUP(B385,'Cadastro Estacoes'!$A$2:$Z$201,26,0),""))</f>
        <v>#ERROR!</v>
      </c>
      <c r="G385" s="15" t="s">
        <v>67</v>
      </c>
      <c r="H385" s="15"/>
      <c r="I385" s="15"/>
      <c r="J385" s="15">
        <v>1.0</v>
      </c>
      <c r="K385" s="15" t="s">
        <v>23</v>
      </c>
      <c r="L385" s="15" t="s">
        <v>77</v>
      </c>
      <c r="M385" s="16" t="s">
        <v>309</v>
      </c>
      <c r="N385" s="15" t="s">
        <v>78</v>
      </c>
      <c r="O385" s="17">
        <v>44114.0</v>
      </c>
      <c r="P385" s="18" t="str">
        <f>IFERROR(VLOOKUP(B385,'Cadastro Estacoes'!$A:$B,2,0),"")</f>
        <v>SISMO®QUIRIRI</v>
      </c>
      <c r="Q385" s="4"/>
      <c r="R385" s="4"/>
      <c r="S385" s="4"/>
      <c r="T385" s="4"/>
      <c r="U385" s="4"/>
      <c r="V385" s="4"/>
      <c r="W385" s="4"/>
      <c r="X385" s="4"/>
      <c r="Y385" s="4"/>
      <c r="Z385" s="4"/>
    </row>
    <row r="386" ht="12.75" customHeight="1">
      <c r="A386" s="9" t="s">
        <v>1462</v>
      </c>
      <c r="B386" s="10" t="s">
        <v>102</v>
      </c>
      <c r="C386" s="11" t="s">
        <v>1463</v>
      </c>
      <c r="D386" s="12">
        <v>1.0</v>
      </c>
      <c r="E386" s="13" t="s">
        <v>1461</v>
      </c>
      <c r="F386" s="14" t="str">
        <f>IF(Tabela18[[#This Row],[Estações]]="HMOFICINA","VMS",IFERROR(VLOOKUP(B386,'Cadastro Estacoes'!$A$2:$Z$201,26,0),""))</f>
        <v>#ERROR!</v>
      </c>
      <c r="G386" s="15" t="s">
        <v>67</v>
      </c>
      <c r="H386" s="15"/>
      <c r="I386" s="15"/>
      <c r="J386" s="15">
        <v>1.0</v>
      </c>
      <c r="K386" s="15" t="s">
        <v>23</v>
      </c>
      <c r="L386" s="15" t="s">
        <v>77</v>
      </c>
      <c r="M386" s="16" t="s">
        <v>309</v>
      </c>
      <c r="N386" s="15" t="s">
        <v>78</v>
      </c>
      <c r="O386" s="17">
        <v>44280.0</v>
      </c>
      <c r="P386" s="18" t="str">
        <f>IFERROR(VLOOKUP(B386,'Cadastro Estacoes'!$A:$B,2,0),"")</f>
        <v>SISMO®QUIRIRI</v>
      </c>
      <c r="Q386" s="4"/>
      <c r="R386" s="4"/>
      <c r="S386" s="4"/>
      <c r="T386" s="4"/>
      <c r="U386" s="4"/>
      <c r="V386" s="4"/>
      <c r="W386" s="4"/>
      <c r="X386" s="4"/>
      <c r="Y386" s="4"/>
      <c r="Z386" s="4"/>
    </row>
    <row r="387" ht="12.75" customHeight="1">
      <c r="A387" s="9" t="s">
        <v>1464</v>
      </c>
      <c r="B387" s="10" t="s">
        <v>102</v>
      </c>
      <c r="C387" s="11" t="s">
        <v>1465</v>
      </c>
      <c r="D387" s="12">
        <v>1.0</v>
      </c>
      <c r="E387" s="13" t="s">
        <v>1461</v>
      </c>
      <c r="F387" s="14" t="str">
        <f>IF(Tabela18[[#This Row],[Estações]]="HMOFICINA","VMS",IFERROR(VLOOKUP(B387,'Cadastro Estacoes'!$A$2:$Z$201,26,0),""))</f>
        <v>#ERROR!</v>
      </c>
      <c r="G387" s="15" t="s">
        <v>67</v>
      </c>
      <c r="H387" s="15"/>
      <c r="I387" s="15"/>
      <c r="J387" s="15">
        <v>1.0</v>
      </c>
      <c r="K387" s="15" t="s">
        <v>23</v>
      </c>
      <c r="L387" s="15" t="s">
        <v>77</v>
      </c>
      <c r="M387" s="16" t="s">
        <v>309</v>
      </c>
      <c r="N387" s="15" t="s">
        <v>78</v>
      </c>
      <c r="O387" s="17">
        <v>44207.0</v>
      </c>
      <c r="P387" s="18" t="str">
        <f>IFERROR(VLOOKUP(B387,'Cadastro Estacoes'!$A:$B,2,0),"")</f>
        <v>SISMO®QUIRIRI</v>
      </c>
      <c r="Q387" s="4"/>
      <c r="R387" s="4"/>
      <c r="S387" s="4"/>
      <c r="T387" s="4"/>
      <c r="U387" s="4"/>
      <c r="V387" s="4"/>
      <c r="W387" s="4"/>
      <c r="X387" s="4"/>
      <c r="Y387" s="4"/>
      <c r="Z387" s="4"/>
    </row>
    <row r="388" ht="12.75" customHeight="1">
      <c r="A388" s="9" t="s">
        <v>1466</v>
      </c>
      <c r="B388" s="10" t="s">
        <v>608</v>
      </c>
      <c r="C388" s="11" t="s">
        <v>1467</v>
      </c>
      <c r="D388" s="12">
        <v>1.0</v>
      </c>
      <c r="E388" s="13" t="s">
        <v>1379</v>
      </c>
      <c r="F388" s="14" t="str">
        <f>IF(Tabela18[[#This Row],[Estações]]="HMOFICINA","VMS",IFERROR(VLOOKUP(B388,'Cadastro Estacoes'!$A$2:$Z$201,26,0),""))</f>
        <v>#ERROR!</v>
      </c>
      <c r="G388" s="15" t="s">
        <v>67</v>
      </c>
      <c r="H388" s="15" t="s">
        <v>1468</v>
      </c>
      <c r="I388" s="15"/>
      <c r="J388" s="15"/>
      <c r="K388" s="15" t="s">
        <v>30</v>
      </c>
      <c r="L388" s="15" t="s">
        <v>37</v>
      </c>
      <c r="M388" s="16" t="s">
        <v>309</v>
      </c>
      <c r="N388" s="15" t="s">
        <v>22</v>
      </c>
      <c r="O388" s="17" t="s">
        <v>309</v>
      </c>
      <c r="P388" s="18" t="str">
        <f>IFERROR(VLOOKUP(B388,'Cadastro Estacoes'!$A:$B,2,0),"")</f>
        <v>SISMO®COSAN</v>
      </c>
      <c r="Q388" s="4"/>
      <c r="R388" s="4"/>
      <c r="S388" s="4"/>
      <c r="T388" s="4"/>
      <c r="U388" s="4"/>
      <c r="V388" s="4"/>
      <c r="W388" s="4"/>
      <c r="X388" s="4"/>
      <c r="Y388" s="4"/>
      <c r="Z388" s="4"/>
    </row>
    <row r="389" ht="12.75" customHeight="1">
      <c r="A389" s="9" t="s">
        <v>1469</v>
      </c>
      <c r="B389" s="10" t="s">
        <v>295</v>
      </c>
      <c r="C389" s="11" t="s">
        <v>1470</v>
      </c>
      <c r="D389" s="12">
        <v>3.0</v>
      </c>
      <c r="E389" s="13" t="s">
        <v>1471</v>
      </c>
      <c r="F389" s="14" t="str">
        <f>IF(Tabela18[[#This Row],[Estações]]="HMOFICINA","VMS",IFERROR(VLOOKUP(B389,'Cadastro Estacoes'!$A$2:$Z$201,26,0),""))</f>
        <v>#ERROR!</v>
      </c>
      <c r="G389" s="15" t="s">
        <v>67</v>
      </c>
      <c r="H389" s="15"/>
      <c r="I389" s="15"/>
      <c r="J389" s="15"/>
      <c r="K389" s="15"/>
      <c r="L389" s="15" t="s">
        <v>37</v>
      </c>
      <c r="M389" s="16" t="s">
        <v>309</v>
      </c>
      <c r="N389" s="15" t="s">
        <v>78</v>
      </c>
      <c r="O389" s="13" t="s">
        <v>1471</v>
      </c>
      <c r="P389" s="18" t="str">
        <f>IFERROR(VLOOKUP(B389,'Cadastro Estacoes'!$A:$B,2,0),"")</f>
        <v>SISMO®CSN</v>
      </c>
      <c r="Q389" s="4"/>
      <c r="R389" s="4"/>
      <c r="S389" s="4"/>
      <c r="T389" s="4"/>
      <c r="U389" s="4"/>
      <c r="V389" s="4"/>
      <c r="W389" s="4"/>
      <c r="X389" s="4"/>
      <c r="Y389" s="4"/>
      <c r="Z389" s="4"/>
    </row>
    <row r="390" ht="12.75" customHeight="1">
      <c r="A390" s="9" t="s">
        <v>1472</v>
      </c>
      <c r="B390" s="10" t="s">
        <v>1103</v>
      </c>
      <c r="C390" s="11" t="s">
        <v>1473</v>
      </c>
      <c r="D390" s="12">
        <v>1.0</v>
      </c>
      <c r="E390" s="13" t="s">
        <v>1471</v>
      </c>
      <c r="F390" s="14" t="str">
        <f>IF(Tabela18[[#This Row],[Estações]]="HMOFICINA","VMS",IFERROR(VLOOKUP(B390,'Cadastro Estacoes'!$A$2:$Z$201,26,0),""))</f>
        <v>#ERROR!</v>
      </c>
      <c r="G390" s="15" t="s">
        <v>67</v>
      </c>
      <c r="H390" s="15"/>
      <c r="I390" s="15"/>
      <c r="J390" s="15"/>
      <c r="K390" s="15" t="s">
        <v>26</v>
      </c>
      <c r="L390" s="15" t="s">
        <v>37</v>
      </c>
      <c r="M390" s="16" t="s">
        <v>309</v>
      </c>
      <c r="N390" s="15" t="s">
        <v>22</v>
      </c>
      <c r="O390" s="17">
        <v>44132.0</v>
      </c>
      <c r="P390" s="18" t="str">
        <f>IFERROR(VLOOKUP(B390,'Cadastro Estacoes'!$A:$B,2,0),"")</f>
        <v>SISMO®PSE</v>
      </c>
      <c r="Q390" s="4"/>
      <c r="R390" s="4"/>
      <c r="S390" s="4"/>
      <c r="T390" s="4"/>
      <c r="U390" s="4"/>
      <c r="V390" s="4"/>
      <c r="W390" s="4"/>
      <c r="X390" s="4"/>
      <c r="Y390" s="4"/>
      <c r="Z390" s="4"/>
    </row>
    <row r="391" ht="12.75" customHeight="1">
      <c r="A391" s="9" t="s">
        <v>1474</v>
      </c>
      <c r="B391" s="10" t="s">
        <v>994</v>
      </c>
      <c r="C391" s="11" t="s">
        <v>1475</v>
      </c>
      <c r="D391" s="12">
        <v>3.0</v>
      </c>
      <c r="E391" s="13" t="s">
        <v>1471</v>
      </c>
      <c r="F391" s="14" t="str">
        <f>IF(Tabela18[[#This Row],[Estações]]="HMOFICINA","VMS",IFERROR(VLOOKUP(B391,'Cadastro Estacoes'!$A$2:$Z$201,26,0),""))</f>
        <v>#ERROR!</v>
      </c>
      <c r="G391" s="15" t="s">
        <v>67</v>
      </c>
      <c r="H391" s="15"/>
      <c r="I391" s="15"/>
      <c r="J391" s="15"/>
      <c r="K391" s="15" t="s">
        <v>30</v>
      </c>
      <c r="L391" s="15" t="s">
        <v>37</v>
      </c>
      <c r="M391" s="16" t="s">
        <v>309</v>
      </c>
      <c r="N391" s="15" t="s">
        <v>78</v>
      </c>
      <c r="O391" s="17">
        <v>44217.0</v>
      </c>
      <c r="P391" s="18" t="str">
        <f>IFERROR(VLOOKUP(B391,'Cadastro Estacoes'!$A:$B,2,0),"")</f>
        <v>SISMO®GUANABARA</v>
      </c>
      <c r="Q391" s="4"/>
      <c r="R391" s="4"/>
      <c r="S391" s="4"/>
      <c r="T391" s="4"/>
      <c r="U391" s="4"/>
      <c r="V391" s="4"/>
      <c r="W391" s="4"/>
      <c r="X391" s="4"/>
      <c r="Y391" s="4"/>
      <c r="Z391" s="4"/>
    </row>
    <row r="392" ht="12.75" customHeight="1">
      <c r="A392" s="9" t="s">
        <v>1476</v>
      </c>
      <c r="B392" s="10" t="s">
        <v>963</v>
      </c>
      <c r="C392" s="11" t="s">
        <v>1477</v>
      </c>
      <c r="D392" s="12">
        <v>0.0</v>
      </c>
      <c r="E392" s="13" t="s">
        <v>1471</v>
      </c>
      <c r="F392" s="14" t="str">
        <f>IF(Tabela18[[#This Row],[Estações]]="HMOFICINA","VMS",IFERROR(VLOOKUP(B392,'Cadastro Estacoes'!$A$2:$Z$201,26,0),""))</f>
        <v>#ERROR!</v>
      </c>
      <c r="G392" s="15" t="s">
        <v>67</v>
      </c>
      <c r="H392" s="15" t="s">
        <v>1478</v>
      </c>
      <c r="I392" s="15"/>
      <c r="J392" s="15"/>
      <c r="K392" s="15" t="s">
        <v>30</v>
      </c>
      <c r="L392" s="15" t="s">
        <v>37</v>
      </c>
      <c r="M392" s="16" t="s">
        <v>309</v>
      </c>
      <c r="N392" s="15" t="s">
        <v>78</v>
      </c>
      <c r="O392" s="17">
        <v>44216.0</v>
      </c>
      <c r="P392" s="18" t="str">
        <f>IFERROR(VLOOKUP(B392,'Cadastro Estacoes'!$A:$B,2,0),"")</f>
        <v>SISMO®BHGE</v>
      </c>
      <c r="Q392" s="4"/>
      <c r="R392" s="4"/>
      <c r="S392" s="4"/>
      <c r="T392" s="4"/>
      <c r="U392" s="4"/>
      <c r="V392" s="4"/>
      <c r="W392" s="4"/>
      <c r="X392" s="4"/>
      <c r="Y392" s="4"/>
      <c r="Z392" s="4"/>
    </row>
    <row r="393" ht="12.75" customHeight="1">
      <c r="A393" s="9" t="s">
        <v>1479</v>
      </c>
      <c r="B393" s="10" t="s">
        <v>994</v>
      </c>
      <c r="C393" s="11" t="s">
        <v>1480</v>
      </c>
      <c r="D393" s="12">
        <v>1.0</v>
      </c>
      <c r="E393" s="13" t="s">
        <v>1481</v>
      </c>
      <c r="F393" s="14" t="str">
        <f>IF(Tabela18[[#This Row],[Estações]]="HMOFICINA","VMS",IFERROR(VLOOKUP(B393,'Cadastro Estacoes'!$A$2:$Z$201,26,0),""))</f>
        <v>#ERROR!</v>
      </c>
      <c r="G393" s="15" t="s">
        <v>67</v>
      </c>
      <c r="H393" s="15" t="s">
        <v>1482</v>
      </c>
      <c r="I393" s="15" t="s">
        <v>1483</v>
      </c>
      <c r="J393" s="15"/>
      <c r="K393" s="15" t="s">
        <v>30</v>
      </c>
      <c r="L393" s="15" t="s">
        <v>30</v>
      </c>
      <c r="M393" s="16" t="s">
        <v>314</v>
      </c>
      <c r="N393" s="15" t="s">
        <v>78</v>
      </c>
      <c r="O393" s="17">
        <v>44217.0</v>
      </c>
      <c r="P393" s="18" t="str">
        <f>IFERROR(VLOOKUP(B393,'Cadastro Estacoes'!$A:$B,2,0),"")</f>
        <v>SISMO®GUANABARA</v>
      </c>
      <c r="Q393" s="4"/>
      <c r="R393" s="4"/>
      <c r="S393" s="4"/>
      <c r="T393" s="4"/>
      <c r="U393" s="4"/>
      <c r="V393" s="4"/>
      <c r="W393" s="4"/>
      <c r="X393" s="4"/>
      <c r="Y393" s="4"/>
      <c r="Z393" s="4"/>
    </row>
    <row r="394" ht="12.75" customHeight="1">
      <c r="A394" s="9" t="s">
        <v>1484</v>
      </c>
      <c r="B394" s="10" t="s">
        <v>795</v>
      </c>
      <c r="C394" s="11" t="s">
        <v>1485</v>
      </c>
      <c r="D394" s="12">
        <v>1.0</v>
      </c>
      <c r="E394" s="13" t="s">
        <v>1481</v>
      </c>
      <c r="F394" s="14" t="str">
        <f>IF(Tabela18[[#This Row],[Estações]]="HMOFICINA","VMS",IFERROR(VLOOKUP(B394,'Cadastro Estacoes'!$A$2:$Z$201,26,0),""))</f>
        <v>#ERROR!</v>
      </c>
      <c r="G394" s="15" t="s">
        <v>67</v>
      </c>
      <c r="H394" s="15" t="s">
        <v>1486</v>
      </c>
      <c r="I394" s="15" t="s">
        <v>1487</v>
      </c>
      <c r="J394" s="15"/>
      <c r="K394" s="15" t="s">
        <v>52</v>
      </c>
      <c r="L394" s="15" t="s">
        <v>30</v>
      </c>
      <c r="M394" s="16" t="s">
        <v>314</v>
      </c>
      <c r="N394" s="15" t="s">
        <v>78</v>
      </c>
      <c r="O394" s="17">
        <v>44216.0</v>
      </c>
      <c r="P394" s="18" t="str">
        <f>IFERROR(VLOOKUP(B394,'Cadastro Estacoes'!$A:$B,2,0),"")</f>
        <v>SISMO®TEBIG</v>
      </c>
      <c r="Q394" s="4"/>
      <c r="R394" s="4"/>
      <c r="S394" s="4"/>
      <c r="T394" s="4"/>
      <c r="U394" s="4"/>
      <c r="V394" s="4"/>
      <c r="W394" s="4"/>
      <c r="X394" s="4"/>
      <c r="Y394" s="4"/>
      <c r="Z394" s="4"/>
    </row>
    <row r="395" ht="12.75" customHeight="1">
      <c r="A395" s="9" t="s">
        <v>1488</v>
      </c>
      <c r="B395" s="10" t="s">
        <v>985</v>
      </c>
      <c r="C395" s="11" t="s">
        <v>1489</v>
      </c>
      <c r="D395" s="12">
        <v>1.0</v>
      </c>
      <c r="E395" s="13" t="s">
        <v>1481</v>
      </c>
      <c r="F395" s="14" t="str">
        <f>IF(Tabela18[[#This Row],[Estações]]="HMOFICINA","VMS",IFERROR(VLOOKUP(B395,'Cadastro Estacoes'!$A$2:$Z$201,26,0),""))</f>
        <v>#ERROR!</v>
      </c>
      <c r="G395" s="15" t="s">
        <v>67</v>
      </c>
      <c r="H395" s="15" t="s">
        <v>1490</v>
      </c>
      <c r="I395" s="15" t="s">
        <v>1491</v>
      </c>
      <c r="J395" s="15"/>
      <c r="K395" s="15" t="s">
        <v>52</v>
      </c>
      <c r="L395" s="15" t="s">
        <v>30</v>
      </c>
      <c r="M395" s="16" t="s">
        <v>314</v>
      </c>
      <c r="N395" s="15" t="s">
        <v>78</v>
      </c>
      <c r="O395" s="17" t="s">
        <v>314</v>
      </c>
      <c r="P395" s="18" t="str">
        <f>IFERROR(VLOOKUP(B395,'Cadastro Estacoes'!$A:$B,2,0),"")</f>
        <v>SISMO®TEBARPILOTS</v>
      </c>
      <c r="Q395" s="4"/>
      <c r="R395" s="4"/>
      <c r="S395" s="4"/>
      <c r="T395" s="4"/>
      <c r="U395" s="4"/>
      <c r="V395" s="4"/>
      <c r="W395" s="4"/>
      <c r="X395" s="4"/>
      <c r="Y395" s="4"/>
      <c r="Z395" s="4"/>
    </row>
    <row r="396" ht="12.75" customHeight="1">
      <c r="A396" s="9" t="s">
        <v>1492</v>
      </c>
      <c r="B396" s="10" t="s">
        <v>788</v>
      </c>
      <c r="C396" s="11" t="s">
        <v>1493</v>
      </c>
      <c r="D396" s="12">
        <v>3.0</v>
      </c>
      <c r="E396" s="13" t="s">
        <v>1494</v>
      </c>
      <c r="F396" s="14" t="str">
        <f>IF(Tabela18[[#This Row],[Estações]]="HMOFICINA","VMS",IFERROR(VLOOKUP(B396,'Cadastro Estacoes'!$A$2:$Z$201,26,0),""))</f>
        <v>#ERROR!</v>
      </c>
      <c r="G396" s="15" t="s">
        <v>67</v>
      </c>
      <c r="H396" s="15" t="s">
        <v>1495</v>
      </c>
      <c r="I396" s="15"/>
      <c r="J396" s="15"/>
      <c r="K396" s="15" t="s">
        <v>26</v>
      </c>
      <c r="L396" s="15" t="s">
        <v>37</v>
      </c>
      <c r="M396" s="16" t="s">
        <v>314</v>
      </c>
      <c r="N396" s="15" t="s">
        <v>78</v>
      </c>
      <c r="O396" s="17" t="s">
        <v>314</v>
      </c>
      <c r="P396" s="18" t="str">
        <f>IFERROR(VLOOKUP(B396,'Cadastro Estacoes'!$A:$B,2,0),"")</f>
        <v>SISMO®SPPILOTS</v>
      </c>
      <c r="Q396" s="4"/>
      <c r="R396" s="4"/>
      <c r="S396" s="4"/>
      <c r="T396" s="4"/>
      <c r="U396" s="4"/>
      <c r="V396" s="4"/>
      <c r="W396" s="4"/>
      <c r="X396" s="4"/>
      <c r="Y396" s="4"/>
      <c r="Z396" s="4"/>
    </row>
    <row r="397" ht="12.75" customHeight="1">
      <c r="A397" s="9" t="s">
        <v>1496</v>
      </c>
      <c r="B397" s="10" t="s">
        <v>788</v>
      </c>
      <c r="C397" s="11" t="s">
        <v>1497</v>
      </c>
      <c r="D397" s="12">
        <v>0.0</v>
      </c>
      <c r="E397" s="13" t="s">
        <v>349</v>
      </c>
      <c r="F397" s="14" t="str">
        <f>IF(Tabela18[[#This Row],[Estações]]="HMOFICINA","VMS",IFERROR(VLOOKUP(B397,'Cadastro Estacoes'!$A$2:$Z$201,26,0),""))</f>
        <v>#ERROR!</v>
      </c>
      <c r="G397" s="15" t="s">
        <v>67</v>
      </c>
      <c r="H397" s="15" t="s">
        <v>1498</v>
      </c>
      <c r="I397" s="15"/>
      <c r="J397" s="15"/>
      <c r="K397" s="15" t="s">
        <v>26</v>
      </c>
      <c r="L397" s="15" t="s">
        <v>37</v>
      </c>
      <c r="M397" s="16" t="s">
        <v>314</v>
      </c>
      <c r="N397" s="15" t="s">
        <v>78</v>
      </c>
      <c r="O397" s="17" t="s">
        <v>314</v>
      </c>
      <c r="P397" s="18" t="str">
        <f>IFERROR(VLOOKUP(B397,'Cadastro Estacoes'!$A:$B,2,0),"")</f>
        <v>SISMO®SPPILOTS</v>
      </c>
      <c r="Q397" s="4"/>
      <c r="R397" s="4"/>
      <c r="S397" s="4"/>
      <c r="T397" s="4"/>
      <c r="U397" s="4"/>
      <c r="V397" s="4"/>
      <c r="W397" s="4"/>
      <c r="X397" s="4"/>
      <c r="Y397" s="4"/>
      <c r="Z397" s="4"/>
    </row>
    <row r="398" ht="12.75" customHeight="1">
      <c r="A398" s="9" t="s">
        <v>1499</v>
      </c>
      <c r="B398" s="10" t="s">
        <v>1500</v>
      </c>
      <c r="C398" s="11" t="s">
        <v>1501</v>
      </c>
      <c r="D398" s="12">
        <v>0.0</v>
      </c>
      <c r="E398" s="13" t="s">
        <v>355</v>
      </c>
      <c r="F398" s="14" t="str">
        <f>IF(Tabela18[[#This Row],[Estações]]="HMOFICINA","VMS",IFERROR(VLOOKUP(B398,'Cadastro Estacoes'!$A$2:$Z$201,26,0),""))</f>
        <v>#ERROR!</v>
      </c>
      <c r="G398" s="15" t="s">
        <v>67</v>
      </c>
      <c r="H398" s="15" t="s">
        <v>1502</v>
      </c>
      <c r="I398" s="15" t="s">
        <v>1503</v>
      </c>
      <c r="J398" s="15"/>
      <c r="K398" s="15" t="s">
        <v>52</v>
      </c>
      <c r="L398" s="15" t="s">
        <v>43</v>
      </c>
      <c r="M398" s="16" t="s">
        <v>325</v>
      </c>
      <c r="N398" s="15" t="s">
        <v>78</v>
      </c>
      <c r="O398" s="17">
        <v>44166.0</v>
      </c>
      <c r="P398" s="18" t="str">
        <f>IFERROR(VLOOKUP(B398,'Cadastro Estacoes'!$A:$B,2,0),"")</f>
        <v>COLETA®EICOMNOR</v>
      </c>
      <c r="Q398" s="4"/>
      <c r="R398" s="4"/>
      <c r="S398" s="4"/>
      <c r="T398" s="4"/>
      <c r="U398" s="4"/>
      <c r="V398" s="4"/>
      <c r="W398" s="4"/>
      <c r="X398" s="4"/>
      <c r="Y398" s="4"/>
      <c r="Z398" s="4"/>
    </row>
    <row r="399" ht="12.75" customHeight="1">
      <c r="A399" s="9" t="s">
        <v>1504</v>
      </c>
      <c r="B399" s="10" t="s">
        <v>1500</v>
      </c>
      <c r="C399" s="11" t="s">
        <v>1505</v>
      </c>
      <c r="D399" s="12">
        <v>0.0</v>
      </c>
      <c r="E399" s="13" t="s">
        <v>355</v>
      </c>
      <c r="F399" s="14" t="str">
        <f>IF(Tabela18[[#This Row],[Estações]]="HMOFICINA","VMS",IFERROR(VLOOKUP(B399,'Cadastro Estacoes'!$A$2:$Z$201,26,0),""))</f>
        <v>#ERROR!</v>
      </c>
      <c r="G399" s="15" t="s">
        <v>67</v>
      </c>
      <c r="H399" s="15" t="s">
        <v>1506</v>
      </c>
      <c r="I399" s="15" t="s">
        <v>1507</v>
      </c>
      <c r="J399" s="15"/>
      <c r="K399" s="15" t="s">
        <v>52</v>
      </c>
      <c r="L399" s="15" t="s">
        <v>43</v>
      </c>
      <c r="M399" s="16" t="s">
        <v>325</v>
      </c>
      <c r="N399" s="15" t="s">
        <v>78</v>
      </c>
      <c r="O399" s="17">
        <v>44166.0</v>
      </c>
      <c r="P399" s="18" t="str">
        <f>IFERROR(VLOOKUP(B399,'Cadastro Estacoes'!$A:$B,2,0),"")</f>
        <v>COLETA®EICOMNOR</v>
      </c>
      <c r="Q399" s="4"/>
      <c r="R399" s="4"/>
      <c r="S399" s="4"/>
      <c r="T399" s="4"/>
      <c r="U399" s="4"/>
      <c r="V399" s="4"/>
      <c r="W399" s="4"/>
      <c r="X399" s="4"/>
      <c r="Y399" s="4"/>
      <c r="Z399" s="4"/>
    </row>
    <row r="400" ht="12.75" customHeight="1">
      <c r="A400" s="9" t="s">
        <v>1508</v>
      </c>
      <c r="B400" s="10" t="s">
        <v>511</v>
      </c>
      <c r="C400" s="11" t="s">
        <v>1509</v>
      </c>
      <c r="D400" s="12">
        <v>0.0</v>
      </c>
      <c r="E400" s="13" t="s">
        <v>1510</v>
      </c>
      <c r="F400" s="14" t="str">
        <f>IF(Tabela18[[#This Row],[Estações]]="HMOFICINA","VMS",IFERROR(VLOOKUP(B400,'Cadastro Estacoes'!$A$2:$Z$201,26,0),""))</f>
        <v>#ERROR!</v>
      </c>
      <c r="G400" s="15" t="s">
        <v>67</v>
      </c>
      <c r="H400" s="15" t="s">
        <v>1511</v>
      </c>
      <c r="I400" s="15" t="s">
        <v>1512</v>
      </c>
      <c r="J400" s="15">
        <v>2.0</v>
      </c>
      <c r="K400" s="15" t="s">
        <v>58</v>
      </c>
      <c r="L400" s="15" t="s">
        <v>147</v>
      </c>
      <c r="M400" s="16" t="s">
        <v>325</v>
      </c>
      <c r="N400" s="15" t="s">
        <v>78</v>
      </c>
      <c r="O400" s="17">
        <v>44174.0</v>
      </c>
      <c r="P400" s="18" t="str">
        <f>IFERROR(VLOOKUP(B400,'Cadastro Estacoes'!$A:$B,2,0),"")</f>
        <v>SISMO®BTS</v>
      </c>
      <c r="Q400" s="4"/>
      <c r="R400" s="4"/>
      <c r="S400" s="4"/>
      <c r="T400" s="4"/>
      <c r="U400" s="4"/>
      <c r="V400" s="4"/>
      <c r="W400" s="4"/>
      <c r="X400" s="4"/>
      <c r="Y400" s="4"/>
      <c r="Z400" s="4"/>
    </row>
    <row r="401" ht="12.75" customHeight="1">
      <c r="A401" s="9" t="s">
        <v>1513</v>
      </c>
      <c r="B401" s="10" t="s">
        <v>1107</v>
      </c>
      <c r="C401" s="11" t="s">
        <v>1514</v>
      </c>
      <c r="D401" s="12">
        <v>1.0</v>
      </c>
      <c r="E401" s="13" t="s">
        <v>1510</v>
      </c>
      <c r="F401" s="14" t="str">
        <f>IF(Tabela18[[#This Row],[Estações]]="HMOFICINA","VMS",IFERROR(VLOOKUP(B401,'Cadastro Estacoes'!$A$2:$Z$201,26,0),""))</f>
        <v>#ERROR!</v>
      </c>
      <c r="G401" s="15" t="s">
        <v>67</v>
      </c>
      <c r="H401" s="15" t="s">
        <v>1515</v>
      </c>
      <c r="I401" s="15" t="s">
        <v>1516</v>
      </c>
      <c r="J401" s="15">
        <v>3.0</v>
      </c>
      <c r="K401" s="15" t="s">
        <v>26</v>
      </c>
      <c r="L401" s="15" t="s">
        <v>147</v>
      </c>
      <c r="M401" s="16" t="s">
        <v>325</v>
      </c>
      <c r="N401" s="15" t="s">
        <v>78</v>
      </c>
      <c r="O401" s="17">
        <v>44177.0</v>
      </c>
      <c r="P401" s="18" t="str">
        <f>IFERROR(VLOOKUP(B401,'Cadastro Estacoes'!$A:$B,2,0),"")</f>
        <v>SISMO®PSE</v>
      </c>
      <c r="Q401" s="4"/>
      <c r="R401" s="4"/>
      <c r="S401" s="4"/>
      <c r="T401" s="4"/>
      <c r="U401" s="4"/>
      <c r="V401" s="4"/>
      <c r="W401" s="4"/>
      <c r="X401" s="4"/>
      <c r="Y401" s="4"/>
      <c r="Z401" s="4"/>
    </row>
    <row r="402" ht="12.75" customHeight="1">
      <c r="A402" s="9" t="s">
        <v>1517</v>
      </c>
      <c r="B402" s="10" t="s">
        <v>228</v>
      </c>
      <c r="C402" s="11" t="s">
        <v>1518</v>
      </c>
      <c r="D402" s="12">
        <v>0.0</v>
      </c>
      <c r="E402" s="13" t="s">
        <v>355</v>
      </c>
      <c r="F402" s="14" t="str">
        <f>IF(Tabela18[[#This Row],[Estações]]="HMOFICINA","VMS",IFERROR(VLOOKUP(B402,'Cadastro Estacoes'!$A$2:$Z$201,26,0),""))</f>
        <v>#ERROR!</v>
      </c>
      <c r="G402" s="15" t="s">
        <v>67</v>
      </c>
      <c r="H402" s="15" t="s">
        <v>1519</v>
      </c>
      <c r="I402" s="15" t="s">
        <v>1520</v>
      </c>
      <c r="J402" s="15">
        <v>5.0</v>
      </c>
      <c r="K402" s="15" t="s">
        <v>58</v>
      </c>
      <c r="L402" s="15" t="s">
        <v>147</v>
      </c>
      <c r="M402" s="16" t="s">
        <v>325</v>
      </c>
      <c r="N402" s="15" t="s">
        <v>78</v>
      </c>
      <c r="O402" s="17" t="s">
        <v>325</v>
      </c>
      <c r="P402" s="18" t="str">
        <f>IFERROR(VLOOKUP(B402,'Cadastro Estacoes'!$A:$B,2,0),"")</f>
        <v>SISMO®TAPAJOS</v>
      </c>
      <c r="Q402" s="4"/>
      <c r="R402" s="4"/>
      <c r="S402" s="4"/>
      <c r="T402" s="4"/>
      <c r="U402" s="4"/>
      <c r="V402" s="4"/>
      <c r="W402" s="4"/>
      <c r="X402" s="4"/>
      <c r="Y402" s="4"/>
      <c r="Z402" s="4"/>
    </row>
    <row r="403" ht="12.75" customHeight="1">
      <c r="A403" s="9" t="s">
        <v>1521</v>
      </c>
      <c r="B403" s="10" t="s">
        <v>994</v>
      </c>
      <c r="C403" s="11" t="s">
        <v>1522</v>
      </c>
      <c r="D403" s="12">
        <v>1.0</v>
      </c>
      <c r="E403" s="13" t="s">
        <v>355</v>
      </c>
      <c r="F403" s="14" t="str">
        <f>IF(Tabela18[[#This Row],[Estações]]="HMOFICINA","VMS",IFERROR(VLOOKUP(B403,'Cadastro Estacoes'!$A$2:$Z$201,26,0),""))</f>
        <v>#ERROR!</v>
      </c>
      <c r="G403" s="15" t="s">
        <v>67</v>
      </c>
      <c r="H403" s="15" t="s">
        <v>1523</v>
      </c>
      <c r="I403" s="15" t="s">
        <v>1524</v>
      </c>
      <c r="J403" s="15">
        <v>5.0</v>
      </c>
      <c r="K403" s="15" t="s">
        <v>30</v>
      </c>
      <c r="L403" s="15" t="s">
        <v>147</v>
      </c>
      <c r="M403" s="16" t="s">
        <v>325</v>
      </c>
      <c r="N403" s="15" t="s">
        <v>22</v>
      </c>
      <c r="O403" s="17">
        <v>44214.0</v>
      </c>
      <c r="P403" s="18" t="str">
        <f>IFERROR(VLOOKUP(B403,'Cadastro Estacoes'!$A:$B,2,0),"")</f>
        <v>SISMO®GUANABARA</v>
      </c>
      <c r="Q403" s="4"/>
      <c r="R403" s="4"/>
      <c r="S403" s="4"/>
      <c r="T403" s="4"/>
      <c r="U403" s="4"/>
      <c r="V403" s="4"/>
      <c r="W403" s="4"/>
      <c r="X403" s="4"/>
      <c r="Y403" s="4"/>
      <c r="Z403" s="4"/>
    </row>
    <row r="404" ht="12.75" customHeight="1">
      <c r="A404" s="9" t="s">
        <v>1525</v>
      </c>
      <c r="B404" s="10" t="s">
        <v>994</v>
      </c>
      <c r="C404" s="11" t="s">
        <v>1526</v>
      </c>
      <c r="D404" s="12">
        <v>1.0</v>
      </c>
      <c r="E404" s="13" t="s">
        <v>355</v>
      </c>
      <c r="F404" s="14" t="str">
        <f>IF(Tabela18[[#This Row],[Estações]]="HMOFICINA","VMS",IFERROR(VLOOKUP(B404,'Cadastro Estacoes'!$A$2:$Z$201,26,0),""))</f>
        <v>#ERROR!</v>
      </c>
      <c r="G404" s="15" t="s">
        <v>67</v>
      </c>
      <c r="H404" s="15" t="s">
        <v>1527</v>
      </c>
      <c r="I404" s="15" t="s">
        <v>1528</v>
      </c>
      <c r="J404" s="15">
        <v>2.0</v>
      </c>
      <c r="K404" s="15" t="s">
        <v>30</v>
      </c>
      <c r="L404" s="15" t="s">
        <v>147</v>
      </c>
      <c r="M404" s="16" t="s">
        <v>325</v>
      </c>
      <c r="N404" s="15" t="s">
        <v>78</v>
      </c>
      <c r="O404" s="17">
        <v>44218.0</v>
      </c>
      <c r="P404" s="18" t="str">
        <f>IFERROR(VLOOKUP(B404,'Cadastro Estacoes'!$A:$B,2,0),"")</f>
        <v>SISMO®GUANABARA</v>
      </c>
      <c r="Q404" s="4"/>
      <c r="R404" s="4"/>
      <c r="S404" s="4"/>
      <c r="T404" s="4"/>
      <c r="U404" s="4"/>
      <c r="V404" s="4"/>
      <c r="W404" s="4"/>
      <c r="X404" s="4"/>
      <c r="Y404" s="4"/>
      <c r="Z404" s="4"/>
    </row>
    <row r="405" ht="12.75" customHeight="1">
      <c r="A405" s="9" t="s">
        <v>1529</v>
      </c>
      <c r="B405" s="10" t="s">
        <v>963</v>
      </c>
      <c r="C405" s="11" t="s">
        <v>1530</v>
      </c>
      <c r="D405" s="12">
        <v>1.0</v>
      </c>
      <c r="E405" s="22" t="s">
        <v>355</v>
      </c>
      <c r="F405" s="14" t="str">
        <f>IF(Tabela18[[#This Row],[Estações]]="HMOFICINA","VMS",IFERROR(VLOOKUP(B405,'Cadastro Estacoes'!$A$2:$Z$201,26,0),""))</f>
        <v>#ERROR!</v>
      </c>
      <c r="G405" s="23" t="s">
        <v>67</v>
      </c>
      <c r="H405" s="23" t="s">
        <v>1531</v>
      </c>
      <c r="I405" s="23" t="s">
        <v>1532</v>
      </c>
      <c r="J405" s="23">
        <v>2.0</v>
      </c>
      <c r="K405" s="15" t="s">
        <v>26</v>
      </c>
      <c r="L405" s="23" t="s">
        <v>147</v>
      </c>
      <c r="M405" s="24" t="s">
        <v>325</v>
      </c>
      <c r="N405" s="23" t="s">
        <v>78</v>
      </c>
      <c r="O405" s="17" t="s">
        <v>325</v>
      </c>
      <c r="P405" s="18" t="str">
        <f>IFERROR(VLOOKUP(B405,'Cadastro Estacoes'!$A:$B,2,0),"")</f>
        <v>SISMO®BHGE</v>
      </c>
      <c r="Q405" s="4"/>
      <c r="R405" s="4"/>
      <c r="S405" s="4"/>
      <c r="T405" s="4"/>
      <c r="U405" s="4"/>
      <c r="V405" s="4"/>
      <c r="W405" s="4"/>
      <c r="X405" s="4"/>
      <c r="Y405" s="4"/>
      <c r="Z405" s="4"/>
    </row>
    <row r="406" ht="12.75" customHeight="1">
      <c r="A406" s="9" t="s">
        <v>1533</v>
      </c>
      <c r="B406" s="10" t="s">
        <v>136</v>
      </c>
      <c r="C406" s="21" t="s">
        <v>1534</v>
      </c>
      <c r="D406" s="25">
        <v>1.0</v>
      </c>
      <c r="E406" s="13" t="s">
        <v>355</v>
      </c>
      <c r="F406" s="14" t="str">
        <f>IF(Tabela18[[#This Row],[Estações]]="HMOFICINA","VMS",IFERROR(VLOOKUP(B406,'Cadastro Estacoes'!$A$2:$Z$201,26,0),""))</f>
        <v>#ERROR!</v>
      </c>
      <c r="G406" s="15" t="s">
        <v>67</v>
      </c>
      <c r="H406" s="15" t="s">
        <v>1535</v>
      </c>
      <c r="I406" s="15"/>
      <c r="J406" s="15">
        <v>2.0</v>
      </c>
      <c r="K406" s="15" t="s">
        <v>19</v>
      </c>
      <c r="L406" s="15" t="s">
        <v>147</v>
      </c>
      <c r="M406" s="16" t="s">
        <v>325</v>
      </c>
      <c r="N406" s="15" t="s">
        <v>78</v>
      </c>
      <c r="O406" s="17">
        <v>44166.0</v>
      </c>
      <c r="P406" s="18" t="str">
        <f>IFERROR(VLOOKUP(B406,'Cadastro Estacoes'!$A:$B,2,0),"")</f>
        <v>SISMO®VALEPDM</v>
      </c>
      <c r="Q406" s="4"/>
      <c r="R406" s="4"/>
      <c r="S406" s="4"/>
      <c r="T406" s="4"/>
      <c r="U406" s="4"/>
      <c r="V406" s="4"/>
      <c r="W406" s="4"/>
      <c r="X406" s="4"/>
      <c r="Y406" s="4"/>
      <c r="Z406" s="4"/>
    </row>
    <row r="407" ht="12.75" customHeight="1">
      <c r="A407" s="9" t="s">
        <v>1536</v>
      </c>
      <c r="B407" s="10" t="s">
        <v>138</v>
      </c>
      <c r="C407" s="21" t="s">
        <v>1534</v>
      </c>
      <c r="D407" s="25">
        <v>1.0</v>
      </c>
      <c r="E407" s="13" t="s">
        <v>355</v>
      </c>
      <c r="F407" s="14" t="str">
        <f>IF(Tabela18[[#This Row],[Estações]]="HMOFICINA","VMS",IFERROR(VLOOKUP(B407,'Cadastro Estacoes'!$A$2:$Z$201,26,0),""))</f>
        <v>#ERROR!</v>
      </c>
      <c r="G407" s="15" t="s">
        <v>1114</v>
      </c>
      <c r="H407" s="15" t="s">
        <v>1535</v>
      </c>
      <c r="I407" s="15"/>
      <c r="J407" s="15">
        <v>2.0</v>
      </c>
      <c r="K407" s="15" t="s">
        <v>19</v>
      </c>
      <c r="L407" s="15" t="s">
        <v>147</v>
      </c>
      <c r="M407" s="16" t="s">
        <v>325</v>
      </c>
      <c r="N407" s="15" t="s">
        <v>78</v>
      </c>
      <c r="O407" s="17">
        <v>44368.0</v>
      </c>
      <c r="P407" s="18" t="str">
        <f>IFERROR(VLOOKUP(B407,'Cadastro Estacoes'!$A:$B,2,0),"")</f>
        <v>SISMO®VALEPDM</v>
      </c>
      <c r="Q407" s="4"/>
      <c r="R407" s="4"/>
      <c r="S407" s="4"/>
      <c r="T407" s="4"/>
      <c r="U407" s="4"/>
      <c r="V407" s="4"/>
      <c r="W407" s="4"/>
      <c r="X407" s="4"/>
      <c r="Y407" s="4"/>
      <c r="Z407" s="4"/>
    </row>
    <row r="408" ht="12.75" customHeight="1">
      <c r="A408" s="9" t="s">
        <v>1537</v>
      </c>
      <c r="B408" s="10" t="s">
        <v>348</v>
      </c>
      <c r="C408" s="21" t="s">
        <v>1538</v>
      </c>
      <c r="D408" s="25">
        <v>0.0</v>
      </c>
      <c r="E408" s="13" t="s">
        <v>355</v>
      </c>
      <c r="F408" s="14" t="str">
        <f>IF(Tabela18[[#This Row],[Estações]]="HMOFICINA","VMS",IFERROR(VLOOKUP(B408,'Cadastro Estacoes'!$A$2:$Z$201,26,0),""))</f>
        <v>#ERROR!</v>
      </c>
      <c r="G408" s="15" t="s">
        <v>67</v>
      </c>
      <c r="H408" s="15" t="s">
        <v>1539</v>
      </c>
      <c r="I408" s="15"/>
      <c r="J408" s="15">
        <v>2.0</v>
      </c>
      <c r="K408" s="15" t="s">
        <v>19</v>
      </c>
      <c r="L408" s="15" t="s">
        <v>147</v>
      </c>
      <c r="M408" s="16" t="s">
        <v>325</v>
      </c>
      <c r="N408" s="15" t="s">
        <v>78</v>
      </c>
      <c r="O408" s="17">
        <v>44166.0</v>
      </c>
      <c r="P408" s="18" t="str">
        <f>IFERROR(VLOOKUP(B408,'Cadastro Estacoes'!$A:$B,2,0),"")</f>
        <v>SISMO®ALUMAR</v>
      </c>
      <c r="Q408" s="4"/>
      <c r="R408" s="4"/>
      <c r="S408" s="4"/>
      <c r="T408" s="4"/>
      <c r="U408" s="4"/>
      <c r="V408" s="4"/>
      <c r="W408" s="4"/>
      <c r="X408" s="4"/>
      <c r="Y408" s="4"/>
      <c r="Z408" s="4"/>
    </row>
    <row r="409" ht="12.75" customHeight="1">
      <c r="A409" s="9" t="s">
        <v>1540</v>
      </c>
      <c r="B409" s="10" t="s">
        <v>480</v>
      </c>
      <c r="C409" s="11" t="s">
        <v>1541</v>
      </c>
      <c r="D409" s="12">
        <v>0.0</v>
      </c>
      <c r="E409" s="13" t="s">
        <v>355</v>
      </c>
      <c r="F409" s="14" t="str">
        <f>IF(Tabela18[[#This Row],[Estações]]="HMOFICINA","VMS",IFERROR(VLOOKUP(B409,'Cadastro Estacoes'!$A$2:$Z$201,26,0),""))</f>
        <v>#ERROR!</v>
      </c>
      <c r="G409" s="15" t="s">
        <v>67</v>
      </c>
      <c r="H409" s="15" t="s">
        <v>1542</v>
      </c>
      <c r="I409" s="15" t="s">
        <v>1543</v>
      </c>
      <c r="J409" s="15">
        <v>2.0</v>
      </c>
      <c r="K409" s="15" t="s">
        <v>77</v>
      </c>
      <c r="L409" s="15" t="s">
        <v>147</v>
      </c>
      <c r="M409" s="16" t="s">
        <v>325</v>
      </c>
      <c r="N409" s="15" t="s">
        <v>78</v>
      </c>
      <c r="O409" s="17">
        <v>44134.0</v>
      </c>
      <c r="P409" s="18" t="str">
        <f>IFERROR(VLOOKUP(B409,'Cadastro Estacoes'!$A:$B,2,0),"")</f>
        <v>SISMO®CONSORCIO</v>
      </c>
      <c r="Q409" s="4"/>
      <c r="R409" s="4"/>
      <c r="S409" s="4"/>
      <c r="T409" s="4"/>
      <c r="U409" s="4"/>
      <c r="V409" s="4"/>
      <c r="W409" s="4"/>
      <c r="X409" s="4"/>
      <c r="Y409" s="4"/>
      <c r="Z409" s="4"/>
    </row>
    <row r="410" ht="12.75" customHeight="1">
      <c r="A410" s="9" t="s">
        <v>1544</v>
      </c>
      <c r="B410" s="10" t="s">
        <v>228</v>
      </c>
      <c r="C410" s="11" t="s">
        <v>1545</v>
      </c>
      <c r="D410" s="12">
        <v>1.0</v>
      </c>
      <c r="E410" s="13" t="s">
        <v>355</v>
      </c>
      <c r="F410" s="14" t="str">
        <f>IF(Tabela18[[#This Row],[Estações]]="HMOFICINA","VMS",IFERROR(VLOOKUP(B410,'Cadastro Estacoes'!$A$2:$Z$201,26,0),""))</f>
        <v>#ERROR!</v>
      </c>
      <c r="G410" s="15" t="s">
        <v>67</v>
      </c>
      <c r="H410" s="15" t="s">
        <v>1546</v>
      </c>
      <c r="I410" s="15" t="s">
        <v>1185</v>
      </c>
      <c r="J410" s="15"/>
      <c r="K410" s="15" t="s">
        <v>58</v>
      </c>
      <c r="L410" s="15" t="s">
        <v>40</v>
      </c>
      <c r="M410" s="16" t="s">
        <v>325</v>
      </c>
      <c r="N410" s="15" t="s">
        <v>78</v>
      </c>
      <c r="O410" s="17" t="s">
        <v>325</v>
      </c>
      <c r="P410" s="18" t="str">
        <f>IFERROR(VLOOKUP(B410,'Cadastro Estacoes'!$A:$B,2,0),"")</f>
        <v>SISMO®TAPAJOS</v>
      </c>
      <c r="Q410" s="4"/>
      <c r="R410" s="4"/>
      <c r="S410" s="4"/>
      <c r="T410" s="4"/>
      <c r="U410" s="4"/>
      <c r="V410" s="4"/>
      <c r="W410" s="4"/>
      <c r="X410" s="4"/>
      <c r="Y410" s="4"/>
      <c r="Z410" s="4"/>
    </row>
    <row r="411" ht="12.75" customHeight="1">
      <c r="A411" s="9" t="s">
        <v>1547</v>
      </c>
      <c r="B411" s="10" t="s">
        <v>348</v>
      </c>
      <c r="C411" s="11" t="s">
        <v>1548</v>
      </c>
      <c r="D411" s="12">
        <v>1.0</v>
      </c>
      <c r="E411" s="13" t="s">
        <v>355</v>
      </c>
      <c r="F411" s="14" t="str">
        <f>IF(Tabela18[[#This Row],[Estações]]="HMOFICINA","VMS",IFERROR(VLOOKUP(B411,'Cadastro Estacoes'!$A$2:$Z$201,26,0),""))</f>
        <v>#ERROR!</v>
      </c>
      <c r="G411" s="15" t="s">
        <v>67</v>
      </c>
      <c r="H411" s="15" t="s">
        <v>1549</v>
      </c>
      <c r="I411" s="15" t="s">
        <v>1550</v>
      </c>
      <c r="J411" s="15"/>
      <c r="K411" s="15" t="s">
        <v>19</v>
      </c>
      <c r="L411" s="15" t="s">
        <v>40</v>
      </c>
      <c r="M411" s="16" t="s">
        <v>325</v>
      </c>
      <c r="N411" s="15" t="s">
        <v>78</v>
      </c>
      <c r="O411" s="17">
        <v>44166.0</v>
      </c>
      <c r="P411" s="18" t="str">
        <f>IFERROR(VLOOKUP(B411,'Cadastro Estacoes'!$A:$B,2,0),"")</f>
        <v>SISMO®ALUMAR</v>
      </c>
      <c r="Q411" s="4"/>
      <c r="R411" s="4"/>
      <c r="S411" s="4"/>
      <c r="T411" s="4"/>
      <c r="U411" s="4"/>
      <c r="V411" s="4"/>
      <c r="W411" s="4"/>
      <c r="X411" s="4"/>
      <c r="Y411" s="4"/>
      <c r="Z411" s="4"/>
    </row>
    <row r="412" ht="12.75" customHeight="1">
      <c r="A412" s="9" t="s">
        <v>1551</v>
      </c>
      <c r="B412" s="10" t="s">
        <v>112</v>
      </c>
      <c r="C412" s="11" t="s">
        <v>1552</v>
      </c>
      <c r="D412" s="12">
        <v>0.0</v>
      </c>
      <c r="E412" s="13" t="s">
        <v>355</v>
      </c>
      <c r="F412" s="14" t="str">
        <f>IF(Tabela18[[#This Row],[Estações]]="HMOFICINA","VMS",IFERROR(VLOOKUP(B412,'Cadastro Estacoes'!$A$2:$Z$201,26,0),""))</f>
        <v>#ERROR!</v>
      </c>
      <c r="G412" s="15" t="s">
        <v>67</v>
      </c>
      <c r="H412" s="15" t="s">
        <v>1553</v>
      </c>
      <c r="I412" s="15" t="s">
        <v>1554</v>
      </c>
      <c r="J412" s="15"/>
      <c r="K412" s="15" t="s">
        <v>23</v>
      </c>
      <c r="L412" s="15" t="s">
        <v>43</v>
      </c>
      <c r="M412" s="16" t="s">
        <v>325</v>
      </c>
      <c r="N412" s="15" t="s">
        <v>78</v>
      </c>
      <c r="O412" s="17" t="s">
        <v>325</v>
      </c>
      <c r="P412" s="18" t="str">
        <f>IFERROR(VLOOKUP(B412,'Cadastro Estacoes'!$A:$B,2,0),"")</f>
        <v>SISMO®PARANAGUAPILOTS</v>
      </c>
      <c r="Q412" s="4"/>
      <c r="R412" s="4"/>
      <c r="S412" s="4"/>
      <c r="T412" s="4"/>
      <c r="U412" s="4"/>
      <c r="V412" s="4"/>
      <c r="W412" s="4"/>
      <c r="X412" s="4"/>
      <c r="Y412" s="4"/>
      <c r="Z412" s="4"/>
    </row>
    <row r="413" ht="12.75" customHeight="1">
      <c r="A413" s="9" t="s">
        <v>1555</v>
      </c>
      <c r="B413" s="10" t="s">
        <v>1107</v>
      </c>
      <c r="C413" s="11" t="s">
        <v>1245</v>
      </c>
      <c r="D413" s="12">
        <v>2.0</v>
      </c>
      <c r="E413" s="13" t="s">
        <v>355</v>
      </c>
      <c r="F413" s="14" t="str">
        <f>IF(Tabela18[[#This Row],[Estações]]="HMOFICINA","VMS",IFERROR(VLOOKUP(B413,'Cadastro Estacoes'!$A$2:$Z$201,26,0),""))</f>
        <v>#ERROR!</v>
      </c>
      <c r="G413" s="15" t="s">
        <v>67</v>
      </c>
      <c r="H413" s="15" t="s">
        <v>1556</v>
      </c>
      <c r="I413" s="15"/>
      <c r="J413" s="15">
        <v>1.0</v>
      </c>
      <c r="K413" s="15"/>
      <c r="L413" s="15" t="s">
        <v>77</v>
      </c>
      <c r="M413" s="16" t="s">
        <v>1557</v>
      </c>
      <c r="N413" s="15" t="s">
        <v>78</v>
      </c>
      <c r="O413" s="13" t="s">
        <v>355</v>
      </c>
      <c r="P413" s="18" t="str">
        <f>IFERROR(VLOOKUP(B413,'Cadastro Estacoes'!$A:$B,2,0),"")</f>
        <v>SISMO®PSE</v>
      </c>
      <c r="Q413" s="4"/>
      <c r="R413" s="4"/>
      <c r="S413" s="4"/>
      <c r="T413" s="4"/>
      <c r="U413" s="4"/>
      <c r="V413" s="4"/>
      <c r="W413" s="4"/>
      <c r="X413" s="4"/>
      <c r="Y413" s="4"/>
      <c r="Z413" s="4"/>
    </row>
    <row r="414" ht="12.75" customHeight="1">
      <c r="A414" s="9" t="s">
        <v>1558</v>
      </c>
      <c r="B414" s="10" t="s">
        <v>980</v>
      </c>
      <c r="C414" s="11" t="s">
        <v>1559</v>
      </c>
      <c r="D414" s="12">
        <v>0.0</v>
      </c>
      <c r="E414" s="13" t="s">
        <v>1560</v>
      </c>
      <c r="F414" s="14" t="str">
        <f>IF(Tabela18[[#This Row],[Estações]]="HMOFICINA","VMS",IFERROR(VLOOKUP(B414,'Cadastro Estacoes'!$A$2:$Z$201,26,0),""))</f>
        <v>#ERROR!</v>
      </c>
      <c r="G414" s="15" t="s">
        <v>67</v>
      </c>
      <c r="H414" s="15" t="s">
        <v>1561</v>
      </c>
      <c r="I414" s="15"/>
      <c r="J414" s="15">
        <v>1.0</v>
      </c>
      <c r="K414" s="15" t="s">
        <v>26</v>
      </c>
      <c r="L414" s="15" t="s">
        <v>77</v>
      </c>
      <c r="M414" s="16" t="s">
        <v>1557</v>
      </c>
      <c r="N414" s="15" t="s">
        <v>22</v>
      </c>
      <c r="O414" s="17">
        <v>44138.0</v>
      </c>
      <c r="P414" s="18" t="str">
        <f>IFERROR(VLOOKUP(B414,'Cadastro Estacoes'!$A:$B,2,0),"")</f>
        <v>SISMO®CSN</v>
      </c>
      <c r="Q414" s="4"/>
      <c r="R414" s="4"/>
      <c r="S414" s="4"/>
      <c r="T414" s="4"/>
      <c r="U414" s="4"/>
      <c r="V414" s="4"/>
      <c r="W414" s="4"/>
      <c r="X414" s="4"/>
      <c r="Y414" s="4"/>
      <c r="Z414" s="4"/>
    </row>
    <row r="415" ht="12.75" customHeight="1">
      <c r="A415" s="9" t="s">
        <v>1562</v>
      </c>
      <c r="B415" s="10" t="s">
        <v>980</v>
      </c>
      <c r="C415" s="11" t="s">
        <v>486</v>
      </c>
      <c r="D415" s="12">
        <v>3.0</v>
      </c>
      <c r="E415" s="13" t="s">
        <v>1563</v>
      </c>
      <c r="F415" s="14" t="str">
        <f>IF(Tabela18[[#This Row],[Estações]]="HMOFICINA","VMS",IFERROR(VLOOKUP(B415,'Cadastro Estacoes'!$A$2:$Z$201,26,0),""))</f>
        <v>#ERROR!</v>
      </c>
      <c r="G415" s="23" t="s">
        <v>67</v>
      </c>
      <c r="H415" s="23" t="s">
        <v>1315</v>
      </c>
      <c r="I415" s="23"/>
      <c r="J415" s="23">
        <v>1.0</v>
      </c>
      <c r="K415" s="15"/>
      <c r="L415" s="23" t="s">
        <v>77</v>
      </c>
      <c r="M415" s="16" t="s">
        <v>1557</v>
      </c>
      <c r="N415" s="23" t="s">
        <v>78</v>
      </c>
      <c r="O415" s="22" t="s">
        <v>1563</v>
      </c>
      <c r="P415" s="18" t="str">
        <f>IFERROR(VLOOKUP(B415,'Cadastro Estacoes'!$A:$B,2,0),"")</f>
        <v>SISMO®CSN</v>
      </c>
      <c r="Q415" s="4"/>
      <c r="R415" s="4"/>
      <c r="S415" s="4"/>
      <c r="T415" s="4"/>
      <c r="U415" s="4"/>
      <c r="V415" s="4"/>
      <c r="W415" s="4"/>
      <c r="X415" s="4"/>
      <c r="Y415" s="4"/>
      <c r="Z415" s="4"/>
    </row>
    <row r="416" ht="12.75" customHeight="1">
      <c r="A416" s="9" t="s">
        <v>1564</v>
      </c>
      <c r="B416" s="10" t="s">
        <v>1565</v>
      </c>
      <c r="C416" s="21" t="s">
        <v>1566</v>
      </c>
      <c r="D416" s="25">
        <v>2.0</v>
      </c>
      <c r="E416" s="13" t="s">
        <v>1563</v>
      </c>
      <c r="F416" s="14" t="str">
        <f>IF(Tabela18[[#This Row],[Estações]]="HMOFICINA","VMS",IFERROR(VLOOKUP(B416,'Cadastro Estacoes'!$A$2:$Z$201,26,0),""))</f>
        <v>#ERROR!</v>
      </c>
      <c r="G416" s="15" t="s">
        <v>67</v>
      </c>
      <c r="H416" s="15" t="s">
        <v>1567</v>
      </c>
      <c r="I416" s="15"/>
      <c r="J416" s="15">
        <v>1.0</v>
      </c>
      <c r="K416" s="15"/>
      <c r="L416" s="15" t="s">
        <v>77</v>
      </c>
      <c r="M416" s="16" t="s">
        <v>1557</v>
      </c>
      <c r="N416" s="15" t="s">
        <v>78</v>
      </c>
      <c r="O416" s="13" t="s">
        <v>1563</v>
      </c>
      <c r="P416" s="18" t="str">
        <f>IFERROR(VLOOKUP(B416,'Cadastro Estacoes'!$A:$B,2,0),"")</f>
        <v>SISMO®PSE</v>
      </c>
      <c r="Q416" s="4"/>
      <c r="R416" s="4"/>
      <c r="S416" s="4"/>
      <c r="T416" s="4"/>
      <c r="U416" s="4"/>
      <c r="V416" s="4"/>
      <c r="W416" s="4"/>
      <c r="X416" s="4"/>
      <c r="Y416" s="4"/>
      <c r="Z416" s="4"/>
    </row>
    <row r="417" ht="12.75" customHeight="1">
      <c r="A417" s="9" t="s">
        <v>1568</v>
      </c>
      <c r="B417" s="10" t="s">
        <v>1565</v>
      </c>
      <c r="C417" s="21" t="s">
        <v>1569</v>
      </c>
      <c r="D417" s="25">
        <v>2.0</v>
      </c>
      <c r="E417" s="13" t="s">
        <v>1563</v>
      </c>
      <c r="F417" s="14" t="str">
        <f>IF(Tabela18[[#This Row],[Estações]]="HMOFICINA","VMS",IFERROR(VLOOKUP(B417,'Cadastro Estacoes'!$A$2:$Z$201,26,0),""))</f>
        <v>#ERROR!</v>
      </c>
      <c r="G417" s="15" t="s">
        <v>67</v>
      </c>
      <c r="H417" s="15" t="s">
        <v>1570</v>
      </c>
      <c r="I417" s="15"/>
      <c r="J417" s="15">
        <v>1.0</v>
      </c>
      <c r="K417" s="15"/>
      <c r="L417" s="15" t="s">
        <v>77</v>
      </c>
      <c r="M417" s="16" t="s">
        <v>1557</v>
      </c>
      <c r="N417" s="15" t="s">
        <v>78</v>
      </c>
      <c r="O417" s="17"/>
      <c r="P417" s="18" t="str">
        <f>IFERROR(VLOOKUP(B417,'Cadastro Estacoes'!$A:$B,2,0),"")</f>
        <v>SISMO®PSE</v>
      </c>
      <c r="Q417" s="4"/>
      <c r="R417" s="4"/>
      <c r="S417" s="4"/>
      <c r="T417" s="4"/>
      <c r="U417" s="4"/>
      <c r="V417" s="4"/>
      <c r="W417" s="4"/>
      <c r="X417" s="4"/>
      <c r="Y417" s="4"/>
      <c r="Z417" s="4"/>
    </row>
    <row r="418" ht="12.75" customHeight="1">
      <c r="A418" s="9" t="s">
        <v>1571</v>
      </c>
      <c r="B418" s="10" t="s">
        <v>1572</v>
      </c>
      <c r="C418" s="21" t="s">
        <v>1573</v>
      </c>
      <c r="D418" s="25">
        <v>2.0</v>
      </c>
      <c r="E418" s="13" t="s">
        <v>1563</v>
      </c>
      <c r="F418" s="14" t="str">
        <f>IF(Tabela18[[#This Row],[Estações]]="HMOFICINA","VMS",IFERROR(VLOOKUP(B418,'Cadastro Estacoes'!$A$2:$Z$201,26,0),""))</f>
        <v>#ERROR!</v>
      </c>
      <c r="G418" s="15" t="s">
        <v>67</v>
      </c>
      <c r="H418" s="15" t="s">
        <v>1574</v>
      </c>
      <c r="I418" s="15"/>
      <c r="J418" s="15">
        <v>1.0</v>
      </c>
      <c r="K418" s="15" t="s">
        <v>23</v>
      </c>
      <c r="L418" s="15" t="s">
        <v>77</v>
      </c>
      <c r="M418" s="16" t="s">
        <v>1557</v>
      </c>
      <c r="N418" s="15" t="s">
        <v>78</v>
      </c>
      <c r="O418" s="17">
        <v>44441.0</v>
      </c>
      <c r="P418" s="18" t="str">
        <f>IFERROR(VLOOKUP(B418,'Cadastro Estacoes'!$A:$B,2,0),"")</f>
        <v>SISMO®QUIRIRI</v>
      </c>
      <c r="Q418" s="4"/>
      <c r="R418" s="4"/>
      <c r="S418" s="4"/>
      <c r="T418" s="4"/>
      <c r="U418" s="4"/>
      <c r="V418" s="4"/>
      <c r="W418" s="4"/>
      <c r="X418" s="4"/>
      <c r="Y418" s="4"/>
      <c r="Z418" s="4"/>
    </row>
    <row r="419" ht="12.75" customHeight="1">
      <c r="A419" s="9" t="s">
        <v>1575</v>
      </c>
      <c r="B419" s="10" t="s">
        <v>592</v>
      </c>
      <c r="C419" s="11" t="s">
        <v>1576</v>
      </c>
      <c r="D419" s="12">
        <v>0.0</v>
      </c>
      <c r="E419" s="13" t="s">
        <v>1577</v>
      </c>
      <c r="F419" s="14" t="str">
        <f>IF(Tabela18[[#This Row],[Estações]]="HMOFICINA","VMS",IFERROR(VLOOKUP(B419,'Cadastro Estacoes'!$A$2:$Z$201,26,0),""))</f>
        <v>#ERROR!</v>
      </c>
      <c r="G419" s="15" t="s">
        <v>67</v>
      </c>
      <c r="H419" s="15" t="s">
        <v>1578</v>
      </c>
      <c r="I419" s="15"/>
      <c r="J419" s="15"/>
      <c r="K419" s="15" t="s">
        <v>26</v>
      </c>
      <c r="L419" s="15" t="s">
        <v>589</v>
      </c>
      <c r="M419" s="16" t="s">
        <v>1557</v>
      </c>
      <c r="N419" s="15" t="s">
        <v>78</v>
      </c>
      <c r="O419" s="17">
        <v>44139.0</v>
      </c>
      <c r="P419" s="18" t="str">
        <f>IFERROR(VLOOKUP(B419,'Cadastro Estacoes'!$A:$B,2,0),"")</f>
        <v>SISMO®SPPILOTS</v>
      </c>
      <c r="Q419" s="4"/>
      <c r="R419" s="4"/>
      <c r="S419" s="4"/>
      <c r="T419" s="4"/>
      <c r="U419" s="4"/>
      <c r="V419" s="4"/>
      <c r="W419" s="4"/>
      <c r="X419" s="4"/>
      <c r="Y419" s="4"/>
      <c r="Z419" s="4"/>
    </row>
    <row r="420" ht="12.75" customHeight="1">
      <c r="A420" s="9" t="s">
        <v>1579</v>
      </c>
      <c r="B420" s="10" t="s">
        <v>1223</v>
      </c>
      <c r="C420" s="11" t="s">
        <v>1580</v>
      </c>
      <c r="D420" s="12">
        <v>1.0</v>
      </c>
      <c r="E420" s="13" t="s">
        <v>1577</v>
      </c>
      <c r="F420" s="14" t="str">
        <f>IF(Tabela18[[#This Row],[Estações]]="HMOFICINA","VMS",IFERROR(VLOOKUP(B420,'Cadastro Estacoes'!$A$2:$Z$201,26,0),""))</f>
        <v>#ERROR!</v>
      </c>
      <c r="G420" s="15" t="s">
        <v>67</v>
      </c>
      <c r="H420" s="15"/>
      <c r="I420" s="15"/>
      <c r="J420" s="15"/>
      <c r="K420" s="15" t="s">
        <v>19</v>
      </c>
      <c r="L420" s="15" t="s">
        <v>19</v>
      </c>
      <c r="M420" s="16" t="s">
        <v>1581</v>
      </c>
      <c r="N420" s="15" t="s">
        <v>78</v>
      </c>
      <c r="O420" s="17">
        <v>44166.0</v>
      </c>
      <c r="P420" s="18" t="str">
        <f>IFERROR(VLOOKUP(B420,'Cadastro Estacoes'!$A:$B,2,0),"")</f>
        <v>SISMO®VALEPDM</v>
      </c>
      <c r="Q420" s="4"/>
      <c r="R420" s="4"/>
      <c r="S420" s="4"/>
      <c r="T420" s="4"/>
      <c r="U420" s="4"/>
      <c r="V420" s="4"/>
      <c r="W420" s="4"/>
      <c r="X420" s="4"/>
      <c r="Y420" s="4"/>
      <c r="Z420" s="4"/>
    </row>
    <row r="421" ht="12.75" customHeight="1">
      <c r="A421" s="9" t="s">
        <v>1582</v>
      </c>
      <c r="B421" s="10" t="s">
        <v>717</v>
      </c>
      <c r="C421" s="11" t="s">
        <v>1583</v>
      </c>
      <c r="D421" s="12">
        <v>0.0</v>
      </c>
      <c r="E421" s="13" t="s">
        <v>1584</v>
      </c>
      <c r="F421" s="14" t="str">
        <f>IF(Tabela18[[#This Row],[Estações]]="HMOFICINA","VMS",IFERROR(VLOOKUP(B421,'Cadastro Estacoes'!$A$2:$Z$201,26,0),""))</f>
        <v>#ERROR!</v>
      </c>
      <c r="G421" s="15" t="s">
        <v>67</v>
      </c>
      <c r="H421" s="15"/>
      <c r="I421" s="15"/>
      <c r="J421" s="15"/>
      <c r="K421" s="15" t="s">
        <v>26</v>
      </c>
      <c r="L421" s="15"/>
      <c r="M421" s="16" t="s">
        <v>1585</v>
      </c>
      <c r="N421" s="15" t="s">
        <v>78</v>
      </c>
      <c r="O421" s="17">
        <v>44114.0</v>
      </c>
      <c r="P421" s="18" t="str">
        <f>IFERROR(VLOOKUP(B421,'Cadastro Estacoes'!$A:$B,2,0),"")</f>
        <v>SISMO®SPPILOTS</v>
      </c>
      <c r="Q421" s="4"/>
      <c r="R421" s="4"/>
      <c r="S421" s="4"/>
      <c r="T421" s="4"/>
      <c r="U421" s="4"/>
      <c r="V421" s="4"/>
      <c r="W421" s="4"/>
      <c r="X421" s="4"/>
      <c r="Y421" s="4"/>
      <c r="Z421" s="4"/>
    </row>
    <row r="422" ht="12.75" customHeight="1">
      <c r="A422" s="9" t="s">
        <v>1586</v>
      </c>
      <c r="B422" s="10" t="s">
        <v>1345</v>
      </c>
      <c r="C422" s="11" t="s">
        <v>1587</v>
      </c>
      <c r="D422" s="12">
        <v>2.0</v>
      </c>
      <c r="E422" s="13" t="s">
        <v>1588</v>
      </c>
      <c r="F422" s="14" t="str">
        <f>IF(Tabela18[[#This Row],[Estações]]="HMOFICINA","VMS",IFERROR(VLOOKUP(B422,'Cadastro Estacoes'!$A$2:$Z$201,26,0),""))</f>
        <v>#ERROR!</v>
      </c>
      <c r="G422" s="15" t="s">
        <v>1114</v>
      </c>
      <c r="H422" s="15" t="s">
        <v>1589</v>
      </c>
      <c r="I422" s="15" t="s">
        <v>1590</v>
      </c>
      <c r="J422" s="15"/>
      <c r="K422" s="15"/>
      <c r="L422" s="15" t="s">
        <v>19</v>
      </c>
      <c r="M422" s="16" t="s">
        <v>1591</v>
      </c>
      <c r="N422" s="15" t="s">
        <v>22</v>
      </c>
      <c r="O422" s="17"/>
      <c r="P422" s="18" t="str">
        <f>IFERROR(VLOOKUP(B422,'Cadastro Estacoes'!$A:$B,2,0),"")</f>
        <v>SISMO®VALEPDM</v>
      </c>
      <c r="Q422" s="4"/>
      <c r="R422" s="4"/>
      <c r="S422" s="4"/>
      <c r="T422" s="4"/>
      <c r="U422" s="4"/>
      <c r="V422" s="4"/>
      <c r="W422" s="4"/>
      <c r="X422" s="4"/>
      <c r="Y422" s="4"/>
      <c r="Z422" s="4"/>
    </row>
    <row r="423" ht="12.75" customHeight="1">
      <c r="A423" s="9" t="s">
        <v>1592</v>
      </c>
      <c r="B423" s="10" t="s">
        <v>136</v>
      </c>
      <c r="C423" s="11" t="s">
        <v>1593</v>
      </c>
      <c r="D423" s="12">
        <v>1.0</v>
      </c>
      <c r="E423" s="13" t="s">
        <v>1588</v>
      </c>
      <c r="F423" s="14" t="str">
        <f>IF(Tabela18[[#This Row],[Estações]]="HMOFICINA","VMS",IFERROR(VLOOKUP(B423,'Cadastro Estacoes'!$A$2:$Z$201,26,0),""))</f>
        <v>#ERROR!</v>
      </c>
      <c r="G423" s="15" t="s">
        <v>1114</v>
      </c>
      <c r="H423" s="15" t="s">
        <v>1594</v>
      </c>
      <c r="I423" s="15"/>
      <c r="J423" s="15"/>
      <c r="K423" s="15"/>
      <c r="L423" s="15"/>
      <c r="M423" s="16" t="s">
        <v>1591</v>
      </c>
      <c r="N423" s="15" t="s">
        <v>78</v>
      </c>
      <c r="O423" s="17"/>
      <c r="P423" s="18" t="str">
        <f>IFERROR(VLOOKUP(B423,'Cadastro Estacoes'!$A:$B,2,0),"")</f>
        <v>SISMO®VALEPDM</v>
      </c>
      <c r="Q423" s="4"/>
      <c r="R423" s="4"/>
      <c r="S423" s="4"/>
      <c r="T423" s="4"/>
      <c r="U423" s="4"/>
      <c r="V423" s="4"/>
      <c r="W423" s="4"/>
      <c r="X423" s="4"/>
      <c r="Y423" s="4"/>
      <c r="Z423" s="4"/>
    </row>
    <row r="424" ht="12.75" customHeight="1">
      <c r="A424" s="9" t="s">
        <v>1595</v>
      </c>
      <c r="B424" s="10" t="s">
        <v>136</v>
      </c>
      <c r="C424" s="11" t="s">
        <v>1596</v>
      </c>
      <c r="D424" s="12">
        <v>1.0</v>
      </c>
      <c r="E424" s="13" t="s">
        <v>1588</v>
      </c>
      <c r="F424" s="14" t="str">
        <f>IF(Tabela18[[#This Row],[Estações]]="HMOFICINA","VMS",IFERROR(VLOOKUP(B424,'Cadastro Estacoes'!$A$2:$Z$201,26,0),""))</f>
        <v>#ERROR!</v>
      </c>
      <c r="G424" s="15" t="s">
        <v>67</v>
      </c>
      <c r="H424" s="15" t="s">
        <v>1597</v>
      </c>
      <c r="I424" s="15"/>
      <c r="J424" s="15"/>
      <c r="K424" s="15" t="s">
        <v>19</v>
      </c>
      <c r="L424" s="15" t="s">
        <v>19</v>
      </c>
      <c r="M424" s="16" t="s">
        <v>1591</v>
      </c>
      <c r="N424" s="15" t="s">
        <v>78</v>
      </c>
      <c r="O424" s="17">
        <v>44166.0</v>
      </c>
      <c r="P424" s="18" t="str">
        <f>IFERROR(VLOOKUP(B424,'Cadastro Estacoes'!$A:$B,2,0),"")</f>
        <v>SISMO®VALEPDM</v>
      </c>
      <c r="Q424" s="4"/>
      <c r="R424" s="4"/>
      <c r="S424" s="4"/>
      <c r="T424" s="4"/>
      <c r="U424" s="4"/>
      <c r="V424" s="4"/>
      <c r="W424" s="4"/>
      <c r="X424" s="4"/>
      <c r="Y424" s="4"/>
      <c r="Z424" s="4"/>
    </row>
    <row r="425" ht="12.75" customHeight="1">
      <c r="A425" s="9" t="s">
        <v>1598</v>
      </c>
      <c r="B425" s="10" t="s">
        <v>1223</v>
      </c>
      <c r="C425" s="11" t="s">
        <v>1599</v>
      </c>
      <c r="D425" s="12">
        <v>3.0</v>
      </c>
      <c r="E425" s="13">
        <v>44357.0</v>
      </c>
      <c r="F425" s="14" t="str">
        <f>IF(Tabela18[[#This Row],[Estações]]="HMOFICINA","VMS",IFERROR(VLOOKUP(B425,'Cadastro Estacoes'!$A$2:$Z$201,26,0),""))</f>
        <v>#ERROR!</v>
      </c>
      <c r="G425" s="23" t="s">
        <v>67</v>
      </c>
      <c r="H425" s="23" t="s">
        <v>1600</v>
      </c>
      <c r="I425" s="23" t="s">
        <v>1601</v>
      </c>
      <c r="J425" s="23"/>
      <c r="K425" s="15" t="s">
        <v>19</v>
      </c>
      <c r="L425" s="23" t="s">
        <v>19</v>
      </c>
      <c r="M425" s="16" t="s">
        <v>1591</v>
      </c>
      <c r="N425" s="23" t="s">
        <v>78</v>
      </c>
      <c r="O425" s="26">
        <v>44368.0</v>
      </c>
      <c r="P425" s="18" t="str">
        <f>IFERROR(VLOOKUP(B425,'Cadastro Estacoes'!$A:$B,2,0),"")</f>
        <v>SISMO®VALEPDM</v>
      </c>
      <c r="Q425" s="4"/>
      <c r="R425" s="4"/>
      <c r="S425" s="4"/>
      <c r="T425" s="4"/>
      <c r="U425" s="4"/>
      <c r="V425" s="4"/>
      <c r="W425" s="4"/>
      <c r="X425" s="4"/>
      <c r="Y425" s="4"/>
      <c r="Z425" s="4"/>
    </row>
    <row r="426" ht="12.75" customHeight="1">
      <c r="A426" s="9" t="s">
        <v>1602</v>
      </c>
      <c r="B426" s="10" t="s">
        <v>1603</v>
      </c>
      <c r="C426" s="21" t="s">
        <v>1604</v>
      </c>
      <c r="D426" s="25">
        <v>0.0</v>
      </c>
      <c r="E426" s="13" t="s">
        <v>1402</v>
      </c>
      <c r="F426" s="14" t="str">
        <f>IF(Tabela18[[#This Row],[Estações]]="HMOFICINA","VMS",IFERROR(VLOOKUP(B426,'Cadastro Estacoes'!$A$2:$Z$201,26,0),""))</f>
        <v>#ERROR!</v>
      </c>
      <c r="G426" s="15" t="s">
        <v>67</v>
      </c>
      <c r="H426" s="15" t="s">
        <v>1605</v>
      </c>
      <c r="I426" s="15"/>
      <c r="J426" s="15"/>
      <c r="K426" s="15" t="s">
        <v>52</v>
      </c>
      <c r="L426" s="15" t="s">
        <v>37</v>
      </c>
      <c r="M426" s="16" t="s">
        <v>1606</v>
      </c>
      <c r="N426" s="15" t="s">
        <v>78</v>
      </c>
      <c r="O426" s="17">
        <v>44185.0</v>
      </c>
      <c r="P426" s="18" t="str">
        <f>IFERROR(VLOOKUP(B426,'Cadastro Estacoes'!$A:$B,2,0),"")</f>
        <v>SISMO®TEBIG</v>
      </c>
      <c r="Q426" s="4"/>
      <c r="R426" s="4"/>
      <c r="S426" s="4"/>
      <c r="T426" s="4"/>
      <c r="U426" s="4"/>
      <c r="V426" s="4"/>
      <c r="W426" s="4"/>
      <c r="X426" s="4"/>
      <c r="Y426" s="4"/>
      <c r="Z426" s="4"/>
    </row>
    <row r="427" ht="12.75" customHeight="1">
      <c r="A427" s="9" t="s">
        <v>1607</v>
      </c>
      <c r="B427" s="10" t="s">
        <v>465</v>
      </c>
      <c r="C427" s="21" t="s">
        <v>1608</v>
      </c>
      <c r="D427" s="25">
        <v>3.0</v>
      </c>
      <c r="E427" s="13"/>
      <c r="F427" s="14" t="str">
        <f>IF(Tabela18[[#This Row],[Estações]]="HMOFICINA","VMS",IFERROR(VLOOKUP(B427,'Cadastro Estacoes'!$A$2:$Z$201,26,0),""))</f>
        <v>#ERROR!</v>
      </c>
      <c r="G427" s="15" t="s">
        <v>67</v>
      </c>
      <c r="H427" s="15"/>
      <c r="I427" s="15"/>
      <c r="J427" s="15"/>
      <c r="K427" s="15" t="s">
        <v>52</v>
      </c>
      <c r="L427" s="15" t="s">
        <v>52</v>
      </c>
      <c r="M427" s="16">
        <v>44151.0</v>
      </c>
      <c r="N427" s="15" t="s">
        <v>78</v>
      </c>
      <c r="O427" s="17">
        <v>44349.0</v>
      </c>
      <c r="P427" s="18" t="str">
        <f>IFERROR(VLOOKUP(B427,'Cadastro Estacoes'!$A:$B,2,0),"")</f>
        <v>SISMO®ALEMOA</v>
      </c>
      <c r="Q427" s="4"/>
      <c r="R427" s="4"/>
      <c r="S427" s="4"/>
      <c r="T427" s="4"/>
      <c r="U427" s="4"/>
      <c r="V427" s="4"/>
      <c r="W427" s="4"/>
      <c r="X427" s="4"/>
      <c r="Y427" s="4"/>
      <c r="Z427" s="4"/>
    </row>
    <row r="428" ht="12.75" customHeight="1">
      <c r="A428" s="9" t="s">
        <v>1609</v>
      </c>
      <c r="B428" s="10" t="s">
        <v>608</v>
      </c>
      <c r="C428" s="21" t="s">
        <v>1610</v>
      </c>
      <c r="D428" s="25">
        <v>0.0</v>
      </c>
      <c r="E428" s="13" t="s">
        <v>1402</v>
      </c>
      <c r="F428" s="14" t="str">
        <f>IF(Tabela18[[#This Row],[Estações]]="HMOFICINA","VMS",IFERROR(VLOOKUP(B428,'Cadastro Estacoes'!$A$2:$Z$201,26,0),""))</f>
        <v>#ERROR!</v>
      </c>
      <c r="G428" s="15" t="s">
        <v>67</v>
      </c>
      <c r="H428" s="15" t="s">
        <v>1611</v>
      </c>
      <c r="I428" s="15"/>
      <c r="J428" s="15"/>
      <c r="K428" s="15" t="s">
        <v>30</v>
      </c>
      <c r="L428" s="15" t="s">
        <v>589</v>
      </c>
      <c r="M428" s="16" t="s">
        <v>1577</v>
      </c>
      <c r="N428" s="15" t="s">
        <v>78</v>
      </c>
      <c r="O428" s="17">
        <v>44236.0</v>
      </c>
      <c r="P428" s="18" t="str">
        <f>IFERROR(VLOOKUP(B428,'Cadastro Estacoes'!$A:$B,2,0),"")</f>
        <v>SISMO®COSAN</v>
      </c>
      <c r="Q428" s="4"/>
      <c r="R428" s="4"/>
      <c r="S428" s="4"/>
      <c r="T428" s="4"/>
      <c r="U428" s="4"/>
      <c r="V428" s="4"/>
      <c r="W428" s="4"/>
      <c r="X428" s="4"/>
      <c r="Y428" s="4"/>
      <c r="Z428" s="4"/>
    </row>
    <row r="429" ht="12.75" customHeight="1">
      <c r="A429" s="9" t="s">
        <v>1612</v>
      </c>
      <c r="B429" s="10" t="s">
        <v>1613</v>
      </c>
      <c r="C429" s="11" t="s">
        <v>1608</v>
      </c>
      <c r="D429" s="12">
        <v>1.0</v>
      </c>
      <c r="E429" s="13" t="s">
        <v>1614</v>
      </c>
      <c r="F429" s="14" t="str">
        <f>IF(Tabela18[[#This Row],[Estações]]="HMOFICINA","VMS",IFERROR(VLOOKUP(B429,'Cadastro Estacoes'!$A$2:$Z$201,26,0),""))</f>
        <v>#ERROR!</v>
      </c>
      <c r="G429" s="15" t="s">
        <v>67</v>
      </c>
      <c r="H429" s="15" t="s">
        <v>1615</v>
      </c>
      <c r="I429" s="15"/>
      <c r="J429" s="15"/>
      <c r="K429" s="15" t="s">
        <v>26</v>
      </c>
      <c r="L429" s="15" t="s">
        <v>37</v>
      </c>
      <c r="M429" s="16" t="s">
        <v>1577</v>
      </c>
      <c r="N429" s="15" t="s">
        <v>78</v>
      </c>
      <c r="O429" s="17">
        <v>44175.0</v>
      </c>
      <c r="P429" s="18" t="str">
        <f>IFERROR(VLOOKUP(B429,'Cadastro Estacoes'!$A:$B,2,0),"")</f>
        <v>SISMO®SUAPEBR</v>
      </c>
      <c r="Q429" s="4"/>
      <c r="R429" s="4"/>
      <c r="S429" s="4"/>
      <c r="T429" s="4"/>
      <c r="U429" s="4"/>
      <c r="V429" s="4"/>
      <c r="W429" s="4"/>
      <c r="X429" s="4"/>
      <c r="Y429" s="4"/>
      <c r="Z429" s="4"/>
    </row>
    <row r="430" ht="12.75" customHeight="1">
      <c r="A430" s="9" t="s">
        <v>1616</v>
      </c>
      <c r="B430" s="10" t="s">
        <v>1613</v>
      </c>
      <c r="C430" s="11" t="s">
        <v>1617</v>
      </c>
      <c r="D430" s="12">
        <v>1.0</v>
      </c>
      <c r="E430" s="13" t="s">
        <v>366</v>
      </c>
      <c r="F430" s="14" t="str">
        <f>IF(Tabela18[[#This Row],[Estações]]="HMOFICINA","VMS",IFERROR(VLOOKUP(B430,'Cadastro Estacoes'!$A$2:$Z$201,26,0),""))</f>
        <v>#ERROR!</v>
      </c>
      <c r="G430" s="15" t="s">
        <v>67</v>
      </c>
      <c r="H430" s="15" t="s">
        <v>1615</v>
      </c>
      <c r="I430" s="15"/>
      <c r="J430" s="15"/>
      <c r="K430" s="15" t="s">
        <v>26</v>
      </c>
      <c r="L430" s="15" t="s">
        <v>37</v>
      </c>
      <c r="M430" s="16" t="s">
        <v>1577</v>
      </c>
      <c r="N430" s="15" t="s">
        <v>22</v>
      </c>
      <c r="O430" s="17">
        <v>44162.0</v>
      </c>
      <c r="P430" s="18" t="str">
        <f>IFERROR(VLOOKUP(B430,'Cadastro Estacoes'!$A:$B,2,0),"")</f>
        <v>SISMO®SUAPEBR</v>
      </c>
      <c r="Q430" s="4"/>
      <c r="R430" s="4"/>
      <c r="S430" s="4"/>
      <c r="T430" s="4"/>
      <c r="U430" s="4"/>
      <c r="V430" s="4"/>
      <c r="W430" s="4"/>
      <c r="X430" s="4"/>
      <c r="Y430" s="4"/>
      <c r="Z430" s="4"/>
    </row>
    <row r="431" ht="12.75" customHeight="1">
      <c r="A431" s="9" t="s">
        <v>1618</v>
      </c>
      <c r="B431" s="10" t="s">
        <v>1619</v>
      </c>
      <c r="C431" s="11" t="s">
        <v>1608</v>
      </c>
      <c r="D431" s="12">
        <v>1.0</v>
      </c>
      <c r="E431" s="13" t="s">
        <v>1614</v>
      </c>
      <c r="F431" s="14" t="str">
        <f>IF(Tabela18[[#This Row],[Estações]]="HMOFICINA","VMS",IFERROR(VLOOKUP(B431,'Cadastro Estacoes'!$A$2:$Z$201,26,0),""))</f>
        <v>#ERROR!</v>
      </c>
      <c r="G431" s="15" t="s">
        <v>67</v>
      </c>
      <c r="H431" s="15"/>
      <c r="I431" s="15"/>
      <c r="J431" s="15"/>
      <c r="K431" s="15" t="s">
        <v>26</v>
      </c>
      <c r="L431" s="15" t="s">
        <v>37</v>
      </c>
      <c r="M431" s="16" t="s">
        <v>1577</v>
      </c>
      <c r="N431" s="15" t="s">
        <v>78</v>
      </c>
      <c r="O431" s="17">
        <v>44175.0</v>
      </c>
      <c r="P431" s="18" t="str">
        <f>IFERROR(VLOOKUP(B431,'Cadastro Estacoes'!$A:$B,2,0),"")</f>
        <v>SISMO®SUAPEBR</v>
      </c>
      <c r="Q431" s="4"/>
      <c r="R431" s="4"/>
      <c r="S431" s="4"/>
      <c r="T431" s="4"/>
      <c r="U431" s="4"/>
      <c r="V431" s="4"/>
      <c r="W431" s="4"/>
      <c r="X431" s="4"/>
      <c r="Y431" s="4"/>
      <c r="Z431" s="4"/>
    </row>
    <row r="432" ht="12.75" customHeight="1">
      <c r="A432" s="9" t="s">
        <v>1620</v>
      </c>
      <c r="B432" s="10" t="s">
        <v>1619</v>
      </c>
      <c r="C432" s="11" t="s">
        <v>1617</v>
      </c>
      <c r="D432" s="12">
        <v>1.0</v>
      </c>
      <c r="E432" s="13" t="s">
        <v>366</v>
      </c>
      <c r="F432" s="14" t="str">
        <f>IF(Tabela18[[#This Row],[Estações]]="HMOFICINA","VMS",IFERROR(VLOOKUP(B432,'Cadastro Estacoes'!$A$2:$Z$201,26,0),""))</f>
        <v>#ERROR!</v>
      </c>
      <c r="G432" s="15" t="s">
        <v>67</v>
      </c>
      <c r="H432" s="15"/>
      <c r="I432" s="15"/>
      <c r="J432" s="15"/>
      <c r="K432" s="15" t="s">
        <v>26</v>
      </c>
      <c r="L432" s="15" t="s">
        <v>37</v>
      </c>
      <c r="M432" s="16" t="s">
        <v>1577</v>
      </c>
      <c r="N432" s="15" t="s">
        <v>22</v>
      </c>
      <c r="O432" s="17">
        <v>44162.0</v>
      </c>
      <c r="P432" s="18" t="str">
        <f>IFERROR(VLOOKUP(B432,'Cadastro Estacoes'!$A:$B,2,0),"")</f>
        <v>SISMO®SUAPEBR</v>
      </c>
      <c r="Q432" s="4"/>
      <c r="R432" s="4"/>
      <c r="S432" s="4"/>
      <c r="T432" s="4"/>
      <c r="U432" s="4"/>
      <c r="V432" s="4"/>
      <c r="W432" s="4"/>
      <c r="X432" s="4"/>
      <c r="Y432" s="4"/>
      <c r="Z432" s="4"/>
    </row>
    <row r="433" ht="12.75" customHeight="1">
      <c r="A433" s="9" t="s">
        <v>1621</v>
      </c>
      <c r="B433" s="10" t="s">
        <v>1619</v>
      </c>
      <c r="C433" s="11" t="s">
        <v>1622</v>
      </c>
      <c r="D433" s="12">
        <v>0.0</v>
      </c>
      <c r="E433" s="13" t="s">
        <v>1614</v>
      </c>
      <c r="F433" s="14" t="str">
        <f>IF(Tabela18[[#This Row],[Estações]]="HMOFICINA","VMS",IFERROR(VLOOKUP(B433,'Cadastro Estacoes'!$A$2:$Z$201,26,0),""))</f>
        <v>#ERROR!</v>
      </c>
      <c r="G433" s="15" t="s">
        <v>1114</v>
      </c>
      <c r="H433" s="15" t="s">
        <v>1623</v>
      </c>
      <c r="I433" s="15"/>
      <c r="J433" s="15"/>
      <c r="K433" s="15" t="s">
        <v>52</v>
      </c>
      <c r="L433" s="15" t="s">
        <v>37</v>
      </c>
      <c r="M433" s="16" t="s">
        <v>1577</v>
      </c>
      <c r="N433" s="15" t="s">
        <v>78</v>
      </c>
      <c r="O433" s="17">
        <v>44510.0</v>
      </c>
      <c r="P433" s="18" t="str">
        <f>IFERROR(VLOOKUP(B433,'Cadastro Estacoes'!$A:$B,2,0),"")</f>
        <v>SISMO®SUAPEBR</v>
      </c>
      <c r="Q433" s="4"/>
      <c r="R433" s="4"/>
      <c r="S433" s="4"/>
      <c r="T433" s="4"/>
      <c r="U433" s="4"/>
      <c r="V433" s="4"/>
      <c r="W433" s="4"/>
      <c r="X433" s="4"/>
      <c r="Y433" s="4"/>
      <c r="Z433" s="4"/>
    </row>
    <row r="434" ht="12.75" customHeight="1">
      <c r="A434" s="9" t="s">
        <v>1624</v>
      </c>
      <c r="B434" s="10" t="s">
        <v>1619</v>
      </c>
      <c r="C434" s="11" t="s">
        <v>1625</v>
      </c>
      <c r="D434" s="12">
        <v>0.0</v>
      </c>
      <c r="E434" s="13"/>
      <c r="F434" s="14" t="str">
        <f>IF(Tabela18[[#This Row],[Estações]]="HMOFICINA","VMS",IFERROR(VLOOKUP(B434,'Cadastro Estacoes'!$A$2:$Z$201,26,0),""))</f>
        <v>#ERROR!</v>
      </c>
      <c r="G434" s="15" t="s">
        <v>67</v>
      </c>
      <c r="H434" s="15" t="s">
        <v>1626</v>
      </c>
      <c r="I434" s="15"/>
      <c r="J434" s="15"/>
      <c r="K434" s="15" t="s">
        <v>26</v>
      </c>
      <c r="L434" s="15" t="s">
        <v>37</v>
      </c>
      <c r="M434" s="16" t="s">
        <v>1577</v>
      </c>
      <c r="N434" s="15" t="s">
        <v>78</v>
      </c>
      <c r="O434" s="17">
        <v>44175.0</v>
      </c>
      <c r="P434" s="18" t="str">
        <f>IFERROR(VLOOKUP(B434,'Cadastro Estacoes'!$A:$B,2,0),"")</f>
        <v>SISMO®SUAPEBR</v>
      </c>
      <c r="Q434" s="4"/>
      <c r="R434" s="4"/>
      <c r="S434" s="4"/>
      <c r="T434" s="4"/>
      <c r="U434" s="4"/>
      <c r="V434" s="4"/>
      <c r="W434" s="4"/>
      <c r="X434" s="4"/>
      <c r="Y434" s="4"/>
      <c r="Z434" s="4"/>
    </row>
    <row r="435" ht="12.75" customHeight="1">
      <c r="A435" s="9" t="s">
        <v>1627</v>
      </c>
      <c r="B435" s="10" t="s">
        <v>1047</v>
      </c>
      <c r="C435" s="11" t="s">
        <v>1628</v>
      </c>
      <c r="D435" s="12">
        <v>2.0</v>
      </c>
      <c r="E435" s="13" t="s">
        <v>1629</v>
      </c>
      <c r="F435" s="14" t="str">
        <f>IF(Tabela18[[#This Row],[Estações]]="HMOFICINA","VMS",IFERROR(VLOOKUP(B435,'Cadastro Estacoes'!$A$2:$Z$201,26,0),""))</f>
        <v>#ERROR!</v>
      </c>
      <c r="G435" s="23" t="s">
        <v>67</v>
      </c>
      <c r="H435" s="23" t="s">
        <v>1630</v>
      </c>
      <c r="I435" s="23" t="s">
        <v>1631</v>
      </c>
      <c r="J435" s="23">
        <v>1.0</v>
      </c>
      <c r="K435" s="15"/>
      <c r="L435" s="23" t="s">
        <v>19</v>
      </c>
      <c r="M435" s="16" t="s">
        <v>1577</v>
      </c>
      <c r="N435" s="23" t="s">
        <v>78</v>
      </c>
      <c r="O435" s="26"/>
      <c r="P435" s="18" t="str">
        <f>IFERROR(VLOOKUP(B435,'Cadastro Estacoes'!$A:$B,2,0),"")</f>
        <v>SISMO®SPPILOTS</v>
      </c>
      <c r="Q435" s="4"/>
      <c r="R435" s="4"/>
      <c r="S435" s="4"/>
      <c r="T435" s="4"/>
      <c r="U435" s="4"/>
      <c r="V435" s="4"/>
      <c r="W435" s="4"/>
      <c r="X435" s="4"/>
      <c r="Y435" s="4"/>
      <c r="Z435" s="4"/>
    </row>
    <row r="436" ht="12.75" customHeight="1">
      <c r="A436" s="9" t="s">
        <v>1632</v>
      </c>
      <c r="B436" s="10" t="s">
        <v>348</v>
      </c>
      <c r="C436" s="21" t="s">
        <v>1633</v>
      </c>
      <c r="D436" s="25">
        <v>1.0</v>
      </c>
      <c r="E436" s="13" t="s">
        <v>1614</v>
      </c>
      <c r="F436" s="14" t="str">
        <f>IF(Tabela18[[#This Row],[Estações]]="HMOFICINA","VMS",IFERROR(VLOOKUP(B436,'Cadastro Estacoes'!$A$2:$Z$201,26,0),""))</f>
        <v>#ERROR!</v>
      </c>
      <c r="G436" s="15" t="s">
        <v>67</v>
      </c>
      <c r="H436" s="15" t="s">
        <v>1634</v>
      </c>
      <c r="I436" s="15" t="s">
        <v>1635</v>
      </c>
      <c r="J436" s="15"/>
      <c r="K436" s="15"/>
      <c r="L436" s="15" t="s">
        <v>19</v>
      </c>
      <c r="M436" s="16" t="s">
        <v>1577</v>
      </c>
      <c r="N436" s="15" t="s">
        <v>78</v>
      </c>
      <c r="O436" s="17"/>
      <c r="P436" s="18" t="str">
        <f>IFERROR(VLOOKUP(B436,'Cadastro Estacoes'!$A:$B,2,0),"")</f>
        <v>SISMO®ALUMAR</v>
      </c>
      <c r="Q436" s="4"/>
      <c r="R436" s="4"/>
      <c r="S436" s="4"/>
      <c r="T436" s="4"/>
      <c r="U436" s="4"/>
      <c r="V436" s="4"/>
      <c r="W436" s="4"/>
      <c r="X436" s="4"/>
      <c r="Y436" s="4"/>
      <c r="Z436" s="4"/>
    </row>
    <row r="437" ht="12.75" customHeight="1">
      <c r="A437" s="9" t="s">
        <v>1636</v>
      </c>
      <c r="B437" s="10" t="s">
        <v>994</v>
      </c>
      <c r="C437" s="21" t="s">
        <v>1637</v>
      </c>
      <c r="D437" s="25">
        <v>2.0</v>
      </c>
      <c r="E437" s="13" t="s">
        <v>1379</v>
      </c>
      <c r="F437" s="14" t="str">
        <f>IF(Tabela18[[#This Row],[Estações]]="HMOFICINA","VMS",IFERROR(VLOOKUP(B437,'Cadastro Estacoes'!$A$2:$Z$201,26,0),""))</f>
        <v>#ERROR!</v>
      </c>
      <c r="G437" s="15" t="s">
        <v>67</v>
      </c>
      <c r="H437" s="15" t="s">
        <v>1638</v>
      </c>
      <c r="I437" s="15" t="s">
        <v>1639</v>
      </c>
      <c r="J437" s="15"/>
      <c r="K437" s="15" t="s">
        <v>30</v>
      </c>
      <c r="L437" s="15" t="s">
        <v>8</v>
      </c>
      <c r="M437" s="16" t="s">
        <v>341</v>
      </c>
      <c r="N437" s="15" t="s">
        <v>78</v>
      </c>
      <c r="O437" s="17" t="s">
        <v>341</v>
      </c>
      <c r="P437" s="18" t="str">
        <f>IFERROR(VLOOKUP(B437,'Cadastro Estacoes'!$A:$B,2,0),"")</f>
        <v>SISMO®GUANABARA</v>
      </c>
      <c r="Q437" s="4"/>
      <c r="R437" s="4"/>
      <c r="S437" s="4"/>
      <c r="T437" s="4"/>
      <c r="U437" s="4"/>
      <c r="V437" s="4"/>
      <c r="W437" s="4"/>
      <c r="X437" s="4"/>
      <c r="Y437" s="4"/>
      <c r="Z437" s="4"/>
    </row>
    <row r="438" ht="12.75" customHeight="1">
      <c r="A438" s="9" t="s">
        <v>1640</v>
      </c>
      <c r="B438" s="10" t="s">
        <v>1179</v>
      </c>
      <c r="C438" s="21" t="s">
        <v>1641</v>
      </c>
      <c r="D438" s="25">
        <v>0.0</v>
      </c>
      <c r="E438" s="13" t="s">
        <v>1642</v>
      </c>
      <c r="F438" s="14" t="str">
        <f>IF(Tabela18[[#This Row],[Estações]]="HMOFICINA","VMS",IFERROR(VLOOKUP(B438,'Cadastro Estacoes'!$A$2:$Z$201,26,0),""))</f>
        <v>#ERROR!</v>
      </c>
      <c r="G438" s="15" t="s">
        <v>67</v>
      </c>
      <c r="H438" s="15"/>
      <c r="I438" s="15"/>
      <c r="J438" s="15"/>
      <c r="K438" s="15" t="s">
        <v>58</v>
      </c>
      <c r="L438" s="15" t="s">
        <v>77</v>
      </c>
      <c r="M438" s="16" t="s">
        <v>346</v>
      </c>
      <c r="N438" s="15" t="s">
        <v>78</v>
      </c>
      <c r="O438" s="17" t="s">
        <v>346</v>
      </c>
      <c r="P438" s="18" t="str">
        <f>IFERROR(VLOOKUP(B438,'Cadastro Estacoes'!$A:$B,2,0),"")</f>
        <v>SISMO®BTS</v>
      </c>
      <c r="Q438" s="4"/>
      <c r="R438" s="4"/>
      <c r="S438" s="4"/>
      <c r="T438" s="4"/>
      <c r="U438" s="4"/>
      <c r="V438" s="4"/>
      <c r="W438" s="4"/>
      <c r="X438" s="4"/>
      <c r="Y438" s="4"/>
      <c r="Z438" s="4"/>
    </row>
    <row r="439" ht="12.75" customHeight="1">
      <c r="A439" s="9" t="s">
        <v>1640</v>
      </c>
      <c r="B439" s="10" t="s">
        <v>198</v>
      </c>
      <c r="C439" s="11" t="s">
        <v>1643</v>
      </c>
      <c r="D439" s="12">
        <v>1.0</v>
      </c>
      <c r="E439" s="13" t="s">
        <v>1644</v>
      </c>
      <c r="F439" s="14" t="str">
        <f>IF(Tabela18[[#This Row],[Estações]]="HMOFICINA","VMS",IFERROR(VLOOKUP(B439,'Cadastro Estacoes'!$A$2:$Z$201,26,0),""))</f>
        <v>#ERROR!</v>
      </c>
      <c r="G439" s="15" t="s">
        <v>67</v>
      </c>
      <c r="H439" s="15" t="s">
        <v>1645</v>
      </c>
      <c r="I439" s="15" t="s">
        <v>1646</v>
      </c>
      <c r="J439" s="15"/>
      <c r="K439" s="15" t="s">
        <v>26</v>
      </c>
      <c r="L439" s="15" t="s">
        <v>77</v>
      </c>
      <c r="M439" s="16" t="s">
        <v>1647</v>
      </c>
      <c r="N439" s="15" t="s">
        <v>1648</v>
      </c>
      <c r="O439" s="17" t="s">
        <v>349</v>
      </c>
      <c r="P439" s="18" t="str">
        <f>IFERROR(VLOOKUP(B439,'Cadastro Estacoes'!$A:$B,2,0),"")</f>
        <v>SISMO®SPPILOTS</v>
      </c>
      <c r="Q439" s="4"/>
      <c r="R439" s="4"/>
      <c r="S439" s="4"/>
      <c r="T439" s="4"/>
      <c r="U439" s="4"/>
      <c r="V439" s="4"/>
      <c r="W439" s="4"/>
      <c r="X439" s="4"/>
      <c r="Y439" s="4"/>
      <c r="Z439" s="4"/>
    </row>
    <row r="440" ht="12.75" customHeight="1">
      <c r="A440" s="9" t="s">
        <v>1649</v>
      </c>
      <c r="B440" s="10" t="s">
        <v>1179</v>
      </c>
      <c r="C440" s="11" t="s">
        <v>1650</v>
      </c>
      <c r="D440" s="12">
        <v>0.0</v>
      </c>
      <c r="E440" s="13" t="s">
        <v>1642</v>
      </c>
      <c r="F440" s="14" t="str">
        <f>IF(Tabela18[[#This Row],[Estações]]="HMOFICINA","VMS",IFERROR(VLOOKUP(B440,'Cadastro Estacoes'!$A$2:$Z$201,26,0),""))</f>
        <v>#ERROR!</v>
      </c>
      <c r="G440" s="15" t="s">
        <v>67</v>
      </c>
      <c r="H440" s="15"/>
      <c r="I440" s="15"/>
      <c r="J440" s="15"/>
      <c r="K440" s="15" t="s">
        <v>58</v>
      </c>
      <c r="L440" s="15"/>
      <c r="M440" s="16">
        <v>44161.0</v>
      </c>
      <c r="N440" s="15" t="s">
        <v>22</v>
      </c>
      <c r="O440" s="17" t="s">
        <v>355</v>
      </c>
      <c r="P440" s="18" t="str">
        <f>IFERROR(VLOOKUP(B440,'Cadastro Estacoes'!$A:$B,2,0),"")</f>
        <v>SISMO®BTS</v>
      </c>
      <c r="Q440" s="4"/>
      <c r="R440" s="4"/>
      <c r="S440" s="4"/>
      <c r="T440" s="4"/>
      <c r="U440" s="4"/>
      <c r="V440" s="4"/>
      <c r="W440" s="4"/>
      <c r="X440" s="4"/>
      <c r="Y440" s="4"/>
      <c r="Z440" s="4"/>
    </row>
    <row r="441" ht="12.75" customHeight="1">
      <c r="A441" s="9" t="s">
        <v>1649</v>
      </c>
      <c r="B441" s="10" t="s">
        <v>1651</v>
      </c>
      <c r="C441" s="11" t="s">
        <v>1652</v>
      </c>
      <c r="D441" s="12">
        <v>1.0</v>
      </c>
      <c r="E441" s="13" t="s">
        <v>1644</v>
      </c>
      <c r="F441" s="14" t="str">
        <f>IF(Tabela18[[#This Row],[Estações]]="HMOFICINA","VMS",IFERROR(VLOOKUP(B441,'Cadastro Estacoes'!$A$2:$Z$201,26,0),""))</f>
        <v>#ERROR!</v>
      </c>
      <c r="G441" s="15" t="s">
        <v>67</v>
      </c>
      <c r="H441" s="15" t="s">
        <v>1653</v>
      </c>
      <c r="I441" s="15"/>
      <c r="J441" s="15"/>
      <c r="K441" s="15" t="s">
        <v>33</v>
      </c>
      <c r="L441" s="15" t="s">
        <v>77</v>
      </c>
      <c r="M441" s="16" t="s">
        <v>1647</v>
      </c>
      <c r="N441" s="15" t="s">
        <v>22</v>
      </c>
      <c r="O441" s="17" t="s">
        <v>360</v>
      </c>
      <c r="P441" s="18" t="str">
        <f>IFERROR(VLOOKUP(B441,'Cadastro Estacoes'!$A:$B,2,0),"")</f>
        <v/>
      </c>
      <c r="Q441" s="4"/>
      <c r="R441" s="4"/>
      <c r="S441" s="4"/>
      <c r="T441" s="4"/>
      <c r="U441" s="4"/>
      <c r="V441" s="4"/>
      <c r="W441" s="4"/>
      <c r="X441" s="4"/>
      <c r="Y441" s="4"/>
      <c r="Z441" s="4"/>
    </row>
    <row r="442" ht="12.75" customHeight="1">
      <c r="A442" s="9" t="s">
        <v>1654</v>
      </c>
      <c r="B442" s="10" t="s">
        <v>1655</v>
      </c>
      <c r="C442" s="11" t="s">
        <v>1656</v>
      </c>
      <c r="D442" s="12">
        <v>2.0</v>
      </c>
      <c r="E442" s="13" t="s">
        <v>1644</v>
      </c>
      <c r="F442" s="14" t="str">
        <f>IF(Tabela18[[#This Row],[Estações]]="HMOFICINA","VMS",IFERROR(VLOOKUP(B442,'Cadastro Estacoes'!$A$2:$Z$201,26,0),""))</f>
        <v>#ERROR!</v>
      </c>
      <c r="G442" s="15" t="s">
        <v>67</v>
      </c>
      <c r="H442" s="15" t="s">
        <v>1657</v>
      </c>
      <c r="I442" s="15"/>
      <c r="J442" s="15"/>
      <c r="K442" s="15" t="s">
        <v>26</v>
      </c>
      <c r="L442" s="15" t="s">
        <v>37</v>
      </c>
      <c r="M442" s="16" t="s">
        <v>1275</v>
      </c>
      <c r="N442" s="15" t="s">
        <v>78</v>
      </c>
      <c r="O442" s="17" t="s">
        <v>366</v>
      </c>
      <c r="P442" s="18" t="str">
        <f>IFERROR(VLOOKUP(B442,'Cadastro Estacoes'!$A:$B,2,0),"")</f>
        <v>SISMO®ALEMOA</v>
      </c>
      <c r="Q442" s="4"/>
      <c r="R442" s="4"/>
      <c r="S442" s="4"/>
      <c r="T442" s="4"/>
      <c r="U442" s="4"/>
      <c r="V442" s="4"/>
      <c r="W442" s="4"/>
      <c r="X442" s="4"/>
      <c r="Y442" s="4"/>
      <c r="Z442" s="4"/>
    </row>
    <row r="443" ht="12.75" customHeight="1">
      <c r="A443" s="9" t="s">
        <v>1654</v>
      </c>
      <c r="B443" s="10" t="s">
        <v>1107</v>
      </c>
      <c r="C443" s="11" t="s">
        <v>1658</v>
      </c>
      <c r="D443" s="12">
        <v>0.0</v>
      </c>
      <c r="E443" s="13" t="s">
        <v>1659</v>
      </c>
      <c r="F443" s="14" t="str">
        <f>IF(Tabela18[[#This Row],[Estações]]="HMOFICINA","VMS",IFERROR(VLOOKUP(B443,'Cadastro Estacoes'!$A$2:$Z$201,26,0),""))</f>
        <v>#ERROR!</v>
      </c>
      <c r="G443" s="15" t="s">
        <v>67</v>
      </c>
      <c r="H443" s="15" t="s">
        <v>1660</v>
      </c>
      <c r="I443" s="15" t="s">
        <v>1661</v>
      </c>
      <c r="J443" s="15"/>
      <c r="K443" s="15" t="s">
        <v>26</v>
      </c>
      <c r="L443" s="15" t="s">
        <v>77</v>
      </c>
      <c r="M443" s="16" t="s">
        <v>349</v>
      </c>
      <c r="N443" s="15" t="s">
        <v>78</v>
      </c>
      <c r="O443" s="17" t="s">
        <v>371</v>
      </c>
      <c r="P443" s="18" t="str">
        <f>IFERROR(VLOOKUP(B443,'Cadastro Estacoes'!$A:$B,2,0),"")</f>
        <v>SISMO®PSE</v>
      </c>
      <c r="Q443" s="4"/>
      <c r="R443" s="4"/>
      <c r="S443" s="4"/>
      <c r="T443" s="4"/>
      <c r="U443" s="4"/>
      <c r="V443" s="4"/>
      <c r="W443" s="4"/>
      <c r="X443" s="4"/>
      <c r="Y443" s="4"/>
      <c r="Z443" s="4"/>
    </row>
    <row r="444" ht="12.75" customHeight="1">
      <c r="A444" s="9" t="s">
        <v>1654</v>
      </c>
      <c r="B444" s="10" t="s">
        <v>651</v>
      </c>
      <c r="C444" s="11" t="s">
        <v>1662</v>
      </c>
      <c r="D444" s="12">
        <v>0.0</v>
      </c>
      <c r="E444" s="13" t="s">
        <v>1278</v>
      </c>
      <c r="F444" s="14" t="str">
        <f>IF(Tabela18[[#This Row],[Estações]]="HMOFICINA","VMS",IFERROR(VLOOKUP(B444,'Cadastro Estacoes'!$A$2:$Z$201,26,0),""))</f>
        <v>#ERROR!</v>
      </c>
      <c r="G444" s="15" t="s">
        <v>67</v>
      </c>
      <c r="H444" s="15" t="s">
        <v>1663</v>
      </c>
      <c r="I444" s="15"/>
      <c r="J444" s="15"/>
      <c r="K444" s="15" t="s">
        <v>52</v>
      </c>
      <c r="L444" s="15" t="s">
        <v>37</v>
      </c>
      <c r="M444" s="16" t="s">
        <v>1647</v>
      </c>
      <c r="N444" s="15" t="s">
        <v>78</v>
      </c>
      <c r="O444" s="17" t="s">
        <v>371</v>
      </c>
      <c r="P444" s="18" t="str">
        <f>IFERROR(VLOOKUP(B444,'Cadastro Estacoes'!$A:$B,2,0),"")</f>
        <v>SISMO®UBU</v>
      </c>
      <c r="Q444" s="4"/>
      <c r="R444" s="4"/>
      <c r="S444" s="4"/>
      <c r="T444" s="4"/>
      <c r="U444" s="4"/>
      <c r="V444" s="4"/>
      <c r="W444" s="4"/>
      <c r="X444" s="4"/>
      <c r="Y444" s="4"/>
      <c r="Z444" s="4"/>
    </row>
    <row r="445" ht="12.75" customHeight="1">
      <c r="A445" s="9" t="s">
        <v>1664</v>
      </c>
      <c r="B445" s="10" t="s">
        <v>1655</v>
      </c>
      <c r="C445" s="11" t="s">
        <v>1470</v>
      </c>
      <c r="D445" s="12">
        <v>0.0</v>
      </c>
      <c r="E445" s="13" t="s">
        <v>1644</v>
      </c>
      <c r="F445" s="14" t="str">
        <f>IF(Tabela18[[#This Row],[Estações]]="HMOFICINA","VMS",IFERROR(VLOOKUP(B445,'Cadastro Estacoes'!$A$2:$Z$201,26,0),""))</f>
        <v>#ERROR!</v>
      </c>
      <c r="G445" s="23" t="s">
        <v>67</v>
      </c>
      <c r="H445" s="23"/>
      <c r="I445" s="23"/>
      <c r="J445" s="23"/>
      <c r="K445" s="15" t="s">
        <v>26</v>
      </c>
      <c r="L445" s="23" t="s">
        <v>37</v>
      </c>
      <c r="M445" s="16" t="s">
        <v>1275</v>
      </c>
      <c r="N445" s="15" t="s">
        <v>78</v>
      </c>
      <c r="O445" s="26" t="s">
        <v>371</v>
      </c>
      <c r="P445" s="18" t="str">
        <f>IFERROR(VLOOKUP(B445,'Cadastro Estacoes'!$A:$B,2,0),"")</f>
        <v>SISMO®ALEMOA</v>
      </c>
      <c r="Q445" s="4"/>
      <c r="R445" s="4"/>
      <c r="S445" s="4"/>
      <c r="T445" s="4"/>
      <c r="U445" s="4"/>
      <c r="V445" s="4"/>
      <c r="W445" s="4"/>
      <c r="X445" s="4"/>
      <c r="Y445" s="4"/>
      <c r="Z445" s="4"/>
    </row>
    <row r="446" ht="12.75" customHeight="1">
      <c r="A446" s="9" t="s">
        <v>1664</v>
      </c>
      <c r="B446" s="10" t="s">
        <v>87</v>
      </c>
      <c r="C446" s="21" t="s">
        <v>1665</v>
      </c>
      <c r="D446" s="25">
        <v>2.0</v>
      </c>
      <c r="E446" s="13" t="s">
        <v>1659</v>
      </c>
      <c r="F446" s="14" t="str">
        <f>IF(Tabela18[[#This Row],[Estações]]="HMOFICINA","VMS",IFERROR(VLOOKUP(B446,'Cadastro Estacoes'!$A$2:$Z$201,26,0),""))</f>
        <v>#ERROR!</v>
      </c>
      <c r="G446" s="15" t="s">
        <v>67</v>
      </c>
      <c r="H446" s="15" t="s">
        <v>1666</v>
      </c>
      <c r="I446" s="15"/>
      <c r="J446" s="15"/>
      <c r="K446" s="15" t="s">
        <v>26</v>
      </c>
      <c r="L446" s="15" t="s">
        <v>77</v>
      </c>
      <c r="M446" s="16" t="s">
        <v>349</v>
      </c>
      <c r="N446" s="15" t="s">
        <v>78</v>
      </c>
      <c r="O446" s="17" t="s">
        <v>349</v>
      </c>
      <c r="P446" s="18" t="str">
        <f>IFERROR(VLOOKUP(B446,'Cadastro Estacoes'!$A:$B,2,0),"")</f>
        <v>SISMO®PSE</v>
      </c>
      <c r="Q446" s="4"/>
      <c r="R446" s="4"/>
      <c r="S446" s="4"/>
      <c r="T446" s="4"/>
      <c r="U446" s="4"/>
      <c r="V446" s="4"/>
      <c r="W446" s="4"/>
      <c r="X446" s="4"/>
      <c r="Y446" s="4"/>
      <c r="Z446" s="4"/>
    </row>
    <row r="447" ht="12.75" customHeight="1">
      <c r="A447" s="9" t="s">
        <v>1667</v>
      </c>
      <c r="B447" s="10" t="s">
        <v>1655</v>
      </c>
      <c r="C447" s="21" t="s">
        <v>1668</v>
      </c>
      <c r="D447" s="25">
        <v>0.0</v>
      </c>
      <c r="E447" s="13" t="s">
        <v>1379</v>
      </c>
      <c r="F447" s="14" t="str">
        <f>IF(Tabela18[[#This Row],[Estações]]="HMOFICINA","VMS",IFERROR(VLOOKUP(B447,'Cadastro Estacoes'!$A$2:$Z$201,26,0),""))</f>
        <v>#ERROR!</v>
      </c>
      <c r="G447" s="15" t="s">
        <v>67</v>
      </c>
      <c r="H447" s="15" t="s">
        <v>1669</v>
      </c>
      <c r="I447" s="15"/>
      <c r="J447" s="15"/>
      <c r="K447" s="15" t="s">
        <v>26</v>
      </c>
      <c r="L447" s="15" t="s">
        <v>37</v>
      </c>
      <c r="M447" s="16" t="s">
        <v>1275</v>
      </c>
      <c r="N447" s="15" t="s">
        <v>22</v>
      </c>
      <c r="O447" s="17" t="s">
        <v>388</v>
      </c>
      <c r="P447" s="18" t="str">
        <f>IFERROR(VLOOKUP(B447,'Cadastro Estacoes'!$A:$B,2,0),"")</f>
        <v>SISMO®ALEMOA</v>
      </c>
      <c r="Q447" s="4"/>
      <c r="R447" s="4"/>
      <c r="S447" s="4"/>
      <c r="T447" s="4"/>
      <c r="U447" s="4"/>
      <c r="V447" s="4"/>
      <c r="W447" s="4"/>
      <c r="X447" s="4"/>
      <c r="Y447" s="4"/>
      <c r="Z447" s="4"/>
    </row>
    <row r="448" ht="12.75" customHeight="1">
      <c r="A448" s="9" t="s">
        <v>1667</v>
      </c>
      <c r="B448" s="10" t="s">
        <v>1655</v>
      </c>
      <c r="C448" s="21" t="s">
        <v>1670</v>
      </c>
      <c r="D448" s="25">
        <v>2.0</v>
      </c>
      <c r="E448" s="13" t="s">
        <v>1644</v>
      </c>
      <c r="F448" s="14" t="str">
        <f>IF(Tabela18[[#This Row],[Estações]]="HMOFICINA","VMS",IFERROR(VLOOKUP(B448,'Cadastro Estacoes'!$A$2:$Z$201,26,0),""))</f>
        <v>#ERROR!</v>
      </c>
      <c r="G448" s="15" t="s">
        <v>67</v>
      </c>
      <c r="H448" s="15" t="s">
        <v>1671</v>
      </c>
      <c r="I448" s="15" t="s">
        <v>685</v>
      </c>
      <c r="J448" s="15"/>
      <c r="K448" s="15" t="s">
        <v>26</v>
      </c>
      <c r="L448" s="15" t="s">
        <v>77</v>
      </c>
      <c r="M448" s="16" t="s">
        <v>1647</v>
      </c>
      <c r="N448" s="15" t="s">
        <v>22</v>
      </c>
      <c r="O448" s="17" t="s">
        <v>392</v>
      </c>
      <c r="P448" s="18" t="str">
        <f>IFERROR(VLOOKUP(B448,'Cadastro Estacoes'!$A:$B,2,0),"")</f>
        <v>SISMO®ALEMOA</v>
      </c>
      <c r="Q448" s="4"/>
      <c r="R448" s="4"/>
      <c r="S448" s="4"/>
      <c r="T448" s="4"/>
      <c r="U448" s="4"/>
      <c r="V448" s="4"/>
      <c r="W448" s="4"/>
      <c r="X448" s="4"/>
      <c r="Y448" s="4"/>
      <c r="Z448" s="4"/>
    </row>
    <row r="449" ht="12.75" customHeight="1">
      <c r="A449" s="9" t="s">
        <v>1667</v>
      </c>
      <c r="B449" s="10" t="s">
        <v>1565</v>
      </c>
      <c r="C449" s="11" t="s">
        <v>1672</v>
      </c>
      <c r="D449" s="12">
        <v>1.0</v>
      </c>
      <c r="E449" s="13" t="s">
        <v>1659</v>
      </c>
      <c r="F449" s="14" t="str">
        <f>IF(Tabela18[[#This Row],[Estações]]="HMOFICINA","VMS",IFERROR(VLOOKUP(B449,'Cadastro Estacoes'!$A$2:$Z$201,26,0),""))</f>
        <v>#ERROR!</v>
      </c>
      <c r="G449" s="15" t="s">
        <v>67</v>
      </c>
      <c r="H449" s="15" t="s">
        <v>1673</v>
      </c>
      <c r="I449" s="15" t="s">
        <v>1631</v>
      </c>
      <c r="J449" s="15"/>
      <c r="K449" s="15" t="s">
        <v>26</v>
      </c>
      <c r="L449" s="15" t="s">
        <v>77</v>
      </c>
      <c r="M449" s="16" t="s">
        <v>349</v>
      </c>
      <c r="N449" s="15" t="s">
        <v>78</v>
      </c>
      <c r="O449" s="17" t="s">
        <v>392</v>
      </c>
      <c r="P449" s="18" t="str">
        <f>IFERROR(VLOOKUP(B449,'Cadastro Estacoes'!$A:$B,2,0),"")</f>
        <v>SISMO®PSE</v>
      </c>
      <c r="Q449" s="4"/>
      <c r="R449" s="4"/>
      <c r="S449" s="4"/>
      <c r="T449" s="4"/>
      <c r="U449" s="4"/>
      <c r="V449" s="4"/>
      <c r="W449" s="4"/>
      <c r="X449" s="4"/>
      <c r="Y449" s="4"/>
      <c r="Z449" s="4"/>
    </row>
    <row r="450" ht="12.75" customHeight="1">
      <c r="A450" s="9" t="s">
        <v>1674</v>
      </c>
      <c r="B450" s="10" t="s">
        <v>1655</v>
      </c>
      <c r="C450" s="11" t="s">
        <v>1675</v>
      </c>
      <c r="D450" s="12">
        <v>0.0</v>
      </c>
      <c r="E450" s="13" t="s">
        <v>346</v>
      </c>
      <c r="F450" s="14" t="str">
        <f>IF(Tabela18[[#This Row],[Estações]]="HMOFICINA","VMS",IFERROR(VLOOKUP(B450,'Cadastro Estacoes'!$A$2:$Z$201,26,0),""))</f>
        <v>#ERROR!</v>
      </c>
      <c r="G450" s="15" t="s">
        <v>67</v>
      </c>
      <c r="H450" s="15"/>
      <c r="I450" s="15"/>
      <c r="J450" s="15"/>
      <c r="K450" s="15" t="s">
        <v>26</v>
      </c>
      <c r="L450" s="15" t="s">
        <v>37</v>
      </c>
      <c r="M450" s="16" t="s">
        <v>346</v>
      </c>
      <c r="N450" s="15" t="s">
        <v>78</v>
      </c>
      <c r="O450" s="17" t="s">
        <v>392</v>
      </c>
      <c r="P450" s="18" t="str">
        <f>IFERROR(VLOOKUP(B450,'Cadastro Estacoes'!$A:$B,2,0),"")</f>
        <v>SISMO®ALEMOA</v>
      </c>
      <c r="Q450" s="4"/>
      <c r="R450" s="4"/>
      <c r="S450" s="4"/>
      <c r="T450" s="4"/>
      <c r="U450" s="4"/>
      <c r="V450" s="4"/>
      <c r="W450" s="4"/>
      <c r="X450" s="4"/>
      <c r="Y450" s="4"/>
      <c r="Z450" s="4"/>
    </row>
    <row r="451" ht="12.75" customHeight="1">
      <c r="A451" s="9" t="s">
        <v>1674</v>
      </c>
      <c r="B451" s="10" t="s">
        <v>211</v>
      </c>
      <c r="C451" s="11" t="s">
        <v>1676</v>
      </c>
      <c r="D451" s="12">
        <v>0.0</v>
      </c>
      <c r="E451" s="13" t="s">
        <v>1677</v>
      </c>
      <c r="F451" s="14" t="str">
        <f>IF(Tabela18[[#This Row],[Estações]]="HMOFICINA","VMS",IFERROR(VLOOKUP(B451,'Cadastro Estacoes'!$A$2:$Z$201,26,0),""))</f>
        <v>#ERROR!</v>
      </c>
      <c r="G451" s="15" t="s">
        <v>67</v>
      </c>
      <c r="H451" s="15" t="s">
        <v>1678</v>
      </c>
      <c r="I451" s="15"/>
      <c r="J451" s="15"/>
      <c r="K451" s="15" t="s">
        <v>52</v>
      </c>
      <c r="L451" s="15" t="s">
        <v>37</v>
      </c>
      <c r="M451" s="16" t="s">
        <v>355</v>
      </c>
      <c r="N451" s="15" t="s">
        <v>78</v>
      </c>
      <c r="O451" s="17" t="s">
        <v>355</v>
      </c>
      <c r="P451" s="18" t="str">
        <f>IFERROR(VLOOKUP(B451,'Cadastro Estacoes'!$A:$B,2,0),"")</f>
        <v>SISMO®PORTOCEL</v>
      </c>
      <c r="Q451" s="4"/>
      <c r="R451" s="4"/>
      <c r="S451" s="4"/>
      <c r="T451" s="4"/>
      <c r="U451" s="4"/>
      <c r="V451" s="4"/>
      <c r="W451" s="4"/>
      <c r="X451" s="4"/>
      <c r="Y451" s="4"/>
      <c r="Z451" s="4"/>
    </row>
    <row r="452" ht="12.75" customHeight="1">
      <c r="A452" s="9" t="s">
        <v>1679</v>
      </c>
      <c r="B452" s="10" t="s">
        <v>1680</v>
      </c>
      <c r="C452" s="11" t="s">
        <v>1681</v>
      </c>
      <c r="D452" s="12">
        <v>1.0</v>
      </c>
      <c r="E452" s="13" t="s">
        <v>1659</v>
      </c>
      <c r="F452" s="14" t="str">
        <f>IF(Tabela18[[#This Row],[Estações]]="HMOFICINA","VMS",IFERROR(VLOOKUP(B452,'Cadastro Estacoes'!$A$2:$Z$201,26,0),""))</f>
        <v>#ERROR!</v>
      </c>
      <c r="G452" s="15" t="s">
        <v>67</v>
      </c>
      <c r="H452" s="15" t="s">
        <v>1682</v>
      </c>
      <c r="I452" s="15" t="s">
        <v>322</v>
      </c>
      <c r="J452" s="15"/>
      <c r="K452" s="15" t="s">
        <v>26</v>
      </c>
      <c r="L452" s="15" t="s">
        <v>19</v>
      </c>
      <c r="M452" s="16" t="s">
        <v>918</v>
      </c>
      <c r="N452" s="15" t="s">
        <v>22</v>
      </c>
      <c r="O452" s="17">
        <v>44172.0</v>
      </c>
      <c r="P452" s="18" t="str">
        <f>IFERROR(VLOOKUP(B452,'Cadastro Estacoes'!$A:$B,2,0),"")</f>
        <v>SISMO®PSE</v>
      </c>
      <c r="Q452" s="4"/>
      <c r="R452" s="4"/>
      <c r="S452" s="4"/>
      <c r="T452" s="4"/>
      <c r="U452" s="4"/>
      <c r="V452" s="4"/>
      <c r="W452" s="4"/>
      <c r="X452" s="4"/>
      <c r="Y452" s="4"/>
      <c r="Z452" s="4"/>
    </row>
    <row r="453" ht="12.75" customHeight="1">
      <c r="A453" s="9" t="s">
        <v>1683</v>
      </c>
      <c r="B453" s="10" t="s">
        <v>954</v>
      </c>
      <c r="C453" s="11" t="s">
        <v>1684</v>
      </c>
      <c r="D453" s="12">
        <v>0.0</v>
      </c>
      <c r="E453" s="13" t="s">
        <v>366</v>
      </c>
      <c r="F453" s="14" t="str">
        <f>IF(Tabela18[[#This Row],[Estações]]="HMOFICINA","VMS",IFERROR(VLOOKUP(B453,'Cadastro Estacoes'!$A$2:$Z$201,26,0),""))</f>
        <v>#ERROR!</v>
      </c>
      <c r="G453" s="15" t="s">
        <v>67</v>
      </c>
      <c r="H453" s="15" t="s">
        <v>1685</v>
      </c>
      <c r="I453" s="15"/>
      <c r="J453" s="15"/>
      <c r="K453" s="15" t="s">
        <v>26</v>
      </c>
      <c r="L453" s="15" t="s">
        <v>37</v>
      </c>
      <c r="M453" s="16" t="s">
        <v>918</v>
      </c>
      <c r="N453" s="15" t="s">
        <v>78</v>
      </c>
      <c r="O453" s="17">
        <v>44175.0</v>
      </c>
      <c r="P453" s="18" t="str">
        <f>IFERROR(VLOOKUP(B453,'Cadastro Estacoes'!$A:$B,2,0),"")</f>
        <v>SISMO®SUAPE</v>
      </c>
      <c r="Q453" s="4"/>
      <c r="R453" s="4"/>
      <c r="S453" s="4"/>
      <c r="T453" s="4"/>
      <c r="U453" s="4"/>
      <c r="V453" s="4"/>
      <c r="W453" s="4"/>
      <c r="X453" s="4"/>
      <c r="Y453" s="4"/>
      <c r="Z453" s="4"/>
    </row>
    <row r="454" ht="12.75" customHeight="1">
      <c r="A454" s="9" t="s">
        <v>1686</v>
      </c>
      <c r="B454" s="10" t="s">
        <v>954</v>
      </c>
      <c r="C454" s="11" t="s">
        <v>1687</v>
      </c>
      <c r="D454" s="12">
        <v>0.0</v>
      </c>
      <c r="E454" s="13" t="s">
        <v>366</v>
      </c>
      <c r="F454" s="14" t="str">
        <f>IF(Tabela18[[#This Row],[Estações]]="HMOFICINA","VMS",IFERROR(VLOOKUP(B454,'Cadastro Estacoes'!$A$2:$Z$201,26,0),""))</f>
        <v>#ERROR!</v>
      </c>
      <c r="G454" s="15" t="s">
        <v>67</v>
      </c>
      <c r="H454" s="15" t="s">
        <v>1688</v>
      </c>
      <c r="I454" s="15" t="s">
        <v>805</v>
      </c>
      <c r="J454" s="15"/>
      <c r="K454" s="15" t="s">
        <v>26</v>
      </c>
      <c r="L454" s="15" t="s">
        <v>37</v>
      </c>
      <c r="M454" s="16" t="s">
        <v>918</v>
      </c>
      <c r="N454" s="15" t="s">
        <v>78</v>
      </c>
      <c r="O454" s="17">
        <v>44175.0</v>
      </c>
      <c r="P454" s="18" t="str">
        <f>IFERROR(VLOOKUP(B454,'Cadastro Estacoes'!$A:$B,2,0),"")</f>
        <v>SISMO®SUAPE</v>
      </c>
      <c r="Q454" s="4"/>
      <c r="R454" s="4"/>
      <c r="S454" s="4"/>
      <c r="T454" s="4"/>
      <c r="U454" s="4"/>
      <c r="V454" s="4"/>
      <c r="W454" s="4"/>
      <c r="X454" s="4"/>
      <c r="Y454" s="4"/>
      <c r="Z454" s="4"/>
    </row>
    <row r="455" ht="12.75" customHeight="1">
      <c r="A455" s="9" t="s">
        <v>1689</v>
      </c>
      <c r="B455" s="10" t="s">
        <v>87</v>
      </c>
      <c r="C455" s="21" t="s">
        <v>1690</v>
      </c>
      <c r="D455" s="25">
        <v>2.0</v>
      </c>
      <c r="E455" s="13" t="s">
        <v>1659</v>
      </c>
      <c r="F455" s="14" t="str">
        <f>IF(Tabela18[[#This Row],[Estações]]="HMOFICINA","VMS",IFERROR(VLOOKUP(B455,'Cadastro Estacoes'!$A$2:$Z$201,26,0),""))</f>
        <v>#ERROR!</v>
      </c>
      <c r="G455" s="15" t="s">
        <v>67</v>
      </c>
      <c r="H455" s="15" t="s">
        <v>1691</v>
      </c>
      <c r="I455" s="15" t="s">
        <v>553</v>
      </c>
      <c r="J455" s="15"/>
      <c r="K455" s="15" t="s">
        <v>23</v>
      </c>
      <c r="L455" s="15" t="s">
        <v>19</v>
      </c>
      <c r="M455" s="16" t="s">
        <v>918</v>
      </c>
      <c r="N455" s="15" t="s">
        <v>78</v>
      </c>
      <c r="O455" s="17">
        <v>44508.0</v>
      </c>
      <c r="P455" s="18" t="str">
        <f>IFERROR(VLOOKUP(B455,'Cadastro Estacoes'!$A:$B,2,0),"")</f>
        <v>SISMO®PSE</v>
      </c>
      <c r="Q455" s="4"/>
      <c r="R455" s="4"/>
      <c r="S455" s="4"/>
      <c r="T455" s="4"/>
      <c r="U455" s="4"/>
      <c r="V455" s="4"/>
      <c r="W455" s="4"/>
      <c r="X455" s="4"/>
      <c r="Y455" s="4"/>
      <c r="Z455" s="4"/>
    </row>
    <row r="456" ht="12.75" customHeight="1">
      <c r="A456" s="9" t="s">
        <v>1692</v>
      </c>
      <c r="B456" s="10" t="s">
        <v>87</v>
      </c>
      <c r="C456" s="21" t="s">
        <v>1693</v>
      </c>
      <c r="D456" s="25">
        <v>1.0</v>
      </c>
      <c r="E456" s="13" t="s">
        <v>1659</v>
      </c>
      <c r="F456" s="14" t="str">
        <f>IF(Tabela18[[#This Row],[Estações]]="HMOFICINA","VMS",IFERROR(VLOOKUP(B456,'Cadastro Estacoes'!$A$2:$Z$201,26,0),""))</f>
        <v>#ERROR!</v>
      </c>
      <c r="G456" s="15" t="s">
        <v>67</v>
      </c>
      <c r="H456" s="15"/>
      <c r="I456" s="15" t="s">
        <v>1694</v>
      </c>
      <c r="J456" s="15"/>
      <c r="K456" s="15" t="s">
        <v>23</v>
      </c>
      <c r="L456" s="15" t="s">
        <v>19</v>
      </c>
      <c r="M456" s="16" t="s">
        <v>918</v>
      </c>
      <c r="N456" s="15" t="s">
        <v>78</v>
      </c>
      <c r="O456" s="17">
        <v>44508.0</v>
      </c>
      <c r="P456" s="18" t="str">
        <f>IFERROR(VLOOKUP(B456,'Cadastro Estacoes'!$A:$B,2,0),"")</f>
        <v>SISMO®PSE</v>
      </c>
      <c r="Q456" s="4"/>
      <c r="R456" s="4"/>
      <c r="S456" s="4"/>
      <c r="T456" s="4"/>
      <c r="U456" s="4"/>
      <c r="V456" s="4"/>
      <c r="W456" s="4"/>
      <c r="X456" s="4"/>
      <c r="Y456" s="4"/>
      <c r="Z456" s="4"/>
    </row>
    <row r="457" ht="12.75" customHeight="1">
      <c r="A457" s="9" t="s">
        <v>1695</v>
      </c>
      <c r="B457" s="10" t="s">
        <v>74</v>
      </c>
      <c r="C457" s="11" t="s">
        <v>1696</v>
      </c>
      <c r="D457" s="12">
        <v>0.0</v>
      </c>
      <c r="E457" s="13" t="s">
        <v>1659</v>
      </c>
      <c r="F457" s="14" t="str">
        <f>IF(Tabela18[[#This Row],[Estações]]="HMOFICINA","VMS",IFERROR(VLOOKUP(B457,'Cadastro Estacoes'!$A$2:$Z$201,26,0),""))</f>
        <v>#ERROR!</v>
      </c>
      <c r="G457" s="15" t="s">
        <v>67</v>
      </c>
      <c r="H457" s="15" t="s">
        <v>1697</v>
      </c>
      <c r="I457" s="15" t="s">
        <v>1698</v>
      </c>
      <c r="J457" s="15"/>
      <c r="K457" s="15" t="s">
        <v>26</v>
      </c>
      <c r="L457" s="15" t="s">
        <v>19</v>
      </c>
      <c r="M457" s="16" t="s">
        <v>918</v>
      </c>
      <c r="N457" s="15" t="s">
        <v>78</v>
      </c>
      <c r="O457" s="17">
        <v>44193.0</v>
      </c>
      <c r="P457" s="18" t="str">
        <f>IFERROR(VLOOKUP(B457,'Cadastro Estacoes'!$A:$B,2,0),"")</f>
        <v>SISMO®CSN</v>
      </c>
      <c r="Q457" s="4"/>
      <c r="R457" s="4"/>
      <c r="S457" s="4"/>
      <c r="T457" s="4"/>
      <c r="U457" s="4"/>
      <c r="V457" s="4"/>
      <c r="W457" s="4"/>
      <c r="X457" s="4"/>
      <c r="Y457" s="4"/>
      <c r="Z457" s="4"/>
    </row>
    <row r="458" ht="12.75" customHeight="1">
      <c r="A458" s="9" t="s">
        <v>1699</v>
      </c>
      <c r="B458" s="10" t="s">
        <v>74</v>
      </c>
      <c r="C458" s="11" t="s">
        <v>1700</v>
      </c>
      <c r="D458" s="12">
        <v>1.0</v>
      </c>
      <c r="E458" s="13" t="s">
        <v>1659</v>
      </c>
      <c r="F458" s="14" t="str">
        <f>IF(Tabela18[[#This Row],[Estações]]="HMOFICINA","VMS",IFERROR(VLOOKUP(B458,'Cadastro Estacoes'!$A$2:$Z$201,26,0),""))</f>
        <v>#ERROR!</v>
      </c>
      <c r="G458" s="15" t="s">
        <v>67</v>
      </c>
      <c r="H458" s="15" t="s">
        <v>1701</v>
      </c>
      <c r="I458" s="15" t="s">
        <v>1702</v>
      </c>
      <c r="J458" s="15"/>
      <c r="K458" s="15" t="s">
        <v>26</v>
      </c>
      <c r="L458" s="15" t="s">
        <v>19</v>
      </c>
      <c r="M458" s="16" t="s">
        <v>918</v>
      </c>
      <c r="N458" s="15" t="s">
        <v>78</v>
      </c>
      <c r="O458" s="17">
        <v>44193.0</v>
      </c>
      <c r="P458" s="18" t="str">
        <f>IFERROR(VLOOKUP(B458,'Cadastro Estacoes'!$A:$B,2,0),"")</f>
        <v>SISMO®CSN</v>
      </c>
      <c r="Q458" s="4"/>
      <c r="R458" s="4"/>
      <c r="S458" s="4"/>
      <c r="T458" s="4"/>
      <c r="U458" s="4"/>
      <c r="V458" s="4"/>
      <c r="W458" s="4"/>
      <c r="X458" s="4"/>
      <c r="Y458" s="4"/>
      <c r="Z458" s="4"/>
    </row>
    <row r="459" ht="12.75" customHeight="1">
      <c r="A459" s="9" t="s">
        <v>1703</v>
      </c>
      <c r="B459" s="10" t="s">
        <v>1565</v>
      </c>
      <c r="C459" s="11" t="s">
        <v>1704</v>
      </c>
      <c r="D459" s="12">
        <v>0.0</v>
      </c>
      <c r="E459" s="13" t="s">
        <v>1402</v>
      </c>
      <c r="F459" s="14" t="str">
        <f>IF(Tabela18[[#This Row],[Estações]]="HMOFICINA","VMS",IFERROR(VLOOKUP(B459,'Cadastro Estacoes'!$A$2:$Z$201,26,0),""))</f>
        <v>#ERROR!</v>
      </c>
      <c r="G459" s="23" t="s">
        <v>67</v>
      </c>
      <c r="H459" s="23" t="s">
        <v>1705</v>
      </c>
      <c r="I459" s="23" t="s">
        <v>1706</v>
      </c>
      <c r="J459" s="23">
        <v>1.0</v>
      </c>
      <c r="K459" s="15" t="s">
        <v>26</v>
      </c>
      <c r="L459" s="23" t="s">
        <v>147</v>
      </c>
      <c r="M459" s="16" t="s">
        <v>918</v>
      </c>
      <c r="N459" s="23" t="s">
        <v>78</v>
      </c>
      <c r="O459" s="26">
        <v>44175.0</v>
      </c>
      <c r="P459" s="18" t="str">
        <f>IFERROR(VLOOKUP(B459,'Cadastro Estacoes'!$A:$B,2,0),"")</f>
        <v>SISMO®PSE</v>
      </c>
      <c r="Q459" s="4"/>
      <c r="R459" s="4"/>
      <c r="S459" s="4"/>
      <c r="T459" s="4"/>
      <c r="U459" s="4"/>
      <c r="V459" s="4"/>
      <c r="W459" s="4"/>
      <c r="X459" s="4"/>
      <c r="Y459" s="4"/>
      <c r="Z459" s="4"/>
    </row>
    <row r="460" ht="12.75" customHeight="1">
      <c r="A460" s="9" t="s">
        <v>1707</v>
      </c>
      <c r="B460" s="10" t="s">
        <v>1565</v>
      </c>
      <c r="C460" s="21" t="s">
        <v>1708</v>
      </c>
      <c r="D460" s="25">
        <v>0.0</v>
      </c>
      <c r="E460" s="13" t="s">
        <v>1402</v>
      </c>
      <c r="F460" s="14" t="str">
        <f>IF(Tabela18[[#This Row],[Estações]]="HMOFICINA","VMS",IFERROR(VLOOKUP(B460,'Cadastro Estacoes'!$A$2:$Z$201,26,0),""))</f>
        <v>#ERROR!</v>
      </c>
      <c r="G460" s="15" t="s">
        <v>67</v>
      </c>
      <c r="H460" s="15" t="s">
        <v>1709</v>
      </c>
      <c r="I460" s="15" t="s">
        <v>1710</v>
      </c>
      <c r="J460" s="15">
        <v>1.0</v>
      </c>
      <c r="K460" s="15"/>
      <c r="L460" s="15" t="s">
        <v>147</v>
      </c>
      <c r="M460" s="16" t="s">
        <v>918</v>
      </c>
      <c r="N460" s="23" t="s">
        <v>78</v>
      </c>
      <c r="O460" s="13" t="s">
        <v>1402</v>
      </c>
      <c r="P460" s="18" t="str">
        <f>IFERROR(VLOOKUP(B460,'Cadastro Estacoes'!$A:$B,2,0),"")</f>
        <v>SISMO®PSE</v>
      </c>
      <c r="Q460" s="4"/>
      <c r="R460" s="4"/>
      <c r="S460" s="4"/>
      <c r="T460" s="4"/>
      <c r="U460" s="4"/>
      <c r="V460" s="4"/>
      <c r="W460" s="4"/>
      <c r="X460" s="4"/>
      <c r="Y460" s="4"/>
      <c r="Z460" s="4"/>
    </row>
    <row r="461" ht="12.75" customHeight="1">
      <c r="A461" s="9" t="s">
        <v>1711</v>
      </c>
      <c r="B461" s="10" t="s">
        <v>1565</v>
      </c>
      <c r="C461" s="21" t="s">
        <v>1712</v>
      </c>
      <c r="D461" s="25">
        <v>0.0</v>
      </c>
      <c r="E461" s="13" t="s">
        <v>1402</v>
      </c>
      <c r="F461" s="14" t="str">
        <f>IF(Tabela18[[#This Row],[Estações]]="HMOFICINA","VMS",IFERROR(VLOOKUP(B461,'Cadastro Estacoes'!$A$2:$Z$201,26,0),""))</f>
        <v>#ERROR!</v>
      </c>
      <c r="G461" s="15" t="s">
        <v>67</v>
      </c>
      <c r="H461" s="15" t="s">
        <v>1713</v>
      </c>
      <c r="I461" s="15" t="s">
        <v>1714</v>
      </c>
      <c r="J461" s="15">
        <v>1.0</v>
      </c>
      <c r="K461" s="15" t="s">
        <v>26</v>
      </c>
      <c r="L461" s="15" t="s">
        <v>147</v>
      </c>
      <c r="M461" s="16" t="s">
        <v>918</v>
      </c>
      <c r="N461" s="23" t="s">
        <v>78</v>
      </c>
      <c r="O461" s="17">
        <v>44175.0</v>
      </c>
      <c r="P461" s="18" t="str">
        <f>IFERROR(VLOOKUP(B461,'Cadastro Estacoes'!$A:$B,2,0),"")</f>
        <v>SISMO®PSE</v>
      </c>
      <c r="Q461" s="4"/>
      <c r="R461" s="4"/>
      <c r="S461" s="4"/>
      <c r="T461" s="4"/>
      <c r="U461" s="4"/>
      <c r="V461" s="4"/>
      <c r="W461" s="4"/>
      <c r="X461" s="4"/>
      <c r="Y461" s="4"/>
      <c r="Z461" s="4"/>
    </row>
    <row r="462" ht="12.75" customHeight="1">
      <c r="A462" s="9" t="s">
        <v>1715</v>
      </c>
      <c r="B462" s="10" t="s">
        <v>1565</v>
      </c>
      <c r="C462" s="21" t="s">
        <v>1716</v>
      </c>
      <c r="D462" s="25">
        <v>0.0</v>
      </c>
      <c r="E462" s="13" t="s">
        <v>1717</v>
      </c>
      <c r="F462" s="14" t="str">
        <f>IF(Tabela18[[#This Row],[Estações]]="HMOFICINA","VMS",IFERROR(VLOOKUP(B462,'Cadastro Estacoes'!$A$2:$Z$201,26,0),""))</f>
        <v>#ERROR!</v>
      </c>
      <c r="G462" s="15" t="s">
        <v>67</v>
      </c>
      <c r="H462" s="15"/>
      <c r="I462" s="15" t="s">
        <v>1718</v>
      </c>
      <c r="J462" s="15"/>
      <c r="K462" s="15" t="s">
        <v>26</v>
      </c>
      <c r="L462" s="15" t="s">
        <v>147</v>
      </c>
      <c r="M462" s="16" t="s">
        <v>918</v>
      </c>
      <c r="N462" s="23" t="s">
        <v>22</v>
      </c>
      <c r="O462" s="17">
        <v>44202.0</v>
      </c>
      <c r="P462" s="18" t="str">
        <f>IFERROR(VLOOKUP(B462,'Cadastro Estacoes'!$A:$B,2,0),"")</f>
        <v>SISMO®PSE</v>
      </c>
      <c r="Q462" s="4"/>
      <c r="R462" s="4"/>
      <c r="S462" s="4"/>
      <c r="T462" s="4"/>
      <c r="U462" s="4"/>
      <c r="V462" s="4"/>
      <c r="W462" s="4"/>
      <c r="X462" s="4"/>
      <c r="Y462" s="4"/>
      <c r="Z462" s="4"/>
    </row>
    <row r="463" ht="12.75" customHeight="1">
      <c r="A463" s="9" t="s">
        <v>1719</v>
      </c>
      <c r="B463" s="10" t="s">
        <v>1565</v>
      </c>
      <c r="C463" s="11" t="s">
        <v>1720</v>
      </c>
      <c r="D463" s="12">
        <v>0.0</v>
      </c>
      <c r="E463" s="13" t="s">
        <v>1402</v>
      </c>
      <c r="F463" s="14" t="str">
        <f>IF(Tabela18[[#This Row],[Estações]]="HMOFICINA","VMS",IFERROR(VLOOKUP(B463,'Cadastro Estacoes'!$A$2:$Z$201,26,0),""))</f>
        <v>#ERROR!</v>
      </c>
      <c r="G463" s="15" t="s">
        <v>67</v>
      </c>
      <c r="H463" s="15" t="s">
        <v>1721</v>
      </c>
      <c r="I463" s="15" t="s">
        <v>1722</v>
      </c>
      <c r="J463" s="15">
        <v>1.0</v>
      </c>
      <c r="K463" s="15" t="s">
        <v>26</v>
      </c>
      <c r="L463" s="15" t="s">
        <v>147</v>
      </c>
      <c r="M463" s="16" t="s">
        <v>918</v>
      </c>
      <c r="N463" s="23" t="s">
        <v>78</v>
      </c>
      <c r="O463" s="17">
        <v>44175.0</v>
      </c>
      <c r="P463" s="18" t="str">
        <f>IFERROR(VLOOKUP(B463,'Cadastro Estacoes'!$A:$B,2,0),"")</f>
        <v>SISMO®PSE</v>
      </c>
      <c r="Q463" s="4"/>
      <c r="R463" s="4"/>
      <c r="S463" s="4"/>
      <c r="T463" s="4"/>
      <c r="U463" s="4"/>
      <c r="V463" s="4"/>
      <c r="W463" s="4"/>
      <c r="X463" s="4"/>
      <c r="Y463" s="4"/>
      <c r="Z463" s="4"/>
    </row>
    <row r="464" ht="12.75" customHeight="1">
      <c r="A464" s="9" t="s">
        <v>1723</v>
      </c>
      <c r="B464" s="10" t="s">
        <v>1107</v>
      </c>
      <c r="C464" s="11" t="s">
        <v>1712</v>
      </c>
      <c r="D464" s="12">
        <v>0.0</v>
      </c>
      <c r="E464" s="13" t="s">
        <v>1402</v>
      </c>
      <c r="F464" s="14" t="str">
        <f>IF(Tabela18[[#This Row],[Estações]]="HMOFICINA","VMS",IFERROR(VLOOKUP(B464,'Cadastro Estacoes'!$A$2:$Z$201,26,0),""))</f>
        <v>#ERROR!</v>
      </c>
      <c r="G464" s="15" t="s">
        <v>67</v>
      </c>
      <c r="H464" s="15" t="s">
        <v>1713</v>
      </c>
      <c r="I464" s="15" t="s">
        <v>1724</v>
      </c>
      <c r="J464" s="15">
        <v>1.0</v>
      </c>
      <c r="K464" s="15" t="s">
        <v>33</v>
      </c>
      <c r="L464" s="15" t="s">
        <v>147</v>
      </c>
      <c r="M464" s="16" t="s">
        <v>918</v>
      </c>
      <c r="N464" s="23" t="s">
        <v>78</v>
      </c>
      <c r="O464" s="17">
        <v>44193.0</v>
      </c>
      <c r="P464" s="18" t="str">
        <f>IFERROR(VLOOKUP(B464,'Cadastro Estacoes'!$A:$B,2,0),"")</f>
        <v>SISMO®PSE</v>
      </c>
      <c r="Q464" s="4"/>
      <c r="R464" s="4"/>
      <c r="S464" s="4"/>
      <c r="T464" s="4"/>
      <c r="U464" s="4"/>
      <c r="V464" s="4"/>
      <c r="W464" s="4"/>
      <c r="X464" s="4"/>
      <c r="Y464" s="4"/>
      <c r="Z464" s="4"/>
    </row>
    <row r="465" ht="12.75" customHeight="1">
      <c r="A465" s="9" t="s">
        <v>1725</v>
      </c>
      <c r="B465" s="10" t="s">
        <v>1107</v>
      </c>
      <c r="C465" s="11" t="s">
        <v>1726</v>
      </c>
      <c r="D465" s="12">
        <v>0.0</v>
      </c>
      <c r="E465" s="13" t="s">
        <v>1402</v>
      </c>
      <c r="F465" s="14" t="str">
        <f>IF(Tabela18[[#This Row],[Estações]]="HMOFICINA","VMS",IFERROR(VLOOKUP(B465,'Cadastro Estacoes'!$A$2:$Z$201,26,0),""))</f>
        <v>#ERROR!</v>
      </c>
      <c r="G465" s="15" t="s">
        <v>67</v>
      </c>
      <c r="H465" s="15" t="s">
        <v>1727</v>
      </c>
      <c r="I465" s="15" t="s">
        <v>1728</v>
      </c>
      <c r="J465" s="15">
        <v>1.0</v>
      </c>
      <c r="K465" s="15" t="s">
        <v>26</v>
      </c>
      <c r="L465" s="15" t="s">
        <v>147</v>
      </c>
      <c r="M465" s="16" t="s">
        <v>918</v>
      </c>
      <c r="N465" s="15" t="s">
        <v>78</v>
      </c>
      <c r="O465" s="17">
        <v>44193.0</v>
      </c>
      <c r="P465" s="18" t="str">
        <f>IFERROR(VLOOKUP(B465,'Cadastro Estacoes'!$A:$B,2,0),"")</f>
        <v>SISMO®PSE</v>
      </c>
      <c r="Q465" s="4"/>
      <c r="R465" s="4"/>
      <c r="S465" s="4"/>
      <c r="T465" s="4"/>
      <c r="U465" s="4"/>
      <c r="V465" s="4"/>
      <c r="W465" s="4"/>
      <c r="X465" s="4"/>
      <c r="Y465" s="4"/>
      <c r="Z465" s="4"/>
    </row>
    <row r="466" ht="12.75" customHeight="1">
      <c r="A466" s="9" t="s">
        <v>1729</v>
      </c>
      <c r="B466" s="10" t="s">
        <v>1107</v>
      </c>
      <c r="C466" s="11" t="s">
        <v>1730</v>
      </c>
      <c r="D466" s="12">
        <v>0.0</v>
      </c>
      <c r="E466" s="13" t="s">
        <v>1402</v>
      </c>
      <c r="F466" s="14" t="str">
        <f>IF(Tabela18[[#This Row],[Estações]]="HMOFICINA","VMS",IFERROR(VLOOKUP(B466,'Cadastro Estacoes'!$A$2:$Z$201,26,0),""))</f>
        <v>#ERROR!</v>
      </c>
      <c r="G466" s="15" t="s">
        <v>67</v>
      </c>
      <c r="H466" s="15" t="s">
        <v>1731</v>
      </c>
      <c r="I466" s="15" t="s">
        <v>1732</v>
      </c>
      <c r="J466" s="15">
        <v>1.0</v>
      </c>
      <c r="K466" s="15" t="s">
        <v>26</v>
      </c>
      <c r="L466" s="15" t="s">
        <v>147</v>
      </c>
      <c r="M466" s="16" t="s">
        <v>918</v>
      </c>
      <c r="N466" s="15" t="s">
        <v>78</v>
      </c>
      <c r="O466" s="17">
        <v>44193.0</v>
      </c>
      <c r="P466" s="18" t="str">
        <f>IFERROR(VLOOKUP(B466,'Cadastro Estacoes'!$A:$B,2,0),"")</f>
        <v>SISMO®PSE</v>
      </c>
      <c r="Q466" s="4"/>
      <c r="R466" s="4"/>
      <c r="S466" s="4"/>
      <c r="T466" s="4"/>
      <c r="U466" s="4"/>
      <c r="V466" s="4"/>
      <c r="W466" s="4"/>
      <c r="X466" s="4"/>
      <c r="Y466" s="4"/>
      <c r="Z466" s="4"/>
    </row>
    <row r="467" ht="12.75" customHeight="1">
      <c r="A467" s="9" t="s">
        <v>1733</v>
      </c>
      <c r="B467" s="10" t="s">
        <v>1223</v>
      </c>
      <c r="C467" s="11" t="s">
        <v>1734</v>
      </c>
      <c r="D467" s="12">
        <v>0.0</v>
      </c>
      <c r="E467" s="13" t="s">
        <v>366</v>
      </c>
      <c r="F467" s="14" t="str">
        <f>IF(Tabela18[[#This Row],[Estações]]="HMOFICINA","VMS",IFERROR(VLOOKUP(B467,'Cadastro Estacoes'!$A$2:$Z$201,26,0),""))</f>
        <v>#ERROR!</v>
      </c>
      <c r="G467" s="23" t="s">
        <v>67</v>
      </c>
      <c r="H467" s="23"/>
      <c r="I467" s="23" t="s">
        <v>1735</v>
      </c>
      <c r="J467" s="23"/>
      <c r="K467" s="15" t="s">
        <v>19</v>
      </c>
      <c r="L467" s="23" t="s">
        <v>19</v>
      </c>
      <c r="M467" s="16" t="s">
        <v>1736</v>
      </c>
      <c r="N467" s="23" t="s">
        <v>22</v>
      </c>
      <c r="O467" s="26">
        <v>44175.0</v>
      </c>
      <c r="P467" s="18" t="str">
        <f>IFERROR(VLOOKUP(B467,'Cadastro Estacoes'!$A:$B,2,0),"")</f>
        <v>SISMO®VALEPDM</v>
      </c>
      <c r="Q467" s="4"/>
      <c r="R467" s="4"/>
      <c r="S467" s="4"/>
      <c r="T467" s="4"/>
      <c r="U467" s="4"/>
      <c r="V467" s="4"/>
      <c r="W467" s="4"/>
      <c r="X467" s="4"/>
      <c r="Y467" s="4"/>
      <c r="Z467" s="4"/>
    </row>
    <row r="468" ht="12.75" customHeight="1">
      <c r="A468" s="9" t="s">
        <v>1737</v>
      </c>
      <c r="B468" s="10" t="s">
        <v>1680</v>
      </c>
      <c r="C468" s="21" t="s">
        <v>1738</v>
      </c>
      <c r="D468" s="25">
        <v>3.0</v>
      </c>
      <c r="E468" s="13" t="s">
        <v>1659</v>
      </c>
      <c r="F468" s="14" t="str">
        <f>IF(Tabela18[[#This Row],[Estações]]="HMOFICINA","VMS",IFERROR(VLOOKUP(B468,'Cadastro Estacoes'!$A$2:$Z$201,26,0),""))</f>
        <v>#ERROR!</v>
      </c>
      <c r="G468" s="15" t="s">
        <v>67</v>
      </c>
      <c r="H468" s="15" t="s">
        <v>1739</v>
      </c>
      <c r="I468" s="15" t="s">
        <v>685</v>
      </c>
      <c r="J468" s="15"/>
      <c r="K468" s="15" t="s">
        <v>26</v>
      </c>
      <c r="L468" s="15" t="s">
        <v>19</v>
      </c>
      <c r="M468" s="16" t="s">
        <v>1736</v>
      </c>
      <c r="N468" s="15" t="s">
        <v>22</v>
      </c>
      <c r="O468" s="17">
        <v>44298.0</v>
      </c>
      <c r="P468" s="18" t="str">
        <f>IFERROR(VLOOKUP(B468,'Cadastro Estacoes'!$A:$B,2,0),"")</f>
        <v>SISMO®PSE</v>
      </c>
      <c r="Q468" s="4"/>
      <c r="R468" s="4"/>
      <c r="S468" s="4"/>
      <c r="T468" s="4"/>
      <c r="U468" s="4"/>
      <c r="V468" s="4"/>
      <c r="W468" s="4"/>
      <c r="X468" s="4"/>
      <c r="Y468" s="4"/>
      <c r="Z468" s="4"/>
    </row>
    <row r="469" ht="12.75" customHeight="1">
      <c r="A469" s="9" t="s">
        <v>1740</v>
      </c>
      <c r="B469" s="10" t="s">
        <v>1680</v>
      </c>
      <c r="C469" s="21" t="s">
        <v>1741</v>
      </c>
      <c r="D469" s="25">
        <v>1.0</v>
      </c>
      <c r="E469" s="13" t="s">
        <v>1659</v>
      </c>
      <c r="F469" s="14" t="str">
        <f>IF(Tabela18[[#This Row],[Estações]]="HMOFICINA","VMS",IFERROR(VLOOKUP(B469,'Cadastro Estacoes'!$A$2:$Z$201,26,0),""))</f>
        <v>#ERROR!</v>
      </c>
      <c r="G469" s="15" t="s">
        <v>67</v>
      </c>
      <c r="H469" s="15" t="s">
        <v>1742</v>
      </c>
      <c r="I469" s="15" t="s">
        <v>1743</v>
      </c>
      <c r="J469" s="15"/>
      <c r="K469" s="15" t="s">
        <v>26</v>
      </c>
      <c r="L469" s="15" t="s">
        <v>19</v>
      </c>
      <c r="M469" s="16" t="s">
        <v>1736</v>
      </c>
      <c r="N469" s="15" t="s">
        <v>22</v>
      </c>
      <c r="O469" s="17">
        <v>44202.0</v>
      </c>
      <c r="P469" s="18" t="str">
        <f>IFERROR(VLOOKUP(B469,'Cadastro Estacoes'!$A:$B,2,0),"")</f>
        <v>SISMO®PSE</v>
      </c>
      <c r="Q469" s="4"/>
      <c r="R469" s="4"/>
      <c r="S469" s="4"/>
      <c r="T469" s="4"/>
      <c r="U469" s="4"/>
      <c r="V469" s="4"/>
      <c r="W469" s="4"/>
      <c r="X469" s="4"/>
      <c r="Y469" s="4"/>
      <c r="Z469" s="4"/>
    </row>
    <row r="470" ht="12.75" customHeight="1">
      <c r="A470" s="9" t="s">
        <v>1744</v>
      </c>
      <c r="B470" s="10" t="s">
        <v>120</v>
      </c>
      <c r="C470" s="11" t="s">
        <v>1745</v>
      </c>
      <c r="D470" s="12">
        <v>1.0</v>
      </c>
      <c r="E470" s="13" t="s">
        <v>1746</v>
      </c>
      <c r="F470" s="14" t="str">
        <f>IF(Tabela18[[#This Row],[Estações]]="HMOFICINA","VMS",IFERROR(VLOOKUP(B470,'Cadastro Estacoes'!$A$2:$Z$201,26,0),""))</f>
        <v>#ERROR!</v>
      </c>
      <c r="G470" s="15" t="s">
        <v>67</v>
      </c>
      <c r="H470" s="15" t="s">
        <v>1747</v>
      </c>
      <c r="I470" s="15" t="s">
        <v>1748</v>
      </c>
      <c r="J470" s="15"/>
      <c r="K470" s="15" t="s">
        <v>23</v>
      </c>
      <c r="L470" s="15" t="s">
        <v>43</v>
      </c>
      <c r="M470" s="16" t="s">
        <v>360</v>
      </c>
      <c r="N470" s="15" t="s">
        <v>78</v>
      </c>
      <c r="O470" s="17" t="s">
        <v>360</v>
      </c>
      <c r="P470" s="18" t="str">
        <f>IFERROR(VLOOKUP(B470,'Cadastro Estacoes'!$A:$B,2,0),"")</f>
        <v>SISMO®CATTALINI</v>
      </c>
      <c r="Q470" s="4"/>
      <c r="R470" s="4"/>
      <c r="S470" s="4"/>
      <c r="T470" s="4"/>
      <c r="U470" s="4"/>
      <c r="V470" s="4"/>
      <c r="W470" s="4"/>
      <c r="X470" s="4"/>
      <c r="Y470" s="4"/>
      <c r="Z470" s="4"/>
    </row>
    <row r="471" ht="12.75" customHeight="1">
      <c r="A471" s="9" t="s">
        <v>1749</v>
      </c>
      <c r="B471" s="10" t="s">
        <v>1750</v>
      </c>
      <c r="C471" s="11" t="s">
        <v>1751</v>
      </c>
      <c r="D471" s="12">
        <v>3.0</v>
      </c>
      <c r="E471" s="13" t="s">
        <v>366</v>
      </c>
      <c r="F471" s="14" t="str">
        <f>IF(Tabela18[[#This Row],[Estações]]="HMOFICINA","VMS",IFERROR(VLOOKUP(B471,'Cadastro Estacoes'!$A$2:$Z$201,26,0),""))</f>
        <v>#ERROR!</v>
      </c>
      <c r="G471" s="15" t="s">
        <v>67</v>
      </c>
      <c r="H471" s="15" t="s">
        <v>1752</v>
      </c>
      <c r="I471" s="15"/>
      <c r="J471" s="15"/>
      <c r="K471" s="15" t="s">
        <v>37</v>
      </c>
      <c r="L471" s="15" t="s">
        <v>33</v>
      </c>
      <c r="M471" s="16" t="s">
        <v>360</v>
      </c>
      <c r="N471" s="15" t="s">
        <v>22</v>
      </c>
      <c r="O471" s="17">
        <v>44175.0</v>
      </c>
      <c r="P471" s="18" t="str">
        <f>IFERROR(VLOOKUP(B471,'Cadastro Estacoes'!$A:$B,2,0),"")</f>
        <v>SISMO®TIG</v>
      </c>
      <c r="Q471" s="4"/>
      <c r="R471" s="4"/>
      <c r="S471" s="4"/>
      <c r="T471" s="4"/>
      <c r="U471" s="4"/>
      <c r="V471" s="4"/>
      <c r="W471" s="4"/>
      <c r="X471" s="4"/>
      <c r="Y471" s="4"/>
      <c r="Z471" s="4"/>
    </row>
    <row r="472" ht="12.75" customHeight="1">
      <c r="A472" s="9" t="s">
        <v>1753</v>
      </c>
      <c r="B472" s="10" t="s">
        <v>1750</v>
      </c>
      <c r="C472" s="11" t="s">
        <v>1754</v>
      </c>
      <c r="D472" s="12">
        <v>3.0</v>
      </c>
      <c r="E472" s="13" t="s">
        <v>1717</v>
      </c>
      <c r="F472" s="14" t="str">
        <f>IF(Tabela18[[#This Row],[Estações]]="HMOFICINA","VMS",IFERROR(VLOOKUP(B472,'Cadastro Estacoes'!$A$2:$Z$201,26,0),""))</f>
        <v>#ERROR!</v>
      </c>
      <c r="G472" s="15" t="s">
        <v>67</v>
      </c>
      <c r="H472" s="15" t="s">
        <v>1755</v>
      </c>
      <c r="I472" s="15" t="s">
        <v>1756</v>
      </c>
      <c r="J472" s="15"/>
      <c r="K472" s="15" t="s">
        <v>37</v>
      </c>
      <c r="L472" s="15" t="s">
        <v>33</v>
      </c>
      <c r="M472" s="16" t="s">
        <v>366</v>
      </c>
      <c r="N472" s="15" t="s">
        <v>22</v>
      </c>
      <c r="O472" s="17">
        <v>44176.0</v>
      </c>
      <c r="P472" s="18" t="str">
        <f>IFERROR(VLOOKUP(B472,'Cadastro Estacoes'!$A:$B,2,0),"")</f>
        <v>SISMO®TIG</v>
      </c>
      <c r="Q472" s="4"/>
      <c r="R472" s="4"/>
      <c r="S472" s="4"/>
      <c r="T472" s="4"/>
      <c r="U472" s="4"/>
      <c r="V472" s="4"/>
      <c r="W472" s="4"/>
      <c r="X472" s="4"/>
      <c r="Y472" s="4"/>
      <c r="Z472" s="4"/>
    </row>
    <row r="473" ht="12.75" customHeight="1">
      <c r="A473" s="9" t="s">
        <v>1757</v>
      </c>
      <c r="B473" s="10" t="s">
        <v>1750</v>
      </c>
      <c r="C473" s="11" t="s">
        <v>1758</v>
      </c>
      <c r="D473" s="12">
        <v>3.0</v>
      </c>
      <c r="E473" s="13" t="s">
        <v>1717</v>
      </c>
      <c r="F473" s="14" t="str">
        <f>IF(Tabela18[[#This Row],[Estações]]="HMOFICINA","VMS",IFERROR(VLOOKUP(B473,'Cadastro Estacoes'!$A$2:$Z$201,26,0),""))</f>
        <v>#ERROR!</v>
      </c>
      <c r="G473" s="15" t="s">
        <v>67</v>
      </c>
      <c r="H473" s="15" t="s">
        <v>1759</v>
      </c>
      <c r="I473" s="15" t="s">
        <v>1760</v>
      </c>
      <c r="J473" s="15"/>
      <c r="K473" s="15" t="s">
        <v>37</v>
      </c>
      <c r="L473" s="15" t="s">
        <v>33</v>
      </c>
      <c r="M473" s="16" t="s">
        <v>366</v>
      </c>
      <c r="N473" s="15" t="s">
        <v>22</v>
      </c>
      <c r="O473" s="17">
        <v>44176.0</v>
      </c>
      <c r="P473" s="18" t="str">
        <f>IFERROR(VLOOKUP(B473,'Cadastro Estacoes'!$A:$B,2,0),"")</f>
        <v>SISMO®TIG</v>
      </c>
      <c r="Q473" s="4"/>
      <c r="R473" s="4"/>
      <c r="S473" s="4"/>
      <c r="T473" s="4"/>
      <c r="U473" s="4"/>
      <c r="V473" s="4"/>
      <c r="W473" s="4"/>
      <c r="X473" s="4"/>
      <c r="Y473" s="4"/>
      <c r="Z473" s="4"/>
    </row>
    <row r="474" ht="12.75" customHeight="1">
      <c r="A474" s="9" t="s">
        <v>1761</v>
      </c>
      <c r="B474" s="10" t="s">
        <v>1762</v>
      </c>
      <c r="C474" s="11" t="s">
        <v>1763</v>
      </c>
      <c r="D474" s="12">
        <v>2.0</v>
      </c>
      <c r="E474" s="13" t="s">
        <v>1717</v>
      </c>
      <c r="F474" s="14" t="str">
        <f>IF(Tabela18[[#This Row],[Estações]]="HMOFICINA","VMS",IFERROR(VLOOKUP(B474,'Cadastro Estacoes'!$A$2:$Z$201,26,0),""))</f>
        <v>#ERROR!</v>
      </c>
      <c r="G474" s="15" t="s">
        <v>67</v>
      </c>
      <c r="H474" s="15" t="s">
        <v>1764</v>
      </c>
      <c r="I474" s="15"/>
      <c r="J474" s="15"/>
      <c r="K474" s="15" t="s">
        <v>37</v>
      </c>
      <c r="L474" s="15" t="s">
        <v>33</v>
      </c>
      <c r="M474" s="16" t="s">
        <v>366</v>
      </c>
      <c r="N474" s="15" t="s">
        <v>22</v>
      </c>
      <c r="O474" s="17">
        <v>44179.0</v>
      </c>
      <c r="P474" s="18" t="str">
        <f>IFERROR(VLOOKUP(B474,'Cadastro Estacoes'!$A:$B,2,0),"")</f>
        <v>SISMO®TIG</v>
      </c>
      <c r="Q474" s="4"/>
      <c r="R474" s="4"/>
      <c r="S474" s="4"/>
      <c r="T474" s="4"/>
      <c r="U474" s="4"/>
      <c r="V474" s="4"/>
      <c r="W474" s="4"/>
      <c r="X474" s="4"/>
      <c r="Y474" s="4"/>
      <c r="Z474" s="4"/>
    </row>
    <row r="475" ht="12.75" customHeight="1">
      <c r="A475" s="9" t="s">
        <v>1765</v>
      </c>
      <c r="B475" s="10" t="s">
        <v>1762</v>
      </c>
      <c r="C475" s="11" t="s">
        <v>1766</v>
      </c>
      <c r="D475" s="12">
        <v>2.0</v>
      </c>
      <c r="E475" s="13" t="s">
        <v>1767</v>
      </c>
      <c r="F475" s="14" t="str">
        <f>IF(Tabela18[[#This Row],[Estações]]="HMOFICINA","VMS",IFERROR(VLOOKUP(B475,'Cadastro Estacoes'!$A$2:$Z$201,26,0),""))</f>
        <v>#ERROR!</v>
      </c>
      <c r="G475" s="15" t="s">
        <v>67</v>
      </c>
      <c r="H475" s="15" t="s">
        <v>1768</v>
      </c>
      <c r="I475" s="15" t="s">
        <v>1769</v>
      </c>
      <c r="J475" s="15"/>
      <c r="K475" s="15" t="s">
        <v>37</v>
      </c>
      <c r="L475" s="15" t="s">
        <v>33</v>
      </c>
      <c r="M475" s="16" t="s">
        <v>366</v>
      </c>
      <c r="N475" s="15" t="s">
        <v>22</v>
      </c>
      <c r="O475" s="17">
        <v>44204.0</v>
      </c>
      <c r="P475" s="18" t="str">
        <f>IFERROR(VLOOKUP(B475,'Cadastro Estacoes'!$A:$B,2,0),"")</f>
        <v>SISMO®TIG</v>
      </c>
      <c r="Q475" s="4"/>
      <c r="R475" s="4"/>
      <c r="S475" s="4"/>
      <c r="T475" s="4"/>
      <c r="U475" s="4"/>
      <c r="V475" s="4"/>
      <c r="W475" s="4"/>
      <c r="X475" s="4"/>
      <c r="Y475" s="4"/>
      <c r="Z475" s="4"/>
    </row>
    <row r="476" ht="12.75" customHeight="1">
      <c r="A476" s="9" t="s">
        <v>1770</v>
      </c>
      <c r="B476" s="10" t="s">
        <v>1565</v>
      </c>
      <c r="C476" s="11" t="s">
        <v>1771</v>
      </c>
      <c r="D476" s="12">
        <v>0.0</v>
      </c>
      <c r="E476" s="13" t="s">
        <v>751</v>
      </c>
      <c r="F476" s="14" t="str">
        <f>IF(Tabela18[[#This Row],[Estações]]="HMOFICINA","VMS",IFERROR(VLOOKUP(B476,'Cadastro Estacoes'!$A$2:$Z$201,26,0),""))</f>
        <v>#ERROR!</v>
      </c>
      <c r="G476" s="23" t="s">
        <v>67</v>
      </c>
      <c r="H476" s="23" t="s">
        <v>1772</v>
      </c>
      <c r="I476" s="23"/>
      <c r="J476" s="23">
        <v>1.0</v>
      </c>
      <c r="K476" s="15"/>
      <c r="L476" s="23" t="s">
        <v>147</v>
      </c>
      <c r="M476" s="16" t="s">
        <v>366</v>
      </c>
      <c r="N476" s="23" t="s">
        <v>78</v>
      </c>
      <c r="O476" s="22" t="s">
        <v>751</v>
      </c>
      <c r="P476" s="18" t="str">
        <f>IFERROR(VLOOKUP(B476,'Cadastro Estacoes'!$A:$B,2,0),"")</f>
        <v>SISMO®PSE</v>
      </c>
      <c r="Q476" s="4"/>
      <c r="R476" s="4"/>
      <c r="S476" s="4"/>
      <c r="T476" s="4"/>
      <c r="U476" s="4"/>
      <c r="V476" s="4"/>
      <c r="W476" s="4"/>
      <c r="X476" s="4"/>
      <c r="Y476" s="4"/>
      <c r="Z476" s="4"/>
    </row>
    <row r="477" ht="12.75" customHeight="1">
      <c r="A477" s="9" t="s">
        <v>1773</v>
      </c>
      <c r="B477" s="10" t="s">
        <v>1103</v>
      </c>
      <c r="C477" s="21" t="s">
        <v>1774</v>
      </c>
      <c r="D477" s="25">
        <v>0.0</v>
      </c>
      <c r="E477" s="13" t="s">
        <v>751</v>
      </c>
      <c r="F477" s="14" t="str">
        <f>IF(Tabela18[[#This Row],[Estações]]="HMOFICINA","VMS",IFERROR(VLOOKUP(B477,'Cadastro Estacoes'!$A$2:$Z$201,26,0),""))</f>
        <v>#ERROR!</v>
      </c>
      <c r="G477" s="23" t="s">
        <v>67</v>
      </c>
      <c r="H477" s="15" t="s">
        <v>1775</v>
      </c>
      <c r="I477" s="15" t="s">
        <v>1776</v>
      </c>
      <c r="J477" s="15">
        <v>3.0</v>
      </c>
      <c r="K477" s="15" t="s">
        <v>26</v>
      </c>
      <c r="L477" s="15" t="s">
        <v>147</v>
      </c>
      <c r="M477" s="16" t="s">
        <v>366</v>
      </c>
      <c r="N477" s="15" t="s">
        <v>78</v>
      </c>
      <c r="O477" s="17" t="s">
        <v>366</v>
      </c>
      <c r="P477" s="18" t="str">
        <f>IFERROR(VLOOKUP(B477,'Cadastro Estacoes'!$A:$B,2,0),"")</f>
        <v>SISMO®PSE</v>
      </c>
      <c r="Q477" s="4"/>
      <c r="R477" s="4"/>
      <c r="S477" s="4"/>
      <c r="T477" s="4"/>
      <c r="U477" s="4"/>
      <c r="V477" s="4"/>
      <c r="W477" s="4"/>
      <c r="X477" s="4"/>
      <c r="Y477" s="4"/>
      <c r="Z477" s="4"/>
    </row>
    <row r="478" ht="12.75" customHeight="1">
      <c r="A478" s="9" t="s">
        <v>1777</v>
      </c>
      <c r="B478" s="10" t="s">
        <v>1103</v>
      </c>
      <c r="C478" s="21" t="s">
        <v>1778</v>
      </c>
      <c r="D478" s="25">
        <v>0.0</v>
      </c>
      <c r="E478" s="13" t="s">
        <v>751</v>
      </c>
      <c r="F478" s="14" t="str">
        <f>IF(Tabela18[[#This Row],[Estações]]="HMOFICINA","VMS",IFERROR(VLOOKUP(B478,'Cadastro Estacoes'!$A$2:$Z$201,26,0),""))</f>
        <v>#ERROR!</v>
      </c>
      <c r="G478" s="23" t="s">
        <v>67</v>
      </c>
      <c r="H478" s="15" t="s">
        <v>1779</v>
      </c>
      <c r="I478" s="15"/>
      <c r="J478" s="15">
        <v>3.0</v>
      </c>
      <c r="K478" s="15"/>
      <c r="L478" s="15" t="s">
        <v>147</v>
      </c>
      <c r="M478" s="16" t="s">
        <v>366</v>
      </c>
      <c r="N478" s="15" t="s">
        <v>22</v>
      </c>
      <c r="O478" s="13" t="s">
        <v>751</v>
      </c>
      <c r="P478" s="18" t="str">
        <f>IFERROR(VLOOKUP(B478,'Cadastro Estacoes'!$A:$B,2,0),"")</f>
        <v>SISMO®PSE</v>
      </c>
      <c r="Q478" s="4"/>
      <c r="R478" s="4"/>
      <c r="S478" s="4"/>
      <c r="T478" s="4"/>
      <c r="U478" s="4"/>
      <c r="V478" s="4"/>
      <c r="W478" s="4"/>
      <c r="X478" s="4"/>
      <c r="Y478" s="4"/>
      <c r="Z478" s="4"/>
    </row>
    <row r="479" ht="12.75" customHeight="1">
      <c r="A479" s="9" t="s">
        <v>1780</v>
      </c>
      <c r="B479" s="10" t="s">
        <v>1103</v>
      </c>
      <c r="C479" s="21" t="s">
        <v>1781</v>
      </c>
      <c r="D479" s="25">
        <v>0.0</v>
      </c>
      <c r="E479" s="13" t="s">
        <v>751</v>
      </c>
      <c r="F479" s="14" t="str">
        <f>IF(Tabela18[[#This Row],[Estações]]="HMOFICINA","VMS",IFERROR(VLOOKUP(B479,'Cadastro Estacoes'!$A$2:$Z$201,26,0),""))</f>
        <v>#ERROR!</v>
      </c>
      <c r="G479" s="23" t="s">
        <v>67</v>
      </c>
      <c r="H479" s="15" t="s">
        <v>1782</v>
      </c>
      <c r="I479" s="15" t="s">
        <v>1783</v>
      </c>
      <c r="J479" s="15">
        <v>2.0</v>
      </c>
      <c r="K479" s="15"/>
      <c r="L479" s="15" t="s">
        <v>147</v>
      </c>
      <c r="M479" s="16" t="s">
        <v>366</v>
      </c>
      <c r="N479" s="15" t="s">
        <v>78</v>
      </c>
      <c r="O479" s="17"/>
      <c r="P479" s="18" t="str">
        <f>IFERROR(VLOOKUP(B479,'Cadastro Estacoes'!$A:$B,2,0),"")</f>
        <v>SISMO®PSE</v>
      </c>
      <c r="Q479" s="4"/>
      <c r="R479" s="4"/>
      <c r="S479" s="4"/>
      <c r="T479" s="4"/>
      <c r="U479" s="4"/>
      <c r="V479" s="4"/>
      <c r="W479" s="4"/>
      <c r="X479" s="4"/>
      <c r="Y479" s="4"/>
      <c r="Z479" s="4"/>
    </row>
    <row r="480" ht="12.75" customHeight="1">
      <c r="A480" s="9" t="s">
        <v>1784</v>
      </c>
      <c r="B480" s="10" t="s">
        <v>954</v>
      </c>
      <c r="C480" s="11" t="s">
        <v>1785</v>
      </c>
      <c r="D480" s="12">
        <v>0.0</v>
      </c>
      <c r="E480" s="13" t="s">
        <v>1677</v>
      </c>
      <c r="F480" s="14" t="str">
        <f>IF(Tabela18[[#This Row],[Estações]]="HMOFICINA","VMS",IFERROR(VLOOKUP(B480,'Cadastro Estacoes'!$A$2:$Z$201,26,0),""))</f>
        <v>#ERROR!</v>
      </c>
      <c r="G480" s="23" t="s">
        <v>67</v>
      </c>
      <c r="H480" s="15" t="s">
        <v>1786</v>
      </c>
      <c r="I480" s="15"/>
      <c r="J480" s="15"/>
      <c r="K480" s="15" t="s">
        <v>26</v>
      </c>
      <c r="L480" s="15" t="s">
        <v>37</v>
      </c>
      <c r="M480" s="16" t="s">
        <v>371</v>
      </c>
      <c r="N480" s="15" t="s">
        <v>78</v>
      </c>
      <c r="O480" s="17" t="s">
        <v>371</v>
      </c>
      <c r="P480" s="18" t="str">
        <f>IFERROR(VLOOKUP(B480,'Cadastro Estacoes'!$A:$B,2,0),"")</f>
        <v>SISMO®SUAPE</v>
      </c>
      <c r="Q480" s="4"/>
      <c r="R480" s="4"/>
      <c r="S480" s="4"/>
      <c r="T480" s="4"/>
      <c r="U480" s="4"/>
      <c r="V480" s="4"/>
      <c r="W480" s="4"/>
      <c r="X480" s="4"/>
      <c r="Y480" s="4"/>
      <c r="Z480" s="4"/>
    </row>
    <row r="481" ht="12.75" customHeight="1">
      <c r="A481" s="9" t="s">
        <v>1787</v>
      </c>
      <c r="B481" s="10" t="s">
        <v>954</v>
      </c>
      <c r="C481" s="11" t="s">
        <v>1788</v>
      </c>
      <c r="D481" s="12">
        <v>0.0</v>
      </c>
      <c r="E481" s="13" t="s">
        <v>1677</v>
      </c>
      <c r="F481" s="14" t="str">
        <f>IF(Tabela18[[#This Row],[Estações]]="HMOFICINA","VMS",IFERROR(VLOOKUP(B481,'Cadastro Estacoes'!$A$2:$Z$201,26,0),""))</f>
        <v>#ERROR!</v>
      </c>
      <c r="G481" s="23" t="s">
        <v>67</v>
      </c>
      <c r="H481" s="15"/>
      <c r="I481" s="15"/>
      <c r="J481" s="15"/>
      <c r="K481" s="15" t="s">
        <v>26</v>
      </c>
      <c r="L481" s="15" t="s">
        <v>37</v>
      </c>
      <c r="M481" s="16" t="s">
        <v>371</v>
      </c>
      <c r="N481" s="15" t="s">
        <v>78</v>
      </c>
      <c r="O481" s="17" t="s">
        <v>371</v>
      </c>
      <c r="P481" s="18" t="str">
        <f>IFERROR(VLOOKUP(B481,'Cadastro Estacoes'!$A:$B,2,0),"")</f>
        <v>SISMO®SUAPE</v>
      </c>
      <c r="Q481" s="4"/>
      <c r="R481" s="4"/>
      <c r="S481" s="4"/>
      <c r="T481" s="4"/>
      <c r="U481" s="4"/>
      <c r="V481" s="4"/>
      <c r="W481" s="4"/>
      <c r="X481" s="4"/>
      <c r="Y481" s="4"/>
      <c r="Z481" s="4"/>
    </row>
    <row r="482" ht="12.75" customHeight="1">
      <c r="A482" s="9" t="s">
        <v>1789</v>
      </c>
      <c r="B482" s="10" t="s">
        <v>1613</v>
      </c>
      <c r="C482" s="11" t="s">
        <v>1470</v>
      </c>
      <c r="D482" s="12">
        <v>1.0</v>
      </c>
      <c r="E482" s="13" t="s">
        <v>1677</v>
      </c>
      <c r="F482" s="14" t="str">
        <f>IF(Tabela18[[#This Row],[Estações]]="HMOFICINA","VMS",IFERROR(VLOOKUP(B482,'Cadastro Estacoes'!$A$2:$Z$201,26,0),""))</f>
        <v>#ERROR!</v>
      </c>
      <c r="G482" s="23" t="s">
        <v>67</v>
      </c>
      <c r="H482" s="15"/>
      <c r="I482" s="15"/>
      <c r="J482" s="15"/>
      <c r="K482" s="15" t="s">
        <v>26</v>
      </c>
      <c r="L482" s="15" t="s">
        <v>37</v>
      </c>
      <c r="M482" s="16" t="s">
        <v>371</v>
      </c>
      <c r="N482" s="15" t="s">
        <v>78</v>
      </c>
      <c r="O482" s="17" t="s">
        <v>371</v>
      </c>
      <c r="P482" s="18" t="str">
        <f>IFERROR(VLOOKUP(B482,'Cadastro Estacoes'!$A:$B,2,0),"")</f>
        <v>SISMO®SUAPEBR</v>
      </c>
      <c r="Q482" s="4"/>
      <c r="R482" s="4"/>
      <c r="S482" s="4"/>
      <c r="T482" s="4"/>
      <c r="U482" s="4"/>
      <c r="V482" s="4"/>
      <c r="W482" s="4"/>
      <c r="X482" s="4"/>
      <c r="Y482" s="4"/>
      <c r="Z482" s="4"/>
    </row>
    <row r="483" ht="12.75" customHeight="1">
      <c r="A483" s="9" t="s">
        <v>1790</v>
      </c>
      <c r="B483" s="10" t="s">
        <v>1619</v>
      </c>
      <c r="C483" s="11" t="s">
        <v>1470</v>
      </c>
      <c r="D483" s="12">
        <v>1.0</v>
      </c>
      <c r="E483" s="13" t="s">
        <v>1677</v>
      </c>
      <c r="F483" s="14" t="str">
        <f>IF(Tabela18[[#This Row],[Estações]]="HMOFICINA","VMS",IFERROR(VLOOKUP(B483,'Cadastro Estacoes'!$A$2:$Z$201,26,0),""))</f>
        <v>#ERROR!</v>
      </c>
      <c r="G483" s="23" t="s">
        <v>67</v>
      </c>
      <c r="H483" s="15"/>
      <c r="I483" s="15"/>
      <c r="J483" s="15"/>
      <c r="K483" s="15" t="s">
        <v>26</v>
      </c>
      <c r="L483" s="15" t="s">
        <v>37</v>
      </c>
      <c r="M483" s="16" t="s">
        <v>371</v>
      </c>
      <c r="N483" s="15" t="s">
        <v>78</v>
      </c>
      <c r="O483" s="17" t="s">
        <v>371</v>
      </c>
      <c r="P483" s="18" t="str">
        <f>IFERROR(VLOOKUP(B483,'Cadastro Estacoes'!$A:$B,2,0),"")</f>
        <v>SISMO®SUAPEBR</v>
      </c>
      <c r="Q483" s="4"/>
      <c r="R483" s="4"/>
      <c r="S483" s="4"/>
      <c r="T483" s="4"/>
      <c r="U483" s="4"/>
      <c r="V483" s="4"/>
      <c r="W483" s="4"/>
      <c r="X483" s="4"/>
      <c r="Y483" s="4"/>
      <c r="Z483" s="4"/>
    </row>
    <row r="484" ht="12.75" customHeight="1">
      <c r="A484" s="9" t="s">
        <v>1791</v>
      </c>
      <c r="B484" s="10" t="s">
        <v>1613</v>
      </c>
      <c r="C484" s="11" t="s">
        <v>1792</v>
      </c>
      <c r="D484" s="12">
        <v>0.0</v>
      </c>
      <c r="E484" s="13" t="s">
        <v>371</v>
      </c>
      <c r="F484" s="14" t="str">
        <f>IF(Tabela18[[#This Row],[Estações]]="HMOFICINA","VMS",IFERROR(VLOOKUP(B484,'Cadastro Estacoes'!$A$2:$Z$201,26,0),""))</f>
        <v>#ERROR!</v>
      </c>
      <c r="G484" s="23" t="s">
        <v>67</v>
      </c>
      <c r="H484" s="15"/>
      <c r="I484" s="15"/>
      <c r="J484" s="15"/>
      <c r="K484" s="15" t="s">
        <v>26</v>
      </c>
      <c r="L484" s="15" t="s">
        <v>37</v>
      </c>
      <c r="M484" s="16" t="s">
        <v>388</v>
      </c>
      <c r="N484" s="15" t="s">
        <v>78</v>
      </c>
      <c r="O484" s="17">
        <v>44175.0</v>
      </c>
      <c r="P484" s="18" t="str">
        <f>IFERROR(VLOOKUP(B484,'Cadastro Estacoes'!$A:$B,2,0),"")</f>
        <v>SISMO®SUAPEBR</v>
      </c>
      <c r="Q484" s="4"/>
      <c r="R484" s="4"/>
      <c r="S484" s="4"/>
      <c r="T484" s="4"/>
      <c r="U484" s="4"/>
      <c r="V484" s="4"/>
      <c r="W484" s="4"/>
      <c r="X484" s="4"/>
      <c r="Y484" s="4"/>
      <c r="Z484" s="4"/>
    </row>
    <row r="485" ht="12.75" customHeight="1">
      <c r="A485" s="9" t="s">
        <v>1793</v>
      </c>
      <c r="B485" s="10" t="s">
        <v>1619</v>
      </c>
      <c r="C485" s="11" t="s">
        <v>1794</v>
      </c>
      <c r="D485" s="12">
        <v>0.0</v>
      </c>
      <c r="E485" s="13" t="s">
        <v>371</v>
      </c>
      <c r="F485" s="14" t="str">
        <f>IF(Tabela18[[#This Row],[Estações]]="HMOFICINA","VMS",IFERROR(VLOOKUP(B485,'Cadastro Estacoes'!$A$2:$Z$201,26,0),""))</f>
        <v>#ERROR!</v>
      </c>
      <c r="G485" s="23" t="s">
        <v>67</v>
      </c>
      <c r="H485" s="15"/>
      <c r="I485" s="15"/>
      <c r="J485" s="15"/>
      <c r="K485" s="15" t="s">
        <v>26</v>
      </c>
      <c r="L485" s="15" t="s">
        <v>37</v>
      </c>
      <c r="M485" s="16" t="s">
        <v>388</v>
      </c>
      <c r="N485" s="15" t="s">
        <v>78</v>
      </c>
      <c r="O485" s="17">
        <v>44175.0</v>
      </c>
      <c r="P485" s="18" t="str">
        <f>IFERROR(VLOOKUP(B485,'Cadastro Estacoes'!$A:$B,2,0),"")</f>
        <v>SISMO®SUAPEBR</v>
      </c>
      <c r="Q485" s="4"/>
      <c r="R485" s="4"/>
      <c r="S485" s="4"/>
      <c r="T485" s="4"/>
      <c r="U485" s="4"/>
      <c r="V485" s="4"/>
      <c r="W485" s="4"/>
      <c r="X485" s="4"/>
      <c r="Y485" s="4"/>
      <c r="Z485" s="4"/>
    </row>
    <row r="486" ht="12.75" customHeight="1">
      <c r="A486" s="9" t="s">
        <v>1795</v>
      </c>
      <c r="B486" s="10" t="s">
        <v>1613</v>
      </c>
      <c r="C486" s="11" t="s">
        <v>1785</v>
      </c>
      <c r="D486" s="12">
        <v>0.0</v>
      </c>
      <c r="E486" s="13" t="s">
        <v>1677</v>
      </c>
      <c r="F486" s="14" t="str">
        <f>IF(Tabela18[[#This Row],[Estações]]="HMOFICINA","VMS",IFERROR(VLOOKUP(B486,'Cadastro Estacoes'!$A$2:$Z$201,26,0),""))</f>
        <v>#ERROR!</v>
      </c>
      <c r="G486" s="23" t="s">
        <v>67</v>
      </c>
      <c r="H486" s="23" t="s">
        <v>1786</v>
      </c>
      <c r="I486" s="23"/>
      <c r="J486" s="23"/>
      <c r="K486" s="15" t="s">
        <v>26</v>
      </c>
      <c r="L486" s="23" t="s">
        <v>37</v>
      </c>
      <c r="M486" s="16" t="s">
        <v>388</v>
      </c>
      <c r="N486" s="23" t="s">
        <v>78</v>
      </c>
      <c r="O486" s="26" t="s">
        <v>388</v>
      </c>
      <c r="P486" s="18" t="str">
        <f>IFERROR(VLOOKUP(B486,'Cadastro Estacoes'!$A:$B,2,0),"")</f>
        <v>SISMO®SUAPEBR</v>
      </c>
      <c r="Q486" s="4"/>
      <c r="R486" s="4"/>
      <c r="S486" s="4"/>
      <c r="T486" s="4"/>
      <c r="U486" s="4"/>
      <c r="V486" s="4"/>
      <c r="W486" s="4"/>
      <c r="X486" s="4"/>
      <c r="Y486" s="4"/>
      <c r="Z486" s="4"/>
    </row>
    <row r="487" ht="12.75" customHeight="1">
      <c r="A487" s="9" t="s">
        <v>1796</v>
      </c>
      <c r="B487" s="10" t="s">
        <v>1103</v>
      </c>
      <c r="C487" s="21" t="s">
        <v>1797</v>
      </c>
      <c r="D487" s="25">
        <v>0.0</v>
      </c>
      <c r="E487" s="13" t="s">
        <v>1629</v>
      </c>
      <c r="F487" s="14" t="str">
        <f>IF(Tabela18[[#This Row],[Estações]]="HMOFICINA","VMS",IFERROR(VLOOKUP(B487,'Cadastro Estacoes'!$A$2:$Z$201,26,0),""))</f>
        <v>#ERROR!</v>
      </c>
      <c r="G487" s="23" t="s">
        <v>67</v>
      </c>
      <c r="H487" s="15" t="s">
        <v>1798</v>
      </c>
      <c r="I487" s="15" t="s">
        <v>1799</v>
      </c>
      <c r="J487" s="15">
        <v>1.0</v>
      </c>
      <c r="K487" s="15"/>
      <c r="L487" s="15" t="s">
        <v>147</v>
      </c>
      <c r="M487" s="16" t="s">
        <v>1717</v>
      </c>
      <c r="N487" s="15" t="s">
        <v>78</v>
      </c>
      <c r="O487" s="17"/>
      <c r="P487" s="18" t="str">
        <f>IFERROR(VLOOKUP(B487,'Cadastro Estacoes'!$A:$B,2,0),"")</f>
        <v>SISMO®PSE</v>
      </c>
      <c r="Q487" s="4"/>
      <c r="R487" s="4"/>
      <c r="S487" s="4"/>
      <c r="T487" s="4"/>
      <c r="U487" s="4"/>
      <c r="V487" s="4"/>
      <c r="W487" s="4"/>
      <c r="X487" s="4"/>
      <c r="Y487" s="4"/>
      <c r="Z487" s="4"/>
    </row>
    <row r="488" ht="12.75" customHeight="1">
      <c r="A488" s="9" t="s">
        <v>1800</v>
      </c>
      <c r="B488" s="10" t="s">
        <v>1762</v>
      </c>
      <c r="C488" s="21" t="s">
        <v>1801</v>
      </c>
      <c r="D488" s="25">
        <v>0.0</v>
      </c>
      <c r="E488" s="13" t="s">
        <v>1629</v>
      </c>
      <c r="F488" s="14" t="str">
        <f>IF(Tabela18[[#This Row],[Estações]]="HMOFICINA","VMS",IFERROR(VLOOKUP(B488,'Cadastro Estacoes'!$A$2:$Z$201,26,0),""))</f>
        <v>#ERROR!</v>
      </c>
      <c r="G488" s="23" t="s">
        <v>67</v>
      </c>
      <c r="H488" s="15" t="s">
        <v>1802</v>
      </c>
      <c r="I488" s="15" t="s">
        <v>1803</v>
      </c>
      <c r="J488" s="15">
        <v>3.0</v>
      </c>
      <c r="K488" s="15" t="s">
        <v>37</v>
      </c>
      <c r="L488" s="15" t="s">
        <v>147</v>
      </c>
      <c r="M488" s="16" t="s">
        <v>392</v>
      </c>
      <c r="N488" s="15" t="s">
        <v>22</v>
      </c>
      <c r="O488" s="17">
        <v>44186.0</v>
      </c>
      <c r="P488" s="18" t="str">
        <f>IFERROR(VLOOKUP(B488,'Cadastro Estacoes'!$A:$B,2,0),"")</f>
        <v>SISMO®TIG</v>
      </c>
      <c r="Q488" s="4"/>
      <c r="R488" s="4"/>
      <c r="S488" s="4"/>
      <c r="T488" s="4"/>
      <c r="U488" s="4"/>
      <c r="V488" s="4"/>
      <c r="W488" s="4"/>
      <c r="X488" s="4"/>
      <c r="Y488" s="4"/>
      <c r="Z488" s="4"/>
    </row>
    <row r="489" ht="12.75" customHeight="1">
      <c r="A489" s="9" t="s">
        <v>1804</v>
      </c>
      <c r="B489" s="10" t="s">
        <v>1762</v>
      </c>
      <c r="C489" s="21" t="s">
        <v>1805</v>
      </c>
      <c r="D489" s="25">
        <v>0.0</v>
      </c>
      <c r="E489" s="13" t="s">
        <v>1629</v>
      </c>
      <c r="F489" s="14" t="str">
        <f>IF(Tabela18[[#This Row],[Estações]]="HMOFICINA","VMS",IFERROR(VLOOKUP(B489,'Cadastro Estacoes'!$A$2:$Z$201,26,0),""))</f>
        <v>#ERROR!</v>
      </c>
      <c r="G489" s="23" t="s">
        <v>67</v>
      </c>
      <c r="H489" s="15" t="s">
        <v>1806</v>
      </c>
      <c r="I489" s="15" t="s">
        <v>1807</v>
      </c>
      <c r="J489" s="15">
        <v>2.0</v>
      </c>
      <c r="K489" s="15" t="s">
        <v>37</v>
      </c>
      <c r="L489" s="15" t="s">
        <v>147</v>
      </c>
      <c r="M489" s="16" t="s">
        <v>392</v>
      </c>
      <c r="N489" s="15" t="s">
        <v>22</v>
      </c>
      <c r="O489" s="17">
        <v>44208.0</v>
      </c>
      <c r="P489" s="18" t="str">
        <f>IFERROR(VLOOKUP(B489,'Cadastro Estacoes'!$A:$B,2,0),"")</f>
        <v>SISMO®TIG</v>
      </c>
      <c r="Q489" s="4"/>
      <c r="R489" s="4"/>
      <c r="S489" s="4"/>
      <c r="T489" s="4"/>
      <c r="U489" s="4"/>
      <c r="V489" s="4"/>
      <c r="W489" s="4"/>
      <c r="X489" s="4"/>
      <c r="Y489" s="4"/>
      <c r="Z489" s="4"/>
    </row>
    <row r="490" ht="12.75" customHeight="1">
      <c r="A490" s="9" t="s">
        <v>1808</v>
      </c>
      <c r="B490" s="10" t="s">
        <v>1762</v>
      </c>
      <c r="C490" s="11" t="s">
        <v>1809</v>
      </c>
      <c r="D490" s="12">
        <v>0.0</v>
      </c>
      <c r="E490" s="13" t="s">
        <v>1629</v>
      </c>
      <c r="F490" s="14" t="str">
        <f>IF(Tabela18[[#This Row],[Estações]]="HMOFICINA","VMS",IFERROR(VLOOKUP(B490,'Cadastro Estacoes'!$A$2:$Z$201,26,0),""))</f>
        <v>#ERROR!</v>
      </c>
      <c r="G490" s="23" t="s">
        <v>67</v>
      </c>
      <c r="H490" s="15" t="s">
        <v>1810</v>
      </c>
      <c r="I490" s="15" t="s">
        <v>1811</v>
      </c>
      <c r="J490" s="15">
        <v>2.0</v>
      </c>
      <c r="K490" s="15" t="s">
        <v>37</v>
      </c>
      <c r="L490" s="15" t="s">
        <v>147</v>
      </c>
      <c r="M490" s="16" t="s">
        <v>392</v>
      </c>
      <c r="N490" s="15" t="s">
        <v>22</v>
      </c>
      <c r="O490" s="17">
        <v>44204.0</v>
      </c>
      <c r="P490" s="18" t="str">
        <f>IFERROR(VLOOKUP(B490,'Cadastro Estacoes'!$A:$B,2,0),"")</f>
        <v>SISMO®TIG</v>
      </c>
      <c r="Q490" s="4"/>
      <c r="R490" s="4"/>
      <c r="S490" s="4"/>
      <c r="T490" s="4"/>
      <c r="U490" s="4"/>
      <c r="V490" s="4"/>
      <c r="W490" s="4"/>
      <c r="X490" s="4"/>
      <c r="Y490" s="4"/>
      <c r="Z490" s="4"/>
    </row>
    <row r="491" ht="12.75" customHeight="1">
      <c r="A491" s="9" t="s">
        <v>1812</v>
      </c>
      <c r="B491" s="10" t="s">
        <v>1762</v>
      </c>
      <c r="C491" s="11" t="s">
        <v>1813</v>
      </c>
      <c r="D491" s="12">
        <v>0.0</v>
      </c>
      <c r="E491" s="13" t="s">
        <v>1402</v>
      </c>
      <c r="F491" s="14" t="str">
        <f>IF(Tabela18[[#This Row],[Estações]]="HMOFICINA","VMS",IFERROR(VLOOKUP(B491,'Cadastro Estacoes'!$A$2:$Z$201,26,0),""))</f>
        <v>#ERROR!</v>
      </c>
      <c r="G491" s="23" t="s">
        <v>67</v>
      </c>
      <c r="H491" s="15" t="s">
        <v>1814</v>
      </c>
      <c r="I491" s="15" t="s">
        <v>1815</v>
      </c>
      <c r="J491" s="15">
        <v>3.0</v>
      </c>
      <c r="K491" s="15" t="s">
        <v>37</v>
      </c>
      <c r="L491" s="15" t="s">
        <v>147</v>
      </c>
      <c r="M491" s="16" t="s">
        <v>392</v>
      </c>
      <c r="N491" s="15" t="s">
        <v>22</v>
      </c>
      <c r="O491" s="17">
        <v>44204.0</v>
      </c>
      <c r="P491" s="18" t="str">
        <f>IFERROR(VLOOKUP(B491,'Cadastro Estacoes'!$A:$B,2,0),"")</f>
        <v>SISMO®TIG</v>
      </c>
      <c r="Q491" s="4"/>
      <c r="R491" s="4"/>
      <c r="S491" s="4"/>
      <c r="T491" s="4"/>
      <c r="U491" s="4"/>
      <c r="V491" s="4"/>
      <c r="W491" s="4"/>
      <c r="X491" s="4"/>
      <c r="Y491" s="4"/>
      <c r="Z491" s="4"/>
    </row>
    <row r="492" ht="12.75" customHeight="1">
      <c r="A492" s="9" t="s">
        <v>1816</v>
      </c>
      <c r="B492" s="10" t="s">
        <v>1750</v>
      </c>
      <c r="C492" s="11" t="s">
        <v>1817</v>
      </c>
      <c r="D492" s="12">
        <v>0.0</v>
      </c>
      <c r="E492" s="13" t="s">
        <v>1402</v>
      </c>
      <c r="F492" s="14" t="str">
        <f>IF(Tabela18[[#This Row],[Estações]]="HMOFICINA","VMS",IFERROR(VLOOKUP(B492,'Cadastro Estacoes'!$A$2:$Z$201,26,0),""))</f>
        <v>#ERROR!</v>
      </c>
      <c r="G492" s="23" t="s">
        <v>67</v>
      </c>
      <c r="H492" s="15"/>
      <c r="I492" s="15"/>
      <c r="J492" s="15">
        <v>3.0</v>
      </c>
      <c r="K492" s="15" t="s">
        <v>37</v>
      </c>
      <c r="L492" s="15" t="s">
        <v>147</v>
      </c>
      <c r="M492" s="16" t="s">
        <v>392</v>
      </c>
      <c r="N492" s="15" t="s">
        <v>22</v>
      </c>
      <c r="O492" s="17">
        <v>44210.0</v>
      </c>
      <c r="P492" s="18" t="str">
        <f>IFERROR(VLOOKUP(B492,'Cadastro Estacoes'!$A:$B,2,0),"")</f>
        <v>SISMO®TIG</v>
      </c>
      <c r="Q492" s="4"/>
      <c r="R492" s="4"/>
      <c r="S492" s="4"/>
      <c r="T492" s="4"/>
      <c r="U492" s="4"/>
      <c r="V492" s="4"/>
      <c r="W492" s="4"/>
      <c r="X492" s="4"/>
      <c r="Y492" s="4"/>
      <c r="Z492" s="4"/>
    </row>
    <row r="493" ht="12.75" customHeight="1">
      <c r="A493" s="9" t="s">
        <v>1818</v>
      </c>
      <c r="B493" s="10" t="s">
        <v>1750</v>
      </c>
      <c r="C493" s="11" t="s">
        <v>1819</v>
      </c>
      <c r="D493" s="12">
        <v>0.0</v>
      </c>
      <c r="E493" s="13" t="s">
        <v>1402</v>
      </c>
      <c r="F493" s="14" t="str">
        <f>IF(Tabela18[[#This Row],[Estações]]="HMOFICINA","VMS",IFERROR(VLOOKUP(B493,'Cadastro Estacoes'!$A$2:$Z$201,26,0),""))</f>
        <v>#ERROR!</v>
      </c>
      <c r="G493" s="15" t="s">
        <v>67</v>
      </c>
      <c r="H493" s="15"/>
      <c r="I493" s="15"/>
      <c r="J493" s="15">
        <v>3.0</v>
      </c>
      <c r="K493" s="15" t="s">
        <v>37</v>
      </c>
      <c r="L493" s="15" t="s">
        <v>147</v>
      </c>
      <c r="M493" s="16" t="s">
        <v>392</v>
      </c>
      <c r="N493" s="15" t="s">
        <v>22</v>
      </c>
      <c r="O493" s="17">
        <v>44411.0</v>
      </c>
      <c r="P493" s="18" t="str">
        <f>IFERROR(VLOOKUP(B493,'Cadastro Estacoes'!$A:$B,2,0),"")</f>
        <v>SISMO®TIG</v>
      </c>
      <c r="Q493" s="4"/>
      <c r="R493" s="4"/>
      <c r="S493" s="4"/>
      <c r="T493" s="4"/>
      <c r="U493" s="4"/>
      <c r="V493" s="4"/>
      <c r="W493" s="4"/>
      <c r="X493" s="4"/>
      <c r="Y493" s="4"/>
      <c r="Z493" s="4"/>
    </row>
    <row r="494" ht="12.75" customHeight="1">
      <c r="A494" s="9" t="s">
        <v>1820</v>
      </c>
      <c r="B494" s="10" t="s">
        <v>1762</v>
      </c>
      <c r="C494" s="11" t="s">
        <v>1821</v>
      </c>
      <c r="D494" s="12">
        <v>0.0</v>
      </c>
      <c r="E494" s="13" t="s">
        <v>1402</v>
      </c>
      <c r="F494" s="14" t="str">
        <f>IF(Tabela18[[#This Row],[Estações]]="HMOFICINA","VMS",IFERROR(VLOOKUP(B494,'Cadastro Estacoes'!$A$2:$Z$201,26,0),""))</f>
        <v>#ERROR!</v>
      </c>
      <c r="G494" s="15" t="s">
        <v>67</v>
      </c>
      <c r="H494" s="15" t="s">
        <v>1822</v>
      </c>
      <c r="I494" s="15" t="s">
        <v>1823</v>
      </c>
      <c r="J494" s="15">
        <v>1.0</v>
      </c>
      <c r="K494" s="15" t="s">
        <v>37</v>
      </c>
      <c r="L494" s="15" t="s">
        <v>147</v>
      </c>
      <c r="M494" s="16" t="s">
        <v>392</v>
      </c>
      <c r="N494" s="15" t="s">
        <v>22</v>
      </c>
      <c r="O494" s="17">
        <v>44181.0</v>
      </c>
      <c r="P494" s="18" t="str">
        <f>IFERROR(VLOOKUP(B494,'Cadastro Estacoes'!$A:$B,2,0),"")</f>
        <v>SISMO®TIG</v>
      </c>
      <c r="Q494" s="4"/>
      <c r="R494" s="4"/>
      <c r="S494" s="4"/>
      <c r="T494" s="4"/>
      <c r="U494" s="4"/>
      <c r="V494" s="4"/>
      <c r="W494" s="4"/>
      <c r="X494" s="4"/>
      <c r="Y494" s="4"/>
      <c r="Z494" s="4"/>
    </row>
    <row r="495" ht="12.75" customHeight="1">
      <c r="A495" s="9" t="s">
        <v>1824</v>
      </c>
      <c r="B495" s="10" t="s">
        <v>511</v>
      </c>
      <c r="C495" s="11" t="s">
        <v>1825</v>
      </c>
      <c r="D495" s="12">
        <v>1.0</v>
      </c>
      <c r="E495" s="13" t="s">
        <v>1826</v>
      </c>
      <c r="F495" s="14" t="str">
        <f>IF(Tabela18[[#This Row],[Estações]]="HMOFICINA","VMS",IFERROR(VLOOKUP(B495,'Cadastro Estacoes'!$A$2:$Z$201,26,0),""))</f>
        <v>#ERROR!</v>
      </c>
      <c r="G495" s="15" t="s">
        <v>67</v>
      </c>
      <c r="H495" s="15" t="s">
        <v>1827</v>
      </c>
      <c r="I495" s="15" t="s">
        <v>1828</v>
      </c>
      <c r="J495" s="15">
        <v>1.0</v>
      </c>
      <c r="K495" s="15" t="s">
        <v>58</v>
      </c>
      <c r="L495" s="15" t="s">
        <v>77</v>
      </c>
      <c r="M495" s="16" t="s">
        <v>392</v>
      </c>
      <c r="N495" s="15" t="s">
        <v>78</v>
      </c>
      <c r="O495" s="17" t="s">
        <v>392</v>
      </c>
      <c r="P495" s="18" t="str">
        <f>IFERROR(VLOOKUP(B495,'Cadastro Estacoes'!$A:$B,2,0),"")</f>
        <v>SISMO®BTS</v>
      </c>
      <c r="Q495" s="4"/>
      <c r="R495" s="4"/>
      <c r="S495" s="4"/>
      <c r="T495" s="4"/>
      <c r="U495" s="4"/>
      <c r="V495" s="4"/>
      <c r="W495" s="4"/>
      <c r="X495" s="4"/>
      <c r="Y495" s="4"/>
      <c r="Z495" s="4"/>
    </row>
    <row r="496" ht="12.75" customHeight="1">
      <c r="A496" s="9" t="s">
        <v>1829</v>
      </c>
      <c r="B496" s="10" t="s">
        <v>511</v>
      </c>
      <c r="C496" s="11" t="s">
        <v>1830</v>
      </c>
      <c r="D496" s="12">
        <v>1.0</v>
      </c>
      <c r="E496" s="13" t="s">
        <v>1826</v>
      </c>
      <c r="F496" s="14" t="str">
        <f>IF(Tabela18[[#This Row],[Estações]]="HMOFICINA","VMS",IFERROR(VLOOKUP(B496,'Cadastro Estacoes'!$A$2:$Z$201,26,0),""))</f>
        <v>#ERROR!</v>
      </c>
      <c r="G496" s="23" t="s">
        <v>67</v>
      </c>
      <c r="H496" s="23" t="s">
        <v>1827</v>
      </c>
      <c r="I496" s="23" t="s">
        <v>1831</v>
      </c>
      <c r="J496" s="23">
        <v>1.0</v>
      </c>
      <c r="K496" s="15" t="s">
        <v>58</v>
      </c>
      <c r="L496" s="23" t="s">
        <v>77</v>
      </c>
      <c r="M496" s="16" t="s">
        <v>392</v>
      </c>
      <c r="N496" s="23" t="s">
        <v>78</v>
      </c>
      <c r="O496" s="26" t="s">
        <v>392</v>
      </c>
      <c r="P496" s="18" t="str">
        <f>IFERROR(VLOOKUP(B496,'Cadastro Estacoes'!$A:$B,2,0),"")</f>
        <v>SISMO®BTS</v>
      </c>
      <c r="Q496" s="4"/>
      <c r="R496" s="4"/>
      <c r="S496" s="4"/>
      <c r="T496" s="4"/>
      <c r="U496" s="4"/>
      <c r="V496" s="4"/>
      <c r="W496" s="4"/>
      <c r="X496" s="4"/>
      <c r="Y496" s="4"/>
      <c r="Z496" s="4"/>
    </row>
    <row r="497" ht="12.75" customHeight="1">
      <c r="A497" s="9" t="s">
        <v>1832</v>
      </c>
      <c r="B497" s="10" t="s">
        <v>1157</v>
      </c>
      <c r="C497" s="21" t="s">
        <v>1833</v>
      </c>
      <c r="D497" s="25">
        <v>1.0</v>
      </c>
      <c r="E497" s="13" t="s">
        <v>1826</v>
      </c>
      <c r="F497" s="14" t="str">
        <f>IF(Tabela18[[#This Row],[Estações]]="HMOFICINA","VMS",IFERROR(VLOOKUP(B497,'Cadastro Estacoes'!$A$2:$Z$201,26,0),""))</f>
        <v>#ERROR!</v>
      </c>
      <c r="G497" s="15" t="s">
        <v>67</v>
      </c>
      <c r="H497" s="15" t="s">
        <v>1834</v>
      </c>
      <c r="I497" s="15"/>
      <c r="J497" s="15">
        <v>1.0</v>
      </c>
      <c r="K497" s="15" t="s">
        <v>58</v>
      </c>
      <c r="L497" s="15" t="s">
        <v>77</v>
      </c>
      <c r="M497" s="16" t="s">
        <v>392</v>
      </c>
      <c r="N497" s="15" t="s">
        <v>78</v>
      </c>
      <c r="O497" s="17" t="s">
        <v>392</v>
      </c>
      <c r="P497" s="18" t="str">
        <f>IFERROR(VLOOKUP(B497,'Cadastro Estacoes'!$A:$B,2,0),"")</f>
        <v>SISMO®BTS</v>
      </c>
      <c r="Q497" s="4"/>
      <c r="R497" s="4"/>
      <c r="S497" s="4"/>
      <c r="T497" s="4"/>
      <c r="U497" s="4"/>
      <c r="V497" s="4"/>
      <c r="W497" s="4"/>
      <c r="X497" s="4"/>
      <c r="Y497" s="4"/>
      <c r="Z497" s="4"/>
    </row>
    <row r="498" ht="12.75" customHeight="1">
      <c r="A498" s="9" t="s">
        <v>1835</v>
      </c>
      <c r="B498" s="10" t="s">
        <v>1157</v>
      </c>
      <c r="C498" s="21" t="s">
        <v>1833</v>
      </c>
      <c r="D498" s="25">
        <v>1.0</v>
      </c>
      <c r="E498" s="13" t="s">
        <v>1826</v>
      </c>
      <c r="F498" s="14" t="str">
        <f>IF(Tabela18[[#This Row],[Estações]]="HMOFICINA","VMS",IFERROR(VLOOKUP(B498,'Cadastro Estacoes'!$A$2:$Z$201,26,0),""))</f>
        <v>#ERROR!</v>
      </c>
      <c r="G498" s="15" t="s">
        <v>67</v>
      </c>
      <c r="H498" s="15" t="s">
        <v>1836</v>
      </c>
      <c r="I498" s="15"/>
      <c r="J498" s="15">
        <v>10.0</v>
      </c>
      <c r="K498" s="15" t="s">
        <v>58</v>
      </c>
      <c r="L498" s="15" t="s">
        <v>77</v>
      </c>
      <c r="M498" s="16" t="s">
        <v>392</v>
      </c>
      <c r="N498" s="15" t="s">
        <v>22</v>
      </c>
      <c r="O498" s="17" t="s">
        <v>392</v>
      </c>
      <c r="P498" s="18" t="str">
        <f>IFERROR(VLOOKUP(B498,'Cadastro Estacoes'!$A:$B,2,0),"")</f>
        <v>SISMO®BTS</v>
      </c>
      <c r="Q498" s="4"/>
      <c r="R498" s="4"/>
      <c r="S498" s="4"/>
      <c r="T498" s="4"/>
      <c r="U498" s="4"/>
      <c r="V498" s="4"/>
      <c r="W498" s="4"/>
      <c r="X498" s="4"/>
      <c r="Y498" s="4"/>
      <c r="Z498" s="4"/>
    </row>
    <row r="499" ht="12.75" customHeight="1">
      <c r="A499" s="9" t="s">
        <v>1837</v>
      </c>
      <c r="B499" s="10" t="s">
        <v>1838</v>
      </c>
      <c r="C499" s="21" t="s">
        <v>1833</v>
      </c>
      <c r="D499" s="25">
        <v>1.0</v>
      </c>
      <c r="E499" s="13" t="s">
        <v>1826</v>
      </c>
      <c r="F499" s="14" t="str">
        <f>IF(Tabela18[[#This Row],[Estações]]="HMOFICINA","VMS",IFERROR(VLOOKUP(B499,'Cadastro Estacoes'!$A$2:$Z$201,26,0),""))</f>
        <v>#ERROR!</v>
      </c>
      <c r="G499" s="15" t="s">
        <v>67</v>
      </c>
      <c r="H499" s="15" t="s">
        <v>1836</v>
      </c>
      <c r="I499" s="15"/>
      <c r="J499" s="15">
        <v>10.0</v>
      </c>
      <c r="K499" s="15" t="s">
        <v>58</v>
      </c>
      <c r="L499" s="15" t="s">
        <v>77</v>
      </c>
      <c r="M499" s="16" t="s">
        <v>392</v>
      </c>
      <c r="N499" s="15" t="s">
        <v>22</v>
      </c>
      <c r="O499" s="17" t="s">
        <v>392</v>
      </c>
      <c r="P499" s="18" t="str">
        <f>IFERROR(VLOOKUP(B499,'Cadastro Estacoes'!$A:$B,2,0),"")</f>
        <v>SISMO®BTS</v>
      </c>
      <c r="Q499" s="4"/>
      <c r="R499" s="4"/>
      <c r="S499" s="4"/>
      <c r="T499" s="4"/>
      <c r="U499" s="4"/>
      <c r="V499" s="4"/>
      <c r="W499" s="4"/>
      <c r="X499" s="4"/>
      <c r="Y499" s="4"/>
      <c r="Z499" s="4"/>
    </row>
    <row r="500" ht="12.75" customHeight="1">
      <c r="A500" s="9" t="s">
        <v>1839</v>
      </c>
      <c r="B500" s="10" t="s">
        <v>465</v>
      </c>
      <c r="C500" s="11" t="s">
        <v>1840</v>
      </c>
      <c r="D500" s="12">
        <v>0.0</v>
      </c>
      <c r="E500" s="13" t="s">
        <v>1402</v>
      </c>
      <c r="F500" s="14" t="str">
        <f>IF(Tabela18[[#This Row],[Estações]]="HMOFICINA","VMS",IFERROR(VLOOKUP(B500,'Cadastro Estacoes'!$A$2:$Z$201,26,0),""))</f>
        <v>#ERROR!</v>
      </c>
      <c r="G500" s="15" t="s">
        <v>67</v>
      </c>
      <c r="H500" s="15" t="s">
        <v>1841</v>
      </c>
      <c r="I500" s="15" t="s">
        <v>238</v>
      </c>
      <c r="J500" s="15">
        <v>1.0</v>
      </c>
      <c r="K500" s="15" t="s">
        <v>26</v>
      </c>
      <c r="L500" s="15" t="s">
        <v>77</v>
      </c>
      <c r="M500" s="16" t="s">
        <v>392</v>
      </c>
      <c r="N500" s="15" t="s">
        <v>78</v>
      </c>
      <c r="O500" s="17" t="s">
        <v>392</v>
      </c>
      <c r="P500" s="18" t="str">
        <f>IFERROR(VLOOKUP(B500,'Cadastro Estacoes'!$A:$B,2,0),"")</f>
        <v>SISMO®ALEMOA</v>
      </c>
      <c r="Q500" s="4"/>
      <c r="R500" s="4"/>
      <c r="S500" s="4"/>
      <c r="T500" s="4"/>
      <c r="U500" s="4"/>
      <c r="V500" s="4"/>
      <c r="W500" s="4"/>
      <c r="X500" s="4"/>
      <c r="Y500" s="4"/>
      <c r="Z500" s="4"/>
    </row>
    <row r="501" ht="12.75" customHeight="1">
      <c r="A501" s="9" t="s">
        <v>1842</v>
      </c>
      <c r="B501" s="10" t="s">
        <v>1655</v>
      </c>
      <c r="C501" s="11" t="s">
        <v>1843</v>
      </c>
      <c r="D501" s="12">
        <v>3.0</v>
      </c>
      <c r="E501" s="13" t="s">
        <v>109</v>
      </c>
      <c r="F501" s="14" t="str">
        <f>IF(Tabela18[[#This Row],[Estações]]="HMOFICINA","VMS",IFERROR(VLOOKUP(B501,'Cadastro Estacoes'!$A$2:$Z$201,26,0),""))</f>
        <v>#ERROR!</v>
      </c>
      <c r="G501" s="15" t="s">
        <v>67</v>
      </c>
      <c r="H501" s="15"/>
      <c r="I501" s="15" t="s">
        <v>1316</v>
      </c>
      <c r="J501" s="15">
        <v>1.0</v>
      </c>
      <c r="K501" s="15"/>
      <c r="L501" s="15" t="s">
        <v>77</v>
      </c>
      <c r="M501" s="16" t="s">
        <v>392</v>
      </c>
      <c r="N501" s="15" t="s">
        <v>78</v>
      </c>
      <c r="O501" s="17"/>
      <c r="P501" s="18" t="str">
        <f>IFERROR(VLOOKUP(B501,'Cadastro Estacoes'!$A:$B,2,0),"")</f>
        <v>SISMO®ALEMOA</v>
      </c>
      <c r="Q501" s="4"/>
      <c r="R501" s="4"/>
      <c r="S501" s="4"/>
      <c r="T501" s="4"/>
      <c r="U501" s="4"/>
      <c r="V501" s="4"/>
      <c r="W501" s="4"/>
      <c r="X501" s="4"/>
      <c r="Y501" s="4"/>
      <c r="Z501" s="4"/>
    </row>
    <row r="502" ht="12.75" customHeight="1">
      <c r="A502" s="9" t="s">
        <v>1844</v>
      </c>
      <c r="B502" s="10" t="s">
        <v>192</v>
      </c>
      <c r="C502" s="11" t="s">
        <v>1845</v>
      </c>
      <c r="D502" s="12">
        <v>0.0</v>
      </c>
      <c r="E502" s="13" t="s">
        <v>1402</v>
      </c>
      <c r="F502" s="14" t="str">
        <f>IF(Tabela18[[#This Row],[Estações]]="HMOFICINA","VMS",IFERROR(VLOOKUP(B502,'Cadastro Estacoes'!$A$2:$Z$201,26,0),""))</f>
        <v>#ERROR!</v>
      </c>
      <c r="G502" s="15" t="s">
        <v>67</v>
      </c>
      <c r="H502" s="15" t="s">
        <v>1846</v>
      </c>
      <c r="I502" s="15" t="s">
        <v>1847</v>
      </c>
      <c r="J502" s="15">
        <v>1.0</v>
      </c>
      <c r="K502" s="15" t="s">
        <v>23</v>
      </c>
      <c r="L502" s="15" t="s">
        <v>77</v>
      </c>
      <c r="M502" s="16" t="s">
        <v>392</v>
      </c>
      <c r="N502" s="15" t="s">
        <v>22</v>
      </c>
      <c r="O502" s="17">
        <v>44357.0</v>
      </c>
      <c r="P502" s="18" t="str">
        <f>IFERROR(VLOOKUP(B502,'Cadastro Estacoes'!$A:$B,2,0),"")</f>
        <v>SISMO®BTS</v>
      </c>
      <c r="Q502" s="4"/>
      <c r="R502" s="4"/>
      <c r="S502" s="4"/>
      <c r="T502" s="4"/>
      <c r="U502" s="4"/>
      <c r="V502" s="4"/>
      <c r="W502" s="4"/>
      <c r="X502" s="4"/>
      <c r="Y502" s="4"/>
      <c r="Z502" s="4"/>
    </row>
    <row r="503" ht="12.75" customHeight="1">
      <c r="A503" s="9" t="s">
        <v>1848</v>
      </c>
      <c r="B503" s="10" t="s">
        <v>465</v>
      </c>
      <c r="C503" s="11" t="s">
        <v>1849</v>
      </c>
      <c r="D503" s="12">
        <v>0.0</v>
      </c>
      <c r="E503" s="13" t="s">
        <v>1850</v>
      </c>
      <c r="F503" s="14" t="str">
        <f>IF(Tabela18[[#This Row],[Estações]]="HMOFICINA","VMS",IFERROR(VLOOKUP(B503,'Cadastro Estacoes'!$A$2:$Z$201,26,0),""))</f>
        <v>#ERROR!</v>
      </c>
      <c r="G503" s="15" t="s">
        <v>67</v>
      </c>
      <c r="H503" s="15" t="s">
        <v>1851</v>
      </c>
      <c r="I503" s="15"/>
      <c r="J503" s="15">
        <v>1.0</v>
      </c>
      <c r="K503" s="15" t="s">
        <v>26</v>
      </c>
      <c r="L503" s="15" t="s">
        <v>77</v>
      </c>
      <c r="M503" s="16" t="s">
        <v>392</v>
      </c>
      <c r="N503" s="15" t="s">
        <v>22</v>
      </c>
      <c r="O503" s="17">
        <v>44209.0</v>
      </c>
      <c r="P503" s="18" t="str">
        <f>IFERROR(VLOOKUP(B503,'Cadastro Estacoes'!$A:$B,2,0),"")</f>
        <v>SISMO®ALEMOA</v>
      </c>
      <c r="Q503" s="4"/>
      <c r="R503" s="4"/>
      <c r="S503" s="4"/>
      <c r="T503" s="4"/>
      <c r="U503" s="4"/>
      <c r="V503" s="4"/>
      <c r="W503" s="4"/>
      <c r="X503" s="4"/>
      <c r="Y503" s="4"/>
      <c r="Z503" s="4"/>
    </row>
    <row r="504" ht="12.75" customHeight="1">
      <c r="A504" s="9" t="s">
        <v>1852</v>
      </c>
      <c r="B504" s="10" t="s">
        <v>255</v>
      </c>
      <c r="C504" s="11" t="s">
        <v>1853</v>
      </c>
      <c r="D504" s="12">
        <v>0.0</v>
      </c>
      <c r="E504" s="13" t="s">
        <v>1854</v>
      </c>
      <c r="F504" s="14" t="str">
        <f>IF(Tabela18[[#This Row],[Estações]]="HMOFICINA","VMS",IFERROR(VLOOKUP(B504,'Cadastro Estacoes'!$A$2:$Z$201,26,0),""))</f>
        <v>#ERROR!</v>
      </c>
      <c r="G504" s="15" t="s">
        <v>67</v>
      </c>
      <c r="H504" s="15" t="s">
        <v>1855</v>
      </c>
      <c r="I504" s="15"/>
      <c r="J504" s="15">
        <v>1.0</v>
      </c>
      <c r="K504" s="15" t="s">
        <v>30</v>
      </c>
      <c r="L504" s="15" t="s">
        <v>77</v>
      </c>
      <c r="M504" s="16" t="s">
        <v>1767</v>
      </c>
      <c r="N504" s="15" t="s">
        <v>22</v>
      </c>
      <c r="O504" s="17">
        <v>44235.0</v>
      </c>
      <c r="P504" s="18" t="str">
        <f>IFERROR(VLOOKUP(B504,'Cadastro Estacoes'!$A:$B,2,0),"")</f>
        <v>SISMO®LIBRA/MULTI</v>
      </c>
      <c r="Q504" s="4"/>
      <c r="R504" s="4"/>
      <c r="S504" s="4"/>
      <c r="T504" s="4"/>
      <c r="U504" s="4"/>
      <c r="V504" s="4"/>
      <c r="W504" s="4"/>
      <c r="X504" s="4"/>
      <c r="Y504" s="4"/>
      <c r="Z504" s="4"/>
    </row>
    <row r="505" ht="12.75" customHeight="1">
      <c r="A505" s="9" t="s">
        <v>1856</v>
      </c>
      <c r="B505" s="10" t="s">
        <v>255</v>
      </c>
      <c r="C505" s="11" t="s">
        <v>1857</v>
      </c>
      <c r="D505" s="12">
        <v>0.0</v>
      </c>
      <c r="E505" s="13" t="s">
        <v>1854</v>
      </c>
      <c r="F505" s="14" t="str">
        <f>IF(Tabela18[[#This Row],[Estações]]="HMOFICINA","VMS",IFERROR(VLOOKUP(B505,'Cadastro Estacoes'!$A$2:$Z$201,26,0),""))</f>
        <v>#ERROR!</v>
      </c>
      <c r="G505" s="15" t="s">
        <v>67</v>
      </c>
      <c r="H505" s="15" t="s">
        <v>1858</v>
      </c>
      <c r="I505" s="15"/>
      <c r="J505" s="15">
        <v>1.0</v>
      </c>
      <c r="K505" s="15" t="s">
        <v>30</v>
      </c>
      <c r="L505" s="15" t="s">
        <v>77</v>
      </c>
      <c r="M505" s="16" t="s">
        <v>1767</v>
      </c>
      <c r="N505" s="15" t="s">
        <v>78</v>
      </c>
      <c r="O505" s="17">
        <v>44236.0</v>
      </c>
      <c r="P505" s="18" t="str">
        <f>IFERROR(VLOOKUP(B505,'Cadastro Estacoes'!$A:$B,2,0),"")</f>
        <v>SISMO®LIBRA/MULTI</v>
      </c>
      <c r="Q505" s="4"/>
      <c r="R505" s="4"/>
      <c r="S505" s="4"/>
      <c r="T505" s="4"/>
      <c r="U505" s="4"/>
      <c r="V505" s="4"/>
      <c r="W505" s="4"/>
      <c r="X505" s="4"/>
      <c r="Y505" s="4"/>
      <c r="Z505" s="4"/>
    </row>
    <row r="506" ht="12.75" customHeight="1">
      <c r="A506" s="9" t="s">
        <v>1859</v>
      </c>
      <c r="B506" s="10" t="s">
        <v>744</v>
      </c>
      <c r="C506" s="11" t="s">
        <v>1860</v>
      </c>
      <c r="D506" s="12">
        <v>3.0</v>
      </c>
      <c r="E506" s="13" t="s">
        <v>1861</v>
      </c>
      <c r="F506" s="14" t="str">
        <f>IF(Tabela18[[#This Row],[Estações]]="HMOFICINA","VMS",IFERROR(VLOOKUP(B506,'Cadastro Estacoes'!$A$2:$Z$201,26,0),""))</f>
        <v>#ERROR!</v>
      </c>
      <c r="G506" s="23" t="s">
        <v>67</v>
      </c>
      <c r="H506" s="23"/>
      <c r="I506" s="23"/>
      <c r="J506" s="23"/>
      <c r="K506" s="15" t="s">
        <v>30</v>
      </c>
      <c r="L506" s="23" t="s">
        <v>30</v>
      </c>
      <c r="M506" s="16" t="s">
        <v>1862</v>
      </c>
      <c r="N506" s="23" t="s">
        <v>78</v>
      </c>
      <c r="O506" s="26">
        <v>44328.0</v>
      </c>
      <c r="P506" s="18" t="str">
        <f>IFERROR(VLOOKUP(B506,'Cadastro Estacoes'!$A:$B,2,0),"")</f>
        <v>SISMO®PEREGRINO</v>
      </c>
      <c r="Q506" s="4"/>
      <c r="R506" s="4"/>
      <c r="S506" s="4"/>
      <c r="T506" s="4"/>
      <c r="U506" s="4"/>
      <c r="V506" s="4"/>
      <c r="W506" s="4"/>
      <c r="X506" s="4"/>
      <c r="Y506" s="4"/>
      <c r="Z506" s="4"/>
    </row>
    <row r="507" ht="12.75" customHeight="1">
      <c r="A507" s="9" t="s">
        <v>1863</v>
      </c>
      <c r="B507" s="10" t="s">
        <v>123</v>
      </c>
      <c r="C507" s="21" t="s">
        <v>1864</v>
      </c>
      <c r="D507" s="25">
        <v>3.0</v>
      </c>
      <c r="E507" s="13" t="s">
        <v>1865</v>
      </c>
      <c r="F507" s="14" t="str">
        <f>IF(Tabela18[[#This Row],[Estações]]="HMOFICINA","VMS",IFERROR(VLOOKUP(B507,'Cadastro Estacoes'!$A$2:$Z$201,26,0),""))</f>
        <v>#ERROR!</v>
      </c>
      <c r="G507" s="15" t="s">
        <v>67</v>
      </c>
      <c r="H507" s="15" t="s">
        <v>1866</v>
      </c>
      <c r="I507" s="15" t="s">
        <v>1867</v>
      </c>
      <c r="J507" s="15"/>
      <c r="K507" s="15" t="s">
        <v>19</v>
      </c>
      <c r="L507" s="15" t="s">
        <v>19</v>
      </c>
      <c r="M507" s="16" t="s">
        <v>1862</v>
      </c>
      <c r="N507" s="15" t="s">
        <v>78</v>
      </c>
      <c r="O507" s="17">
        <v>44301.0</v>
      </c>
      <c r="P507" s="18" t="str">
        <f>IFERROR(VLOOKUP(B507,'Cadastro Estacoes'!$A:$B,2,0),"")</f>
        <v>SISMO®VALEPDM</v>
      </c>
      <c r="Q507" s="4"/>
      <c r="R507" s="4"/>
      <c r="S507" s="4"/>
      <c r="T507" s="4"/>
      <c r="U507" s="4"/>
      <c r="V507" s="4"/>
      <c r="W507" s="4"/>
      <c r="X507" s="4"/>
      <c r="Y507" s="4"/>
      <c r="Z507" s="4"/>
    </row>
    <row r="508" ht="12.75" customHeight="1">
      <c r="A508" s="9" t="s">
        <v>1868</v>
      </c>
      <c r="B508" s="10" t="s">
        <v>138</v>
      </c>
      <c r="C508" s="21" t="s">
        <v>1869</v>
      </c>
      <c r="D508" s="25">
        <v>3.0</v>
      </c>
      <c r="E508" s="13" t="s">
        <v>1865</v>
      </c>
      <c r="F508" s="14" t="str">
        <f>IF(Tabela18[[#This Row],[Estações]]="HMOFICINA","VMS",IFERROR(VLOOKUP(B508,'Cadastro Estacoes'!$A$2:$Z$201,26,0),""))</f>
        <v>#ERROR!</v>
      </c>
      <c r="G508" s="15" t="s">
        <v>67</v>
      </c>
      <c r="H508" s="15" t="s">
        <v>1870</v>
      </c>
      <c r="I508" s="15"/>
      <c r="J508" s="15"/>
      <c r="K508" s="15" t="s">
        <v>19</v>
      </c>
      <c r="L508" s="15" t="s">
        <v>19</v>
      </c>
      <c r="M508" s="16" t="s">
        <v>1862</v>
      </c>
      <c r="N508" s="15" t="s">
        <v>78</v>
      </c>
      <c r="O508" s="17">
        <v>44166.0</v>
      </c>
      <c r="P508" s="18" t="str">
        <f>IFERROR(VLOOKUP(B508,'Cadastro Estacoes'!$A:$B,2,0),"")</f>
        <v>SISMO®VALEPDM</v>
      </c>
      <c r="Q508" s="4"/>
      <c r="R508" s="4"/>
      <c r="S508" s="4"/>
      <c r="T508" s="4"/>
      <c r="U508" s="4"/>
      <c r="V508" s="4"/>
      <c r="W508" s="4"/>
      <c r="X508" s="4"/>
      <c r="Y508" s="4"/>
      <c r="Z508" s="4"/>
    </row>
    <row r="509" ht="12.75" customHeight="1">
      <c r="A509" s="9" t="s">
        <v>1871</v>
      </c>
      <c r="B509" s="10" t="s">
        <v>80</v>
      </c>
      <c r="C509" s="21" t="s">
        <v>1872</v>
      </c>
      <c r="D509" s="25">
        <v>3.0</v>
      </c>
      <c r="E509" s="13" t="s">
        <v>1865</v>
      </c>
      <c r="F509" s="14" t="str">
        <f>IF(Tabela18[[#This Row],[Estações]]="HMOFICINA","VMS",IFERROR(VLOOKUP(B509,'Cadastro Estacoes'!$A$2:$Z$201,26,0),""))</f>
        <v>#ERROR!</v>
      </c>
      <c r="G509" s="15" t="s">
        <v>1114</v>
      </c>
      <c r="H509" s="15" t="s">
        <v>1873</v>
      </c>
      <c r="I509" s="15" t="s">
        <v>1874</v>
      </c>
      <c r="J509" s="15"/>
      <c r="K509" s="15"/>
      <c r="L509" s="15" t="s">
        <v>19</v>
      </c>
      <c r="M509" s="16" t="s">
        <v>1862</v>
      </c>
      <c r="N509" s="15" t="s">
        <v>78</v>
      </c>
      <c r="O509" s="17">
        <v>44368.0</v>
      </c>
      <c r="P509" s="18" t="str">
        <f>IFERROR(VLOOKUP(B509,'Cadastro Estacoes'!$A:$B,2,0),"")</f>
        <v>SISMO®VALEPDM</v>
      </c>
      <c r="Q509" s="4"/>
      <c r="R509" s="4"/>
      <c r="S509" s="4"/>
      <c r="T509" s="4"/>
      <c r="U509" s="4"/>
      <c r="V509" s="4"/>
      <c r="W509" s="4"/>
      <c r="X509" s="4"/>
      <c r="Y509" s="4"/>
      <c r="Z509" s="4"/>
    </row>
    <row r="510" ht="12.75" customHeight="1">
      <c r="A510" s="9" t="s">
        <v>1875</v>
      </c>
      <c r="B510" s="10" t="s">
        <v>1223</v>
      </c>
      <c r="C510" s="11" t="s">
        <v>1876</v>
      </c>
      <c r="D510" s="12">
        <v>0.0</v>
      </c>
      <c r="E510" s="13" t="s">
        <v>109</v>
      </c>
      <c r="F510" s="14" t="str">
        <f>IF(Tabela18[[#This Row],[Estações]]="HMOFICINA","VMS",IFERROR(VLOOKUP(B510,'Cadastro Estacoes'!$A$2:$Z$201,26,0),""))</f>
        <v>#ERROR!</v>
      </c>
      <c r="G510" s="15" t="s">
        <v>1114</v>
      </c>
      <c r="H510" s="15" t="s">
        <v>1877</v>
      </c>
      <c r="I510" s="15" t="s">
        <v>1878</v>
      </c>
      <c r="J510" s="15"/>
      <c r="K510" s="15"/>
      <c r="L510" s="15" t="s">
        <v>19</v>
      </c>
      <c r="M510" s="16" t="s">
        <v>1862</v>
      </c>
      <c r="N510" s="15" t="s">
        <v>78</v>
      </c>
      <c r="O510" s="17"/>
      <c r="P510" s="18" t="str">
        <f>IFERROR(VLOOKUP(B510,'Cadastro Estacoes'!$A:$B,2,0),"")</f>
        <v>SISMO®VALEPDM</v>
      </c>
      <c r="Q510" s="4"/>
      <c r="R510" s="4"/>
      <c r="S510" s="4"/>
      <c r="T510" s="4"/>
      <c r="U510" s="4"/>
      <c r="V510" s="4"/>
      <c r="W510" s="4"/>
      <c r="X510" s="4"/>
      <c r="Y510" s="4"/>
      <c r="Z510" s="4"/>
    </row>
    <row r="511" ht="12.75" customHeight="1">
      <c r="A511" s="9" t="s">
        <v>1879</v>
      </c>
      <c r="B511" s="10" t="s">
        <v>1880</v>
      </c>
      <c r="C511" s="11" t="s">
        <v>1881</v>
      </c>
      <c r="D511" s="12">
        <v>3.0</v>
      </c>
      <c r="E511" s="13" t="s">
        <v>1882</v>
      </c>
      <c r="F511" s="14" t="str">
        <f>IF(Tabela18[[#This Row],[Estações]]="HMOFICINA","VMS",IFERROR(VLOOKUP(B511,'Cadastro Estacoes'!$A$2:$Z$201,26,0),""))</f>
        <v>#ERROR!</v>
      </c>
      <c r="G511" s="15" t="s">
        <v>67</v>
      </c>
      <c r="H511" s="15"/>
      <c r="I511" s="15"/>
      <c r="J511" s="15"/>
      <c r="K511" s="15" t="s">
        <v>52</v>
      </c>
      <c r="L511" s="15" t="s">
        <v>52</v>
      </c>
      <c r="M511" s="16">
        <v>44186.0</v>
      </c>
      <c r="N511" s="15" t="s">
        <v>78</v>
      </c>
      <c r="O511" s="17">
        <v>44391.0</v>
      </c>
      <c r="P511" s="18" t="str">
        <f>IFERROR(VLOOKUP(B511,'Cadastro Estacoes'!$A:$B,2,0),"")</f>
        <v>SISMO®TEBAR</v>
      </c>
      <c r="Q511" s="4"/>
      <c r="R511" s="4"/>
      <c r="S511" s="4"/>
      <c r="T511" s="4"/>
      <c r="U511" s="4"/>
      <c r="V511" s="4"/>
      <c r="W511" s="4"/>
      <c r="X511" s="4"/>
      <c r="Y511" s="4"/>
      <c r="Z511" s="4"/>
    </row>
    <row r="512" ht="12.75" customHeight="1">
      <c r="A512" s="9" t="s">
        <v>1883</v>
      </c>
      <c r="B512" s="10" t="s">
        <v>1884</v>
      </c>
      <c r="C512" s="11" t="s">
        <v>1885</v>
      </c>
      <c r="D512" s="12">
        <v>0.0</v>
      </c>
      <c r="E512" s="13" t="s">
        <v>1588</v>
      </c>
      <c r="F512" s="14" t="str">
        <f>IF(Tabela18[[#This Row],[Estações]]="HMOFICINA","VMS",IFERROR(VLOOKUP(B512,'Cadastro Estacoes'!$A$2:$Z$201,26,0),""))</f>
        <v>#ERROR!</v>
      </c>
      <c r="G512" s="15" t="s">
        <v>67</v>
      </c>
      <c r="H512" s="15"/>
      <c r="I512" s="15"/>
      <c r="J512" s="15"/>
      <c r="K512" s="15" t="s">
        <v>52</v>
      </c>
      <c r="L512" s="15" t="s">
        <v>52</v>
      </c>
      <c r="M512" s="16">
        <v>44186.0</v>
      </c>
      <c r="N512" s="15" t="s">
        <v>78</v>
      </c>
      <c r="O512" s="17">
        <v>44186.0</v>
      </c>
      <c r="P512" s="18" t="str">
        <f>IFERROR(VLOOKUP(B512,'Cadastro Estacoes'!$A:$B,2,0),"")</f>
        <v>SISMO®TEBAR</v>
      </c>
      <c r="Q512" s="4"/>
      <c r="R512" s="4"/>
      <c r="S512" s="4"/>
      <c r="T512" s="4"/>
      <c r="U512" s="4"/>
      <c r="V512" s="4"/>
      <c r="W512" s="4"/>
      <c r="X512" s="4"/>
      <c r="Y512" s="4"/>
      <c r="Z512" s="4"/>
    </row>
    <row r="513" ht="12.75" customHeight="1">
      <c r="A513" s="9" t="s">
        <v>1886</v>
      </c>
      <c r="B513" s="10" t="s">
        <v>255</v>
      </c>
      <c r="C513" s="11" t="s">
        <v>1887</v>
      </c>
      <c r="D513" s="12">
        <v>1.0</v>
      </c>
      <c r="E513" s="13" t="s">
        <v>1888</v>
      </c>
      <c r="F513" s="14" t="str">
        <f>IF(Tabela18[[#This Row],[Estações]]="HMOFICINA","VMS",IFERROR(VLOOKUP(B513,'Cadastro Estacoes'!$A$2:$Z$201,26,0),""))</f>
        <v>#ERROR!</v>
      </c>
      <c r="G513" s="15" t="s">
        <v>67</v>
      </c>
      <c r="H513" s="15"/>
      <c r="I513" s="15"/>
      <c r="J513" s="15"/>
      <c r="K513" s="15" t="s">
        <v>30</v>
      </c>
      <c r="L513" s="15" t="s">
        <v>30</v>
      </c>
      <c r="M513" s="16" t="s">
        <v>1889</v>
      </c>
      <c r="N513" s="15" t="s">
        <v>78</v>
      </c>
      <c r="O513" s="17">
        <v>44236.0</v>
      </c>
      <c r="P513" s="18" t="str">
        <f>IFERROR(VLOOKUP(B513,'Cadastro Estacoes'!$A:$B,2,0),"")</f>
        <v>SISMO®LIBRA/MULTI</v>
      </c>
      <c r="Q513" s="4"/>
      <c r="R513" s="4"/>
      <c r="S513" s="4"/>
      <c r="T513" s="4"/>
      <c r="U513" s="4"/>
      <c r="V513" s="4"/>
      <c r="W513" s="4"/>
      <c r="X513" s="4"/>
      <c r="Y513" s="4"/>
      <c r="Z513" s="4"/>
    </row>
    <row r="514" ht="12.75" customHeight="1">
      <c r="A514" s="9" t="s">
        <v>1890</v>
      </c>
      <c r="B514" s="10" t="s">
        <v>255</v>
      </c>
      <c r="C514" s="11" t="s">
        <v>1891</v>
      </c>
      <c r="D514" s="12">
        <v>1.0</v>
      </c>
      <c r="E514" s="13" t="s">
        <v>1892</v>
      </c>
      <c r="F514" s="14" t="str">
        <f>IF(Tabela18[[#This Row],[Estações]]="HMOFICINA","VMS",IFERROR(VLOOKUP(B514,'Cadastro Estacoes'!$A$2:$Z$201,26,0),""))</f>
        <v>#ERROR!</v>
      </c>
      <c r="G514" s="23" t="s">
        <v>67</v>
      </c>
      <c r="H514" s="23" t="s">
        <v>1893</v>
      </c>
      <c r="I514" s="23"/>
      <c r="J514" s="23"/>
      <c r="K514" s="15" t="s">
        <v>30</v>
      </c>
      <c r="L514" s="23" t="s">
        <v>30</v>
      </c>
      <c r="M514" s="16" t="s">
        <v>1889</v>
      </c>
      <c r="N514" s="15" t="s">
        <v>22</v>
      </c>
      <c r="O514" s="26">
        <v>44216.0</v>
      </c>
      <c r="P514" s="18" t="str">
        <f>IFERROR(VLOOKUP(B514,'Cadastro Estacoes'!$A:$B,2,0),"")</f>
        <v>SISMO®LIBRA/MULTI</v>
      </c>
      <c r="Q514" s="4"/>
      <c r="R514" s="4"/>
      <c r="S514" s="4"/>
      <c r="T514" s="4"/>
      <c r="U514" s="4"/>
      <c r="V514" s="4"/>
      <c r="W514" s="4"/>
      <c r="X514" s="4"/>
      <c r="Y514" s="4"/>
      <c r="Z514" s="4"/>
    </row>
    <row r="515" ht="12.75" customHeight="1">
      <c r="A515" s="9" t="s">
        <v>1894</v>
      </c>
      <c r="B515" s="10" t="s">
        <v>255</v>
      </c>
      <c r="C515" s="21" t="s">
        <v>1895</v>
      </c>
      <c r="D515" s="25">
        <v>1.0</v>
      </c>
      <c r="E515" s="13" t="s">
        <v>1888</v>
      </c>
      <c r="F515" s="14" t="str">
        <f>IF(Tabela18[[#This Row],[Estações]]="HMOFICINA","VMS",IFERROR(VLOOKUP(B515,'Cadastro Estacoes'!$A$2:$Z$201,26,0),""))</f>
        <v>#ERROR!</v>
      </c>
      <c r="G515" s="15" t="s">
        <v>67</v>
      </c>
      <c r="H515" s="15"/>
      <c r="I515" s="15"/>
      <c r="J515" s="15"/>
      <c r="K515" s="15" t="s">
        <v>30</v>
      </c>
      <c r="L515" s="15" t="s">
        <v>30</v>
      </c>
      <c r="M515" s="16" t="s">
        <v>1889</v>
      </c>
      <c r="N515" s="15" t="s">
        <v>78</v>
      </c>
      <c r="O515" s="17">
        <v>44236.0</v>
      </c>
      <c r="P515" s="18" t="str">
        <f>IFERROR(VLOOKUP(B515,'Cadastro Estacoes'!$A:$B,2,0),"")</f>
        <v>SISMO®LIBRA/MULTI</v>
      </c>
      <c r="Q515" s="4"/>
      <c r="R515" s="4"/>
      <c r="S515" s="4"/>
      <c r="T515" s="4"/>
      <c r="U515" s="4"/>
      <c r="V515" s="4"/>
      <c r="W515" s="4"/>
      <c r="X515" s="4"/>
      <c r="Y515" s="4"/>
      <c r="Z515" s="4"/>
    </row>
    <row r="516" ht="12.75" customHeight="1">
      <c r="A516" s="9" t="s">
        <v>1896</v>
      </c>
      <c r="B516" s="10" t="s">
        <v>255</v>
      </c>
      <c r="C516" s="21" t="s">
        <v>1897</v>
      </c>
      <c r="D516" s="25">
        <v>1.0</v>
      </c>
      <c r="E516" s="13" t="s">
        <v>1892</v>
      </c>
      <c r="F516" s="14" t="str">
        <f>IF(Tabela18[[#This Row],[Estações]]="HMOFICINA","VMS",IFERROR(VLOOKUP(B516,'Cadastro Estacoes'!$A$2:$Z$201,26,0),""))</f>
        <v>#ERROR!</v>
      </c>
      <c r="G516" s="15" t="s">
        <v>67</v>
      </c>
      <c r="H516" s="15" t="s">
        <v>1898</v>
      </c>
      <c r="I516" s="15"/>
      <c r="J516" s="15"/>
      <c r="K516" s="15" t="s">
        <v>30</v>
      </c>
      <c r="L516" s="15" t="s">
        <v>30</v>
      </c>
      <c r="M516" s="16" t="s">
        <v>1889</v>
      </c>
      <c r="N516" s="15" t="s">
        <v>22</v>
      </c>
      <c r="O516" s="17">
        <v>44217.0</v>
      </c>
      <c r="P516" s="18" t="str">
        <f>IFERROR(VLOOKUP(B516,'Cadastro Estacoes'!$A:$B,2,0),"")</f>
        <v>SISMO®LIBRA/MULTI</v>
      </c>
      <c r="Q516" s="4"/>
      <c r="R516" s="4"/>
      <c r="S516" s="4"/>
      <c r="T516" s="4"/>
      <c r="U516" s="4"/>
      <c r="V516" s="4"/>
      <c r="W516" s="4"/>
      <c r="X516" s="4"/>
      <c r="Y516" s="4"/>
      <c r="Z516" s="4"/>
    </row>
    <row r="517" ht="12.75" customHeight="1">
      <c r="A517" s="9" t="s">
        <v>1899</v>
      </c>
      <c r="B517" s="10" t="s">
        <v>255</v>
      </c>
      <c r="C517" s="21" t="s">
        <v>1900</v>
      </c>
      <c r="D517" s="25">
        <v>1.0</v>
      </c>
      <c r="E517" s="13" t="s">
        <v>1888</v>
      </c>
      <c r="F517" s="14" t="str">
        <f>IF(Tabela18[[#This Row],[Estações]]="HMOFICINA","VMS",IFERROR(VLOOKUP(B517,'Cadastro Estacoes'!$A$2:$Z$201,26,0),""))</f>
        <v>#ERROR!</v>
      </c>
      <c r="G517" s="15" t="s">
        <v>67</v>
      </c>
      <c r="H517" s="15"/>
      <c r="I517" s="15"/>
      <c r="J517" s="15"/>
      <c r="K517" s="15" t="s">
        <v>30</v>
      </c>
      <c r="L517" s="15" t="s">
        <v>30</v>
      </c>
      <c r="M517" s="16" t="s">
        <v>1889</v>
      </c>
      <c r="N517" s="15" t="s">
        <v>78</v>
      </c>
      <c r="O517" s="17">
        <v>44236.0</v>
      </c>
      <c r="P517" s="18" t="str">
        <f>IFERROR(VLOOKUP(B517,'Cadastro Estacoes'!$A:$B,2,0),"")</f>
        <v>SISMO®LIBRA/MULTI</v>
      </c>
      <c r="Q517" s="4"/>
      <c r="R517" s="4"/>
      <c r="S517" s="4"/>
      <c r="T517" s="4"/>
      <c r="U517" s="4"/>
      <c r="V517" s="4"/>
      <c r="W517" s="4"/>
      <c r="X517" s="4"/>
      <c r="Y517" s="4"/>
      <c r="Z517" s="4"/>
    </row>
    <row r="518" ht="12.75" customHeight="1">
      <c r="A518" s="9" t="s">
        <v>1901</v>
      </c>
      <c r="B518" s="10" t="s">
        <v>255</v>
      </c>
      <c r="C518" s="11" t="s">
        <v>1902</v>
      </c>
      <c r="D518" s="12">
        <v>1.0</v>
      </c>
      <c r="E518" s="13" t="s">
        <v>1888</v>
      </c>
      <c r="F518" s="14" t="str">
        <f>IF(Tabela18[[#This Row],[Estações]]="HMOFICINA","VMS",IFERROR(VLOOKUP(B518,'Cadastro Estacoes'!$A$2:$Z$201,26,0),""))</f>
        <v>#ERROR!</v>
      </c>
      <c r="G518" s="15" t="s">
        <v>67</v>
      </c>
      <c r="H518" s="15" t="s">
        <v>1903</v>
      </c>
      <c r="I518" s="15"/>
      <c r="J518" s="15"/>
      <c r="K518" s="15" t="s">
        <v>30</v>
      </c>
      <c r="L518" s="15" t="s">
        <v>30</v>
      </c>
      <c r="M518" s="16" t="s">
        <v>1889</v>
      </c>
      <c r="N518" s="15" t="s">
        <v>78</v>
      </c>
      <c r="O518" s="17">
        <v>44236.0</v>
      </c>
      <c r="P518" s="18" t="str">
        <f>IFERROR(VLOOKUP(B518,'Cadastro Estacoes'!$A:$B,2,0),"")</f>
        <v>SISMO®LIBRA/MULTI</v>
      </c>
      <c r="Q518" s="4"/>
      <c r="R518" s="4"/>
      <c r="S518" s="4"/>
      <c r="T518" s="4"/>
      <c r="U518" s="4"/>
      <c r="V518" s="4"/>
      <c r="W518" s="4"/>
      <c r="X518" s="4"/>
      <c r="Y518" s="4"/>
      <c r="Z518" s="4"/>
    </row>
    <row r="519" ht="12.75" customHeight="1">
      <c r="A519" s="9" t="s">
        <v>1904</v>
      </c>
      <c r="B519" s="10" t="s">
        <v>255</v>
      </c>
      <c r="C519" s="11" t="s">
        <v>1905</v>
      </c>
      <c r="D519" s="12">
        <v>1.0</v>
      </c>
      <c r="E519" s="13" t="s">
        <v>1888</v>
      </c>
      <c r="F519" s="14" t="str">
        <f>IF(Tabela18[[#This Row],[Estações]]="HMOFICINA","VMS",IFERROR(VLOOKUP(B519,'Cadastro Estacoes'!$A$2:$Z$201,26,0),""))</f>
        <v>#ERROR!</v>
      </c>
      <c r="G519" s="15" t="s">
        <v>67</v>
      </c>
      <c r="H519" s="15" t="s">
        <v>1906</v>
      </c>
      <c r="I519" s="15"/>
      <c r="J519" s="15"/>
      <c r="K519" s="15" t="s">
        <v>30</v>
      </c>
      <c r="L519" s="15" t="s">
        <v>30</v>
      </c>
      <c r="M519" s="16" t="s">
        <v>1889</v>
      </c>
      <c r="N519" s="15" t="s">
        <v>78</v>
      </c>
      <c r="O519" s="17">
        <v>44236.0</v>
      </c>
      <c r="P519" s="18" t="str">
        <f>IFERROR(VLOOKUP(B519,'Cadastro Estacoes'!$A:$B,2,0),"")</f>
        <v>SISMO®LIBRA/MULTI</v>
      </c>
      <c r="Q519" s="4"/>
      <c r="R519" s="4"/>
      <c r="S519" s="4"/>
      <c r="T519" s="4"/>
      <c r="U519" s="4"/>
      <c r="V519" s="4"/>
      <c r="W519" s="4"/>
      <c r="X519" s="4"/>
      <c r="Y519" s="4"/>
      <c r="Z519" s="4"/>
    </row>
    <row r="520" ht="12.75" customHeight="1">
      <c r="A520" s="9" t="s">
        <v>1907</v>
      </c>
      <c r="B520" s="10" t="s">
        <v>460</v>
      </c>
      <c r="C520" s="11" t="s">
        <v>1908</v>
      </c>
      <c r="D520" s="12">
        <v>1.0</v>
      </c>
      <c r="E520" s="13" t="s">
        <v>1888</v>
      </c>
      <c r="F520" s="14" t="str">
        <f>IF(Tabela18[[#This Row],[Estações]]="HMOFICINA","VMS",IFERROR(VLOOKUP(B520,'Cadastro Estacoes'!$A$2:$Z$201,26,0),""))</f>
        <v>#ERROR!</v>
      </c>
      <c r="G520" s="15" t="s">
        <v>67</v>
      </c>
      <c r="H520" s="15"/>
      <c r="I520" s="15"/>
      <c r="J520" s="15"/>
      <c r="K520" s="15" t="s">
        <v>52</v>
      </c>
      <c r="L520" s="15" t="s">
        <v>30</v>
      </c>
      <c r="M520" s="16" t="s">
        <v>1889</v>
      </c>
      <c r="N520" s="15" t="s">
        <v>22</v>
      </c>
      <c r="O520" s="17">
        <v>44263.0</v>
      </c>
      <c r="P520" s="18" t="str">
        <f>IFERROR(VLOOKUP(B520,'Cadastro Estacoes'!$A:$B,2,0),"")</f>
        <v>SISMO®TEBIG</v>
      </c>
      <c r="Q520" s="4"/>
      <c r="R520" s="4"/>
      <c r="S520" s="4"/>
      <c r="T520" s="4"/>
      <c r="U520" s="4"/>
      <c r="V520" s="4"/>
      <c r="W520" s="4"/>
      <c r="X520" s="4"/>
      <c r="Y520" s="4"/>
      <c r="Z520" s="4"/>
    </row>
    <row r="521" ht="12.75" customHeight="1">
      <c r="A521" s="9" t="s">
        <v>1909</v>
      </c>
      <c r="B521" s="10" t="s">
        <v>460</v>
      </c>
      <c r="C521" s="11" t="s">
        <v>1900</v>
      </c>
      <c r="D521" s="12">
        <v>1.0</v>
      </c>
      <c r="E521" s="13" t="s">
        <v>1471</v>
      </c>
      <c r="F521" s="14" t="str">
        <f>IF(Tabela18[[#This Row],[Estações]]="HMOFICINA","VMS",IFERROR(VLOOKUP(B521,'Cadastro Estacoes'!$A$2:$Z$201,26,0),""))</f>
        <v>#ERROR!</v>
      </c>
      <c r="G521" s="15" t="s">
        <v>67</v>
      </c>
      <c r="H521" s="15"/>
      <c r="I521" s="15"/>
      <c r="J521" s="15"/>
      <c r="K521" s="15" t="s">
        <v>52</v>
      </c>
      <c r="L521" s="15" t="s">
        <v>30</v>
      </c>
      <c r="M521" s="16" t="s">
        <v>1889</v>
      </c>
      <c r="N521" s="15" t="s">
        <v>78</v>
      </c>
      <c r="O521" s="17">
        <v>44305.0</v>
      </c>
      <c r="P521" s="18" t="str">
        <f>IFERROR(VLOOKUP(B521,'Cadastro Estacoes'!$A:$B,2,0),"")</f>
        <v>SISMO®TEBIG</v>
      </c>
      <c r="Q521" s="4"/>
      <c r="R521" s="4"/>
      <c r="S521" s="4"/>
      <c r="T521" s="4"/>
      <c r="U521" s="4"/>
      <c r="V521" s="4"/>
      <c r="W521" s="4"/>
      <c r="X521" s="4"/>
      <c r="Y521" s="4"/>
      <c r="Z521" s="4"/>
    </row>
    <row r="522" ht="12.75" customHeight="1">
      <c r="A522" s="9" t="s">
        <v>1910</v>
      </c>
      <c r="B522" s="10" t="s">
        <v>74</v>
      </c>
      <c r="C522" s="11" t="s">
        <v>1911</v>
      </c>
      <c r="D522" s="12">
        <v>1.0</v>
      </c>
      <c r="E522" s="13" t="s">
        <v>1912</v>
      </c>
      <c r="F522" s="14" t="str">
        <f>IF(Tabela18[[#This Row],[Estações]]="HMOFICINA","VMS",IFERROR(VLOOKUP(B522,'Cadastro Estacoes'!$A$2:$Z$201,26,0),""))</f>
        <v>#ERROR!</v>
      </c>
      <c r="G522" s="15" t="s">
        <v>67</v>
      </c>
      <c r="H522" s="15" t="s">
        <v>1913</v>
      </c>
      <c r="I522" s="15" t="s">
        <v>1914</v>
      </c>
      <c r="J522" s="15"/>
      <c r="K522" s="15" t="s">
        <v>23</v>
      </c>
      <c r="L522" s="15" t="s">
        <v>77</v>
      </c>
      <c r="M522" s="16" t="s">
        <v>423</v>
      </c>
      <c r="N522" s="15" t="s">
        <v>78</v>
      </c>
      <c r="O522" s="17">
        <v>44457.0</v>
      </c>
      <c r="P522" s="18" t="str">
        <f>IFERROR(VLOOKUP(B522,'Cadastro Estacoes'!$A:$B,2,0),"")</f>
        <v>SISMO®CSN</v>
      </c>
      <c r="Q522" s="4"/>
      <c r="R522" s="4"/>
      <c r="S522" s="4"/>
      <c r="T522" s="4"/>
      <c r="U522" s="4"/>
      <c r="V522" s="4"/>
      <c r="W522" s="4"/>
      <c r="X522" s="4"/>
      <c r="Y522" s="4"/>
      <c r="Z522" s="4"/>
    </row>
    <row r="523" ht="12.75" customHeight="1">
      <c r="A523" s="9" t="s">
        <v>1915</v>
      </c>
      <c r="B523" s="10" t="s">
        <v>74</v>
      </c>
      <c r="C523" s="11" t="s">
        <v>569</v>
      </c>
      <c r="D523" s="12">
        <v>3.0</v>
      </c>
      <c r="E523" s="13" t="s">
        <v>1912</v>
      </c>
      <c r="F523" s="14" t="str">
        <f>IF(Tabela18[[#This Row],[Estações]]="HMOFICINA","VMS",IFERROR(VLOOKUP(B523,'Cadastro Estacoes'!$A$2:$Z$201,26,0),""))</f>
        <v>#ERROR!</v>
      </c>
      <c r="G523" s="15" t="s">
        <v>67</v>
      </c>
      <c r="H523" s="15" t="s">
        <v>1315</v>
      </c>
      <c r="I523" s="15"/>
      <c r="J523" s="15"/>
      <c r="K523" s="15" t="s">
        <v>26</v>
      </c>
      <c r="L523" s="15" t="s">
        <v>77</v>
      </c>
      <c r="M523" s="16" t="s">
        <v>423</v>
      </c>
      <c r="N523" s="15" t="s">
        <v>78</v>
      </c>
      <c r="O523" s="17">
        <v>44193.0</v>
      </c>
      <c r="P523" s="18" t="str">
        <f>IFERROR(VLOOKUP(B523,'Cadastro Estacoes'!$A:$B,2,0),"")</f>
        <v>SISMO®CSN</v>
      </c>
      <c r="Q523" s="4"/>
      <c r="R523" s="4"/>
      <c r="S523" s="4"/>
      <c r="T523" s="4"/>
      <c r="U523" s="4"/>
      <c r="V523" s="4"/>
      <c r="W523" s="4"/>
      <c r="X523" s="4"/>
      <c r="Y523" s="4"/>
      <c r="Z523" s="4"/>
    </row>
    <row r="524" ht="12.75" customHeight="1">
      <c r="A524" s="9" t="s">
        <v>1916</v>
      </c>
      <c r="B524" s="10" t="s">
        <v>74</v>
      </c>
      <c r="C524" s="11" t="s">
        <v>1917</v>
      </c>
      <c r="D524" s="12">
        <v>2.0</v>
      </c>
      <c r="E524" s="13" t="s">
        <v>1912</v>
      </c>
      <c r="F524" s="14" t="str">
        <f>IF(Tabela18[[#This Row],[Estações]]="HMOFICINA","VMS",IFERROR(VLOOKUP(B524,'Cadastro Estacoes'!$A$2:$Z$201,26,0),""))</f>
        <v>#ERROR!</v>
      </c>
      <c r="G524" s="23" t="s">
        <v>67</v>
      </c>
      <c r="H524" s="23" t="s">
        <v>1918</v>
      </c>
      <c r="I524" s="23"/>
      <c r="J524" s="23"/>
      <c r="K524" s="15" t="s">
        <v>58</v>
      </c>
      <c r="L524" s="23" t="s">
        <v>30</v>
      </c>
      <c r="M524" s="16" t="s">
        <v>423</v>
      </c>
      <c r="N524" s="23" t="s">
        <v>78</v>
      </c>
      <c r="O524" s="26"/>
      <c r="P524" s="18" t="str">
        <f>IFERROR(VLOOKUP(B524,'Cadastro Estacoes'!$A:$B,2,0),"")</f>
        <v>SISMO®CSN</v>
      </c>
      <c r="Q524" s="4"/>
      <c r="R524" s="4"/>
      <c r="S524" s="4"/>
      <c r="T524" s="4"/>
      <c r="U524" s="4"/>
      <c r="V524" s="4"/>
      <c r="W524" s="4"/>
      <c r="X524" s="4"/>
      <c r="Y524" s="4"/>
      <c r="Z524" s="4"/>
    </row>
    <row r="525" ht="12.75" customHeight="1">
      <c r="A525" s="9" t="s">
        <v>1919</v>
      </c>
      <c r="B525" s="10" t="s">
        <v>74</v>
      </c>
      <c r="C525" s="21" t="s">
        <v>1920</v>
      </c>
      <c r="D525" s="25">
        <v>2.0</v>
      </c>
      <c r="E525" s="13" t="s">
        <v>1912</v>
      </c>
      <c r="F525" s="14" t="str">
        <f>IF(Tabela18[[#This Row],[Estações]]="HMOFICINA","VMS",IFERROR(VLOOKUP(B525,'Cadastro Estacoes'!$A$2:$Z$201,26,0),""))</f>
        <v>#ERROR!</v>
      </c>
      <c r="G525" s="15" t="s">
        <v>1114</v>
      </c>
      <c r="H525" s="15" t="s">
        <v>1921</v>
      </c>
      <c r="I525" s="15"/>
      <c r="J525" s="15"/>
      <c r="K525" s="15" t="s">
        <v>26</v>
      </c>
      <c r="L525" s="15" t="s">
        <v>77</v>
      </c>
      <c r="M525" s="16" t="s">
        <v>423</v>
      </c>
      <c r="N525" s="15" t="s">
        <v>78</v>
      </c>
      <c r="O525" s="17" t="s">
        <v>423</v>
      </c>
      <c r="P525" s="18" t="str">
        <f>IFERROR(VLOOKUP(B525,'Cadastro Estacoes'!$A:$B,2,0),"")</f>
        <v>SISMO®CSN</v>
      </c>
      <c r="Q525" s="4"/>
      <c r="R525" s="4"/>
      <c r="S525" s="4"/>
      <c r="T525" s="4"/>
      <c r="U525" s="4"/>
      <c r="V525" s="4"/>
      <c r="W525" s="4"/>
      <c r="X525" s="4"/>
      <c r="Y525" s="4"/>
      <c r="Z525" s="4"/>
    </row>
    <row r="526" ht="12.75" customHeight="1">
      <c r="A526" s="9" t="s">
        <v>1922</v>
      </c>
      <c r="B526" s="10" t="s">
        <v>1107</v>
      </c>
      <c r="C526" s="21" t="s">
        <v>1923</v>
      </c>
      <c r="D526" s="25">
        <v>2.0</v>
      </c>
      <c r="E526" s="13" t="s">
        <v>1912</v>
      </c>
      <c r="F526" s="14" t="str">
        <f>IF(Tabela18[[#This Row],[Estações]]="HMOFICINA","VMS",IFERROR(VLOOKUP(B526,'Cadastro Estacoes'!$A$2:$Z$201,26,0),""))</f>
        <v>#ERROR!</v>
      </c>
      <c r="G526" s="15" t="s">
        <v>67</v>
      </c>
      <c r="H526" s="15" t="s">
        <v>1315</v>
      </c>
      <c r="I526" s="15"/>
      <c r="J526" s="15"/>
      <c r="K526" s="15"/>
      <c r="L526" s="15" t="s">
        <v>77</v>
      </c>
      <c r="M526" s="16" t="s">
        <v>423</v>
      </c>
      <c r="N526" s="15" t="s">
        <v>78</v>
      </c>
      <c r="O526" s="13" t="s">
        <v>1912</v>
      </c>
      <c r="P526" s="18" t="str">
        <f>IFERROR(VLOOKUP(B526,'Cadastro Estacoes'!$A:$B,2,0),"")</f>
        <v>SISMO®PSE</v>
      </c>
      <c r="Q526" s="4"/>
      <c r="R526" s="4"/>
      <c r="S526" s="4"/>
      <c r="T526" s="4"/>
      <c r="U526" s="4"/>
      <c r="V526" s="4"/>
      <c r="W526" s="4"/>
      <c r="X526" s="4"/>
      <c r="Y526" s="4"/>
      <c r="Z526" s="4"/>
    </row>
    <row r="527" ht="12.75" customHeight="1">
      <c r="A527" s="9" t="s">
        <v>1924</v>
      </c>
      <c r="B527" s="10" t="s">
        <v>1884</v>
      </c>
      <c r="C527" s="21" t="s">
        <v>1925</v>
      </c>
      <c r="D527" s="25">
        <v>0.0</v>
      </c>
      <c r="E527" s="13" t="s">
        <v>444</v>
      </c>
      <c r="F527" s="14" t="str">
        <f>IF(Tabela18[[#This Row],[Estações]]="HMOFICINA","VMS",IFERROR(VLOOKUP(B527,'Cadastro Estacoes'!$A$2:$Z$201,26,0),""))</f>
        <v>#ERROR!</v>
      </c>
      <c r="G527" s="15" t="s">
        <v>1114</v>
      </c>
      <c r="H527" s="15"/>
      <c r="I527" s="15"/>
      <c r="J527" s="15"/>
      <c r="K527" s="15" t="s">
        <v>52</v>
      </c>
      <c r="L527" s="15" t="s">
        <v>52</v>
      </c>
      <c r="M527" s="16">
        <v>44193.0</v>
      </c>
      <c r="N527" s="15" t="s">
        <v>78</v>
      </c>
      <c r="O527" s="17">
        <v>44193.0</v>
      </c>
      <c r="P527" s="18" t="str">
        <f>IFERROR(VLOOKUP(B527,'Cadastro Estacoes'!$A:$B,2,0),"")</f>
        <v>SISMO®TEBAR</v>
      </c>
      <c r="Q527" s="4"/>
      <c r="R527" s="4"/>
      <c r="S527" s="4"/>
      <c r="T527" s="4"/>
      <c r="U527" s="4"/>
      <c r="V527" s="4"/>
      <c r="W527" s="4"/>
      <c r="X527" s="4"/>
      <c r="Y527" s="4"/>
      <c r="Z527" s="4"/>
    </row>
    <row r="528" ht="12.75" customHeight="1">
      <c r="A528" s="9" t="s">
        <v>1926</v>
      </c>
      <c r="B528" s="10" t="s">
        <v>929</v>
      </c>
      <c r="C528" s="11" t="s">
        <v>1927</v>
      </c>
      <c r="D528" s="12">
        <v>2.0</v>
      </c>
      <c r="E528" s="13" t="s">
        <v>257</v>
      </c>
      <c r="F528" s="14" t="str">
        <f>IF(Tabela18[[#This Row],[Estações]]="HMOFICINA","VMS",IFERROR(VLOOKUP(B528,'Cadastro Estacoes'!$A$2:$Z$201,26,0),""))</f>
        <v>#ERROR!</v>
      </c>
      <c r="G528" s="15" t="s">
        <v>67</v>
      </c>
      <c r="H528" s="15"/>
      <c r="I528" s="15"/>
      <c r="J528" s="15"/>
      <c r="K528" s="15" t="s">
        <v>30</v>
      </c>
      <c r="L528" s="15"/>
      <c r="M528" s="16" t="s">
        <v>423</v>
      </c>
      <c r="N528" s="15" t="s">
        <v>78</v>
      </c>
      <c r="O528" s="17">
        <v>44218.0</v>
      </c>
      <c r="P528" s="18" t="str">
        <f>IFERROR(VLOOKUP(B528,'Cadastro Estacoes'!$A:$B,2,0),"")</f>
        <v>SISMO®GUANABARA</v>
      </c>
      <c r="Q528" s="4"/>
      <c r="R528" s="4"/>
      <c r="S528" s="4"/>
      <c r="T528" s="4"/>
      <c r="U528" s="4"/>
      <c r="V528" s="4"/>
      <c r="W528" s="4"/>
      <c r="X528" s="4"/>
      <c r="Y528" s="4"/>
      <c r="Z528" s="4"/>
    </row>
    <row r="529" ht="12.75" customHeight="1">
      <c r="A529" s="9" t="s">
        <v>1928</v>
      </c>
      <c r="B529" s="10" t="s">
        <v>74</v>
      </c>
      <c r="C529" s="11" t="s">
        <v>1929</v>
      </c>
      <c r="D529" s="12">
        <v>1.0</v>
      </c>
      <c r="E529" s="13" t="s">
        <v>365</v>
      </c>
      <c r="F529" s="14" t="str">
        <f>IF(Tabela18[[#This Row],[Estações]]="HMOFICINA","VMS",IFERROR(VLOOKUP(B529,'Cadastro Estacoes'!$A$2:$Z$201,26,0),""))</f>
        <v>#ERROR!</v>
      </c>
      <c r="G529" s="15" t="s">
        <v>67</v>
      </c>
      <c r="H529" s="15"/>
      <c r="I529" s="15"/>
      <c r="J529" s="15"/>
      <c r="K529" s="15" t="s">
        <v>26</v>
      </c>
      <c r="L529" s="15" t="s">
        <v>30</v>
      </c>
      <c r="M529" s="16" t="s">
        <v>431</v>
      </c>
      <c r="N529" s="15" t="s">
        <v>22</v>
      </c>
      <c r="O529" s="17" t="s">
        <v>431</v>
      </c>
      <c r="P529" s="18" t="str">
        <f>IFERROR(VLOOKUP(B529,'Cadastro Estacoes'!$A:$B,2,0),"")</f>
        <v>SISMO®CSN</v>
      </c>
      <c r="Q529" s="4"/>
      <c r="R529" s="4"/>
      <c r="S529" s="4"/>
      <c r="T529" s="4"/>
      <c r="U529" s="4"/>
      <c r="V529" s="4"/>
      <c r="W529" s="4"/>
      <c r="X529" s="4"/>
      <c r="Y529" s="4"/>
      <c r="Z529" s="4"/>
    </row>
    <row r="530" ht="12.75" customHeight="1">
      <c r="A530" s="9" t="s">
        <v>1930</v>
      </c>
      <c r="B530" s="10" t="s">
        <v>74</v>
      </c>
      <c r="C530" s="11" t="s">
        <v>1931</v>
      </c>
      <c r="D530" s="12">
        <v>1.0</v>
      </c>
      <c r="E530" s="13" t="s">
        <v>365</v>
      </c>
      <c r="F530" s="14" t="str">
        <f>IF(Tabela18[[#This Row],[Estações]]="HMOFICINA","VMS",IFERROR(VLOOKUP(B530,'Cadastro Estacoes'!$A$2:$Z$201,26,0),""))</f>
        <v>#ERROR!</v>
      </c>
      <c r="G530" s="15" t="s">
        <v>67</v>
      </c>
      <c r="H530" s="15"/>
      <c r="I530" s="15"/>
      <c r="J530" s="15"/>
      <c r="K530" s="15"/>
      <c r="L530" s="15" t="s">
        <v>30</v>
      </c>
      <c r="M530" s="16" t="s">
        <v>431</v>
      </c>
      <c r="N530" s="15" t="s">
        <v>78</v>
      </c>
      <c r="O530" s="13" t="s">
        <v>365</v>
      </c>
      <c r="P530" s="18" t="str">
        <f>IFERROR(VLOOKUP(B530,'Cadastro Estacoes'!$A:$B,2,0),"")</f>
        <v>SISMO®CSN</v>
      </c>
      <c r="Q530" s="4"/>
      <c r="R530" s="4"/>
      <c r="S530" s="4"/>
      <c r="T530" s="4"/>
      <c r="U530" s="4"/>
      <c r="V530" s="4"/>
      <c r="W530" s="4"/>
      <c r="X530" s="4"/>
      <c r="Y530" s="4"/>
      <c r="Z530" s="4"/>
    </row>
    <row r="531" ht="12.75" customHeight="1">
      <c r="A531" s="9" t="s">
        <v>1932</v>
      </c>
      <c r="B531" s="10" t="s">
        <v>763</v>
      </c>
      <c r="C531" s="11" t="s">
        <v>1933</v>
      </c>
      <c r="D531" s="12">
        <v>0.0</v>
      </c>
      <c r="E531" s="13" t="s">
        <v>1934</v>
      </c>
      <c r="F531" s="14" t="str">
        <f>IF(Tabela18[[#This Row],[Estações]]="HMOFICINA","VMS",IFERROR(VLOOKUP(B531,'Cadastro Estacoes'!$A$2:$Z$201,26,0),""))</f>
        <v>#ERROR!</v>
      </c>
      <c r="G531" s="15" t="s">
        <v>67</v>
      </c>
      <c r="H531" s="15" t="s">
        <v>1935</v>
      </c>
      <c r="I531" s="15" t="s">
        <v>1936</v>
      </c>
      <c r="J531" s="15"/>
      <c r="K531" s="15" t="s">
        <v>19</v>
      </c>
      <c r="L531" s="15" t="s">
        <v>19</v>
      </c>
      <c r="M531" s="16" t="s">
        <v>1854</v>
      </c>
      <c r="N531" s="15" t="s">
        <v>22</v>
      </c>
      <c r="O531" s="17">
        <v>44204.0</v>
      </c>
      <c r="P531" s="18" t="str">
        <f>IFERROR(VLOOKUP(B531,'Cadastro Estacoes'!$A:$B,2,0),"")</f>
        <v>SISMO®ALUMAR</v>
      </c>
      <c r="Q531" s="4"/>
      <c r="R531" s="4"/>
      <c r="S531" s="4"/>
      <c r="T531" s="4"/>
      <c r="U531" s="4"/>
      <c r="V531" s="4"/>
      <c r="W531" s="4"/>
      <c r="X531" s="4"/>
      <c r="Y531" s="4"/>
      <c r="Z531" s="4"/>
    </row>
    <row r="532" ht="12.75" customHeight="1">
      <c r="A532" s="9" t="s">
        <v>1937</v>
      </c>
      <c r="B532" s="10" t="s">
        <v>763</v>
      </c>
      <c r="C532" s="11" t="s">
        <v>1938</v>
      </c>
      <c r="D532" s="12">
        <v>0.0</v>
      </c>
      <c r="E532" s="13" t="s">
        <v>270</v>
      </c>
      <c r="F532" s="14" t="str">
        <f>IF(Tabela18[[#This Row],[Estações]]="HMOFICINA","VMS",IFERROR(VLOOKUP(B532,'Cadastro Estacoes'!$A$2:$Z$201,26,0),""))</f>
        <v>#ERROR!</v>
      </c>
      <c r="G532" s="23" t="s">
        <v>67</v>
      </c>
      <c r="H532" s="23" t="s">
        <v>1939</v>
      </c>
      <c r="I532" s="23" t="s">
        <v>1936</v>
      </c>
      <c r="J532" s="23"/>
      <c r="K532" s="15"/>
      <c r="L532" s="23" t="s">
        <v>19</v>
      </c>
      <c r="M532" s="16" t="s">
        <v>1854</v>
      </c>
      <c r="N532" s="23" t="s">
        <v>78</v>
      </c>
      <c r="O532" s="26"/>
      <c r="P532" s="18" t="str">
        <f>IFERROR(VLOOKUP(B532,'Cadastro Estacoes'!$A:$B,2,0),"")</f>
        <v>SISMO®ALUMAR</v>
      </c>
      <c r="Q532" s="4"/>
      <c r="R532" s="4"/>
      <c r="S532" s="4"/>
      <c r="T532" s="4"/>
      <c r="U532" s="4"/>
      <c r="V532" s="4"/>
      <c r="W532" s="4"/>
      <c r="X532" s="4"/>
      <c r="Y532" s="4"/>
      <c r="Z532" s="4"/>
    </row>
    <row r="533" ht="12.75" customHeight="1">
      <c r="A533" s="9" t="s">
        <v>1940</v>
      </c>
      <c r="B533" s="10" t="s">
        <v>763</v>
      </c>
      <c r="C533" s="21" t="s">
        <v>1941</v>
      </c>
      <c r="D533" s="25">
        <v>0.0</v>
      </c>
      <c r="E533" s="13" t="s">
        <v>1934</v>
      </c>
      <c r="F533" s="14" t="str">
        <f>IF(Tabela18[[#This Row],[Estações]]="HMOFICINA","VMS",IFERROR(VLOOKUP(B533,'Cadastro Estacoes'!$A$2:$Z$201,26,0),""))</f>
        <v>#ERROR!</v>
      </c>
      <c r="G533" s="15" t="s">
        <v>67</v>
      </c>
      <c r="H533" s="15" t="s">
        <v>1942</v>
      </c>
      <c r="I533" s="15" t="s">
        <v>1943</v>
      </c>
      <c r="J533" s="15"/>
      <c r="K533" s="15" t="s">
        <v>19</v>
      </c>
      <c r="L533" s="15" t="s">
        <v>19</v>
      </c>
      <c r="M533" s="16" t="s">
        <v>1854</v>
      </c>
      <c r="N533" s="15" t="s">
        <v>22</v>
      </c>
      <c r="O533" s="17">
        <v>44223.0</v>
      </c>
      <c r="P533" s="18" t="str">
        <f>IFERROR(VLOOKUP(B533,'Cadastro Estacoes'!$A:$B,2,0),"")</f>
        <v>SISMO®ALUMAR</v>
      </c>
      <c r="Q533" s="4"/>
      <c r="R533" s="4"/>
      <c r="S533" s="4"/>
      <c r="T533" s="4"/>
      <c r="U533" s="4"/>
      <c r="V533" s="4"/>
      <c r="W533" s="4"/>
      <c r="X533" s="4"/>
      <c r="Y533" s="4"/>
      <c r="Z533" s="4"/>
    </row>
    <row r="534" ht="12.75" customHeight="1">
      <c r="A534" s="9" t="s">
        <v>1944</v>
      </c>
      <c r="B534" s="10" t="s">
        <v>1223</v>
      </c>
      <c r="C534" s="21" t="s">
        <v>1945</v>
      </c>
      <c r="D534" s="25">
        <v>2.0</v>
      </c>
      <c r="E534" s="13" t="s">
        <v>270</v>
      </c>
      <c r="F534" s="14" t="str">
        <f>IF(Tabela18[[#This Row],[Estações]]="HMOFICINA","VMS",IFERROR(VLOOKUP(B534,'Cadastro Estacoes'!$A$2:$Z$201,26,0),""))</f>
        <v>#ERROR!</v>
      </c>
      <c r="G534" s="15" t="s">
        <v>67</v>
      </c>
      <c r="H534" s="15" t="s">
        <v>1946</v>
      </c>
      <c r="I534" s="15" t="s">
        <v>1947</v>
      </c>
      <c r="J534" s="15"/>
      <c r="K534" s="15" t="s">
        <v>19</v>
      </c>
      <c r="L534" s="15" t="s">
        <v>19</v>
      </c>
      <c r="M534" s="16" t="s">
        <v>1854</v>
      </c>
      <c r="N534" s="15" t="s">
        <v>78</v>
      </c>
      <c r="O534" s="17">
        <v>44314.0</v>
      </c>
      <c r="P534" s="18" t="str">
        <f>IFERROR(VLOOKUP(B534,'Cadastro Estacoes'!$A:$B,2,0),"")</f>
        <v>SISMO®VALEPDM</v>
      </c>
      <c r="Q534" s="4"/>
      <c r="R534" s="4"/>
      <c r="S534" s="4"/>
      <c r="T534" s="4"/>
      <c r="U534" s="4"/>
      <c r="V534" s="4"/>
      <c r="W534" s="4"/>
      <c r="X534" s="4"/>
      <c r="Y534" s="4"/>
      <c r="Z534" s="4"/>
    </row>
    <row r="535" ht="12.75" customHeight="1">
      <c r="A535" s="9" t="s">
        <v>1948</v>
      </c>
      <c r="B535" s="10" t="s">
        <v>1565</v>
      </c>
      <c r="C535" s="21" t="s">
        <v>1949</v>
      </c>
      <c r="D535" s="25">
        <v>3.0</v>
      </c>
      <c r="E535" s="13" t="s">
        <v>270</v>
      </c>
      <c r="F535" s="14" t="str">
        <f>IF(Tabela18[[#This Row],[Estações]]="HMOFICINA","VMS",IFERROR(VLOOKUP(B535,'Cadastro Estacoes'!$A$2:$Z$201,26,0),""))</f>
        <v>#ERROR!</v>
      </c>
      <c r="G535" s="15" t="s">
        <v>67</v>
      </c>
      <c r="H535" s="15" t="s">
        <v>1950</v>
      </c>
      <c r="I535" s="15" t="s">
        <v>322</v>
      </c>
      <c r="J535" s="15"/>
      <c r="K535" s="15" t="s">
        <v>26</v>
      </c>
      <c r="L535" s="15" t="s">
        <v>19</v>
      </c>
      <c r="M535" s="16" t="s">
        <v>1854</v>
      </c>
      <c r="N535" s="15" t="s">
        <v>22</v>
      </c>
      <c r="O535" s="17">
        <v>44210.0</v>
      </c>
      <c r="P535" s="18" t="str">
        <f>IFERROR(VLOOKUP(B535,'Cadastro Estacoes'!$A:$B,2,0),"")</f>
        <v>SISMO®PSE</v>
      </c>
      <c r="Q535" s="4"/>
      <c r="R535" s="4"/>
      <c r="S535" s="4"/>
      <c r="T535" s="4"/>
      <c r="U535" s="4"/>
      <c r="V535" s="4"/>
      <c r="W535" s="4"/>
      <c r="X535" s="4"/>
      <c r="Y535" s="4"/>
      <c r="Z535" s="4"/>
    </row>
    <row r="536" ht="12.75" customHeight="1">
      <c r="A536" s="9" t="s">
        <v>1951</v>
      </c>
      <c r="B536" s="10" t="s">
        <v>744</v>
      </c>
      <c r="C536" s="11" t="s">
        <v>1952</v>
      </c>
      <c r="D536" s="12">
        <v>1.0</v>
      </c>
      <c r="E536" s="13" t="s">
        <v>1953</v>
      </c>
      <c r="F536" s="14" t="str">
        <f>IF(Tabela18[[#This Row],[Estações]]="HMOFICINA","VMS",IFERROR(VLOOKUP(B536,'Cadastro Estacoes'!$A$2:$Z$201,26,0),""))</f>
        <v>#ERROR!</v>
      </c>
      <c r="G536" s="15" t="s">
        <v>67</v>
      </c>
      <c r="H536" s="15" t="s">
        <v>1954</v>
      </c>
      <c r="I536" s="15"/>
      <c r="J536" s="15"/>
      <c r="K536" s="15"/>
      <c r="L536" s="15" t="s">
        <v>37</v>
      </c>
      <c r="M536" s="16" t="s">
        <v>1955</v>
      </c>
      <c r="N536" s="15" t="s">
        <v>22</v>
      </c>
      <c r="O536" s="17"/>
      <c r="P536" s="18" t="str">
        <f>IFERROR(VLOOKUP(B536,'Cadastro Estacoes'!$A:$B,2,0),"")</f>
        <v>SISMO®PEREGRINO</v>
      </c>
      <c r="Q536" s="4"/>
      <c r="R536" s="4"/>
      <c r="S536" s="4"/>
      <c r="T536" s="4"/>
      <c r="U536" s="4"/>
      <c r="V536" s="4"/>
      <c r="W536" s="4"/>
      <c r="X536" s="4"/>
      <c r="Y536" s="4"/>
      <c r="Z536" s="4"/>
    </row>
    <row r="537" ht="12.75" customHeight="1">
      <c r="A537" s="9" t="s">
        <v>1956</v>
      </c>
      <c r="B537" s="10" t="s">
        <v>102</v>
      </c>
      <c r="C537" s="11" t="s">
        <v>1957</v>
      </c>
      <c r="D537" s="12">
        <v>1.0</v>
      </c>
      <c r="E537" s="13" t="s">
        <v>1953</v>
      </c>
      <c r="F537" s="14" t="str">
        <f>IF(Tabela18[[#This Row],[Estações]]="HMOFICINA","VMS",IFERROR(VLOOKUP(B537,'Cadastro Estacoes'!$A$2:$Z$201,26,0),""))</f>
        <v>#ERROR!</v>
      </c>
      <c r="G537" s="15" t="s">
        <v>67</v>
      </c>
      <c r="H537" s="15" t="s">
        <v>1958</v>
      </c>
      <c r="I537" s="15"/>
      <c r="J537" s="15"/>
      <c r="K537" s="15" t="s">
        <v>23</v>
      </c>
      <c r="L537" s="15" t="s">
        <v>77</v>
      </c>
      <c r="M537" s="16" t="s">
        <v>1959</v>
      </c>
      <c r="N537" s="15" t="s">
        <v>78</v>
      </c>
      <c r="O537" s="17">
        <v>44280.0</v>
      </c>
      <c r="P537" s="18" t="str">
        <f>IFERROR(VLOOKUP(B537,'Cadastro Estacoes'!$A:$B,2,0),"")</f>
        <v>SISMO®QUIRIRI</v>
      </c>
      <c r="Q537" s="4"/>
      <c r="R537" s="4"/>
      <c r="S537" s="4"/>
      <c r="T537" s="4"/>
      <c r="U537" s="4"/>
      <c r="V537" s="4"/>
      <c r="W537" s="4"/>
      <c r="X537" s="4"/>
      <c r="Y537" s="4"/>
      <c r="Z537" s="4"/>
    </row>
    <row r="538" ht="12.75" customHeight="1">
      <c r="A538" s="9" t="s">
        <v>1960</v>
      </c>
      <c r="B538" s="10" t="s">
        <v>102</v>
      </c>
      <c r="C538" s="11" t="s">
        <v>1961</v>
      </c>
      <c r="D538" s="12">
        <v>2.0</v>
      </c>
      <c r="E538" s="13">
        <v>44286.0</v>
      </c>
      <c r="F538" s="14" t="str">
        <f>IF(Tabela18[[#This Row],[Estações]]="HMOFICINA","VMS",IFERROR(VLOOKUP(B538,'Cadastro Estacoes'!$A$2:$Z$201,26,0),""))</f>
        <v>#ERROR!</v>
      </c>
      <c r="G538" s="15" t="s">
        <v>67</v>
      </c>
      <c r="H538" s="15" t="s">
        <v>1962</v>
      </c>
      <c r="I538" s="15"/>
      <c r="J538" s="15"/>
      <c r="K538" s="15" t="s">
        <v>23</v>
      </c>
      <c r="L538" s="15" t="s">
        <v>77</v>
      </c>
      <c r="M538" s="16" t="s">
        <v>1959</v>
      </c>
      <c r="N538" s="15" t="s">
        <v>78</v>
      </c>
      <c r="O538" s="17">
        <v>44280.0</v>
      </c>
      <c r="P538" s="18" t="str">
        <f>IFERROR(VLOOKUP(B538,'Cadastro Estacoes'!$A:$B,2,0),"")</f>
        <v>SISMO®QUIRIRI</v>
      </c>
      <c r="Q538" s="4"/>
      <c r="R538" s="4"/>
      <c r="S538" s="4"/>
      <c r="T538" s="4"/>
      <c r="U538" s="4"/>
      <c r="V538" s="4"/>
      <c r="W538" s="4"/>
      <c r="X538" s="4"/>
      <c r="Y538" s="4"/>
      <c r="Z538" s="4"/>
    </row>
    <row r="539" ht="12.75" customHeight="1">
      <c r="A539" s="9" t="s">
        <v>1963</v>
      </c>
      <c r="B539" s="10" t="s">
        <v>1572</v>
      </c>
      <c r="C539" s="11" t="s">
        <v>1964</v>
      </c>
      <c r="D539" s="12">
        <v>3.0</v>
      </c>
      <c r="E539" s="13" t="s">
        <v>1953</v>
      </c>
      <c r="F539" s="14" t="str">
        <f>IF(Tabela18[[#This Row],[Estações]]="HMOFICINA","VMS",IFERROR(VLOOKUP(B539,'Cadastro Estacoes'!$A$2:$Z$201,26,0),""))</f>
        <v>#ERROR!</v>
      </c>
      <c r="G539" s="15" t="s">
        <v>67</v>
      </c>
      <c r="H539" s="15" t="s">
        <v>1965</v>
      </c>
      <c r="I539" s="15"/>
      <c r="J539" s="15"/>
      <c r="K539" s="15" t="s">
        <v>23</v>
      </c>
      <c r="L539" s="15" t="s">
        <v>77</v>
      </c>
      <c r="M539" s="16" t="s">
        <v>1959</v>
      </c>
      <c r="N539" s="15" t="s">
        <v>22</v>
      </c>
      <c r="O539" s="17">
        <v>44378.0</v>
      </c>
      <c r="P539" s="18" t="str">
        <f>IFERROR(VLOOKUP(B539,'Cadastro Estacoes'!$A:$B,2,0),"")</f>
        <v>SISMO®QUIRIRI</v>
      </c>
      <c r="Q539" s="4"/>
      <c r="R539" s="4"/>
      <c r="S539" s="4"/>
      <c r="T539" s="4"/>
      <c r="U539" s="4"/>
      <c r="V539" s="4"/>
      <c r="W539" s="4"/>
      <c r="X539" s="4"/>
      <c r="Y539" s="4"/>
      <c r="Z539" s="4"/>
    </row>
    <row r="540" ht="12.75" customHeight="1">
      <c r="A540" s="9" t="s">
        <v>1966</v>
      </c>
      <c r="B540" s="10" t="s">
        <v>255</v>
      </c>
      <c r="C540" s="11" t="s">
        <v>1967</v>
      </c>
      <c r="D540" s="12">
        <v>0.0</v>
      </c>
      <c r="E540" s="13" t="s">
        <v>444</v>
      </c>
      <c r="F540" s="14" t="str">
        <f>IF(Tabela18[[#This Row],[Estações]]="HMOFICINA","VMS",IFERROR(VLOOKUP(B540,'Cadastro Estacoes'!$A$2:$Z$201,26,0),""))</f>
        <v>#ERROR!</v>
      </c>
      <c r="G540" s="15" t="s">
        <v>67</v>
      </c>
      <c r="H540" s="15" t="s">
        <v>1968</v>
      </c>
      <c r="I540" s="15"/>
      <c r="J540" s="15"/>
      <c r="K540" s="15" t="s">
        <v>30</v>
      </c>
      <c r="L540" s="15" t="s">
        <v>77</v>
      </c>
      <c r="M540" s="16" t="s">
        <v>1969</v>
      </c>
      <c r="N540" s="15" t="s">
        <v>22</v>
      </c>
      <c r="O540" s="17">
        <v>44210.0</v>
      </c>
      <c r="P540" s="18" t="str">
        <f>IFERROR(VLOOKUP(B540,'Cadastro Estacoes'!$A:$B,2,0),"")</f>
        <v>SISMO®LIBRA/MULTI</v>
      </c>
      <c r="Q540" s="4"/>
      <c r="R540" s="4"/>
      <c r="S540" s="4"/>
      <c r="T540" s="4"/>
      <c r="U540" s="4"/>
      <c r="V540" s="4"/>
      <c r="W540" s="4"/>
      <c r="X540" s="4"/>
      <c r="Y540" s="4"/>
      <c r="Z540" s="4"/>
    </row>
    <row r="541" ht="12.75" customHeight="1">
      <c r="A541" s="9" t="s">
        <v>1970</v>
      </c>
      <c r="B541" s="10" t="s">
        <v>795</v>
      </c>
      <c r="C541" s="11" t="s">
        <v>1971</v>
      </c>
      <c r="D541" s="12">
        <v>0.0</v>
      </c>
      <c r="E541" s="13" t="s">
        <v>1953</v>
      </c>
      <c r="F541" s="14" t="str">
        <f>IF(Tabela18[[#This Row],[Estações]]="HMOFICINA","VMS",IFERROR(VLOOKUP(B541,'Cadastro Estacoes'!$A$2:$Z$201,26,0),""))</f>
        <v>#ERROR!</v>
      </c>
      <c r="G541" s="15" t="s">
        <v>67</v>
      </c>
      <c r="H541" s="15" t="s">
        <v>1972</v>
      </c>
      <c r="I541" s="15"/>
      <c r="J541" s="15"/>
      <c r="K541" s="15" t="s">
        <v>52</v>
      </c>
      <c r="L541" s="15" t="s">
        <v>77</v>
      </c>
      <c r="M541" s="16" t="s">
        <v>1461</v>
      </c>
      <c r="N541" s="15" t="s">
        <v>22</v>
      </c>
      <c r="O541" s="17">
        <v>44210.0</v>
      </c>
      <c r="P541" s="18" t="str">
        <f>IFERROR(VLOOKUP(B541,'Cadastro Estacoes'!$A:$B,2,0),"")</f>
        <v>SISMO®TEBIG</v>
      </c>
      <c r="Q541" s="4"/>
      <c r="R541" s="4"/>
      <c r="S541" s="4"/>
      <c r="T541" s="4"/>
      <c r="U541" s="4"/>
      <c r="V541" s="4"/>
      <c r="W541" s="4"/>
      <c r="X541" s="4"/>
      <c r="Y541" s="4"/>
      <c r="Z541" s="4"/>
    </row>
    <row r="542" ht="12.75" customHeight="1">
      <c r="A542" s="9" t="s">
        <v>1973</v>
      </c>
      <c r="B542" s="10" t="s">
        <v>795</v>
      </c>
      <c r="C542" s="11" t="s">
        <v>1974</v>
      </c>
      <c r="D542" s="12">
        <v>0.0</v>
      </c>
      <c r="E542" s="13" t="s">
        <v>1254</v>
      </c>
      <c r="F542" s="14" t="str">
        <f>IF(Tabela18[[#This Row],[Estações]]="HMOFICINA","VMS",IFERROR(VLOOKUP(B542,'Cadastro Estacoes'!$A$2:$Z$201,26,0),""))</f>
        <v>#ERROR!</v>
      </c>
      <c r="G542" s="23" t="s">
        <v>67</v>
      </c>
      <c r="H542" s="23" t="s">
        <v>1975</v>
      </c>
      <c r="I542" s="23"/>
      <c r="J542" s="23"/>
      <c r="K542" s="15" t="s">
        <v>52</v>
      </c>
      <c r="L542" s="23" t="s">
        <v>30</v>
      </c>
      <c r="M542" s="16" t="s">
        <v>1969</v>
      </c>
      <c r="N542" s="23" t="s">
        <v>78</v>
      </c>
      <c r="O542" s="26">
        <v>44216.0</v>
      </c>
      <c r="P542" s="18" t="str">
        <f>IFERROR(VLOOKUP(B542,'Cadastro Estacoes'!$A:$B,2,0),"")</f>
        <v>SISMO®TEBIG</v>
      </c>
      <c r="Q542" s="4"/>
      <c r="R542" s="4"/>
      <c r="S542" s="4"/>
      <c r="T542" s="4"/>
      <c r="U542" s="4"/>
      <c r="V542" s="4"/>
      <c r="W542" s="4"/>
      <c r="X542" s="4"/>
      <c r="Y542" s="4"/>
      <c r="Z542" s="4"/>
    </row>
    <row r="543" ht="12.75" customHeight="1">
      <c r="A543" s="9" t="s">
        <v>1976</v>
      </c>
      <c r="B543" s="10" t="s">
        <v>795</v>
      </c>
      <c r="C543" s="21" t="s">
        <v>1900</v>
      </c>
      <c r="D543" s="25">
        <v>0.0</v>
      </c>
      <c r="E543" s="13" t="s">
        <v>1254</v>
      </c>
      <c r="F543" s="14" t="str">
        <f>IF(Tabela18[[#This Row],[Estações]]="HMOFICINA","VMS",IFERROR(VLOOKUP(B543,'Cadastro Estacoes'!$A$2:$Z$201,26,0),""))</f>
        <v>#ERROR!</v>
      </c>
      <c r="G543" s="15" t="s">
        <v>67</v>
      </c>
      <c r="H543" s="15"/>
      <c r="I543" s="15"/>
      <c r="J543" s="15"/>
      <c r="K543" s="15" t="s">
        <v>52</v>
      </c>
      <c r="L543" s="15" t="s">
        <v>30</v>
      </c>
      <c r="M543" s="16" t="s">
        <v>1461</v>
      </c>
      <c r="N543" s="15" t="s">
        <v>78</v>
      </c>
      <c r="O543" s="17">
        <v>44216.0</v>
      </c>
      <c r="P543" s="18" t="str">
        <f>IFERROR(VLOOKUP(B543,'Cadastro Estacoes'!$A:$B,2,0),"")</f>
        <v>SISMO®TEBIG</v>
      </c>
      <c r="Q543" s="4"/>
      <c r="R543" s="4"/>
      <c r="S543" s="4"/>
      <c r="T543" s="4"/>
      <c r="U543" s="4"/>
      <c r="V543" s="4"/>
      <c r="W543" s="4"/>
      <c r="X543" s="4"/>
      <c r="Y543" s="4"/>
      <c r="Z543" s="4"/>
    </row>
    <row r="544" ht="12.75" customHeight="1">
      <c r="A544" s="9" t="s">
        <v>1977</v>
      </c>
      <c r="B544" s="10" t="s">
        <v>994</v>
      </c>
      <c r="C544" s="21" t="s">
        <v>1978</v>
      </c>
      <c r="D544" s="25">
        <v>0.0</v>
      </c>
      <c r="E544" s="13" t="s">
        <v>1254</v>
      </c>
      <c r="F544" s="14" t="str">
        <f>IF(Tabela18[[#This Row],[Estações]]="HMOFICINA","VMS",IFERROR(VLOOKUP(B544,'Cadastro Estacoes'!$A$2:$Z$201,26,0),""))</f>
        <v>#ERROR!</v>
      </c>
      <c r="G544" s="15" t="s">
        <v>67</v>
      </c>
      <c r="H544" s="15" t="s">
        <v>1979</v>
      </c>
      <c r="I544" s="15"/>
      <c r="J544" s="15"/>
      <c r="K544" s="15" t="s">
        <v>30</v>
      </c>
      <c r="L544" s="15" t="s">
        <v>30</v>
      </c>
      <c r="M544" s="16" t="s">
        <v>1461</v>
      </c>
      <c r="N544" s="15" t="s">
        <v>78</v>
      </c>
      <c r="O544" s="17">
        <v>44218.0</v>
      </c>
      <c r="P544" s="18" t="str">
        <f>IFERROR(VLOOKUP(B544,'Cadastro Estacoes'!$A:$B,2,0),"")</f>
        <v>SISMO®GUANABARA</v>
      </c>
      <c r="Q544" s="4"/>
      <c r="R544" s="4"/>
      <c r="S544" s="4"/>
      <c r="T544" s="4"/>
      <c r="U544" s="4"/>
      <c r="V544" s="4"/>
      <c r="W544" s="4"/>
      <c r="X544" s="4"/>
      <c r="Y544" s="4"/>
      <c r="Z544" s="4"/>
    </row>
    <row r="545" ht="12.75" customHeight="1">
      <c r="A545" s="9" t="s">
        <v>1980</v>
      </c>
      <c r="B545" s="10" t="s">
        <v>929</v>
      </c>
      <c r="C545" s="21" t="s">
        <v>1974</v>
      </c>
      <c r="D545" s="25">
        <v>0.0</v>
      </c>
      <c r="E545" s="13" t="s">
        <v>1254</v>
      </c>
      <c r="F545" s="14" t="str">
        <f>IF(Tabela18[[#This Row],[Estações]]="HMOFICINA","VMS",IFERROR(VLOOKUP(B545,'Cadastro Estacoes'!$A$2:$Z$201,26,0),""))</f>
        <v>#ERROR!</v>
      </c>
      <c r="G545" s="15" t="s">
        <v>67</v>
      </c>
      <c r="H545" s="15" t="s">
        <v>1981</v>
      </c>
      <c r="I545" s="15"/>
      <c r="J545" s="15"/>
      <c r="K545" s="15" t="s">
        <v>30</v>
      </c>
      <c r="L545" s="15" t="s">
        <v>30</v>
      </c>
      <c r="M545" s="16" t="s">
        <v>1461</v>
      </c>
      <c r="N545" s="15" t="s">
        <v>78</v>
      </c>
      <c r="O545" s="17">
        <v>44218.0</v>
      </c>
      <c r="P545" s="18" t="str">
        <f>IFERROR(VLOOKUP(B545,'Cadastro Estacoes'!$A:$B,2,0),"")</f>
        <v>SISMO®GUANABARA</v>
      </c>
      <c r="Q545" s="4"/>
      <c r="R545" s="4"/>
      <c r="S545" s="4"/>
      <c r="T545" s="4"/>
      <c r="U545" s="4"/>
      <c r="V545" s="4"/>
      <c r="W545" s="4"/>
      <c r="X545" s="4"/>
      <c r="Y545" s="4"/>
      <c r="Z545" s="4"/>
    </row>
    <row r="546" ht="12.75" customHeight="1">
      <c r="A546" s="9" t="s">
        <v>1982</v>
      </c>
      <c r="B546" s="10" t="s">
        <v>929</v>
      </c>
      <c r="C546" s="11" t="s">
        <v>1983</v>
      </c>
      <c r="D546" s="12">
        <v>0.0</v>
      </c>
      <c r="E546" s="13" t="s">
        <v>1254</v>
      </c>
      <c r="F546" s="14" t="str">
        <f>IF(Tabela18[[#This Row],[Estações]]="HMOFICINA","VMS",IFERROR(VLOOKUP(B546,'Cadastro Estacoes'!$A$2:$Z$201,26,0),""))</f>
        <v>#ERROR!</v>
      </c>
      <c r="G546" s="15" t="s">
        <v>67</v>
      </c>
      <c r="H546" s="15" t="s">
        <v>1984</v>
      </c>
      <c r="I546" s="15"/>
      <c r="J546" s="15"/>
      <c r="K546" s="15" t="s">
        <v>30</v>
      </c>
      <c r="L546" s="15" t="s">
        <v>30</v>
      </c>
      <c r="M546" s="16" t="s">
        <v>1461</v>
      </c>
      <c r="N546" s="15" t="s">
        <v>78</v>
      </c>
      <c r="O546" s="17">
        <v>44218.0</v>
      </c>
      <c r="P546" s="18" t="str">
        <f>IFERROR(VLOOKUP(B546,'Cadastro Estacoes'!$A:$B,2,0),"")</f>
        <v>SISMO®GUANABARA</v>
      </c>
      <c r="Q546" s="4"/>
      <c r="R546" s="4"/>
      <c r="S546" s="4"/>
      <c r="T546" s="4"/>
      <c r="U546" s="4"/>
      <c r="V546" s="4"/>
      <c r="W546" s="4"/>
      <c r="X546" s="4"/>
      <c r="Y546" s="4"/>
      <c r="Z546" s="4"/>
    </row>
    <row r="547" ht="12.75" customHeight="1">
      <c r="A547" s="9" t="s">
        <v>1985</v>
      </c>
      <c r="B547" s="10" t="s">
        <v>929</v>
      </c>
      <c r="C547" s="11" t="s">
        <v>1986</v>
      </c>
      <c r="D547" s="12">
        <v>0.0</v>
      </c>
      <c r="E547" s="13" t="s">
        <v>1254</v>
      </c>
      <c r="F547" s="14" t="str">
        <f>IF(Tabela18[[#This Row],[Estações]]="HMOFICINA","VMS",IFERROR(VLOOKUP(B547,'Cadastro Estacoes'!$A$2:$Z$201,26,0),""))</f>
        <v>#ERROR!</v>
      </c>
      <c r="G547" s="15" t="s">
        <v>67</v>
      </c>
      <c r="H547" s="15"/>
      <c r="I547" s="15"/>
      <c r="J547" s="15"/>
      <c r="K547" s="15" t="s">
        <v>30</v>
      </c>
      <c r="L547" s="15" t="s">
        <v>30</v>
      </c>
      <c r="M547" s="16" t="s">
        <v>1461</v>
      </c>
      <c r="N547" s="15" t="s">
        <v>78</v>
      </c>
      <c r="O547" s="17">
        <v>44217.0</v>
      </c>
      <c r="P547" s="18" t="str">
        <f>IFERROR(VLOOKUP(B547,'Cadastro Estacoes'!$A:$B,2,0),"")</f>
        <v>SISMO®GUANABARA</v>
      </c>
      <c r="Q547" s="4"/>
      <c r="R547" s="4"/>
      <c r="S547" s="4"/>
      <c r="T547" s="4"/>
      <c r="U547" s="4"/>
      <c r="V547" s="4"/>
      <c r="W547" s="4"/>
      <c r="X547" s="4"/>
      <c r="Y547" s="4"/>
      <c r="Z547" s="4"/>
    </row>
    <row r="548" ht="12.75" customHeight="1">
      <c r="A548" s="9" t="s">
        <v>1987</v>
      </c>
      <c r="B548" s="10" t="s">
        <v>929</v>
      </c>
      <c r="C548" s="11" t="s">
        <v>1988</v>
      </c>
      <c r="D548" s="12">
        <v>0.0</v>
      </c>
      <c r="E548" s="13" t="s">
        <v>1254</v>
      </c>
      <c r="F548" s="14" t="str">
        <f>IF(Tabela18[[#This Row],[Estações]]="HMOFICINA","VMS",IFERROR(VLOOKUP(B548,'Cadastro Estacoes'!$A$2:$Z$201,26,0),""))</f>
        <v>#ERROR!</v>
      </c>
      <c r="G548" s="15" t="s">
        <v>67</v>
      </c>
      <c r="H548" s="15" t="s">
        <v>1989</v>
      </c>
      <c r="I548" s="15"/>
      <c r="J548" s="15"/>
      <c r="K548" s="15" t="s">
        <v>30</v>
      </c>
      <c r="L548" s="15" t="s">
        <v>30</v>
      </c>
      <c r="M548" s="16" t="s">
        <v>1461</v>
      </c>
      <c r="N548" s="15" t="s">
        <v>22</v>
      </c>
      <c r="O548" s="17">
        <v>44211.0</v>
      </c>
      <c r="P548" s="18" t="str">
        <f>IFERROR(VLOOKUP(B548,'Cadastro Estacoes'!$A:$B,2,0),"")</f>
        <v>SISMO®GUANABARA</v>
      </c>
      <c r="Q548" s="4"/>
      <c r="R548" s="4"/>
      <c r="S548" s="4"/>
      <c r="T548" s="4"/>
      <c r="U548" s="4"/>
      <c r="V548" s="4"/>
      <c r="W548" s="4"/>
      <c r="X548" s="4"/>
      <c r="Y548" s="4"/>
      <c r="Z548" s="4"/>
    </row>
    <row r="549" ht="12.75" customHeight="1">
      <c r="A549" s="9" t="s">
        <v>1990</v>
      </c>
      <c r="B549" s="10" t="s">
        <v>1880</v>
      </c>
      <c r="C549" s="11" t="s">
        <v>1991</v>
      </c>
      <c r="D549" s="12">
        <v>1.0</v>
      </c>
      <c r="E549" s="13" t="s">
        <v>1992</v>
      </c>
      <c r="F549" s="14" t="str">
        <f>IF(Tabela18[[#This Row],[Estações]]="HMOFICINA","VMS",IFERROR(VLOOKUP(B549,'Cadastro Estacoes'!$A$2:$Z$201,26,0),""))</f>
        <v>#ERROR!</v>
      </c>
      <c r="G549" s="15" t="s">
        <v>1114</v>
      </c>
      <c r="H549" s="15" t="s">
        <v>1993</v>
      </c>
      <c r="I549" s="15"/>
      <c r="J549" s="15"/>
      <c r="K549" s="15" t="s">
        <v>52</v>
      </c>
      <c r="L549" s="15" t="s">
        <v>52</v>
      </c>
      <c r="M549" s="16">
        <v>44210.0</v>
      </c>
      <c r="N549" s="15" t="s">
        <v>78</v>
      </c>
      <c r="O549" s="17">
        <v>44210.0</v>
      </c>
      <c r="P549" s="18" t="str">
        <f>IFERROR(VLOOKUP(B549,'Cadastro Estacoes'!$A:$B,2,0),"")</f>
        <v>SISMO®TEBAR</v>
      </c>
      <c r="Q549" s="4"/>
      <c r="R549" s="4"/>
      <c r="S549" s="4"/>
      <c r="T549" s="4"/>
      <c r="U549" s="4"/>
      <c r="V549" s="4"/>
      <c r="W549" s="4"/>
      <c r="X549" s="4"/>
      <c r="Y549" s="4"/>
      <c r="Z549" s="4"/>
    </row>
    <row r="550" ht="12.75" customHeight="1">
      <c r="A550" s="9" t="s">
        <v>1994</v>
      </c>
      <c r="B550" s="10" t="s">
        <v>1880</v>
      </c>
      <c r="C550" s="11" t="s">
        <v>1995</v>
      </c>
      <c r="D550" s="12">
        <v>0.0</v>
      </c>
      <c r="E550" s="13" t="s">
        <v>1992</v>
      </c>
      <c r="F550" s="14" t="str">
        <f>IF(Tabela18[[#This Row],[Estações]]="HMOFICINA","VMS",IFERROR(VLOOKUP(B550,'Cadastro Estacoes'!$A$2:$Z$201,26,0),""))</f>
        <v>#ERROR!</v>
      </c>
      <c r="G550" s="15" t="s">
        <v>1114</v>
      </c>
      <c r="H550" s="15"/>
      <c r="I550" s="15"/>
      <c r="J550" s="15"/>
      <c r="K550" s="15" t="s">
        <v>52</v>
      </c>
      <c r="L550" s="15" t="s">
        <v>52</v>
      </c>
      <c r="M550" s="16">
        <v>44210.0</v>
      </c>
      <c r="N550" s="15" t="s">
        <v>78</v>
      </c>
      <c r="O550" s="17">
        <v>44210.0</v>
      </c>
      <c r="P550" s="18" t="str">
        <f>IFERROR(VLOOKUP(B550,'Cadastro Estacoes'!$A:$B,2,0),"")</f>
        <v>SISMO®TEBAR</v>
      </c>
      <c r="Q550" s="4"/>
      <c r="R550" s="4"/>
      <c r="S550" s="4"/>
      <c r="T550" s="4"/>
      <c r="U550" s="4"/>
      <c r="V550" s="4"/>
      <c r="W550" s="4"/>
      <c r="X550" s="4"/>
      <c r="Y550" s="4"/>
      <c r="Z550" s="4"/>
    </row>
    <row r="551" ht="12.75" customHeight="1">
      <c r="A551" s="9" t="s">
        <v>1996</v>
      </c>
      <c r="B551" s="10" t="s">
        <v>592</v>
      </c>
      <c r="C551" s="11" t="s">
        <v>1997</v>
      </c>
      <c r="D551" s="12">
        <v>1.0</v>
      </c>
      <c r="E551" s="13" t="s">
        <v>1998</v>
      </c>
      <c r="F551" s="14" t="str">
        <f>IF(Tabela18[[#This Row],[Estações]]="HMOFICINA","VMS",IFERROR(VLOOKUP(B551,'Cadastro Estacoes'!$A$2:$Z$201,26,0),""))</f>
        <v>#ERROR!</v>
      </c>
      <c r="G551" s="15" t="s">
        <v>67</v>
      </c>
      <c r="H551" s="15" t="s">
        <v>1999</v>
      </c>
      <c r="I551" s="15"/>
      <c r="J551" s="15"/>
      <c r="K551" s="15" t="s">
        <v>26</v>
      </c>
      <c r="L551" s="15" t="s">
        <v>58</v>
      </c>
      <c r="M551" s="16" t="s">
        <v>444</v>
      </c>
      <c r="N551" s="15" t="s">
        <v>78</v>
      </c>
      <c r="O551" s="17" t="s">
        <v>444</v>
      </c>
      <c r="P551" s="18" t="str">
        <f>IFERROR(VLOOKUP(B551,'Cadastro Estacoes'!$A:$B,2,0),"")</f>
        <v>SISMO®SPPILOTS</v>
      </c>
      <c r="Q551" s="4"/>
      <c r="R551" s="4"/>
      <c r="S551" s="4"/>
      <c r="T551" s="4"/>
      <c r="U551" s="4"/>
      <c r="V551" s="4"/>
      <c r="W551" s="4"/>
      <c r="X551" s="4"/>
      <c r="Y551" s="4"/>
      <c r="Z551" s="4"/>
    </row>
    <row r="552" ht="12.75" customHeight="1">
      <c r="A552" s="9" t="s">
        <v>2000</v>
      </c>
      <c r="B552" s="10" t="s">
        <v>788</v>
      </c>
      <c r="C552" s="11" t="s">
        <v>486</v>
      </c>
      <c r="D552" s="12">
        <v>3.0</v>
      </c>
      <c r="E552" s="13" t="s">
        <v>1998</v>
      </c>
      <c r="F552" s="14" t="str">
        <f>IF(Tabela18[[#This Row],[Estações]]="HMOFICINA","VMS",IFERROR(VLOOKUP(B552,'Cadastro Estacoes'!$A$2:$Z$201,26,0),""))</f>
        <v>#ERROR!</v>
      </c>
      <c r="G552" s="23" t="s">
        <v>67</v>
      </c>
      <c r="H552" s="23"/>
      <c r="I552" s="23"/>
      <c r="J552" s="23"/>
      <c r="K552" s="15" t="s">
        <v>26</v>
      </c>
      <c r="L552" s="23" t="s">
        <v>58</v>
      </c>
      <c r="M552" s="16" t="s">
        <v>444</v>
      </c>
      <c r="N552" s="23" t="s">
        <v>78</v>
      </c>
      <c r="O552" s="26" t="s">
        <v>444</v>
      </c>
      <c r="P552" s="18" t="str">
        <f>IFERROR(VLOOKUP(B552,'Cadastro Estacoes'!$A:$B,2,0),"")</f>
        <v>SISMO®SPPILOTS</v>
      </c>
      <c r="Q552" s="4"/>
      <c r="R552" s="4"/>
      <c r="S552" s="4"/>
      <c r="T552" s="4"/>
      <c r="U552" s="4"/>
      <c r="V552" s="4"/>
      <c r="W552" s="4"/>
      <c r="X552" s="4"/>
      <c r="Y552" s="4"/>
      <c r="Z552" s="4"/>
    </row>
    <row r="553" ht="12.75" customHeight="1">
      <c r="A553" s="9" t="s">
        <v>2001</v>
      </c>
      <c r="B553" s="10" t="s">
        <v>465</v>
      </c>
      <c r="C553" s="21" t="s">
        <v>486</v>
      </c>
      <c r="D553" s="25">
        <v>3.0</v>
      </c>
      <c r="E553" s="13" t="s">
        <v>1998</v>
      </c>
      <c r="F553" s="14" t="str">
        <f>IF(Tabela18[[#This Row],[Estações]]="HMOFICINA","VMS",IFERROR(VLOOKUP(B553,'Cadastro Estacoes'!$A$2:$Z$201,26,0),""))</f>
        <v>#ERROR!</v>
      </c>
      <c r="G553" s="15" t="s">
        <v>67</v>
      </c>
      <c r="H553" s="15"/>
      <c r="I553" s="15"/>
      <c r="J553" s="15"/>
      <c r="K553" s="15" t="s">
        <v>52</v>
      </c>
      <c r="L553" s="15" t="s">
        <v>58</v>
      </c>
      <c r="M553" s="16">
        <v>44211.0</v>
      </c>
      <c r="N553" s="15" t="s">
        <v>78</v>
      </c>
      <c r="O553" s="17">
        <v>44349.0</v>
      </c>
      <c r="P553" s="18" t="str">
        <f>IFERROR(VLOOKUP(B553,'Cadastro Estacoes'!$A:$B,2,0),"")</f>
        <v>SISMO®ALEMOA</v>
      </c>
      <c r="Q553" s="4"/>
      <c r="R553" s="4"/>
      <c r="S553" s="4"/>
      <c r="T553" s="4"/>
      <c r="U553" s="4"/>
      <c r="V553" s="4"/>
      <c r="W553" s="4"/>
      <c r="X553" s="4"/>
      <c r="Y553" s="4"/>
      <c r="Z553" s="4"/>
    </row>
    <row r="554" ht="12.75" customHeight="1">
      <c r="A554" s="9" t="s">
        <v>2002</v>
      </c>
      <c r="B554" s="10" t="s">
        <v>1762</v>
      </c>
      <c r="C554" s="21" t="s">
        <v>2003</v>
      </c>
      <c r="D554" s="25">
        <v>1.0</v>
      </c>
      <c r="E554" s="13" t="s">
        <v>1912</v>
      </c>
      <c r="F554" s="14" t="str">
        <f>IF(Tabela18[[#This Row],[Estações]]="HMOFICINA","VMS",IFERROR(VLOOKUP(B554,'Cadastro Estacoes'!$A$2:$Z$201,26,0),""))</f>
        <v>#ERROR!</v>
      </c>
      <c r="G554" s="15" t="s">
        <v>67</v>
      </c>
      <c r="H554" s="15"/>
      <c r="I554" s="15"/>
      <c r="J554" s="15"/>
      <c r="K554" s="15" t="s">
        <v>37</v>
      </c>
      <c r="L554" s="15" t="s">
        <v>37</v>
      </c>
      <c r="M554" s="16" t="s">
        <v>2004</v>
      </c>
      <c r="N554" s="15" t="s">
        <v>78</v>
      </c>
      <c r="O554" s="17">
        <v>44209.0</v>
      </c>
      <c r="P554" s="18" t="str">
        <f>IFERROR(VLOOKUP(B554,'Cadastro Estacoes'!$A:$B,2,0),"")</f>
        <v>SISMO®TIG</v>
      </c>
      <c r="Q554" s="4"/>
      <c r="R554" s="4"/>
      <c r="S554" s="4"/>
      <c r="T554" s="4"/>
      <c r="U554" s="4"/>
      <c r="V554" s="4"/>
      <c r="W554" s="4"/>
      <c r="X554" s="4"/>
      <c r="Y554" s="4"/>
      <c r="Z554" s="4"/>
    </row>
    <row r="555" ht="12.75" customHeight="1">
      <c r="A555" s="9" t="s">
        <v>2005</v>
      </c>
      <c r="B555" s="10" t="s">
        <v>925</v>
      </c>
      <c r="C555" s="21" t="s">
        <v>2006</v>
      </c>
      <c r="D555" s="25">
        <v>2.0</v>
      </c>
      <c r="E555" s="13" t="s">
        <v>2007</v>
      </c>
      <c r="F555" s="14" t="str">
        <f>IF(Tabela18[[#This Row],[Estações]]="HMOFICINA","VMS",IFERROR(VLOOKUP(B555,'Cadastro Estacoes'!$A$2:$Z$201,26,0),""))</f>
        <v>#ERROR!</v>
      </c>
      <c r="G555" s="15" t="s">
        <v>67</v>
      </c>
      <c r="H555" s="15"/>
      <c r="I555" s="15"/>
      <c r="J555" s="15"/>
      <c r="K555" s="15" t="s">
        <v>30</v>
      </c>
      <c r="L555" s="15" t="s">
        <v>77</v>
      </c>
      <c r="M555" s="16" t="s">
        <v>2008</v>
      </c>
      <c r="N555" s="15" t="s">
        <v>78</v>
      </c>
      <c r="O555" s="17">
        <v>44218.0</v>
      </c>
      <c r="P555" s="18" t="str">
        <f>IFERROR(VLOOKUP(B555,'Cadastro Estacoes'!$A:$B,2,0),"")</f>
        <v>SISMO®GUANABARA</v>
      </c>
      <c r="Q555" s="4"/>
      <c r="R555" s="4"/>
      <c r="S555" s="4"/>
      <c r="T555" s="4"/>
      <c r="U555" s="4"/>
      <c r="V555" s="4"/>
      <c r="W555" s="4"/>
      <c r="X555" s="4"/>
      <c r="Y555" s="4"/>
      <c r="Z555" s="4"/>
    </row>
    <row r="556" ht="12.75" customHeight="1">
      <c r="A556" s="9" t="s">
        <v>2009</v>
      </c>
      <c r="B556" s="10" t="s">
        <v>2010</v>
      </c>
      <c r="C556" s="11" t="s">
        <v>2011</v>
      </c>
      <c r="D556" s="12">
        <v>2.0</v>
      </c>
      <c r="E556" s="13" t="s">
        <v>2007</v>
      </c>
      <c r="F556" s="14" t="str">
        <f>IF(Tabela18[[#This Row],[Estações]]="HMOFICINA","VMS",IFERROR(VLOOKUP(B556,'Cadastro Estacoes'!$A$2:$Z$201,26,0),""))</f>
        <v>#ERROR!</v>
      </c>
      <c r="G556" s="15" t="s">
        <v>67</v>
      </c>
      <c r="H556" s="15" t="s">
        <v>2012</v>
      </c>
      <c r="I556" s="15"/>
      <c r="J556" s="15"/>
      <c r="K556" s="15" t="s">
        <v>30</v>
      </c>
      <c r="L556" s="15" t="s">
        <v>77</v>
      </c>
      <c r="M556" s="16" t="s">
        <v>2008</v>
      </c>
      <c r="N556" s="15" t="s">
        <v>22</v>
      </c>
      <c r="O556" s="17">
        <v>44238.0</v>
      </c>
      <c r="P556" s="18" t="str">
        <f>IFERROR(VLOOKUP(B556,'Cadastro Estacoes'!$A:$B,2,0),"")</f>
        <v>SISMO®GUANABARA</v>
      </c>
      <c r="Q556" s="4"/>
      <c r="R556" s="4"/>
      <c r="S556" s="4"/>
      <c r="T556" s="4"/>
      <c r="U556" s="4"/>
      <c r="V556" s="4"/>
      <c r="W556" s="4"/>
      <c r="X556" s="4"/>
      <c r="Y556" s="4"/>
      <c r="Z556" s="4"/>
    </row>
    <row r="557" ht="12.75" customHeight="1">
      <c r="A557" s="9" t="s">
        <v>2013</v>
      </c>
      <c r="B557" s="10" t="s">
        <v>925</v>
      </c>
      <c r="C557" s="11" t="s">
        <v>2014</v>
      </c>
      <c r="D557" s="12">
        <v>2.0</v>
      </c>
      <c r="E557" s="13" t="s">
        <v>2007</v>
      </c>
      <c r="F557" s="14" t="str">
        <f>IF(Tabela18[[#This Row],[Estações]]="HMOFICINA","VMS",IFERROR(VLOOKUP(B557,'Cadastro Estacoes'!$A$2:$Z$201,26,0),""))</f>
        <v>#ERROR!</v>
      </c>
      <c r="G557" s="15" t="s">
        <v>67</v>
      </c>
      <c r="H557" s="15" t="s">
        <v>2015</v>
      </c>
      <c r="I557" s="15"/>
      <c r="J557" s="15"/>
      <c r="K557" s="15" t="s">
        <v>37</v>
      </c>
      <c r="L557" s="15" t="s">
        <v>77</v>
      </c>
      <c r="M557" s="16" t="s">
        <v>2008</v>
      </c>
      <c r="N557" s="15" t="s">
        <v>78</v>
      </c>
      <c r="O557" s="17"/>
      <c r="P557" s="18" t="str">
        <f>IFERROR(VLOOKUP(B557,'Cadastro Estacoes'!$A:$B,2,0),"")</f>
        <v>SISMO®GUANABARA</v>
      </c>
      <c r="Q557" s="4"/>
      <c r="R557" s="4"/>
      <c r="S557" s="4"/>
      <c r="T557" s="4"/>
      <c r="U557" s="4"/>
      <c r="V557" s="4"/>
      <c r="W557" s="4"/>
      <c r="X557" s="4"/>
      <c r="Y557" s="4"/>
      <c r="Z557" s="4"/>
    </row>
    <row r="558" ht="12.75" customHeight="1">
      <c r="A558" s="9" t="s">
        <v>2016</v>
      </c>
      <c r="B558" s="10" t="s">
        <v>228</v>
      </c>
      <c r="C558" s="11" t="s">
        <v>2017</v>
      </c>
      <c r="D558" s="12">
        <v>1.0</v>
      </c>
      <c r="E558" s="13" t="s">
        <v>2018</v>
      </c>
      <c r="F558" s="14" t="str">
        <f>IF(Tabela18[[#This Row],[Estações]]="HMOFICINA","VMS",IFERROR(VLOOKUP(B558,'Cadastro Estacoes'!$A$2:$Z$201,26,0),""))</f>
        <v>#ERROR!</v>
      </c>
      <c r="G558" s="15" t="s">
        <v>67</v>
      </c>
      <c r="H558" s="15" t="s">
        <v>2019</v>
      </c>
      <c r="I558" s="15"/>
      <c r="J558" s="15"/>
      <c r="K558" s="15" t="s">
        <v>58</v>
      </c>
      <c r="L558" s="15" t="s">
        <v>77</v>
      </c>
      <c r="M558" s="16" t="s">
        <v>2008</v>
      </c>
      <c r="N558" s="15" t="s">
        <v>22</v>
      </c>
      <c r="O558" s="17">
        <v>44225.0</v>
      </c>
      <c r="P558" s="18" t="str">
        <f>IFERROR(VLOOKUP(B558,'Cadastro Estacoes'!$A:$B,2,0),"")</f>
        <v>SISMO®TAPAJOS</v>
      </c>
      <c r="Q558" s="4"/>
      <c r="R558" s="4"/>
      <c r="S558" s="4"/>
      <c r="T558" s="4"/>
      <c r="U558" s="4"/>
      <c r="V558" s="4"/>
      <c r="W558" s="4"/>
      <c r="X558" s="4"/>
      <c r="Y558" s="4"/>
      <c r="Z558" s="4"/>
    </row>
    <row r="559" ht="12.75" customHeight="1">
      <c r="A559" s="9" t="s">
        <v>2020</v>
      </c>
      <c r="B559" s="10" t="s">
        <v>93</v>
      </c>
      <c r="C559" s="21" t="s">
        <v>2021</v>
      </c>
      <c r="D559" s="25">
        <v>1.0</v>
      </c>
      <c r="E559" s="13" t="s">
        <v>2018</v>
      </c>
      <c r="F559" s="14" t="str">
        <f>IF(Tabela18[[#This Row],[Estações]]="HMOFICINA","VMS",IFERROR(VLOOKUP(B559,'Cadastro Estacoes'!$A$2:$Z$201,26,0),""))</f>
        <v>#ERROR!</v>
      </c>
      <c r="G559" s="15" t="s">
        <v>67</v>
      </c>
      <c r="H559" s="15" t="s">
        <v>2022</v>
      </c>
      <c r="I559" s="15"/>
      <c r="J559" s="15"/>
      <c r="K559" s="15" t="s">
        <v>58</v>
      </c>
      <c r="L559" s="15" t="s">
        <v>77</v>
      </c>
      <c r="M559" s="16" t="s">
        <v>2008</v>
      </c>
      <c r="N559" s="15" t="s">
        <v>22</v>
      </c>
      <c r="O559" s="17">
        <v>44246.0</v>
      </c>
      <c r="P559" s="18" t="str">
        <f>IFERROR(VLOOKUP(B559,'Cadastro Estacoes'!$A:$B,2,0),"")</f>
        <v>SISMO®TAPAJOS</v>
      </c>
      <c r="Q559" s="4"/>
      <c r="R559" s="4"/>
      <c r="S559" s="4"/>
      <c r="T559" s="4"/>
      <c r="U559" s="4"/>
      <c r="V559" s="4"/>
      <c r="W559" s="4"/>
      <c r="X559" s="4"/>
      <c r="Y559" s="4"/>
      <c r="Z559" s="4"/>
    </row>
    <row r="560" ht="12.75" customHeight="1">
      <c r="A560" s="9" t="s">
        <v>2023</v>
      </c>
      <c r="B560" s="10" t="s">
        <v>1223</v>
      </c>
      <c r="C560" s="11" t="s">
        <v>1672</v>
      </c>
      <c r="D560" s="12">
        <v>1.0</v>
      </c>
      <c r="E560" s="13" t="s">
        <v>2007</v>
      </c>
      <c r="F560" s="14" t="str">
        <f>IF(Tabela18[[#This Row],[Estações]]="HMOFICINA","VMS",IFERROR(VLOOKUP(B560,'Cadastro Estacoes'!$A$2:$Z$201,26,0),""))</f>
        <v>#ERROR!</v>
      </c>
      <c r="G560" s="15" t="s">
        <v>67</v>
      </c>
      <c r="H560" s="15" t="s">
        <v>2024</v>
      </c>
      <c r="I560" s="15"/>
      <c r="J560" s="15"/>
      <c r="K560" s="15" t="s">
        <v>19</v>
      </c>
      <c r="L560" s="15" t="s">
        <v>19</v>
      </c>
      <c r="M560" s="16" t="s">
        <v>2008</v>
      </c>
      <c r="N560" s="15" t="s">
        <v>78</v>
      </c>
      <c r="O560" s="17">
        <v>44301.0</v>
      </c>
      <c r="P560" s="18" t="str">
        <f>IFERROR(VLOOKUP(B560,'Cadastro Estacoes'!$A:$B,2,0),"")</f>
        <v>SISMO®VALEPDM</v>
      </c>
      <c r="Q560" s="4"/>
      <c r="R560" s="4"/>
      <c r="S560" s="4"/>
      <c r="T560" s="4"/>
      <c r="U560" s="4"/>
      <c r="V560" s="4"/>
      <c r="W560" s="4"/>
      <c r="X560" s="4"/>
      <c r="Y560" s="4"/>
      <c r="Z560" s="4"/>
    </row>
    <row r="561" ht="12.75" customHeight="1">
      <c r="A561" s="9" t="s">
        <v>2025</v>
      </c>
      <c r="B561" s="10" t="s">
        <v>929</v>
      </c>
      <c r="C561" s="11" t="s">
        <v>2026</v>
      </c>
      <c r="D561" s="12">
        <v>0.0</v>
      </c>
      <c r="E561" s="13" t="s">
        <v>2027</v>
      </c>
      <c r="F561" s="14" t="str">
        <f>IF(Tabela18[[#This Row],[Estações]]="HMOFICINA","VMS",IFERROR(VLOOKUP(B561,'Cadastro Estacoes'!$A$2:$Z$201,26,0),""))</f>
        <v>#ERROR!</v>
      </c>
      <c r="G561" s="15" t="s">
        <v>67</v>
      </c>
      <c r="H561" s="15"/>
      <c r="I561" s="15"/>
      <c r="J561" s="15"/>
      <c r="K561" s="15" t="s">
        <v>37</v>
      </c>
      <c r="L561" s="15" t="s">
        <v>30</v>
      </c>
      <c r="M561" s="16" t="s">
        <v>453</v>
      </c>
      <c r="N561" s="15" t="s">
        <v>78</v>
      </c>
      <c r="O561" s="17">
        <v>44383.0</v>
      </c>
      <c r="P561" s="18" t="str">
        <f>IFERROR(VLOOKUP(B561,'Cadastro Estacoes'!$A:$B,2,0),"")</f>
        <v>SISMO®GUANABARA</v>
      </c>
      <c r="Q561" s="4"/>
      <c r="R561" s="4"/>
      <c r="S561" s="4"/>
      <c r="T561" s="4"/>
      <c r="U561" s="4"/>
      <c r="V561" s="4"/>
      <c r="W561" s="4"/>
      <c r="X561" s="4"/>
      <c r="Y561" s="4"/>
      <c r="Z561" s="4"/>
    </row>
    <row r="562" ht="12.75" customHeight="1">
      <c r="A562" s="9" t="s">
        <v>2028</v>
      </c>
      <c r="B562" s="10" t="s">
        <v>929</v>
      </c>
      <c r="C562" s="11" t="s">
        <v>999</v>
      </c>
      <c r="D562" s="12">
        <v>1.0</v>
      </c>
      <c r="E562" s="13">
        <v>44277.0</v>
      </c>
      <c r="F562" s="14" t="str">
        <f>IF(Tabela18[[#This Row],[Estações]]="HMOFICINA","VMS",IFERROR(VLOOKUP(B562,'Cadastro Estacoes'!$A$2:$Z$201,26,0),""))</f>
        <v>#ERROR!</v>
      </c>
      <c r="G562" s="15" t="s">
        <v>67</v>
      </c>
      <c r="H562" s="15"/>
      <c r="I562" s="15"/>
      <c r="J562" s="15"/>
      <c r="K562" s="15"/>
      <c r="L562" s="15" t="s">
        <v>30</v>
      </c>
      <c r="M562" s="16" t="s">
        <v>453</v>
      </c>
      <c r="N562" s="15" t="s">
        <v>78</v>
      </c>
      <c r="O562" s="17"/>
      <c r="P562" s="18" t="str">
        <f>IFERROR(VLOOKUP(B562,'Cadastro Estacoes'!$A:$B,2,0),"")</f>
        <v>SISMO®GUANABARA</v>
      </c>
      <c r="Q562" s="4"/>
      <c r="R562" s="4"/>
      <c r="S562" s="4"/>
      <c r="T562" s="4"/>
      <c r="U562" s="4"/>
      <c r="V562" s="4"/>
      <c r="W562" s="4"/>
      <c r="X562" s="4"/>
      <c r="Y562" s="4"/>
      <c r="Z562" s="4"/>
    </row>
    <row r="563" ht="12.75" customHeight="1">
      <c r="A563" s="9" t="s">
        <v>2029</v>
      </c>
      <c r="B563" s="10" t="s">
        <v>925</v>
      </c>
      <c r="C563" s="11" t="s">
        <v>2030</v>
      </c>
      <c r="D563" s="12">
        <v>3.0</v>
      </c>
      <c r="E563" s="13" t="s">
        <v>2031</v>
      </c>
      <c r="F563" s="14" t="str">
        <f>IF(Tabela18[[#This Row],[Estações]]="HMOFICINA","VMS",IFERROR(VLOOKUP(B563,'Cadastro Estacoes'!$A$2:$Z$201,26,0),""))</f>
        <v>#ERROR!</v>
      </c>
      <c r="G563" s="15" t="s">
        <v>67</v>
      </c>
      <c r="H563" s="15"/>
      <c r="I563" s="15"/>
      <c r="J563" s="15"/>
      <c r="K563" s="15" t="s">
        <v>37</v>
      </c>
      <c r="L563" s="15" t="s">
        <v>30</v>
      </c>
      <c r="M563" s="16" t="s">
        <v>453</v>
      </c>
      <c r="N563" s="15" t="s">
        <v>78</v>
      </c>
      <c r="O563" s="17">
        <v>44383.0</v>
      </c>
      <c r="P563" s="18" t="str">
        <f>IFERROR(VLOOKUP(B563,'Cadastro Estacoes'!$A:$B,2,0),"")</f>
        <v>SISMO®GUANABARA</v>
      </c>
      <c r="Q563" s="4"/>
      <c r="R563" s="4"/>
      <c r="S563" s="4"/>
      <c r="T563" s="4"/>
      <c r="U563" s="4"/>
      <c r="V563" s="4"/>
      <c r="W563" s="4"/>
      <c r="X563" s="4"/>
      <c r="Y563" s="4"/>
      <c r="Z563" s="4"/>
    </row>
    <row r="564" ht="12.75" customHeight="1">
      <c r="A564" s="9" t="s">
        <v>2032</v>
      </c>
      <c r="B564" s="10" t="s">
        <v>963</v>
      </c>
      <c r="C564" s="11" t="s">
        <v>2033</v>
      </c>
      <c r="D564" s="12">
        <v>1.0</v>
      </c>
      <c r="E564" s="13" t="s">
        <v>2034</v>
      </c>
      <c r="F564" s="14" t="str">
        <f>IF(Tabela18[[#This Row],[Estações]]="HMOFICINA","VMS",IFERROR(VLOOKUP(B564,'Cadastro Estacoes'!$A$2:$Z$201,26,0),""))</f>
        <v>#ERROR!</v>
      </c>
      <c r="G564" s="15" t="s">
        <v>67</v>
      </c>
      <c r="H564" s="15" t="s">
        <v>2035</v>
      </c>
      <c r="I564" s="15" t="s">
        <v>2036</v>
      </c>
      <c r="J564" s="15"/>
      <c r="K564" s="15" t="s">
        <v>26</v>
      </c>
      <c r="L564" s="15" t="s">
        <v>30</v>
      </c>
      <c r="M564" s="16" t="s">
        <v>453</v>
      </c>
      <c r="N564" s="15" t="s">
        <v>22</v>
      </c>
      <c r="O564" s="17" t="s">
        <v>453</v>
      </c>
      <c r="P564" s="18" t="str">
        <f>IFERROR(VLOOKUP(B564,'Cadastro Estacoes'!$A:$B,2,0),"")</f>
        <v>SISMO®BHGE</v>
      </c>
      <c r="Q564" s="4"/>
      <c r="R564" s="4"/>
      <c r="S564" s="4"/>
      <c r="T564" s="4"/>
      <c r="U564" s="4"/>
      <c r="V564" s="4"/>
      <c r="W564" s="4"/>
      <c r="X564" s="4"/>
      <c r="Y564" s="4"/>
      <c r="Z564" s="4"/>
    </row>
    <row r="565" ht="12.75" customHeight="1">
      <c r="A565" s="9" t="s">
        <v>2037</v>
      </c>
      <c r="B565" s="10" t="s">
        <v>795</v>
      </c>
      <c r="C565" s="11" t="s">
        <v>2038</v>
      </c>
      <c r="D565" s="12">
        <v>1.0</v>
      </c>
      <c r="E565" s="13" t="s">
        <v>2034</v>
      </c>
      <c r="F565" s="14" t="str">
        <f>IF(Tabela18[[#This Row],[Estações]]="HMOFICINA","VMS",IFERROR(VLOOKUP(B565,'Cadastro Estacoes'!$A$2:$Z$201,26,0),""))</f>
        <v>#ERROR!</v>
      </c>
      <c r="G565" s="15" t="s">
        <v>67</v>
      </c>
      <c r="H565" s="15"/>
      <c r="I565" s="15"/>
      <c r="J565" s="15"/>
      <c r="K565" s="15" t="s">
        <v>52</v>
      </c>
      <c r="L565" s="15" t="s">
        <v>30</v>
      </c>
      <c r="M565" s="16" t="s">
        <v>354</v>
      </c>
      <c r="N565" s="15" t="s">
        <v>78</v>
      </c>
      <c r="O565" s="17">
        <v>44258.0</v>
      </c>
      <c r="P565" s="18" t="str">
        <f>IFERROR(VLOOKUP(B565,'Cadastro Estacoes'!$A:$B,2,0),"")</f>
        <v>SISMO®TEBIG</v>
      </c>
      <c r="Q565" s="4"/>
      <c r="R565" s="4"/>
      <c r="S565" s="4"/>
      <c r="T565" s="4"/>
      <c r="U565" s="4"/>
      <c r="V565" s="4"/>
      <c r="W565" s="4"/>
      <c r="X565" s="4"/>
      <c r="Y565" s="4"/>
      <c r="Z565" s="4"/>
    </row>
    <row r="566" ht="12.75" customHeight="1">
      <c r="A566" s="9" t="s">
        <v>2039</v>
      </c>
      <c r="B566" s="10" t="s">
        <v>1603</v>
      </c>
      <c r="C566" s="11" t="s">
        <v>2040</v>
      </c>
      <c r="D566" s="12">
        <v>3.0</v>
      </c>
      <c r="E566" s="13" t="s">
        <v>2031</v>
      </c>
      <c r="F566" s="14" t="str">
        <f>IF(Tabela18[[#This Row],[Estações]]="HMOFICINA","VMS",IFERROR(VLOOKUP(B566,'Cadastro Estacoes'!$A$2:$Z$201,26,0),""))</f>
        <v>#ERROR!</v>
      </c>
      <c r="G566" s="23" t="s">
        <v>67</v>
      </c>
      <c r="H566" s="23"/>
      <c r="I566" s="23"/>
      <c r="J566" s="23"/>
      <c r="K566" s="15" t="s">
        <v>52</v>
      </c>
      <c r="L566" s="23" t="s">
        <v>30</v>
      </c>
      <c r="M566" s="16" t="s">
        <v>453</v>
      </c>
      <c r="N566" s="15" t="s">
        <v>78</v>
      </c>
      <c r="O566" s="26">
        <v>44308.0</v>
      </c>
      <c r="P566" s="18" t="str">
        <f>IFERROR(VLOOKUP(B566,'Cadastro Estacoes'!$A:$B,2,0),"")</f>
        <v>SISMO®TEBIG</v>
      </c>
      <c r="Q566" s="4"/>
      <c r="R566" s="4"/>
      <c r="S566" s="4"/>
      <c r="T566" s="4"/>
      <c r="U566" s="4"/>
      <c r="V566" s="4"/>
      <c r="W566" s="4"/>
      <c r="X566" s="4"/>
      <c r="Y566" s="4"/>
      <c r="Z566" s="4"/>
    </row>
    <row r="567" ht="12.75" customHeight="1">
      <c r="A567" s="9" t="s">
        <v>2041</v>
      </c>
      <c r="B567" s="10" t="s">
        <v>301</v>
      </c>
      <c r="C567" s="21" t="s">
        <v>2042</v>
      </c>
      <c r="D567" s="25">
        <v>0.0</v>
      </c>
      <c r="E567" s="13" t="s">
        <v>2031</v>
      </c>
      <c r="F567" s="14" t="str">
        <f>IF(Tabela18[[#This Row],[Estações]]="HMOFICINA","VMS",IFERROR(VLOOKUP(B567,'Cadastro Estacoes'!$A$2:$Z$201,26,0),""))</f>
        <v>#ERROR!</v>
      </c>
      <c r="G567" s="15" t="s">
        <v>67</v>
      </c>
      <c r="H567" s="15" t="s">
        <v>2043</v>
      </c>
      <c r="I567" s="15"/>
      <c r="J567" s="15"/>
      <c r="K567" s="15" t="s">
        <v>23</v>
      </c>
      <c r="L567" s="15" t="s">
        <v>77</v>
      </c>
      <c r="M567" s="16" t="s">
        <v>2044</v>
      </c>
      <c r="N567" s="15" t="s">
        <v>22</v>
      </c>
      <c r="O567" s="17">
        <v>44228.0</v>
      </c>
      <c r="P567" s="18" t="str">
        <f>IFERROR(VLOOKUP(B567,'Cadastro Estacoes'!$A:$B,2,0),"")</f>
        <v>SISMO®QUIRIRI</v>
      </c>
      <c r="Q567" s="4"/>
      <c r="R567" s="4"/>
      <c r="S567" s="4"/>
      <c r="T567" s="4"/>
      <c r="U567" s="4"/>
      <c r="V567" s="4"/>
      <c r="W567" s="4"/>
      <c r="X567" s="4"/>
      <c r="Y567" s="4"/>
      <c r="Z567" s="4"/>
    </row>
    <row r="568" ht="12.75" customHeight="1">
      <c r="A568" s="9" t="s">
        <v>2045</v>
      </c>
      <c r="B568" s="10" t="s">
        <v>1572</v>
      </c>
      <c r="C568" s="21" t="s">
        <v>2042</v>
      </c>
      <c r="D568" s="25">
        <v>0.0</v>
      </c>
      <c r="E568" s="13" t="s">
        <v>2031</v>
      </c>
      <c r="F568" s="14" t="str">
        <f>IF(Tabela18[[#This Row],[Estações]]="HMOFICINA","VMS",IFERROR(VLOOKUP(B568,'Cadastro Estacoes'!$A$2:$Z$201,26,0),""))</f>
        <v>#ERROR!</v>
      </c>
      <c r="G568" s="15" t="s">
        <v>67</v>
      </c>
      <c r="H568" s="15" t="s">
        <v>2043</v>
      </c>
      <c r="I568" s="15"/>
      <c r="J568" s="15"/>
      <c r="K568" s="15" t="s">
        <v>23</v>
      </c>
      <c r="L568" s="15" t="s">
        <v>77</v>
      </c>
      <c r="M568" s="16" t="s">
        <v>2044</v>
      </c>
      <c r="N568" s="15" t="s">
        <v>22</v>
      </c>
      <c r="O568" s="17">
        <v>44228.0</v>
      </c>
      <c r="P568" s="18" t="str">
        <f>IFERROR(VLOOKUP(B568,'Cadastro Estacoes'!$A:$B,2,0),"")</f>
        <v>SISMO®QUIRIRI</v>
      </c>
      <c r="Q568" s="4"/>
      <c r="R568" s="4"/>
      <c r="S568" s="4"/>
      <c r="T568" s="4"/>
      <c r="U568" s="4"/>
      <c r="V568" s="4"/>
      <c r="W568" s="4"/>
      <c r="X568" s="4"/>
      <c r="Y568" s="4"/>
      <c r="Z568" s="4"/>
    </row>
    <row r="569" ht="12.75" customHeight="1">
      <c r="A569" s="9" t="s">
        <v>2046</v>
      </c>
      <c r="B569" s="10" t="s">
        <v>301</v>
      </c>
      <c r="C569" s="21" t="s">
        <v>2047</v>
      </c>
      <c r="D569" s="25">
        <v>0.0</v>
      </c>
      <c r="E569" s="13" t="s">
        <v>2048</v>
      </c>
      <c r="F569" s="14" t="str">
        <f>IF(Tabela18[[#This Row],[Estações]]="HMOFICINA","VMS",IFERROR(VLOOKUP(B569,'Cadastro Estacoes'!$A$2:$Z$201,26,0),""))</f>
        <v>#ERROR!</v>
      </c>
      <c r="G569" s="15" t="s">
        <v>67</v>
      </c>
      <c r="H569" s="15" t="s">
        <v>2049</v>
      </c>
      <c r="I569" s="15" t="s">
        <v>2050</v>
      </c>
      <c r="J569" s="15"/>
      <c r="K569" s="15" t="s">
        <v>23</v>
      </c>
      <c r="L569" s="15" t="s">
        <v>77</v>
      </c>
      <c r="M569" s="16" t="s">
        <v>1614</v>
      </c>
      <c r="N569" s="15" t="s">
        <v>22</v>
      </c>
      <c r="O569" s="17">
        <v>44231.0</v>
      </c>
      <c r="P569" s="18" t="str">
        <f>IFERROR(VLOOKUP(B569,'Cadastro Estacoes'!$A:$B,2,0),"")</f>
        <v>SISMO®QUIRIRI</v>
      </c>
      <c r="Q569" s="4"/>
      <c r="R569" s="4"/>
      <c r="S569" s="4"/>
      <c r="T569" s="4"/>
      <c r="U569" s="4"/>
      <c r="V569" s="4"/>
      <c r="W569" s="4"/>
      <c r="X569" s="4"/>
      <c r="Y569" s="4"/>
      <c r="Z569" s="4"/>
    </row>
    <row r="570" ht="12.75" customHeight="1">
      <c r="A570" s="9" t="s">
        <v>2051</v>
      </c>
      <c r="B570" s="10" t="s">
        <v>301</v>
      </c>
      <c r="C570" s="11" t="s">
        <v>2052</v>
      </c>
      <c r="D570" s="12">
        <v>0.0</v>
      </c>
      <c r="E570" s="13" t="s">
        <v>2048</v>
      </c>
      <c r="F570" s="14" t="str">
        <f>IF(Tabela18[[#This Row],[Estações]]="HMOFICINA","VMS",IFERROR(VLOOKUP(B570,'Cadastro Estacoes'!$A$2:$Z$201,26,0),""))</f>
        <v>#ERROR!</v>
      </c>
      <c r="G570" s="15" t="s">
        <v>67</v>
      </c>
      <c r="H570" s="15" t="s">
        <v>2053</v>
      </c>
      <c r="I570" s="15" t="s">
        <v>2054</v>
      </c>
      <c r="J570" s="15"/>
      <c r="K570" s="15" t="s">
        <v>23</v>
      </c>
      <c r="L570" s="15" t="s">
        <v>77</v>
      </c>
      <c r="M570" s="16" t="s">
        <v>1614</v>
      </c>
      <c r="N570" s="15" t="s">
        <v>22</v>
      </c>
      <c r="O570" s="17">
        <v>44238.0</v>
      </c>
      <c r="P570" s="18" t="str">
        <f>IFERROR(VLOOKUP(B570,'Cadastro Estacoes'!$A:$B,2,0),"")</f>
        <v>SISMO®QUIRIRI</v>
      </c>
      <c r="Q570" s="4"/>
      <c r="R570" s="4"/>
      <c r="S570" s="4"/>
      <c r="T570" s="4"/>
      <c r="U570" s="4"/>
      <c r="V570" s="4"/>
      <c r="W570" s="4"/>
      <c r="X570" s="4"/>
      <c r="Y570" s="4"/>
      <c r="Z570" s="4"/>
    </row>
    <row r="571" ht="12.75" customHeight="1">
      <c r="A571" s="9" t="s">
        <v>2055</v>
      </c>
      <c r="B571" s="10" t="s">
        <v>87</v>
      </c>
      <c r="C571" s="11" t="s">
        <v>2056</v>
      </c>
      <c r="D571" s="12">
        <v>0.0</v>
      </c>
      <c r="E571" s="13" t="s">
        <v>2057</v>
      </c>
      <c r="F571" s="14" t="str">
        <f>IF(Tabela18[[#This Row],[Estações]]="HMOFICINA","VMS",IFERROR(VLOOKUP(B571,'Cadastro Estacoes'!$A$2:$Z$201,26,0),""))</f>
        <v>#ERROR!</v>
      </c>
      <c r="G571" s="15" t="s">
        <v>67</v>
      </c>
      <c r="H571" s="15" t="s">
        <v>2058</v>
      </c>
      <c r="I571" s="15"/>
      <c r="J571" s="15"/>
      <c r="K571" s="15" t="s">
        <v>26</v>
      </c>
      <c r="L571" s="15" t="s">
        <v>77</v>
      </c>
      <c r="M571" s="16" t="s">
        <v>2057</v>
      </c>
      <c r="N571" s="15" t="s">
        <v>22</v>
      </c>
      <c r="O571" s="17">
        <v>44228.0</v>
      </c>
      <c r="P571" s="18" t="str">
        <f>IFERROR(VLOOKUP(B571,'Cadastro Estacoes'!$A:$B,2,0),"")</f>
        <v>SISMO®PSE</v>
      </c>
      <c r="Q571" s="4"/>
      <c r="R571" s="4"/>
      <c r="S571" s="4"/>
      <c r="T571" s="4"/>
      <c r="U571" s="4"/>
      <c r="V571" s="4"/>
      <c r="W571" s="4"/>
      <c r="X571" s="4"/>
      <c r="Y571" s="4"/>
      <c r="Z571" s="4"/>
    </row>
    <row r="572" ht="12.75" customHeight="1">
      <c r="A572" s="9" t="s">
        <v>2059</v>
      </c>
      <c r="B572" s="10" t="s">
        <v>1103</v>
      </c>
      <c r="C572" s="11" t="s">
        <v>2060</v>
      </c>
      <c r="D572" s="12">
        <v>0.0</v>
      </c>
      <c r="E572" s="13" t="s">
        <v>2057</v>
      </c>
      <c r="F572" s="14" t="str">
        <f>IF(Tabela18[[#This Row],[Estações]]="HMOFICINA","VMS",IFERROR(VLOOKUP(B572,'Cadastro Estacoes'!$A$2:$Z$201,26,0),""))</f>
        <v>#ERROR!</v>
      </c>
      <c r="G572" s="15" t="s">
        <v>67</v>
      </c>
      <c r="H572" s="15" t="s">
        <v>2061</v>
      </c>
      <c r="I572" s="15"/>
      <c r="J572" s="15"/>
      <c r="K572" s="15" t="s">
        <v>26</v>
      </c>
      <c r="L572" s="15" t="s">
        <v>77</v>
      </c>
      <c r="M572" s="16" t="s">
        <v>2057</v>
      </c>
      <c r="N572" s="15" t="s">
        <v>22</v>
      </c>
      <c r="O572" s="17">
        <v>44228.0</v>
      </c>
      <c r="P572" s="18" t="str">
        <f>IFERROR(VLOOKUP(B572,'Cadastro Estacoes'!$A:$B,2,0),"")</f>
        <v>SISMO®PSE</v>
      </c>
      <c r="Q572" s="4"/>
      <c r="R572" s="4"/>
      <c r="S572" s="4"/>
      <c r="T572" s="4"/>
      <c r="U572" s="4"/>
      <c r="V572" s="4"/>
      <c r="W572" s="4"/>
      <c r="X572" s="4"/>
      <c r="Y572" s="4"/>
      <c r="Z572" s="4"/>
    </row>
    <row r="573" ht="15.0" customHeight="1">
      <c r="A573" s="9" t="s">
        <v>2062</v>
      </c>
      <c r="B573" s="10" t="s">
        <v>763</v>
      </c>
      <c r="C573" s="21" t="s">
        <v>2063</v>
      </c>
      <c r="D573" s="12">
        <v>2.0</v>
      </c>
      <c r="E573" s="27" t="s">
        <v>2064</v>
      </c>
      <c r="F573" s="14" t="str">
        <f>IF(Tabela18[[#This Row],[Estações]]="HMOFICINA","VMS",IFERROR(VLOOKUP(B573,'Cadastro Estacoes'!$A$2:$Z$201,26,0),""))</f>
        <v>#ERROR!</v>
      </c>
      <c r="G573" s="18" t="s">
        <v>67</v>
      </c>
      <c r="H573" s="28" t="s">
        <v>2065</v>
      </c>
      <c r="I573" s="29"/>
      <c r="J573" s="29"/>
      <c r="K573" s="15"/>
      <c r="L573" s="29" t="s">
        <v>40</v>
      </c>
      <c r="M573" s="30" t="s">
        <v>2057</v>
      </c>
      <c r="N573" s="29" t="s">
        <v>78</v>
      </c>
      <c r="O573" s="20">
        <v>44374.0</v>
      </c>
      <c r="P573" s="18" t="str">
        <f>IFERROR(VLOOKUP(B573,'Cadastro Estacoes'!$A:$B,2,0),"")</f>
        <v>SISMO®ALUMAR</v>
      </c>
      <c r="Q573" s="4"/>
      <c r="R573" s="4"/>
      <c r="S573" s="4"/>
      <c r="T573" s="4"/>
      <c r="U573" s="4"/>
      <c r="V573" s="4"/>
      <c r="W573" s="4"/>
      <c r="X573" s="4"/>
      <c r="Y573" s="4"/>
      <c r="Z573" s="4"/>
    </row>
    <row r="574" ht="12.75" customHeight="1">
      <c r="A574" s="9" t="s">
        <v>2066</v>
      </c>
      <c r="B574" s="10" t="s">
        <v>2010</v>
      </c>
      <c r="C574" s="11" t="s">
        <v>2067</v>
      </c>
      <c r="D574" s="12">
        <v>0.0</v>
      </c>
      <c r="E574" s="13" t="s">
        <v>257</v>
      </c>
      <c r="F574" s="14" t="str">
        <f>IF(Tabela18[[#This Row],[Estações]]="HMOFICINA","VMS",IFERROR(VLOOKUP(B574,'Cadastro Estacoes'!$A$2:$Z$201,26,0),""))</f>
        <v>#ERROR!</v>
      </c>
      <c r="G574" s="15" t="s">
        <v>67</v>
      </c>
      <c r="H574" s="15"/>
      <c r="I574" s="15"/>
      <c r="J574" s="15"/>
      <c r="K574" s="15" t="s">
        <v>30</v>
      </c>
      <c r="L574" s="15" t="s">
        <v>30</v>
      </c>
      <c r="M574" s="16" t="s">
        <v>2068</v>
      </c>
      <c r="N574" s="15" t="s">
        <v>22</v>
      </c>
      <c r="O574" s="17">
        <v>44237.0</v>
      </c>
      <c r="P574" s="18" t="str">
        <f>IFERROR(VLOOKUP(B574,'Cadastro Estacoes'!$A:$B,2,0),"")</f>
        <v>SISMO®GUANABARA</v>
      </c>
      <c r="Q574" s="4"/>
      <c r="R574" s="4"/>
      <c r="S574" s="4"/>
      <c r="T574" s="4"/>
      <c r="U574" s="4"/>
      <c r="V574" s="4"/>
      <c r="W574" s="4"/>
      <c r="X574" s="4"/>
      <c r="Y574" s="4"/>
      <c r="Z574" s="4"/>
    </row>
    <row r="575" ht="12.75" customHeight="1">
      <c r="A575" s="9" t="s">
        <v>2069</v>
      </c>
      <c r="B575" s="10" t="s">
        <v>87</v>
      </c>
      <c r="C575" s="11" t="s">
        <v>486</v>
      </c>
      <c r="D575" s="12">
        <v>3.0</v>
      </c>
      <c r="E575" s="13" t="s">
        <v>2070</v>
      </c>
      <c r="F575" s="14" t="str">
        <f>IF(Tabela18[[#This Row],[Estações]]="HMOFICINA","VMS",IFERROR(VLOOKUP(B575,'Cadastro Estacoes'!$A$2:$Z$201,26,0),""))</f>
        <v>#ERROR!</v>
      </c>
      <c r="G575" s="15" t="s">
        <v>67</v>
      </c>
      <c r="H575" s="15"/>
      <c r="I575" s="15"/>
      <c r="J575" s="15"/>
      <c r="K575" s="15"/>
      <c r="L575" s="15" t="s">
        <v>58</v>
      </c>
      <c r="M575" s="16" t="s">
        <v>2071</v>
      </c>
      <c r="N575" s="15" t="s">
        <v>78</v>
      </c>
      <c r="O575" s="17"/>
      <c r="P575" s="18" t="str">
        <f>IFERROR(VLOOKUP(B575,'Cadastro Estacoes'!$A:$B,2,0),"")</f>
        <v>SISMO®PSE</v>
      </c>
      <c r="Q575" s="4"/>
      <c r="R575" s="4"/>
      <c r="S575" s="4"/>
      <c r="T575" s="4"/>
      <c r="U575" s="4"/>
      <c r="V575" s="4"/>
      <c r="W575" s="4"/>
      <c r="X575" s="4"/>
      <c r="Y575" s="4"/>
      <c r="Z575" s="4"/>
    </row>
    <row r="576" ht="12.75" customHeight="1">
      <c r="A576" s="9" t="s">
        <v>2072</v>
      </c>
      <c r="B576" s="10" t="s">
        <v>1107</v>
      </c>
      <c r="C576" s="11" t="s">
        <v>2073</v>
      </c>
      <c r="D576" s="12">
        <v>3.0</v>
      </c>
      <c r="E576" s="13" t="s">
        <v>2070</v>
      </c>
      <c r="F576" s="14" t="str">
        <f>IF(Tabela18[[#This Row],[Estações]]="HMOFICINA","VMS",IFERROR(VLOOKUP(B576,'Cadastro Estacoes'!$A$2:$Z$201,26,0),""))</f>
        <v>#ERROR!</v>
      </c>
      <c r="G576" s="15" t="s">
        <v>67</v>
      </c>
      <c r="H576" s="15"/>
      <c r="I576" s="15"/>
      <c r="J576" s="15"/>
      <c r="K576" s="15"/>
      <c r="L576" s="15" t="s">
        <v>58</v>
      </c>
      <c r="M576" s="16" t="s">
        <v>2071</v>
      </c>
      <c r="N576" s="15" t="s">
        <v>78</v>
      </c>
      <c r="O576" s="17"/>
      <c r="P576" s="18" t="str">
        <f>IFERROR(VLOOKUP(B576,'Cadastro Estacoes'!$A:$B,2,0),"")</f>
        <v>SISMO®PSE</v>
      </c>
      <c r="Q576" s="4"/>
      <c r="R576" s="4"/>
      <c r="S576" s="4"/>
      <c r="T576" s="4"/>
      <c r="U576" s="4"/>
      <c r="V576" s="4"/>
      <c r="W576" s="4"/>
      <c r="X576" s="4"/>
      <c r="Y576" s="4"/>
      <c r="Z576" s="4"/>
    </row>
    <row r="577" ht="12.75" customHeight="1">
      <c r="A577" s="9" t="s">
        <v>2074</v>
      </c>
      <c r="B577" s="10" t="s">
        <v>1107</v>
      </c>
      <c r="C577" s="21" t="s">
        <v>2075</v>
      </c>
      <c r="D577" s="12">
        <v>3.0</v>
      </c>
      <c r="E577" s="27" t="s">
        <v>2070</v>
      </c>
      <c r="F577" s="14" t="str">
        <f>IF(Tabela18[[#This Row],[Estações]]="HMOFICINA","VMS",IFERROR(VLOOKUP(B577,'Cadastro Estacoes'!$A$2:$Z$201,26,0),""))</f>
        <v>#ERROR!</v>
      </c>
      <c r="G577" s="18" t="s">
        <v>67</v>
      </c>
      <c r="H577" s="28" t="s">
        <v>2076</v>
      </c>
      <c r="I577" s="29"/>
      <c r="J577" s="29"/>
      <c r="K577" s="15"/>
      <c r="L577" s="29" t="s">
        <v>58</v>
      </c>
      <c r="M577" s="30" t="s">
        <v>2071</v>
      </c>
      <c r="N577" s="29" t="s">
        <v>78</v>
      </c>
      <c r="O577" s="20"/>
      <c r="P577" s="18" t="str">
        <f>IFERROR(VLOOKUP(B577,'Cadastro Estacoes'!$A:$B,2,0),"")</f>
        <v>SISMO®PSE</v>
      </c>
      <c r="Q577" s="4"/>
      <c r="R577" s="4"/>
      <c r="S577" s="4"/>
      <c r="T577" s="4"/>
      <c r="U577" s="4"/>
      <c r="V577" s="4"/>
      <c r="W577" s="4"/>
      <c r="X577" s="4"/>
      <c r="Y577" s="4"/>
      <c r="Z577" s="4"/>
    </row>
    <row r="578" ht="12.75" customHeight="1">
      <c r="A578" s="9" t="s">
        <v>2077</v>
      </c>
      <c r="B578" s="10" t="s">
        <v>1103</v>
      </c>
      <c r="C578" s="11" t="s">
        <v>486</v>
      </c>
      <c r="D578" s="12">
        <v>3.0</v>
      </c>
      <c r="E578" s="13" t="s">
        <v>2070</v>
      </c>
      <c r="F578" s="14" t="str">
        <f>IF(Tabela18[[#This Row],[Estações]]="HMOFICINA","VMS",IFERROR(VLOOKUP(B578,'Cadastro Estacoes'!$A$2:$Z$201,26,0),""))</f>
        <v>#ERROR!</v>
      </c>
      <c r="G578" s="15" t="s">
        <v>67</v>
      </c>
      <c r="H578" s="15"/>
      <c r="I578" s="15"/>
      <c r="J578" s="15"/>
      <c r="K578" s="15"/>
      <c r="L578" s="15" t="s">
        <v>58</v>
      </c>
      <c r="M578" s="30" t="s">
        <v>2071</v>
      </c>
      <c r="N578" s="15" t="s">
        <v>78</v>
      </c>
      <c r="O578" s="17"/>
      <c r="P578" s="18" t="str">
        <f>IFERROR(VLOOKUP(B578,'Cadastro Estacoes'!$A:$B,2,0),"")</f>
        <v>SISMO®PSE</v>
      </c>
      <c r="Q578" s="4"/>
      <c r="R578" s="4"/>
      <c r="S578" s="4"/>
      <c r="T578" s="4"/>
      <c r="U578" s="4"/>
      <c r="V578" s="4"/>
      <c r="W578" s="4"/>
      <c r="X578" s="4"/>
      <c r="Y578" s="4"/>
      <c r="Z578" s="4"/>
    </row>
    <row r="579" ht="12.75" customHeight="1">
      <c r="A579" s="9" t="s">
        <v>2078</v>
      </c>
      <c r="B579" s="10" t="s">
        <v>1103</v>
      </c>
      <c r="C579" s="21" t="s">
        <v>2075</v>
      </c>
      <c r="D579" s="12">
        <v>3.0</v>
      </c>
      <c r="E579" s="13" t="s">
        <v>2070</v>
      </c>
      <c r="F579" s="14" t="str">
        <f>IF(Tabela18[[#This Row],[Estações]]="HMOFICINA","VMS",IFERROR(VLOOKUP(B579,'Cadastro Estacoes'!$A$2:$Z$201,26,0),""))</f>
        <v>#ERROR!</v>
      </c>
      <c r="G579" s="15" t="s">
        <v>67</v>
      </c>
      <c r="H579" s="15" t="s">
        <v>2079</v>
      </c>
      <c r="I579" s="15"/>
      <c r="J579" s="15"/>
      <c r="K579" s="15"/>
      <c r="L579" s="15" t="s">
        <v>58</v>
      </c>
      <c r="M579" s="30" t="s">
        <v>2071</v>
      </c>
      <c r="N579" s="15" t="s">
        <v>78</v>
      </c>
      <c r="O579" s="17"/>
      <c r="P579" s="18" t="str">
        <f>IFERROR(VLOOKUP(B579,'Cadastro Estacoes'!$A:$B,2,0),"")</f>
        <v>SISMO®PSE</v>
      </c>
      <c r="Q579" s="4"/>
      <c r="R579" s="4"/>
      <c r="S579" s="4"/>
      <c r="T579" s="4"/>
      <c r="U579" s="4"/>
      <c r="V579" s="4"/>
      <c r="W579" s="4"/>
      <c r="X579" s="4"/>
      <c r="Y579" s="4"/>
      <c r="Z579" s="4"/>
    </row>
    <row r="580" ht="12.75" customHeight="1">
      <c r="A580" s="9" t="s">
        <v>2080</v>
      </c>
      <c r="B580" s="10" t="s">
        <v>465</v>
      </c>
      <c r="C580" s="11" t="s">
        <v>2081</v>
      </c>
      <c r="D580" s="12">
        <v>0.0</v>
      </c>
      <c r="E580" s="13" t="s">
        <v>1563</v>
      </c>
      <c r="F580" s="14" t="str">
        <f>IF(Tabela18[[#This Row],[Estações]]="HMOFICINA","VMS",IFERROR(VLOOKUP(B580,'Cadastro Estacoes'!$A$2:$Z$201,26,0),""))</f>
        <v>#ERROR!</v>
      </c>
      <c r="G580" s="15" t="s">
        <v>67</v>
      </c>
      <c r="H580" s="15"/>
      <c r="I580" s="15"/>
      <c r="J580" s="15"/>
      <c r="K580" s="15" t="s">
        <v>52</v>
      </c>
      <c r="L580" s="15" t="s">
        <v>58</v>
      </c>
      <c r="M580" s="16" t="s">
        <v>458</v>
      </c>
      <c r="N580" s="15" t="s">
        <v>78</v>
      </c>
      <c r="O580" s="17">
        <v>44349.0</v>
      </c>
      <c r="P580" s="18" t="str">
        <f>IFERROR(VLOOKUP(B580,'Cadastro Estacoes'!$A:$B,2,0),"")</f>
        <v>SISMO®ALEMOA</v>
      </c>
      <c r="Q580" s="4"/>
      <c r="R580" s="4"/>
      <c r="S580" s="4"/>
      <c r="T580" s="4"/>
      <c r="U580" s="4"/>
      <c r="V580" s="4"/>
      <c r="W580" s="4"/>
      <c r="X580" s="4"/>
      <c r="Y580" s="4"/>
      <c r="Z580" s="4"/>
    </row>
    <row r="581" ht="12.75" customHeight="1">
      <c r="A581" s="9" t="s">
        <v>2082</v>
      </c>
      <c r="B581" s="10" t="s">
        <v>1603</v>
      </c>
      <c r="C581" s="21" t="s">
        <v>2081</v>
      </c>
      <c r="D581" s="12">
        <v>0.0</v>
      </c>
      <c r="E581" s="13" t="s">
        <v>1563</v>
      </c>
      <c r="F581" s="14" t="str">
        <f>IF(Tabela18[[#This Row],[Estações]]="HMOFICINA","VMS",IFERROR(VLOOKUP(B581,'Cadastro Estacoes'!$A$2:$Z$201,26,0),""))</f>
        <v>#ERROR!</v>
      </c>
      <c r="G581" s="15" t="s">
        <v>67</v>
      </c>
      <c r="H581" s="28"/>
      <c r="I581" s="29"/>
      <c r="J581" s="29"/>
      <c r="K581" s="15" t="s">
        <v>52</v>
      </c>
      <c r="L581" s="29" t="s">
        <v>58</v>
      </c>
      <c r="M581" s="30" t="s">
        <v>458</v>
      </c>
      <c r="N581" s="29" t="s">
        <v>78</v>
      </c>
      <c r="O581" s="20">
        <v>44378.0</v>
      </c>
      <c r="P581" s="18" t="str">
        <f>IFERROR(VLOOKUP(B581,'Cadastro Estacoes'!$A:$B,2,0),"")</f>
        <v>SISMO®TEBIG</v>
      </c>
      <c r="Q581" s="4"/>
      <c r="R581" s="4"/>
      <c r="S581" s="4"/>
      <c r="T581" s="4"/>
      <c r="U581" s="4"/>
      <c r="V581" s="4"/>
      <c r="W581" s="4"/>
      <c r="X581" s="4"/>
      <c r="Y581" s="4"/>
      <c r="Z581" s="4"/>
    </row>
    <row r="582" ht="12.75" customHeight="1">
      <c r="A582" s="9" t="s">
        <v>2083</v>
      </c>
      <c r="B582" s="10" t="s">
        <v>295</v>
      </c>
      <c r="C582" s="11" t="s">
        <v>2084</v>
      </c>
      <c r="D582" s="12">
        <v>0.0</v>
      </c>
      <c r="E582" s="13" t="s">
        <v>1563</v>
      </c>
      <c r="F582" s="14" t="str">
        <f>IF(Tabela18[[#This Row],[Estações]]="HMOFICINA","VMS",IFERROR(VLOOKUP(B582,'Cadastro Estacoes'!$A$2:$Z$201,26,0),""))</f>
        <v>#ERROR!</v>
      </c>
      <c r="G582" s="15" t="s">
        <v>67</v>
      </c>
      <c r="H582" s="15"/>
      <c r="I582" s="15"/>
      <c r="J582" s="15"/>
      <c r="K582" s="15" t="s">
        <v>26</v>
      </c>
      <c r="L582" s="15" t="s">
        <v>58</v>
      </c>
      <c r="M582" s="16" t="s">
        <v>458</v>
      </c>
      <c r="N582" s="15" t="s">
        <v>78</v>
      </c>
      <c r="O582" s="17" t="s">
        <v>458</v>
      </c>
      <c r="P582" s="18" t="str">
        <f>IFERROR(VLOOKUP(B582,'Cadastro Estacoes'!$A:$B,2,0),"")</f>
        <v>SISMO®CSN</v>
      </c>
      <c r="Q582" s="4"/>
      <c r="R582" s="4"/>
      <c r="S582" s="4"/>
      <c r="T582" s="4"/>
      <c r="U582" s="4"/>
      <c r="V582" s="4"/>
      <c r="W582" s="4"/>
      <c r="X582" s="4"/>
      <c r="Y582" s="4"/>
      <c r="Z582" s="4"/>
    </row>
    <row r="583" ht="12.75" customHeight="1">
      <c r="A583" s="9" t="s">
        <v>2085</v>
      </c>
      <c r="B583" s="10" t="s">
        <v>228</v>
      </c>
      <c r="C583" s="11" t="s">
        <v>2081</v>
      </c>
      <c r="D583" s="12">
        <v>0.0</v>
      </c>
      <c r="E583" s="13" t="s">
        <v>1563</v>
      </c>
      <c r="F583" s="14" t="str">
        <f>IF(Tabela18[[#This Row],[Estações]]="HMOFICINA","VMS",IFERROR(VLOOKUP(B583,'Cadastro Estacoes'!$A$2:$Z$201,26,0),""))</f>
        <v>#ERROR!</v>
      </c>
      <c r="G583" s="15" t="s">
        <v>67</v>
      </c>
      <c r="H583" s="15" t="s">
        <v>2081</v>
      </c>
      <c r="I583" s="15" t="s">
        <v>583</v>
      </c>
      <c r="J583" s="15"/>
      <c r="K583" s="15" t="s">
        <v>58</v>
      </c>
      <c r="L583" s="15" t="s">
        <v>58</v>
      </c>
      <c r="M583" s="16" t="s">
        <v>458</v>
      </c>
      <c r="N583" s="15" t="s">
        <v>78</v>
      </c>
      <c r="O583" s="17" t="s">
        <v>458</v>
      </c>
      <c r="P583" s="18" t="str">
        <f>IFERROR(VLOOKUP(B583,'Cadastro Estacoes'!$A:$B,2,0),"")</f>
        <v>SISMO®TAPAJOS</v>
      </c>
      <c r="Q583" s="4"/>
      <c r="R583" s="4"/>
      <c r="S583" s="4"/>
      <c r="T583" s="4"/>
      <c r="U583" s="4"/>
      <c r="V583" s="4"/>
      <c r="W583" s="4"/>
      <c r="X583" s="4"/>
      <c r="Y583" s="4"/>
      <c r="Z583" s="4"/>
    </row>
    <row r="584" ht="12.75" customHeight="1">
      <c r="A584" s="9" t="s">
        <v>2086</v>
      </c>
      <c r="B584" s="10" t="s">
        <v>608</v>
      </c>
      <c r="C584" s="11" t="s">
        <v>2011</v>
      </c>
      <c r="D584" s="12">
        <v>2.0</v>
      </c>
      <c r="E584" s="13" t="s">
        <v>2007</v>
      </c>
      <c r="F584" s="14" t="str">
        <f>IF(Tabela18[[#This Row],[Estações]]="HMOFICINA","VMS",IFERROR(VLOOKUP(B584,'Cadastro Estacoes'!$A$2:$Z$201,26,0),""))</f>
        <v>#ERROR!</v>
      </c>
      <c r="G584" s="15" t="s">
        <v>67</v>
      </c>
      <c r="H584" s="15" t="s">
        <v>2012</v>
      </c>
      <c r="I584" s="15"/>
      <c r="J584" s="15"/>
      <c r="K584" s="15" t="s">
        <v>30</v>
      </c>
      <c r="L584" s="15" t="s">
        <v>77</v>
      </c>
      <c r="M584" s="16" t="s">
        <v>2008</v>
      </c>
      <c r="N584" s="15" t="s">
        <v>22</v>
      </c>
      <c r="O584" s="17">
        <v>44232.0</v>
      </c>
      <c r="P584" s="18" t="str">
        <f>IFERROR(VLOOKUP(B584,'Cadastro Estacoes'!$A:$B,2,0),"")</f>
        <v>SISMO®COSAN</v>
      </c>
      <c r="Q584" s="4"/>
      <c r="R584" s="4"/>
      <c r="S584" s="4"/>
      <c r="T584" s="4"/>
      <c r="U584" s="4"/>
      <c r="V584" s="4"/>
      <c r="W584" s="4"/>
      <c r="X584" s="4"/>
      <c r="Y584" s="4"/>
      <c r="Z584" s="4"/>
    </row>
    <row r="585" ht="12.75" customHeight="1">
      <c r="A585" s="9" t="s">
        <v>2087</v>
      </c>
      <c r="B585" s="10" t="s">
        <v>608</v>
      </c>
      <c r="C585" s="21" t="s">
        <v>2067</v>
      </c>
      <c r="D585" s="12">
        <v>0.0</v>
      </c>
      <c r="E585" s="27" t="s">
        <v>257</v>
      </c>
      <c r="F585" s="14" t="str">
        <f>IF(Tabela18[[#This Row],[Estações]]="HMOFICINA","VMS",IFERROR(VLOOKUP(B585,'Cadastro Estacoes'!$A$2:$Z$201,26,0),""))</f>
        <v>#ERROR!</v>
      </c>
      <c r="G585" s="15" t="s">
        <v>67</v>
      </c>
      <c r="H585" s="28"/>
      <c r="I585" s="29"/>
      <c r="J585" s="29"/>
      <c r="K585" s="15" t="s">
        <v>30</v>
      </c>
      <c r="L585" s="29" t="s">
        <v>30</v>
      </c>
      <c r="M585" s="30" t="s">
        <v>2068</v>
      </c>
      <c r="N585" s="29" t="s">
        <v>22</v>
      </c>
      <c r="O585" s="20">
        <v>44232.0</v>
      </c>
      <c r="P585" s="18" t="str">
        <f>IFERROR(VLOOKUP(B585,'Cadastro Estacoes'!$A:$B,2,0),"")</f>
        <v>SISMO®COSAN</v>
      </c>
      <c r="Q585" s="4"/>
      <c r="R585" s="4"/>
      <c r="S585" s="4"/>
      <c r="T585" s="4"/>
      <c r="U585" s="4"/>
      <c r="V585" s="4"/>
      <c r="W585" s="4"/>
      <c r="X585" s="4"/>
      <c r="Y585" s="4"/>
      <c r="Z585" s="4"/>
    </row>
    <row r="586" ht="12.75" customHeight="1">
      <c r="A586" s="9" t="s">
        <v>2088</v>
      </c>
      <c r="B586" s="10" t="s">
        <v>651</v>
      </c>
      <c r="C586" s="11" t="s">
        <v>2089</v>
      </c>
      <c r="D586" s="12">
        <v>0.0</v>
      </c>
      <c r="E586" s="13" t="s">
        <v>2090</v>
      </c>
      <c r="F586" s="14" t="str">
        <f>IF(Tabela18[[#This Row],[Estações]]="HMOFICINA","VMS",IFERROR(VLOOKUP(B586,'Cadastro Estacoes'!$A$2:$Z$201,26,0),""))</f>
        <v>#ERROR!</v>
      </c>
      <c r="G586" s="15" t="s">
        <v>67</v>
      </c>
      <c r="H586" s="15" t="s">
        <v>2091</v>
      </c>
      <c r="I586" s="15"/>
      <c r="J586" s="15"/>
      <c r="K586" s="15"/>
      <c r="L586" s="15" t="s">
        <v>19</v>
      </c>
      <c r="M586" s="16" t="s">
        <v>2092</v>
      </c>
      <c r="N586" s="15" t="s">
        <v>78</v>
      </c>
      <c r="O586" s="17">
        <v>44344.0</v>
      </c>
      <c r="P586" s="18" t="str">
        <f>IFERROR(VLOOKUP(B586,'Cadastro Estacoes'!$A:$B,2,0),"")</f>
        <v>SISMO®UBU</v>
      </c>
      <c r="Q586" s="4"/>
      <c r="R586" s="4"/>
      <c r="S586" s="4"/>
      <c r="T586" s="4"/>
      <c r="U586" s="4"/>
      <c r="V586" s="4"/>
      <c r="W586" s="4"/>
      <c r="X586" s="4"/>
      <c r="Y586" s="4"/>
      <c r="Z586" s="4"/>
    </row>
    <row r="587" ht="12.75" customHeight="1">
      <c r="A587" s="9" t="s">
        <v>2093</v>
      </c>
      <c r="B587" s="10" t="s">
        <v>648</v>
      </c>
      <c r="C587" s="11" t="s">
        <v>2094</v>
      </c>
      <c r="D587" s="12">
        <v>1.0</v>
      </c>
      <c r="E587" s="13" t="s">
        <v>2090</v>
      </c>
      <c r="F587" s="14" t="str">
        <f>IF(Tabela18[[#This Row],[Estações]]="HMOFICINA","VMS",IFERROR(VLOOKUP(B587,'Cadastro Estacoes'!$A$2:$Z$201,26,0),""))</f>
        <v>#ERROR!</v>
      </c>
      <c r="G587" s="15" t="s">
        <v>67</v>
      </c>
      <c r="H587" s="15" t="s">
        <v>2095</v>
      </c>
      <c r="I587" s="15"/>
      <c r="J587" s="15"/>
      <c r="K587" s="15" t="s">
        <v>26</v>
      </c>
      <c r="L587" s="15" t="s">
        <v>19</v>
      </c>
      <c r="M587" s="16" t="s">
        <v>2092</v>
      </c>
      <c r="N587" s="15" t="s">
        <v>78</v>
      </c>
      <c r="O587" s="17">
        <v>44344.0</v>
      </c>
      <c r="P587" s="18" t="str">
        <f>IFERROR(VLOOKUP(B587,'Cadastro Estacoes'!$A:$B,2,0),"")</f>
        <v>SISMO®UBU</v>
      </c>
      <c r="Q587" s="4"/>
      <c r="R587" s="4"/>
      <c r="S587" s="4"/>
      <c r="T587" s="4"/>
      <c r="U587" s="4"/>
      <c r="V587" s="4"/>
      <c r="W587" s="4"/>
      <c r="X587" s="4"/>
      <c r="Y587" s="4"/>
      <c r="Z587" s="4"/>
    </row>
    <row r="588" ht="12.75" customHeight="1">
      <c r="A588" s="9" t="s">
        <v>2096</v>
      </c>
      <c r="B588" s="10" t="s">
        <v>791</v>
      </c>
      <c r="C588" s="11" t="s">
        <v>2097</v>
      </c>
      <c r="D588" s="12">
        <v>0.0</v>
      </c>
      <c r="E588" s="13" t="s">
        <v>1659</v>
      </c>
      <c r="F588" s="14" t="str">
        <f>IF(Tabela18[[#This Row],[Estações]]="HMOFICINA","VMS",IFERROR(VLOOKUP(B588,'Cadastro Estacoes'!$A$2:$Z$201,26,0),""))</f>
        <v>#ERROR!</v>
      </c>
      <c r="G588" s="15" t="s">
        <v>67</v>
      </c>
      <c r="H588" s="15" t="s">
        <v>2098</v>
      </c>
      <c r="I588" s="18"/>
      <c r="J588" s="15"/>
      <c r="K588" s="15" t="s">
        <v>52</v>
      </c>
      <c r="L588" s="15" t="s">
        <v>19</v>
      </c>
      <c r="M588" s="16" t="s">
        <v>1882</v>
      </c>
      <c r="N588" s="15" t="s">
        <v>22</v>
      </c>
      <c r="O588" s="17">
        <v>44242.0</v>
      </c>
      <c r="P588" s="18" t="str">
        <f>IFERROR(VLOOKUP(B588,'Cadastro Estacoes'!$A:$B,2,0),"")</f>
        <v>SISMO®UBU</v>
      </c>
      <c r="Q588" s="4"/>
      <c r="R588" s="4"/>
      <c r="S588" s="4"/>
      <c r="T588" s="4"/>
      <c r="U588" s="4"/>
      <c r="V588" s="4"/>
      <c r="W588" s="4"/>
      <c r="X588" s="4"/>
      <c r="Y588" s="4"/>
      <c r="Z588" s="4"/>
    </row>
    <row r="589" ht="12.75" customHeight="1">
      <c r="A589" s="9" t="s">
        <v>2099</v>
      </c>
      <c r="B589" s="10" t="s">
        <v>138</v>
      </c>
      <c r="C589" s="21" t="s">
        <v>2100</v>
      </c>
      <c r="D589" s="12">
        <v>0.0</v>
      </c>
      <c r="E589" s="13" t="s">
        <v>1333</v>
      </c>
      <c r="F589" s="14" t="str">
        <f>IF(Tabela18[[#This Row],[Estações]]="HMOFICINA","VMS",IFERROR(VLOOKUP(B589,'Cadastro Estacoes'!$A$2:$Z$201,26,0),""))</f>
        <v>#ERROR!</v>
      </c>
      <c r="G589" s="18" t="s">
        <v>67</v>
      </c>
      <c r="H589" s="28" t="s">
        <v>2101</v>
      </c>
      <c r="I589" s="29" t="s">
        <v>2102</v>
      </c>
      <c r="J589" s="29"/>
      <c r="K589" s="15" t="s">
        <v>19</v>
      </c>
      <c r="L589" s="29" t="s">
        <v>19</v>
      </c>
      <c r="M589" s="16" t="s">
        <v>1882</v>
      </c>
      <c r="N589" s="29" t="s">
        <v>78</v>
      </c>
      <c r="O589" s="20">
        <v>44301.0</v>
      </c>
      <c r="P589" s="18" t="str">
        <f>IFERROR(VLOOKUP(B589,'Cadastro Estacoes'!$A:$B,2,0),"")</f>
        <v>SISMO®VALEPDM</v>
      </c>
      <c r="Q589" s="4"/>
      <c r="R589" s="4"/>
      <c r="S589" s="4"/>
      <c r="T589" s="4"/>
      <c r="U589" s="4"/>
      <c r="V589" s="4"/>
      <c r="W589" s="4"/>
      <c r="X589" s="4"/>
      <c r="Y589" s="4"/>
      <c r="Z589" s="4"/>
    </row>
    <row r="590" ht="12.75" customHeight="1">
      <c r="A590" s="9" t="s">
        <v>2103</v>
      </c>
      <c r="B590" s="10" t="s">
        <v>465</v>
      </c>
      <c r="C590" s="11" t="s">
        <v>2104</v>
      </c>
      <c r="D590" s="12">
        <v>1.0</v>
      </c>
      <c r="E590" s="13" t="s">
        <v>2105</v>
      </c>
      <c r="F590" s="14" t="str">
        <f>IF(Tabela18[[#This Row],[Estações]]="HMOFICINA","VMS",IFERROR(VLOOKUP(B590,'Cadastro Estacoes'!$A$2:$Z$201,26,0),""))</f>
        <v>#ERROR!</v>
      </c>
      <c r="G590" s="15" t="s">
        <v>67</v>
      </c>
      <c r="H590" s="15" t="s">
        <v>2106</v>
      </c>
      <c r="I590" s="15" t="s">
        <v>2102</v>
      </c>
      <c r="J590" s="15"/>
      <c r="K590" s="15"/>
      <c r="L590" s="15" t="s">
        <v>40</v>
      </c>
      <c r="M590" s="16" t="s">
        <v>2107</v>
      </c>
      <c r="N590" s="15" t="s">
        <v>78</v>
      </c>
      <c r="O590" s="13" t="s">
        <v>2105</v>
      </c>
      <c r="P590" s="18" t="str">
        <f>IFERROR(VLOOKUP(B590,'Cadastro Estacoes'!$A:$B,2,0),"")</f>
        <v>SISMO®ALEMOA</v>
      </c>
      <c r="Q590" s="4"/>
      <c r="R590" s="4"/>
      <c r="S590" s="4"/>
      <c r="T590" s="4"/>
      <c r="U590" s="4"/>
      <c r="V590" s="4"/>
      <c r="W590" s="4"/>
      <c r="X590" s="4"/>
      <c r="Y590" s="4"/>
      <c r="Z590" s="4"/>
    </row>
    <row r="591" ht="12.75" customHeight="1">
      <c r="A591" s="9" t="s">
        <v>2108</v>
      </c>
      <c r="B591" s="10" t="s">
        <v>520</v>
      </c>
      <c r="C591" s="11" t="s">
        <v>2109</v>
      </c>
      <c r="D591" s="12">
        <v>0.0</v>
      </c>
      <c r="E591" s="13" t="s">
        <v>470</v>
      </c>
      <c r="F591" s="14" t="str">
        <f>IF(Tabela18[[#This Row],[Estações]]="HMOFICINA","VMS",IFERROR(VLOOKUP(B591,'Cadastro Estacoes'!$A$2:$Z$201,26,0),""))</f>
        <v>#ERROR!</v>
      </c>
      <c r="G591" s="15" t="s">
        <v>67</v>
      </c>
      <c r="H591" s="15" t="s">
        <v>2110</v>
      </c>
      <c r="I591" s="15"/>
      <c r="J591" s="15"/>
      <c r="K591" s="15" t="s">
        <v>23</v>
      </c>
      <c r="L591" s="15" t="s">
        <v>52</v>
      </c>
      <c r="M591" s="16" t="s">
        <v>470</v>
      </c>
      <c r="N591" s="15" t="s">
        <v>22</v>
      </c>
      <c r="O591" s="17">
        <v>44242.0</v>
      </c>
      <c r="P591" s="18" t="str">
        <f>IFERROR(VLOOKUP(B591,'Cadastro Estacoes'!$A:$B,2,0),"")</f>
        <v>SISMO®CATTALINI</v>
      </c>
      <c r="Q591" s="4"/>
      <c r="R591" s="4"/>
      <c r="S591" s="4"/>
      <c r="T591" s="4"/>
      <c r="U591" s="4"/>
      <c r="V591" s="4"/>
      <c r="W591" s="4"/>
      <c r="X591" s="4"/>
      <c r="Y591" s="4"/>
      <c r="Z591" s="4"/>
    </row>
    <row r="592" ht="12.75" customHeight="1">
      <c r="A592" s="9" t="s">
        <v>2111</v>
      </c>
      <c r="B592" s="10" t="s">
        <v>520</v>
      </c>
      <c r="C592" s="11" t="s">
        <v>2067</v>
      </c>
      <c r="D592" s="12">
        <v>0.0</v>
      </c>
      <c r="E592" s="13" t="s">
        <v>470</v>
      </c>
      <c r="F592" s="14" t="str">
        <f>IF(Tabela18[[#This Row],[Estações]]="HMOFICINA","VMS",IFERROR(VLOOKUP(B592,'Cadastro Estacoes'!$A$2:$Z$201,26,0),""))</f>
        <v>#ERROR!</v>
      </c>
      <c r="G592" s="15" t="s">
        <v>67</v>
      </c>
      <c r="H592" s="15"/>
      <c r="I592" s="15"/>
      <c r="J592" s="15"/>
      <c r="K592" s="15" t="s">
        <v>23</v>
      </c>
      <c r="L592" s="15" t="s">
        <v>52</v>
      </c>
      <c r="M592" s="16" t="s">
        <v>470</v>
      </c>
      <c r="N592" s="15" t="s">
        <v>22</v>
      </c>
      <c r="O592" s="17">
        <v>44242.0</v>
      </c>
      <c r="P592" s="18" t="str">
        <f>IFERROR(VLOOKUP(B592,'Cadastro Estacoes'!$A:$B,2,0),"")</f>
        <v>SISMO®CATTALINI</v>
      </c>
      <c r="Q592" s="4"/>
      <c r="R592" s="4"/>
      <c r="S592" s="4"/>
      <c r="T592" s="4"/>
      <c r="U592" s="4"/>
      <c r="V592" s="4"/>
      <c r="W592" s="4"/>
      <c r="X592" s="4"/>
      <c r="Y592" s="4"/>
      <c r="Z592" s="4"/>
    </row>
    <row r="593" ht="12.75" customHeight="1">
      <c r="A593" s="9" t="s">
        <v>2112</v>
      </c>
      <c r="B593" s="10" t="s">
        <v>1838</v>
      </c>
      <c r="C593" s="21" t="s">
        <v>2113</v>
      </c>
      <c r="D593" s="12">
        <v>0.0</v>
      </c>
      <c r="E593" s="27" t="s">
        <v>1563</v>
      </c>
      <c r="F593" s="14" t="str">
        <f>IF(Tabela18[[#This Row],[Estações]]="HMOFICINA","VMS",IFERROR(VLOOKUP(B593,'Cadastro Estacoes'!$A$2:$Z$201,26,0),""))</f>
        <v>#ERROR!</v>
      </c>
      <c r="G593" s="18" t="s">
        <v>67</v>
      </c>
      <c r="H593" s="28" t="s">
        <v>2114</v>
      </c>
      <c r="I593" s="29"/>
      <c r="J593" s="29"/>
      <c r="K593" s="15" t="s">
        <v>58</v>
      </c>
      <c r="L593" s="29" t="s">
        <v>40</v>
      </c>
      <c r="M593" s="30" t="s">
        <v>470</v>
      </c>
      <c r="N593" s="29" t="s">
        <v>78</v>
      </c>
      <c r="O593" s="20" t="s">
        <v>470</v>
      </c>
      <c r="P593" s="18" t="str">
        <f>IFERROR(VLOOKUP(B593,'Cadastro Estacoes'!$A:$B,2,0),"")</f>
        <v>SISMO®BTS</v>
      </c>
      <c r="Q593" s="4"/>
      <c r="R593" s="4"/>
      <c r="S593" s="4"/>
      <c r="T593" s="4"/>
      <c r="U593" s="4"/>
      <c r="V593" s="4"/>
      <c r="W593" s="4"/>
      <c r="X593" s="4"/>
      <c r="Y593" s="4"/>
      <c r="Z593" s="4"/>
    </row>
    <row r="594" ht="12.75" customHeight="1">
      <c r="A594" s="9" t="s">
        <v>2115</v>
      </c>
      <c r="B594" s="10" t="s">
        <v>1680</v>
      </c>
      <c r="C594" s="11" t="s">
        <v>2116</v>
      </c>
      <c r="D594" s="12">
        <v>1.0</v>
      </c>
      <c r="E594" s="27"/>
      <c r="F594" s="14" t="str">
        <f>IF(Tabela18[[#This Row],[Estações]]="HMOFICINA","VMS",IFERROR(VLOOKUP(B594,'Cadastro Estacoes'!$A$2:$Z$201,26,0),""))</f>
        <v>#ERROR!</v>
      </c>
      <c r="G594" s="15" t="s">
        <v>67</v>
      </c>
      <c r="H594" s="15" t="s">
        <v>2117</v>
      </c>
      <c r="I594" s="15"/>
      <c r="J594" s="15"/>
      <c r="K594" s="15" t="s">
        <v>26</v>
      </c>
      <c r="L594" s="15" t="s">
        <v>52</v>
      </c>
      <c r="M594" s="30" t="s">
        <v>2118</v>
      </c>
      <c r="N594" s="15" t="s">
        <v>22</v>
      </c>
      <c r="O594" s="17">
        <v>44253.0</v>
      </c>
      <c r="P594" s="18" t="str">
        <f>IFERROR(VLOOKUP(B594,'Cadastro Estacoes'!$A:$B,2,0),"")</f>
        <v>SISMO®PSE</v>
      </c>
      <c r="Q594" s="4"/>
      <c r="R594" s="4"/>
      <c r="S594" s="4"/>
      <c r="T594" s="4"/>
      <c r="U594" s="4"/>
      <c r="V594" s="4"/>
      <c r="W594" s="4"/>
      <c r="X594" s="4"/>
      <c r="Y594" s="4"/>
      <c r="Z594" s="4"/>
    </row>
    <row r="595" ht="12.75" customHeight="1">
      <c r="A595" s="9" t="s">
        <v>2119</v>
      </c>
      <c r="B595" s="10" t="s">
        <v>520</v>
      </c>
      <c r="C595" s="11" t="s">
        <v>2120</v>
      </c>
      <c r="D595" s="12">
        <v>2.0</v>
      </c>
      <c r="E595" s="13"/>
      <c r="F595" s="14" t="str">
        <f>IF(Tabela18[[#This Row],[Estações]]="HMOFICINA","VMS",IFERROR(VLOOKUP(B595,'Cadastro Estacoes'!$A$2:$Z$201,26,0),""))</f>
        <v>#ERROR!</v>
      </c>
      <c r="G595" s="15" t="s">
        <v>67</v>
      </c>
      <c r="H595" s="15"/>
      <c r="I595" s="15"/>
      <c r="J595" s="15"/>
      <c r="K595" s="15" t="s">
        <v>23</v>
      </c>
      <c r="L595" s="15" t="s">
        <v>52</v>
      </c>
      <c r="M595" s="30" t="s">
        <v>2121</v>
      </c>
      <c r="N595" s="15" t="s">
        <v>78</v>
      </c>
      <c r="O595" s="17">
        <v>44252.0</v>
      </c>
      <c r="P595" s="18" t="str">
        <f>IFERROR(VLOOKUP(B595,'Cadastro Estacoes'!$A:$B,2,0),"")</f>
        <v>SISMO®CATTALINI</v>
      </c>
      <c r="Q595" s="4"/>
      <c r="R595" s="4"/>
      <c r="S595" s="4"/>
      <c r="T595" s="4"/>
      <c r="U595" s="4"/>
      <c r="V595" s="4"/>
      <c r="W595" s="4"/>
      <c r="X595" s="4"/>
      <c r="Y595" s="4"/>
      <c r="Z595" s="4"/>
    </row>
    <row r="596" ht="12.75" customHeight="1">
      <c r="A596" s="9" t="s">
        <v>2122</v>
      </c>
      <c r="B596" s="10" t="s">
        <v>1838</v>
      </c>
      <c r="C596" s="11" t="s">
        <v>2123</v>
      </c>
      <c r="D596" s="12">
        <v>0.0</v>
      </c>
      <c r="E596" s="13" t="s">
        <v>2124</v>
      </c>
      <c r="F596" s="14" t="str">
        <f>IF(Tabela18[[#This Row],[Estações]]="HMOFICINA","VMS",IFERROR(VLOOKUP(B596,'Cadastro Estacoes'!$A$2:$Z$201,26,0),""))</f>
        <v>#ERROR!</v>
      </c>
      <c r="G596" s="15" t="s">
        <v>67</v>
      </c>
      <c r="H596" s="15" t="s">
        <v>2125</v>
      </c>
      <c r="I596" s="15"/>
      <c r="J596" s="15"/>
      <c r="K596" s="15" t="s">
        <v>58</v>
      </c>
      <c r="L596" s="15" t="s">
        <v>52</v>
      </c>
      <c r="M596" s="30" t="s">
        <v>2126</v>
      </c>
      <c r="N596" s="15" t="s">
        <v>22</v>
      </c>
      <c r="O596" s="17">
        <v>44250.0</v>
      </c>
      <c r="P596" s="18" t="str">
        <f>IFERROR(VLOOKUP(B596,'Cadastro Estacoes'!$A:$B,2,0),"")</f>
        <v>SISMO®BTS</v>
      </c>
      <c r="Q596" s="4"/>
      <c r="R596" s="4"/>
      <c r="S596" s="4"/>
      <c r="T596" s="4"/>
      <c r="U596" s="4"/>
      <c r="V596" s="4"/>
      <c r="W596" s="4"/>
      <c r="X596" s="4"/>
      <c r="Y596" s="4"/>
      <c r="Z596" s="4"/>
    </row>
    <row r="597" ht="12.75" customHeight="1">
      <c r="A597" s="9" t="s">
        <v>2127</v>
      </c>
      <c r="B597" s="10" t="s">
        <v>520</v>
      </c>
      <c r="C597" s="31" t="s">
        <v>2128</v>
      </c>
      <c r="D597" s="12">
        <v>0.0</v>
      </c>
      <c r="E597" s="27" t="s">
        <v>2129</v>
      </c>
      <c r="F597" s="14" t="str">
        <f>IF(Tabela18[[#This Row],[Estações]]="HMOFICINA","VMS",IFERROR(VLOOKUP(B597,'Cadastro Estacoes'!$A$2:$Z$201,26,0),""))</f>
        <v>#ERROR!</v>
      </c>
      <c r="G597" s="18" t="s">
        <v>67</v>
      </c>
      <c r="H597" s="28" t="s">
        <v>2130</v>
      </c>
      <c r="I597" s="29"/>
      <c r="J597" s="29"/>
      <c r="K597" s="15" t="s">
        <v>23</v>
      </c>
      <c r="L597" s="29" t="s">
        <v>52</v>
      </c>
      <c r="M597" s="30" t="s">
        <v>2126</v>
      </c>
      <c r="N597" s="29" t="s">
        <v>22</v>
      </c>
      <c r="O597" s="20">
        <v>44323.0</v>
      </c>
      <c r="P597" s="18" t="str">
        <f>IFERROR(VLOOKUP(B597,'Cadastro Estacoes'!$A:$B,2,0),"")</f>
        <v>SISMO®CATTALINI</v>
      </c>
      <c r="Q597" s="4"/>
      <c r="R597" s="4"/>
      <c r="S597" s="4"/>
      <c r="T597" s="4"/>
      <c r="U597" s="4"/>
      <c r="V597" s="4"/>
      <c r="W597" s="4"/>
      <c r="X597" s="4"/>
      <c r="Y597" s="4"/>
      <c r="Z597" s="4"/>
    </row>
    <row r="598" ht="12.75" customHeight="1">
      <c r="A598" s="9" t="s">
        <v>2131</v>
      </c>
      <c r="B598" s="10" t="s">
        <v>301</v>
      </c>
      <c r="C598" s="11" t="s">
        <v>2132</v>
      </c>
      <c r="D598" s="12">
        <v>0.0</v>
      </c>
      <c r="E598" s="27" t="s">
        <v>2133</v>
      </c>
      <c r="F598" s="14" t="str">
        <f>IF(Tabela18[[#This Row],[Estações]]="HMOFICINA","VMS",IFERROR(VLOOKUP(B598,'Cadastro Estacoes'!$A$2:$Z$201,26,0),""))</f>
        <v>#ERROR!</v>
      </c>
      <c r="G598" s="15" t="s">
        <v>67</v>
      </c>
      <c r="H598" s="15" t="s">
        <v>2134</v>
      </c>
      <c r="I598" s="15"/>
      <c r="J598" s="15"/>
      <c r="K598" s="15" t="s">
        <v>23</v>
      </c>
      <c r="L598" s="15" t="s">
        <v>37</v>
      </c>
      <c r="M598" s="16" t="s">
        <v>2124</v>
      </c>
      <c r="N598" s="15" t="s">
        <v>78</v>
      </c>
      <c r="O598" s="17">
        <v>44278.0</v>
      </c>
      <c r="P598" s="18" t="str">
        <f>IFERROR(VLOOKUP(B598,'Cadastro Estacoes'!$A:$B,2,0),"")</f>
        <v>SISMO®QUIRIRI</v>
      </c>
      <c r="Q598" s="4"/>
      <c r="R598" s="4"/>
      <c r="S598" s="4"/>
      <c r="T598" s="4"/>
      <c r="U598" s="4"/>
      <c r="V598" s="4"/>
      <c r="W598" s="4"/>
      <c r="X598" s="4"/>
      <c r="Y598" s="4"/>
      <c r="Z598" s="4"/>
    </row>
    <row r="599" ht="12.75" customHeight="1">
      <c r="A599" s="9" t="s">
        <v>2135</v>
      </c>
      <c r="B599" s="10" t="s">
        <v>1572</v>
      </c>
      <c r="C599" s="11" t="s">
        <v>2132</v>
      </c>
      <c r="D599" s="12">
        <v>0.0</v>
      </c>
      <c r="E599" s="13" t="s">
        <v>2133</v>
      </c>
      <c r="F599" s="14" t="str">
        <f>IF(Tabela18[[#This Row],[Estações]]="HMOFICINA","VMS",IFERROR(VLOOKUP(B599,'Cadastro Estacoes'!$A$2:$Z$201,26,0),""))</f>
        <v>#ERROR!</v>
      </c>
      <c r="G599" s="15" t="s">
        <v>67</v>
      </c>
      <c r="H599" s="15" t="s">
        <v>2134</v>
      </c>
      <c r="I599" s="15"/>
      <c r="J599" s="15"/>
      <c r="K599" s="15" t="s">
        <v>23</v>
      </c>
      <c r="L599" s="15" t="s">
        <v>37</v>
      </c>
      <c r="M599" s="16" t="s">
        <v>2124</v>
      </c>
      <c r="N599" s="15" t="s">
        <v>78</v>
      </c>
      <c r="O599" s="17">
        <v>44281.0</v>
      </c>
      <c r="P599" s="18" t="str">
        <f>IFERROR(VLOOKUP(B599,'Cadastro Estacoes'!$A:$B,2,0),"")</f>
        <v>SISMO®QUIRIRI</v>
      </c>
      <c r="Q599" s="4"/>
      <c r="R599" s="4"/>
      <c r="S599" s="4"/>
      <c r="T599" s="4"/>
      <c r="U599" s="4"/>
      <c r="V599" s="4"/>
      <c r="W599" s="4"/>
      <c r="X599" s="4"/>
      <c r="Y599" s="4"/>
      <c r="Z599" s="4"/>
    </row>
    <row r="600" ht="12.75" customHeight="1">
      <c r="A600" s="9" t="s">
        <v>2136</v>
      </c>
      <c r="B600" s="10" t="s">
        <v>228</v>
      </c>
      <c r="C600" s="19" t="s">
        <v>2137</v>
      </c>
      <c r="D600" s="12">
        <v>2.0</v>
      </c>
      <c r="E600" s="13" t="s">
        <v>2138</v>
      </c>
      <c r="F600" s="14" t="str">
        <f>IF(Tabela18[[#This Row],[Estações]]="HMOFICINA","VMS",IFERROR(VLOOKUP(B600,'Cadastro Estacoes'!$A$2:$Z$201,26,0),""))</f>
        <v>#ERROR!</v>
      </c>
      <c r="G600" s="15" t="s">
        <v>67</v>
      </c>
      <c r="H600" s="15" t="s">
        <v>2139</v>
      </c>
      <c r="I600" s="15" t="s">
        <v>2140</v>
      </c>
      <c r="J600" s="15"/>
      <c r="K600" s="15"/>
      <c r="L600" s="15" t="s">
        <v>58</v>
      </c>
      <c r="M600" s="16" t="s">
        <v>2070</v>
      </c>
      <c r="N600" s="15" t="s">
        <v>78</v>
      </c>
      <c r="O600" s="17"/>
      <c r="P600" s="18" t="str">
        <f>IFERROR(VLOOKUP(B600,'Cadastro Estacoes'!$A:$B,2,0),"")</f>
        <v>SISMO®TAPAJOS</v>
      </c>
      <c r="Q600" s="4"/>
      <c r="R600" s="4"/>
      <c r="S600" s="4"/>
      <c r="T600" s="4"/>
      <c r="U600" s="4"/>
      <c r="V600" s="4"/>
      <c r="W600" s="4"/>
      <c r="X600" s="4"/>
      <c r="Y600" s="4"/>
      <c r="Z600" s="4"/>
    </row>
    <row r="601" ht="12.75" customHeight="1">
      <c r="A601" s="9" t="s">
        <v>2141</v>
      </c>
      <c r="B601" s="10" t="s">
        <v>96</v>
      </c>
      <c r="C601" s="21" t="s">
        <v>2142</v>
      </c>
      <c r="D601" s="12">
        <v>1.0</v>
      </c>
      <c r="E601" s="13" t="s">
        <v>2138</v>
      </c>
      <c r="F601" s="14" t="str">
        <f>IF(Tabela18[[#This Row],[Estações]]="HMOFICINA","VMS",IFERROR(VLOOKUP(B601,'Cadastro Estacoes'!$A$2:$Z$201,26,0),""))</f>
        <v>#ERROR!</v>
      </c>
      <c r="G601" s="18" t="s">
        <v>67</v>
      </c>
      <c r="H601" s="28" t="s">
        <v>2143</v>
      </c>
      <c r="I601" s="29" t="s">
        <v>2144</v>
      </c>
      <c r="J601" s="29"/>
      <c r="K601" s="15"/>
      <c r="L601" s="29" t="s">
        <v>58</v>
      </c>
      <c r="M601" s="30" t="s">
        <v>2070</v>
      </c>
      <c r="N601" s="29" t="s">
        <v>78</v>
      </c>
      <c r="O601" s="20"/>
      <c r="P601" s="18" t="str">
        <f>IFERROR(VLOOKUP(B601,'Cadastro Estacoes'!$A:$B,2,0),"")</f>
        <v>SISMO®TAPAJOS</v>
      </c>
      <c r="Q601" s="4"/>
      <c r="R601" s="4"/>
      <c r="S601" s="4"/>
      <c r="T601" s="4"/>
      <c r="U601" s="4"/>
      <c r="V601" s="4"/>
      <c r="W601" s="4"/>
      <c r="X601" s="4"/>
      <c r="Y601" s="4"/>
      <c r="Z601" s="4"/>
    </row>
    <row r="602" ht="12.75" customHeight="1">
      <c r="A602" s="9" t="s">
        <v>2145</v>
      </c>
      <c r="B602" s="10" t="s">
        <v>96</v>
      </c>
      <c r="C602" s="21" t="s">
        <v>2146</v>
      </c>
      <c r="D602" s="12">
        <v>1.0</v>
      </c>
      <c r="E602" s="13" t="s">
        <v>2138</v>
      </c>
      <c r="F602" s="14" t="str">
        <f>IF(Tabela18[[#This Row],[Estações]]="HMOFICINA","VMS",IFERROR(VLOOKUP(B602,'Cadastro Estacoes'!$A$2:$Z$201,26,0),""))</f>
        <v>#ERROR!</v>
      </c>
      <c r="G602" s="15" t="s">
        <v>67</v>
      </c>
      <c r="H602" s="15" t="s">
        <v>2147</v>
      </c>
      <c r="I602" s="15" t="s">
        <v>2148</v>
      </c>
      <c r="J602" s="15"/>
      <c r="K602" s="15"/>
      <c r="L602" s="15" t="s">
        <v>58</v>
      </c>
      <c r="M602" s="30" t="s">
        <v>2070</v>
      </c>
      <c r="N602" s="15" t="s">
        <v>78</v>
      </c>
      <c r="O602" s="20"/>
      <c r="P602" s="18" t="str">
        <f>IFERROR(VLOOKUP(B602,'Cadastro Estacoes'!$A:$B,2,0),"")</f>
        <v>SISMO®TAPAJOS</v>
      </c>
      <c r="Q602" s="4"/>
      <c r="R602" s="4"/>
      <c r="S602" s="4"/>
      <c r="T602" s="4"/>
      <c r="U602" s="4"/>
      <c r="V602" s="4"/>
      <c r="W602" s="4"/>
      <c r="X602" s="4"/>
      <c r="Y602" s="4"/>
      <c r="Z602" s="4"/>
    </row>
    <row r="603" ht="12.75" customHeight="1">
      <c r="A603" s="9" t="s">
        <v>2149</v>
      </c>
      <c r="B603" s="10" t="s">
        <v>228</v>
      </c>
      <c r="C603" s="11" t="s">
        <v>2150</v>
      </c>
      <c r="D603" s="12">
        <v>1.0</v>
      </c>
      <c r="E603" s="13" t="s">
        <v>2138</v>
      </c>
      <c r="F603" s="14" t="str">
        <f>IF(Tabela18[[#This Row],[Estações]]="HMOFICINA","VMS",IFERROR(VLOOKUP(B603,'Cadastro Estacoes'!$A$2:$Z$201,26,0),""))</f>
        <v>#ERROR!</v>
      </c>
      <c r="G603" s="15" t="s">
        <v>67</v>
      </c>
      <c r="H603" s="15" t="s">
        <v>2151</v>
      </c>
      <c r="I603" s="15"/>
      <c r="J603" s="15"/>
      <c r="K603" s="15"/>
      <c r="L603" s="15" t="s">
        <v>58</v>
      </c>
      <c r="M603" s="30" t="s">
        <v>2070</v>
      </c>
      <c r="N603" s="15" t="s">
        <v>78</v>
      </c>
      <c r="O603" s="20"/>
      <c r="P603" s="18" t="str">
        <f>IFERROR(VLOOKUP(B603,'Cadastro Estacoes'!$A:$B,2,0),"")</f>
        <v>SISMO®TAPAJOS</v>
      </c>
      <c r="Q603" s="4"/>
      <c r="R603" s="4"/>
      <c r="S603" s="4"/>
      <c r="T603" s="4"/>
      <c r="U603" s="4"/>
      <c r="V603" s="4"/>
      <c r="W603" s="4"/>
      <c r="X603" s="4"/>
      <c r="Y603" s="4"/>
      <c r="Z603" s="4"/>
    </row>
    <row r="604" ht="12.75" customHeight="1">
      <c r="A604" s="9" t="s">
        <v>2152</v>
      </c>
      <c r="B604" s="10" t="s">
        <v>1107</v>
      </c>
      <c r="C604" s="11" t="s">
        <v>2153</v>
      </c>
      <c r="D604" s="12">
        <v>3.0</v>
      </c>
      <c r="E604" s="13" t="s">
        <v>475</v>
      </c>
      <c r="F604" s="14" t="str">
        <f>IF(Tabela18[[#This Row],[Estações]]="HMOFICINA","VMS",IFERROR(VLOOKUP(B604,'Cadastro Estacoes'!$A$2:$Z$201,26,0),""))</f>
        <v>#ERROR!</v>
      </c>
      <c r="G604" s="15" t="s">
        <v>67</v>
      </c>
      <c r="H604" s="15"/>
      <c r="I604" s="15"/>
      <c r="J604" s="15"/>
      <c r="K604" s="15" t="s">
        <v>26</v>
      </c>
      <c r="L604" s="15" t="s">
        <v>26</v>
      </c>
      <c r="M604" s="30" t="s">
        <v>475</v>
      </c>
      <c r="N604" s="15" t="s">
        <v>22</v>
      </c>
      <c r="O604" s="17">
        <v>44258.0</v>
      </c>
      <c r="P604" s="18" t="str">
        <f>IFERROR(VLOOKUP(B604,'Cadastro Estacoes'!$A:$B,2,0),"")</f>
        <v>SISMO®PSE</v>
      </c>
      <c r="Q604" s="4"/>
      <c r="R604" s="4"/>
      <c r="S604" s="4"/>
      <c r="T604" s="4"/>
      <c r="U604" s="4"/>
      <c r="V604" s="4"/>
      <c r="W604" s="4"/>
      <c r="X604" s="4"/>
      <c r="Y604" s="4"/>
      <c r="Z604" s="4"/>
    </row>
    <row r="605" ht="12.75" customHeight="1">
      <c r="A605" s="9" t="s">
        <v>2154</v>
      </c>
      <c r="B605" s="10" t="s">
        <v>1170</v>
      </c>
      <c r="C605" s="21" t="s">
        <v>2155</v>
      </c>
      <c r="D605" s="12">
        <v>1.0</v>
      </c>
      <c r="E605" s="13" t="s">
        <v>2156</v>
      </c>
      <c r="F605" s="14" t="str">
        <f>IF(Tabela18[[#This Row],[Estações]]="HMOFICINA","VMS",IFERROR(VLOOKUP(B605,'Cadastro Estacoes'!$A$2:$Z$201,26,0),""))</f>
        <v>#ERROR!</v>
      </c>
      <c r="G605" s="15" t="s">
        <v>67</v>
      </c>
      <c r="H605" s="28" t="s">
        <v>2157</v>
      </c>
      <c r="I605" s="29"/>
      <c r="J605" s="29"/>
      <c r="K605" s="15" t="s">
        <v>58</v>
      </c>
      <c r="L605" s="29" t="s">
        <v>52</v>
      </c>
      <c r="M605" s="30" t="s">
        <v>475</v>
      </c>
      <c r="N605" s="15" t="s">
        <v>22</v>
      </c>
      <c r="O605" s="20" t="s">
        <v>475</v>
      </c>
      <c r="P605" s="18" t="str">
        <f>IFERROR(VLOOKUP(B605,'Cadastro Estacoes'!$A:$B,2,0),"")</f>
        <v>SISMO®BTS</v>
      </c>
      <c r="Q605" s="4"/>
      <c r="R605" s="4"/>
      <c r="S605" s="4"/>
      <c r="T605" s="4"/>
      <c r="U605" s="4"/>
      <c r="V605" s="4"/>
      <c r="W605" s="4"/>
      <c r="X605" s="4"/>
      <c r="Y605" s="4"/>
      <c r="Z605" s="4"/>
    </row>
    <row r="606" ht="12.75" customHeight="1">
      <c r="A606" s="9" t="s">
        <v>2158</v>
      </c>
      <c r="B606" s="10" t="s">
        <v>1170</v>
      </c>
      <c r="C606" s="11" t="s">
        <v>1628</v>
      </c>
      <c r="D606" s="12">
        <v>1.0</v>
      </c>
      <c r="E606" s="13" t="s">
        <v>2156</v>
      </c>
      <c r="F606" s="14" t="str">
        <f>IF(Tabela18[[#This Row],[Estações]]="HMOFICINA","VMS",IFERROR(VLOOKUP(B606,'Cadastro Estacoes'!$A$2:$Z$201,26,0),""))</f>
        <v>#ERROR!</v>
      </c>
      <c r="G606" s="15" t="s">
        <v>67</v>
      </c>
      <c r="H606" s="15"/>
      <c r="I606" s="15"/>
      <c r="J606" s="15"/>
      <c r="K606" s="15" t="s">
        <v>58</v>
      </c>
      <c r="L606" s="15" t="s">
        <v>52</v>
      </c>
      <c r="M606" s="30" t="s">
        <v>475</v>
      </c>
      <c r="N606" s="15" t="s">
        <v>78</v>
      </c>
      <c r="O606" s="17" t="s">
        <v>475</v>
      </c>
      <c r="P606" s="18" t="str">
        <f>IFERROR(VLOOKUP(B606,'Cadastro Estacoes'!$A:$B,2,0),"")</f>
        <v>SISMO®BTS</v>
      </c>
      <c r="Q606" s="4"/>
      <c r="R606" s="4"/>
      <c r="S606" s="4"/>
      <c r="T606" s="4"/>
      <c r="U606" s="4"/>
      <c r="V606" s="4"/>
      <c r="W606" s="4"/>
      <c r="X606" s="4"/>
      <c r="Y606" s="4"/>
      <c r="Z606" s="4"/>
    </row>
    <row r="607" ht="12.75" customHeight="1">
      <c r="A607" s="9" t="s">
        <v>2159</v>
      </c>
      <c r="B607" s="10" t="s">
        <v>1179</v>
      </c>
      <c r="C607" s="11" t="s">
        <v>2155</v>
      </c>
      <c r="D607" s="12">
        <v>1.0</v>
      </c>
      <c r="E607" s="13" t="s">
        <v>2156</v>
      </c>
      <c r="F607" s="14" t="str">
        <f>IF(Tabela18[[#This Row],[Estações]]="HMOFICINA","VMS",IFERROR(VLOOKUP(B607,'Cadastro Estacoes'!$A$2:$Z$201,26,0),""))</f>
        <v>#ERROR!</v>
      </c>
      <c r="G607" s="15" t="s">
        <v>67</v>
      </c>
      <c r="H607" s="15" t="s">
        <v>2157</v>
      </c>
      <c r="I607" s="15"/>
      <c r="J607" s="15"/>
      <c r="K607" s="15" t="s">
        <v>58</v>
      </c>
      <c r="L607" s="15" t="s">
        <v>52</v>
      </c>
      <c r="M607" s="30" t="s">
        <v>475</v>
      </c>
      <c r="N607" s="15" t="s">
        <v>22</v>
      </c>
      <c r="O607" s="17" t="s">
        <v>475</v>
      </c>
      <c r="P607" s="18" t="str">
        <f>IFERROR(VLOOKUP(B607,'Cadastro Estacoes'!$A:$B,2,0),"")</f>
        <v>SISMO®BTS</v>
      </c>
      <c r="Q607" s="4"/>
      <c r="R607" s="4"/>
      <c r="S607" s="4"/>
      <c r="T607" s="4"/>
      <c r="U607" s="4"/>
      <c r="V607" s="4"/>
      <c r="W607" s="4"/>
      <c r="X607" s="4"/>
      <c r="Y607" s="4"/>
      <c r="Z607" s="4"/>
    </row>
    <row r="608" ht="12.75" customHeight="1">
      <c r="A608" s="9" t="s">
        <v>2160</v>
      </c>
      <c r="B608" s="10" t="s">
        <v>1179</v>
      </c>
      <c r="C608" s="11" t="s">
        <v>2161</v>
      </c>
      <c r="D608" s="12">
        <v>1.0</v>
      </c>
      <c r="E608" s="13" t="s">
        <v>2156</v>
      </c>
      <c r="F608" s="14" t="str">
        <f>IF(Tabela18[[#This Row],[Estações]]="HMOFICINA","VMS",IFERROR(VLOOKUP(B608,'Cadastro Estacoes'!$A$2:$Z$201,26,0),""))</f>
        <v>#ERROR!</v>
      </c>
      <c r="G608" s="15" t="s">
        <v>67</v>
      </c>
      <c r="H608" s="15"/>
      <c r="I608" s="15"/>
      <c r="J608" s="15"/>
      <c r="K608" s="15" t="s">
        <v>58</v>
      </c>
      <c r="L608" s="15" t="s">
        <v>52</v>
      </c>
      <c r="M608" s="16" t="s">
        <v>475</v>
      </c>
      <c r="N608" s="15" t="s">
        <v>78</v>
      </c>
      <c r="O608" s="17" t="s">
        <v>475</v>
      </c>
      <c r="P608" s="18" t="str">
        <f>IFERROR(VLOOKUP(B608,'Cadastro Estacoes'!$A:$B,2,0),"")</f>
        <v>SISMO®BTS</v>
      </c>
      <c r="Q608" s="4"/>
      <c r="R608" s="4"/>
      <c r="S608" s="4"/>
      <c r="T608" s="4"/>
      <c r="U608" s="4"/>
      <c r="V608" s="4"/>
      <c r="W608" s="4"/>
      <c r="X608" s="4"/>
      <c r="Y608" s="4"/>
      <c r="Z608" s="4"/>
    </row>
    <row r="609" ht="12.75" customHeight="1">
      <c r="A609" s="9" t="s">
        <v>2162</v>
      </c>
      <c r="B609" s="10" t="s">
        <v>136</v>
      </c>
      <c r="C609" s="21" t="s">
        <v>2163</v>
      </c>
      <c r="D609" s="12">
        <v>0.0</v>
      </c>
      <c r="E609" s="27" t="s">
        <v>1563</v>
      </c>
      <c r="F609" s="14" t="str">
        <f>IF(Tabela18[[#This Row],[Estações]]="HMOFICINA","VMS",IFERROR(VLOOKUP(B609,'Cadastro Estacoes'!$A$2:$Z$201,26,0),""))</f>
        <v>#ERROR!</v>
      </c>
      <c r="G609" s="18" t="s">
        <v>67</v>
      </c>
      <c r="H609" s="28"/>
      <c r="I609" s="29" t="s">
        <v>2164</v>
      </c>
      <c r="J609" s="29"/>
      <c r="K609" s="15" t="s">
        <v>19</v>
      </c>
      <c r="L609" s="29" t="s">
        <v>19</v>
      </c>
      <c r="M609" s="30" t="s">
        <v>475</v>
      </c>
      <c r="N609" s="29" t="s">
        <v>22</v>
      </c>
      <c r="O609" s="20">
        <v>44258.0</v>
      </c>
      <c r="P609" s="18" t="str">
        <f>IFERROR(VLOOKUP(B609,'Cadastro Estacoes'!$A:$B,2,0),"")</f>
        <v>SISMO®VALEPDM</v>
      </c>
      <c r="Q609" s="4"/>
      <c r="R609" s="4"/>
      <c r="S609" s="4"/>
      <c r="T609" s="4"/>
      <c r="U609" s="4"/>
      <c r="V609" s="4"/>
      <c r="W609" s="4"/>
      <c r="X609" s="4"/>
      <c r="Y609" s="4"/>
      <c r="Z609" s="4"/>
    </row>
    <row r="610" ht="12.75" customHeight="1">
      <c r="A610" s="9" t="s">
        <v>2165</v>
      </c>
      <c r="B610" s="10" t="s">
        <v>661</v>
      </c>
      <c r="C610" s="11" t="s">
        <v>2166</v>
      </c>
      <c r="D610" s="12">
        <v>1.0</v>
      </c>
      <c r="E610" s="13" t="s">
        <v>2138</v>
      </c>
      <c r="F610" s="14" t="str">
        <f>IF(Tabela18[[#This Row],[Estações]]="HMOFICINA","VMS",IFERROR(VLOOKUP(B610,'Cadastro Estacoes'!$A$2:$Z$201,26,0),""))</f>
        <v>#ERROR!</v>
      </c>
      <c r="G610" s="15" t="s">
        <v>67</v>
      </c>
      <c r="H610" s="15"/>
      <c r="I610" s="15" t="s">
        <v>2167</v>
      </c>
      <c r="J610" s="15"/>
      <c r="K610" s="15" t="s">
        <v>52</v>
      </c>
      <c r="L610" s="15" t="s">
        <v>19</v>
      </c>
      <c r="M610" s="16" t="s">
        <v>2070</v>
      </c>
      <c r="N610" s="15" t="s">
        <v>22</v>
      </c>
      <c r="O610" s="17">
        <v>44260.0</v>
      </c>
      <c r="P610" s="18" t="str">
        <f>IFERROR(VLOOKUP(B610,'Cadastro Estacoes'!$A:$B,2,0),"")</f>
        <v>SISMO®UBU</v>
      </c>
      <c r="Q610" s="4"/>
      <c r="R610" s="4"/>
      <c r="S610" s="4"/>
      <c r="T610" s="4"/>
      <c r="U610" s="4"/>
      <c r="V610" s="4"/>
      <c r="W610" s="4"/>
      <c r="X610" s="4"/>
      <c r="Y610" s="4"/>
      <c r="Z610" s="4"/>
    </row>
    <row r="611" ht="12.75" customHeight="1">
      <c r="A611" s="9" t="s">
        <v>2168</v>
      </c>
      <c r="B611" s="10" t="s">
        <v>651</v>
      </c>
      <c r="C611" s="11" t="s">
        <v>2169</v>
      </c>
      <c r="D611" s="12">
        <v>0.0</v>
      </c>
      <c r="E611" s="13" t="s">
        <v>2138</v>
      </c>
      <c r="F611" s="14" t="str">
        <f>IF(Tabela18[[#This Row],[Estações]]="HMOFICINA","VMS",IFERROR(VLOOKUP(B611,'Cadastro Estacoes'!$A$2:$Z$201,26,0),""))</f>
        <v>#ERROR!</v>
      </c>
      <c r="G611" s="15" t="s">
        <v>67</v>
      </c>
      <c r="H611" s="15"/>
      <c r="I611" s="15"/>
      <c r="J611" s="15"/>
      <c r="K611" s="15"/>
      <c r="L611" s="15" t="s">
        <v>19</v>
      </c>
      <c r="M611" s="16" t="s">
        <v>2070</v>
      </c>
      <c r="N611" s="15" t="s">
        <v>78</v>
      </c>
      <c r="O611" s="17">
        <v>44344.0</v>
      </c>
      <c r="P611" s="18" t="str">
        <f>IFERROR(VLOOKUP(B611,'Cadastro Estacoes'!$A:$B,2,0),"")</f>
        <v>SISMO®UBU</v>
      </c>
      <c r="Q611" s="4"/>
      <c r="R611" s="4"/>
      <c r="S611" s="4"/>
      <c r="T611" s="4"/>
      <c r="U611" s="4"/>
      <c r="V611" s="4"/>
      <c r="W611" s="4"/>
      <c r="X611" s="4"/>
      <c r="Y611" s="4"/>
      <c r="Z611" s="4"/>
    </row>
    <row r="612" ht="12.75" customHeight="1">
      <c r="A612" s="9" t="s">
        <v>2170</v>
      </c>
      <c r="B612" s="10" t="s">
        <v>795</v>
      </c>
      <c r="C612" s="21" t="s">
        <v>2171</v>
      </c>
      <c r="D612" s="12">
        <v>0.0</v>
      </c>
      <c r="E612" s="27" t="s">
        <v>2172</v>
      </c>
      <c r="F612" s="14" t="str">
        <f>IF(Tabela18[[#This Row],[Estações]]="HMOFICINA","VMS",IFERROR(VLOOKUP(B612,'Cadastro Estacoes'!$A$2:$Z$201,26,0),""))</f>
        <v>#ERROR!</v>
      </c>
      <c r="G612" s="15" t="s">
        <v>67</v>
      </c>
      <c r="H612" s="15" t="s">
        <v>2173</v>
      </c>
      <c r="I612" s="15"/>
      <c r="J612" s="15"/>
      <c r="K612" s="15" t="s">
        <v>52</v>
      </c>
      <c r="L612" s="15" t="s">
        <v>30</v>
      </c>
      <c r="M612" s="16" t="s">
        <v>475</v>
      </c>
      <c r="N612" s="15" t="s">
        <v>22</v>
      </c>
      <c r="O612" s="17">
        <v>44260.0</v>
      </c>
      <c r="P612" s="18" t="str">
        <f>IFERROR(VLOOKUP(B612,'Cadastro Estacoes'!$A:$B,2,0),"")</f>
        <v>SISMO®TEBIG</v>
      </c>
      <c r="Q612" s="4"/>
      <c r="R612" s="4"/>
      <c r="S612" s="4"/>
      <c r="T612" s="4"/>
      <c r="U612" s="4"/>
      <c r="V612" s="4"/>
      <c r="W612" s="4"/>
      <c r="X612" s="4"/>
      <c r="Y612" s="4"/>
      <c r="Z612" s="4"/>
    </row>
    <row r="613" ht="12.75" customHeight="1">
      <c r="A613" s="9" t="s">
        <v>2174</v>
      </c>
      <c r="B613" s="10" t="s">
        <v>795</v>
      </c>
      <c r="C613" s="21" t="s">
        <v>2175</v>
      </c>
      <c r="D613" s="12">
        <v>0.0</v>
      </c>
      <c r="E613" s="27" t="s">
        <v>2090</v>
      </c>
      <c r="F613" s="14" t="str">
        <f>IF(Tabela18[[#This Row],[Estações]]="HMOFICINA","VMS",IFERROR(VLOOKUP(B613,'Cadastro Estacoes'!$A$2:$Z$201,26,0),""))</f>
        <v>#ERROR!</v>
      </c>
      <c r="G613" s="18" t="s">
        <v>67</v>
      </c>
      <c r="H613" s="28"/>
      <c r="I613" s="29"/>
      <c r="J613" s="29"/>
      <c r="K613" s="15" t="s">
        <v>52</v>
      </c>
      <c r="L613" s="29" t="s">
        <v>30</v>
      </c>
      <c r="M613" s="30" t="s">
        <v>475</v>
      </c>
      <c r="N613" s="29" t="s">
        <v>78</v>
      </c>
      <c r="O613" s="20">
        <v>44305.0</v>
      </c>
      <c r="P613" s="18" t="str">
        <f>IFERROR(VLOOKUP(B613,'Cadastro Estacoes'!$A:$B,2,0),"")</f>
        <v>SISMO®TEBIG</v>
      </c>
      <c r="Q613" s="4"/>
      <c r="R613" s="4"/>
      <c r="S613" s="4"/>
      <c r="T613" s="4"/>
      <c r="U613" s="4"/>
      <c r="V613" s="4"/>
      <c r="W613" s="4"/>
      <c r="X613" s="4"/>
      <c r="Y613" s="4"/>
      <c r="Z613" s="4"/>
    </row>
    <row r="614" ht="12.75" customHeight="1">
      <c r="A614" s="9" t="s">
        <v>2176</v>
      </c>
      <c r="B614" s="10" t="s">
        <v>795</v>
      </c>
      <c r="C614" s="11" t="s">
        <v>2033</v>
      </c>
      <c r="D614" s="12">
        <v>0.0</v>
      </c>
      <c r="E614" s="13" t="s">
        <v>2090</v>
      </c>
      <c r="F614" s="14" t="str">
        <f>IF(Tabela18[[#This Row],[Estações]]="HMOFICINA","VMS",IFERROR(VLOOKUP(B614,'Cadastro Estacoes'!$A$2:$Z$201,26,0),""))</f>
        <v>#ERROR!</v>
      </c>
      <c r="G614" s="15" t="s">
        <v>67</v>
      </c>
      <c r="H614" s="15" t="s">
        <v>2177</v>
      </c>
      <c r="I614" s="15"/>
      <c r="J614" s="15"/>
      <c r="K614" s="15" t="s">
        <v>52</v>
      </c>
      <c r="L614" s="15" t="s">
        <v>30</v>
      </c>
      <c r="M614" s="16" t="s">
        <v>475</v>
      </c>
      <c r="N614" s="15" t="s">
        <v>78</v>
      </c>
      <c r="O614" s="17">
        <v>44305.0</v>
      </c>
      <c r="P614" s="18" t="str">
        <f>IFERROR(VLOOKUP(B614,'Cadastro Estacoes'!$A:$B,2,0),"")</f>
        <v>SISMO®TEBIG</v>
      </c>
      <c r="Q614" s="4"/>
      <c r="R614" s="4"/>
      <c r="S614" s="4"/>
      <c r="T614" s="4"/>
      <c r="U614" s="4"/>
      <c r="V614" s="4"/>
      <c r="W614" s="4"/>
      <c r="X614" s="4"/>
      <c r="Y614" s="4"/>
      <c r="Z614" s="4"/>
    </row>
    <row r="615" ht="12.75" customHeight="1">
      <c r="A615" s="9" t="s">
        <v>2178</v>
      </c>
      <c r="B615" s="10" t="s">
        <v>123</v>
      </c>
      <c r="C615" s="11" t="s">
        <v>2179</v>
      </c>
      <c r="D615" s="12">
        <v>0.0</v>
      </c>
      <c r="E615" s="13" t="s">
        <v>1563</v>
      </c>
      <c r="F615" s="14" t="str">
        <f>IF(Tabela18[[#This Row],[Estações]]="HMOFICINA","VMS",IFERROR(VLOOKUP(B615,'Cadastro Estacoes'!$A$2:$Z$201,26,0),""))</f>
        <v>#ERROR!</v>
      </c>
      <c r="G615" s="15" t="s">
        <v>67</v>
      </c>
      <c r="H615" s="15"/>
      <c r="I615" s="15"/>
      <c r="J615" s="15"/>
      <c r="K615" s="15" t="s">
        <v>19</v>
      </c>
      <c r="L615" s="15" t="s">
        <v>19</v>
      </c>
      <c r="M615" s="16" t="s">
        <v>475</v>
      </c>
      <c r="N615" s="15" t="s">
        <v>22</v>
      </c>
      <c r="O615" s="17">
        <v>44231.0</v>
      </c>
      <c r="P615" s="18" t="str">
        <f>IFERROR(VLOOKUP(B615,'Cadastro Estacoes'!$A:$B,2,0),"")</f>
        <v>SISMO®VALEPDM</v>
      </c>
      <c r="Q615" s="4"/>
      <c r="R615" s="4"/>
      <c r="S615" s="4"/>
      <c r="T615" s="4"/>
      <c r="U615" s="4"/>
      <c r="V615" s="4"/>
      <c r="W615" s="4"/>
      <c r="X615" s="4"/>
      <c r="Y615" s="4"/>
      <c r="Z615" s="4"/>
    </row>
    <row r="616" ht="12.75" customHeight="1">
      <c r="A616" s="9" t="s">
        <v>2180</v>
      </c>
      <c r="B616" s="10" t="s">
        <v>465</v>
      </c>
      <c r="C616" s="11" t="s">
        <v>2181</v>
      </c>
      <c r="D616" s="12">
        <v>0.0</v>
      </c>
      <c r="E616" s="13" t="s">
        <v>1953</v>
      </c>
      <c r="F616" s="14" t="str">
        <f>IF(Tabela18[[#This Row],[Estações]]="HMOFICINA","VMS",IFERROR(VLOOKUP(B616,'Cadastro Estacoes'!$A$2:$Z$201,26,0),""))</f>
        <v>#ERROR!</v>
      </c>
      <c r="G616" s="15" t="s">
        <v>67</v>
      </c>
      <c r="H616" s="15" t="s">
        <v>2182</v>
      </c>
      <c r="I616" s="15" t="s">
        <v>2183</v>
      </c>
      <c r="J616" s="15"/>
      <c r="K616" s="15" t="s">
        <v>26</v>
      </c>
      <c r="L616" s="15" t="s">
        <v>40</v>
      </c>
      <c r="M616" s="16" t="s">
        <v>489</v>
      </c>
      <c r="N616" s="15" t="s">
        <v>78</v>
      </c>
      <c r="O616" s="17" t="s">
        <v>489</v>
      </c>
      <c r="P616" s="18" t="str">
        <f>IFERROR(VLOOKUP(B616,'Cadastro Estacoes'!$A:$B,2,0),"")</f>
        <v>SISMO®ALEMOA</v>
      </c>
      <c r="Q616" s="4"/>
      <c r="R616" s="4"/>
      <c r="S616" s="4"/>
      <c r="T616" s="4"/>
      <c r="U616" s="4"/>
      <c r="V616" s="4"/>
      <c r="W616" s="4"/>
      <c r="X616" s="4"/>
      <c r="Y616" s="4"/>
      <c r="Z616" s="4"/>
    </row>
    <row r="617" ht="12.75" customHeight="1">
      <c r="A617" s="9" t="s">
        <v>2184</v>
      </c>
      <c r="B617" s="10" t="s">
        <v>74</v>
      </c>
      <c r="C617" s="21" t="s">
        <v>2185</v>
      </c>
      <c r="D617" s="12">
        <v>2.0</v>
      </c>
      <c r="E617" s="27" t="s">
        <v>1333</v>
      </c>
      <c r="F617" s="14" t="str">
        <f>IF(Tabela18[[#This Row],[Estações]]="HMOFICINA","VMS",IFERROR(VLOOKUP(B617,'Cadastro Estacoes'!$A$2:$Z$201,26,0),""))</f>
        <v>#ERROR!</v>
      </c>
      <c r="G617" s="18" t="s">
        <v>1114</v>
      </c>
      <c r="H617" s="28" t="s">
        <v>2186</v>
      </c>
      <c r="I617" s="29"/>
      <c r="J617" s="29"/>
      <c r="K617" s="15" t="s">
        <v>26</v>
      </c>
      <c r="L617" s="29" t="s">
        <v>26</v>
      </c>
      <c r="M617" s="30" t="s">
        <v>494</v>
      </c>
      <c r="N617" s="29" t="s">
        <v>78</v>
      </c>
      <c r="O617" s="20" t="s">
        <v>494</v>
      </c>
      <c r="P617" s="18" t="str">
        <f>IFERROR(VLOOKUP(B617,'Cadastro Estacoes'!$A:$B,2,0),"")</f>
        <v>SISMO®CSN</v>
      </c>
      <c r="Q617" s="4"/>
      <c r="R617" s="4"/>
      <c r="S617" s="4"/>
      <c r="T617" s="4"/>
      <c r="U617" s="4"/>
      <c r="V617" s="4"/>
      <c r="W617" s="4"/>
      <c r="X617" s="4"/>
      <c r="Y617" s="4"/>
      <c r="Z617" s="4"/>
    </row>
    <row r="618" ht="12.75" customHeight="1">
      <c r="A618" s="9" t="s">
        <v>2187</v>
      </c>
      <c r="B618" s="10" t="s">
        <v>929</v>
      </c>
      <c r="C618" s="11" t="s">
        <v>2188</v>
      </c>
      <c r="D618" s="12">
        <v>0.0</v>
      </c>
      <c r="E618" s="13" t="s">
        <v>2189</v>
      </c>
      <c r="F618" s="14" t="str">
        <f>IF(Tabela18[[#This Row],[Estações]]="HMOFICINA","VMS",IFERROR(VLOOKUP(B618,'Cadastro Estacoes'!$A$2:$Z$201,26,0),""))</f>
        <v>#ERROR!</v>
      </c>
      <c r="G618" s="15" t="s">
        <v>67</v>
      </c>
      <c r="H618" s="15"/>
      <c r="I618" s="15"/>
      <c r="J618" s="15"/>
      <c r="K618" s="15"/>
      <c r="L618" s="15" t="s">
        <v>52</v>
      </c>
      <c r="M618" s="16" t="s">
        <v>2190</v>
      </c>
      <c r="N618" s="15" t="s">
        <v>78</v>
      </c>
      <c r="O618" s="17"/>
      <c r="P618" s="18" t="str">
        <f>IFERROR(VLOOKUP(B618,'Cadastro Estacoes'!$A:$B,2,0),"")</f>
        <v>SISMO®GUANABARA</v>
      </c>
      <c r="Q618" s="4"/>
      <c r="R618" s="4"/>
      <c r="S618" s="4"/>
      <c r="T618" s="4"/>
      <c r="U618" s="4"/>
      <c r="V618" s="4"/>
      <c r="W618" s="4"/>
      <c r="X618" s="4"/>
      <c r="Y618" s="4"/>
      <c r="Z618" s="4"/>
    </row>
    <row r="619" ht="12.75" customHeight="1">
      <c r="A619" s="9" t="s">
        <v>2191</v>
      </c>
      <c r="B619" s="10" t="s">
        <v>929</v>
      </c>
      <c r="C619" s="11" t="s">
        <v>2192</v>
      </c>
      <c r="D619" s="12">
        <v>0.0</v>
      </c>
      <c r="E619" s="13" t="s">
        <v>2190</v>
      </c>
      <c r="F619" s="14" t="str">
        <f>IF(Tabela18[[#This Row],[Estações]]="HMOFICINA","VMS",IFERROR(VLOOKUP(B619,'Cadastro Estacoes'!$A$2:$Z$201,26,0),""))</f>
        <v>#ERROR!</v>
      </c>
      <c r="G619" s="15" t="s">
        <v>67</v>
      </c>
      <c r="H619" s="15" t="s">
        <v>2193</v>
      </c>
      <c r="I619" s="15" t="s">
        <v>2194</v>
      </c>
      <c r="J619" s="15"/>
      <c r="K619" s="15" t="s">
        <v>30</v>
      </c>
      <c r="L619" s="15" t="s">
        <v>52</v>
      </c>
      <c r="M619" s="16" t="s">
        <v>2190</v>
      </c>
      <c r="N619" s="15" t="s">
        <v>22</v>
      </c>
      <c r="O619" s="17">
        <v>44270.0</v>
      </c>
      <c r="P619" s="18" t="str">
        <f>IFERROR(VLOOKUP(B619,'Cadastro Estacoes'!$A:$B,2,0),"")</f>
        <v>SISMO®GUANABARA</v>
      </c>
      <c r="Q619" s="4"/>
      <c r="R619" s="4"/>
      <c r="S619" s="4"/>
      <c r="T619" s="4"/>
      <c r="U619" s="4"/>
      <c r="V619" s="4"/>
      <c r="W619" s="4"/>
      <c r="X619" s="4"/>
      <c r="Y619" s="4"/>
      <c r="Z619" s="4"/>
    </row>
    <row r="620" ht="12.75" customHeight="1">
      <c r="A620" s="9" t="s">
        <v>2195</v>
      </c>
      <c r="B620" s="10" t="s">
        <v>1603</v>
      </c>
      <c r="C620" s="11" t="s">
        <v>2196</v>
      </c>
      <c r="D620" s="12">
        <v>0.0</v>
      </c>
      <c r="E620" s="13" t="s">
        <v>2197</v>
      </c>
      <c r="F620" s="14" t="str">
        <f>IF(Tabela18[[#This Row],[Estações]]="HMOFICINA","VMS",IFERROR(VLOOKUP(B620,'Cadastro Estacoes'!$A$2:$Z$201,26,0),""))</f>
        <v>#ERROR!</v>
      </c>
      <c r="G620" s="15" t="s">
        <v>67</v>
      </c>
      <c r="H620" s="15" t="s">
        <v>2198</v>
      </c>
      <c r="I620" s="15"/>
      <c r="J620" s="15"/>
      <c r="K620" s="15" t="s">
        <v>52</v>
      </c>
      <c r="L620" s="15" t="s">
        <v>37</v>
      </c>
      <c r="M620" s="16" t="s">
        <v>2199</v>
      </c>
      <c r="N620" s="15" t="s">
        <v>78</v>
      </c>
      <c r="O620" s="17">
        <v>44329.0</v>
      </c>
      <c r="P620" s="18" t="str">
        <f>IFERROR(VLOOKUP(B620,'Cadastro Estacoes'!$A:$B,2,0),"")</f>
        <v>SISMO®TEBIG</v>
      </c>
      <c r="Q620" s="4"/>
      <c r="R620" s="4"/>
      <c r="S620" s="4"/>
      <c r="T620" s="4"/>
      <c r="U620" s="4"/>
      <c r="V620" s="4"/>
      <c r="W620" s="4"/>
      <c r="X620" s="4"/>
      <c r="Y620" s="4"/>
      <c r="Z620" s="4"/>
    </row>
    <row r="621" ht="12.75" customHeight="1">
      <c r="A621" s="9" t="s">
        <v>2200</v>
      </c>
      <c r="B621" s="10" t="s">
        <v>1170</v>
      </c>
      <c r="C621" s="21" t="s">
        <v>1628</v>
      </c>
      <c r="D621" s="12">
        <v>1.0</v>
      </c>
      <c r="E621" s="27">
        <v>44321.0</v>
      </c>
      <c r="F621" s="14" t="str">
        <f>IF(Tabela18[[#This Row],[Estações]]="HMOFICINA","VMS",IFERROR(VLOOKUP(B621,'Cadastro Estacoes'!$A$2:$Z$201,26,0),""))</f>
        <v>#ERROR!</v>
      </c>
      <c r="G621" s="18" t="s">
        <v>67</v>
      </c>
      <c r="H621" s="28"/>
      <c r="I621" s="29"/>
      <c r="J621" s="29"/>
      <c r="K621" s="15" t="s">
        <v>23</v>
      </c>
      <c r="L621" s="29" t="s">
        <v>52</v>
      </c>
      <c r="M621" s="30">
        <v>44258.0</v>
      </c>
      <c r="N621" s="29" t="s">
        <v>78</v>
      </c>
      <c r="O621" s="17">
        <v>44356.0</v>
      </c>
      <c r="P621" s="18" t="str">
        <f>IFERROR(VLOOKUP(B621,'Cadastro Estacoes'!$A:$B,2,0),"")</f>
        <v>SISMO®BTS</v>
      </c>
      <c r="Q621" s="4"/>
      <c r="R621" s="4"/>
      <c r="S621" s="4"/>
      <c r="T621" s="4"/>
      <c r="U621" s="4"/>
      <c r="V621" s="4"/>
      <c r="W621" s="4"/>
      <c r="X621" s="4"/>
      <c r="Y621" s="4"/>
      <c r="Z621" s="4"/>
    </row>
    <row r="622" ht="12.75" customHeight="1">
      <c r="A622" s="9" t="s">
        <v>2201</v>
      </c>
      <c r="B622" s="10" t="s">
        <v>74</v>
      </c>
      <c r="C622" s="11" t="s">
        <v>2185</v>
      </c>
      <c r="D622" s="12">
        <v>0.0</v>
      </c>
      <c r="E622" s="13">
        <v>43920.0</v>
      </c>
      <c r="F622" s="14" t="str">
        <f>IF(Tabela18[[#This Row],[Estações]]="HMOFICINA","VMS",IFERROR(VLOOKUP(B622,'Cadastro Estacoes'!$A$2:$Z$201,26,0),""))</f>
        <v>#ERROR!</v>
      </c>
      <c r="G622" s="15" t="s">
        <v>1114</v>
      </c>
      <c r="H622" s="15" t="s">
        <v>2202</v>
      </c>
      <c r="I622" s="15" t="s">
        <v>2203</v>
      </c>
      <c r="J622" s="15"/>
      <c r="K622" s="15" t="s">
        <v>26</v>
      </c>
      <c r="L622" s="15" t="s">
        <v>26</v>
      </c>
      <c r="M622" s="16">
        <v>44266.0</v>
      </c>
      <c r="N622" s="15" t="s">
        <v>78</v>
      </c>
      <c r="O622" s="17">
        <v>44266.0</v>
      </c>
      <c r="P622" s="18" t="str">
        <f>IFERROR(VLOOKUP(B622,'Cadastro Estacoes'!$A:$B,2,0),"")</f>
        <v>SISMO®CSN</v>
      </c>
      <c r="Q622" s="4"/>
      <c r="R622" s="4"/>
      <c r="S622" s="4"/>
      <c r="T622" s="4"/>
      <c r="U622" s="4"/>
      <c r="V622" s="4"/>
      <c r="W622" s="4"/>
      <c r="X622" s="4"/>
      <c r="Y622" s="4"/>
      <c r="Z622" s="4"/>
    </row>
    <row r="623" ht="12.75" customHeight="1">
      <c r="A623" s="9" t="s">
        <v>2204</v>
      </c>
      <c r="B623" s="10" t="s">
        <v>1603</v>
      </c>
      <c r="C623" s="11" t="s">
        <v>2205</v>
      </c>
      <c r="D623" s="12">
        <v>3.0</v>
      </c>
      <c r="E623" s="13">
        <v>44393.0</v>
      </c>
      <c r="F623" s="14" t="str">
        <f>IF(Tabela18[[#This Row],[Estações]]="HMOFICINA","VMS",IFERROR(VLOOKUP(B623,'Cadastro Estacoes'!$A$2:$Z$201,26,0),""))</f>
        <v>#ERROR!</v>
      </c>
      <c r="G623" s="15" t="s">
        <v>67</v>
      </c>
      <c r="H623" s="15" t="s">
        <v>2206</v>
      </c>
      <c r="I623" s="15"/>
      <c r="J623" s="15"/>
      <c r="K623" s="15" t="s">
        <v>52</v>
      </c>
      <c r="L623" s="15" t="s">
        <v>30</v>
      </c>
      <c r="M623" s="16">
        <v>44271.0</v>
      </c>
      <c r="N623" s="15" t="s">
        <v>78</v>
      </c>
      <c r="O623" s="17">
        <v>44378.0</v>
      </c>
      <c r="P623" s="18" t="str">
        <f>IFERROR(VLOOKUP(B623,'Cadastro Estacoes'!$A:$B,2,0),"")</f>
        <v>SISMO®TEBIG</v>
      </c>
      <c r="Q623" s="4"/>
      <c r="R623" s="4"/>
      <c r="S623" s="4"/>
      <c r="T623" s="4"/>
      <c r="U623" s="4"/>
      <c r="V623" s="4"/>
      <c r="W623" s="4"/>
      <c r="X623" s="4"/>
      <c r="Y623" s="4"/>
      <c r="Z623" s="4"/>
    </row>
    <row r="624" ht="12.75" customHeight="1">
      <c r="A624" s="9" t="s">
        <v>2207</v>
      </c>
      <c r="B624" s="10" t="s">
        <v>795</v>
      </c>
      <c r="C624" s="11" t="s">
        <v>2205</v>
      </c>
      <c r="D624" s="12">
        <v>3.0</v>
      </c>
      <c r="E624" s="13">
        <v>44393.0</v>
      </c>
      <c r="F624" s="14" t="str">
        <f>IF(Tabela18[[#This Row],[Estações]]="HMOFICINA","VMS",IFERROR(VLOOKUP(B624,'Cadastro Estacoes'!$A$2:$Z$201,26,0),""))</f>
        <v>#ERROR!</v>
      </c>
      <c r="G624" s="15" t="s">
        <v>67</v>
      </c>
      <c r="H624" s="15" t="s">
        <v>2206</v>
      </c>
      <c r="I624" s="15"/>
      <c r="J624" s="15"/>
      <c r="K624" s="15" t="s">
        <v>52</v>
      </c>
      <c r="L624" s="15" t="s">
        <v>30</v>
      </c>
      <c r="M624" s="16">
        <v>44271.0</v>
      </c>
      <c r="N624" s="15" t="s">
        <v>78</v>
      </c>
      <c r="O624" s="17">
        <v>44378.0</v>
      </c>
      <c r="P624" s="18" t="str">
        <f>IFERROR(VLOOKUP(B624,'Cadastro Estacoes'!$A:$B,2,0),"")</f>
        <v>SISMO®TEBIG</v>
      </c>
      <c r="Q624" s="4"/>
      <c r="R624" s="4"/>
      <c r="S624" s="4"/>
      <c r="T624" s="4"/>
      <c r="U624" s="4"/>
      <c r="V624" s="4"/>
      <c r="W624" s="4"/>
      <c r="X624" s="4"/>
      <c r="Y624" s="4"/>
      <c r="Z624" s="4"/>
    </row>
    <row r="625" ht="12.75" customHeight="1">
      <c r="A625" s="9" t="s">
        <v>2208</v>
      </c>
      <c r="B625" s="10" t="s">
        <v>2209</v>
      </c>
      <c r="C625" s="21" t="s">
        <v>2210</v>
      </c>
      <c r="D625" s="12">
        <v>1.0</v>
      </c>
      <c r="E625" s="27">
        <v>44281.0</v>
      </c>
      <c r="F625" s="14" t="str">
        <f>IF(Tabela18[[#This Row],[Estações]]="HMOFICINA","VMS",IFERROR(VLOOKUP(B625,'Cadastro Estacoes'!$A$2:$Z$201,26,0),""))</f>
        <v>#ERROR!</v>
      </c>
      <c r="G625" s="18" t="s">
        <v>67</v>
      </c>
      <c r="H625" s="28" t="s">
        <v>2211</v>
      </c>
      <c r="I625" s="29" t="s">
        <v>2212</v>
      </c>
      <c r="J625" s="29">
        <v>2.0</v>
      </c>
      <c r="K625" s="15" t="s">
        <v>52</v>
      </c>
      <c r="L625" s="29" t="s">
        <v>8</v>
      </c>
      <c r="M625" s="30">
        <v>44274.0</v>
      </c>
      <c r="N625" s="29" t="s">
        <v>78</v>
      </c>
      <c r="O625" s="17">
        <v>44274.0</v>
      </c>
      <c r="P625" s="18" t="str">
        <f>IFERROR(VLOOKUP(B625,'Cadastro Estacoes'!$A:$B,2,0),"")</f>
        <v>SISMO®TEBAR</v>
      </c>
      <c r="Q625" s="4"/>
      <c r="R625" s="4"/>
      <c r="S625" s="4"/>
      <c r="T625" s="4"/>
      <c r="U625" s="4"/>
      <c r="V625" s="4"/>
      <c r="W625" s="4"/>
      <c r="X625" s="4"/>
      <c r="Y625" s="4"/>
      <c r="Z625" s="4"/>
    </row>
    <row r="626" ht="12.75" customHeight="1">
      <c r="A626" s="9" t="s">
        <v>2213</v>
      </c>
      <c r="B626" s="10" t="s">
        <v>925</v>
      </c>
      <c r="C626" s="11" t="s">
        <v>2214</v>
      </c>
      <c r="D626" s="12">
        <v>3.0</v>
      </c>
      <c r="E626" s="13">
        <v>44370.0</v>
      </c>
      <c r="F626" s="14" t="str">
        <f>IF(Tabela18[[#This Row],[Estações]]="HMOFICINA","VMS",IFERROR(VLOOKUP(B626,'Cadastro Estacoes'!$A$2:$Z$201,26,0),""))</f>
        <v>#ERROR!</v>
      </c>
      <c r="G626" s="15" t="s">
        <v>67</v>
      </c>
      <c r="H626" s="15" t="s">
        <v>2215</v>
      </c>
      <c r="I626" s="15"/>
      <c r="J626" s="15"/>
      <c r="K626" s="15" t="s">
        <v>37</v>
      </c>
      <c r="L626" s="15" t="s">
        <v>52</v>
      </c>
      <c r="M626" s="16">
        <v>44278.0</v>
      </c>
      <c r="N626" s="15" t="s">
        <v>78</v>
      </c>
      <c r="O626" s="17">
        <v>44383.0</v>
      </c>
      <c r="P626" s="18" t="str">
        <f>IFERROR(VLOOKUP(B626,'Cadastro Estacoes'!$A:$B,2,0),"")</f>
        <v>SISMO®GUANABARA</v>
      </c>
      <c r="Q626" s="4"/>
      <c r="R626" s="4"/>
      <c r="S626" s="4"/>
      <c r="T626" s="4"/>
      <c r="U626" s="4"/>
      <c r="V626" s="4"/>
      <c r="W626" s="4"/>
      <c r="X626" s="4"/>
      <c r="Y626" s="4"/>
      <c r="Z626" s="4"/>
    </row>
    <row r="627" ht="12.75" customHeight="1">
      <c r="A627" s="9" t="s">
        <v>2216</v>
      </c>
      <c r="B627" s="10" t="s">
        <v>929</v>
      </c>
      <c r="C627" s="11" t="s">
        <v>2217</v>
      </c>
      <c r="D627" s="12">
        <v>0.0</v>
      </c>
      <c r="E627" s="13">
        <v>44431.0</v>
      </c>
      <c r="F627" s="14" t="str">
        <f>IF(Tabela18[[#This Row],[Estações]]="HMOFICINA","VMS",IFERROR(VLOOKUP(B627,'Cadastro Estacoes'!$A$2:$Z$201,26,0),""))</f>
        <v>#ERROR!</v>
      </c>
      <c r="G627" s="15" t="s">
        <v>67</v>
      </c>
      <c r="H627" s="15"/>
      <c r="I627" s="15"/>
      <c r="J627" s="15"/>
      <c r="K627" s="15" t="s">
        <v>37</v>
      </c>
      <c r="L627" s="15" t="s">
        <v>52</v>
      </c>
      <c r="M627" s="16">
        <v>44278.0</v>
      </c>
      <c r="N627" s="15" t="s">
        <v>78</v>
      </c>
      <c r="O627" s="17">
        <v>44383.0</v>
      </c>
      <c r="P627" s="18" t="str">
        <f>IFERROR(VLOOKUP(B627,'Cadastro Estacoes'!$A:$B,2,0),"")</f>
        <v>SISMO®GUANABARA</v>
      </c>
      <c r="Q627" s="4"/>
      <c r="R627" s="4"/>
      <c r="S627" s="4"/>
      <c r="T627" s="4"/>
      <c r="U627" s="4"/>
      <c r="V627" s="4"/>
      <c r="W627" s="4"/>
      <c r="X627" s="4"/>
      <c r="Y627" s="4"/>
      <c r="Z627" s="4"/>
    </row>
    <row r="628" ht="12.75" customHeight="1">
      <c r="A628" s="9" t="s">
        <v>2218</v>
      </c>
      <c r="B628" s="10" t="s">
        <v>929</v>
      </c>
      <c r="C628" s="11" t="s">
        <v>2219</v>
      </c>
      <c r="D628" s="12">
        <v>1.0</v>
      </c>
      <c r="E628" s="13">
        <v>44339.0</v>
      </c>
      <c r="F628" s="14" t="str">
        <f>IF(Tabela18[[#This Row],[Estações]]="HMOFICINA","VMS",IFERROR(VLOOKUP(B628,'Cadastro Estacoes'!$A$2:$Z$201,26,0),""))</f>
        <v>#ERROR!</v>
      </c>
      <c r="G628" s="15" t="s">
        <v>67</v>
      </c>
      <c r="H628" s="15" t="s">
        <v>2220</v>
      </c>
      <c r="I628" s="15" t="s">
        <v>2221</v>
      </c>
      <c r="J628" s="15"/>
      <c r="K628" s="15"/>
      <c r="L628" s="15" t="s">
        <v>52</v>
      </c>
      <c r="M628" s="16">
        <v>44278.0</v>
      </c>
      <c r="N628" s="15" t="s">
        <v>78</v>
      </c>
      <c r="O628" s="17"/>
      <c r="P628" s="18" t="str">
        <f>IFERROR(VLOOKUP(B628,'Cadastro Estacoes'!$A:$B,2,0),"")</f>
        <v>SISMO®GUANABARA</v>
      </c>
      <c r="Q628" s="4"/>
      <c r="R628" s="4"/>
      <c r="S628" s="4"/>
      <c r="T628" s="4"/>
      <c r="U628" s="4"/>
      <c r="V628" s="4"/>
      <c r="W628" s="4"/>
      <c r="X628" s="4"/>
      <c r="Y628" s="4"/>
      <c r="Z628" s="4"/>
    </row>
    <row r="629" ht="12.75" customHeight="1">
      <c r="A629" s="9" t="s">
        <v>2222</v>
      </c>
      <c r="B629" s="10" t="s">
        <v>929</v>
      </c>
      <c r="C629" s="11" t="s">
        <v>2223</v>
      </c>
      <c r="D629" s="12">
        <v>0.0</v>
      </c>
      <c r="E629" s="13">
        <v>44309.0</v>
      </c>
      <c r="F629" s="14" t="str">
        <f>IF(Tabela18[[#This Row],[Estações]]="HMOFICINA","VMS",IFERROR(VLOOKUP(B629,'Cadastro Estacoes'!$A$2:$Z$201,26,0),""))</f>
        <v>#ERROR!</v>
      </c>
      <c r="G629" s="15" t="s">
        <v>67</v>
      </c>
      <c r="H629" s="15" t="s">
        <v>2224</v>
      </c>
      <c r="I629" s="15"/>
      <c r="J629" s="15"/>
      <c r="K629" s="15"/>
      <c r="L629" s="15" t="s">
        <v>52</v>
      </c>
      <c r="M629" s="16">
        <v>44278.0</v>
      </c>
      <c r="N629" s="15" t="s">
        <v>22</v>
      </c>
      <c r="O629" s="17"/>
      <c r="P629" s="18" t="str">
        <f>IFERROR(VLOOKUP(B629,'Cadastro Estacoes'!$A:$B,2,0),"")</f>
        <v>SISMO®GUANABARA</v>
      </c>
      <c r="Q629" s="4"/>
      <c r="R629" s="4"/>
      <c r="S629" s="4"/>
      <c r="T629" s="4"/>
      <c r="U629" s="4"/>
      <c r="V629" s="4"/>
      <c r="W629" s="4"/>
      <c r="X629" s="4"/>
      <c r="Y629" s="4"/>
      <c r="Z629" s="4"/>
    </row>
    <row r="630" ht="12.75" customHeight="1">
      <c r="A630" s="9" t="s">
        <v>2225</v>
      </c>
      <c r="B630" s="10" t="s">
        <v>1603</v>
      </c>
      <c r="C630" s="21" t="s">
        <v>2226</v>
      </c>
      <c r="D630" s="12">
        <v>1.0</v>
      </c>
      <c r="E630" s="27">
        <v>44351.0</v>
      </c>
      <c r="F630" s="14" t="str">
        <f>IF(Tabela18[[#This Row],[Estações]]="HMOFICINA","VMS",IFERROR(VLOOKUP(B630,'Cadastro Estacoes'!$A$2:$Z$201,26,0),""))</f>
        <v>#ERROR!</v>
      </c>
      <c r="G630" s="18" t="s">
        <v>67</v>
      </c>
      <c r="H630" s="28" t="s">
        <v>2227</v>
      </c>
      <c r="I630" s="29"/>
      <c r="J630" s="29"/>
      <c r="K630" s="15" t="s">
        <v>52</v>
      </c>
      <c r="L630" s="29" t="s">
        <v>37</v>
      </c>
      <c r="M630" s="32">
        <v>44271.0</v>
      </c>
      <c r="N630" s="29" t="s">
        <v>22</v>
      </c>
      <c r="O630" s="20">
        <v>44308.0</v>
      </c>
      <c r="P630" s="18" t="str">
        <f>IFERROR(VLOOKUP(B630,'Cadastro Estacoes'!$A:$B,2,0),"")</f>
        <v>SISMO®TEBIG</v>
      </c>
      <c r="Q630" s="4"/>
      <c r="R630" s="4"/>
      <c r="S630" s="4"/>
      <c r="T630" s="4"/>
      <c r="U630" s="4"/>
      <c r="V630" s="4"/>
      <c r="W630" s="4"/>
      <c r="X630" s="4"/>
      <c r="Y630" s="4"/>
      <c r="Z630" s="4"/>
    </row>
    <row r="631" ht="12.75" customHeight="1">
      <c r="A631" s="9" t="s">
        <v>2228</v>
      </c>
      <c r="B631" s="10" t="s">
        <v>1680</v>
      </c>
      <c r="C631" s="11" t="s">
        <v>2229</v>
      </c>
      <c r="D631" s="12">
        <v>1.0</v>
      </c>
      <c r="E631" s="27">
        <v>44303.0</v>
      </c>
      <c r="F631" s="14" t="str">
        <f>IF(Tabela18[[#This Row],[Estações]]="HMOFICINA","VMS",IFERROR(VLOOKUP(B631,'Cadastro Estacoes'!$A$2:$Z$201,26,0),""))</f>
        <v>#ERROR!</v>
      </c>
      <c r="G631" s="15" t="s">
        <v>67</v>
      </c>
      <c r="H631" s="15" t="s">
        <v>2230</v>
      </c>
      <c r="I631" s="15"/>
      <c r="J631" s="15"/>
      <c r="K631" s="15" t="s">
        <v>26</v>
      </c>
      <c r="L631" s="15" t="s">
        <v>8</v>
      </c>
      <c r="M631" s="32">
        <v>44279.0</v>
      </c>
      <c r="N631" s="15" t="s">
        <v>78</v>
      </c>
      <c r="O631" s="20">
        <v>44279.0</v>
      </c>
      <c r="P631" s="18" t="str">
        <f>IFERROR(VLOOKUP(B631,'Cadastro Estacoes'!$A:$B,2,0),"")</f>
        <v>SISMO®PSE</v>
      </c>
      <c r="Q631" s="4"/>
      <c r="R631" s="4"/>
      <c r="S631" s="4"/>
      <c r="T631" s="4"/>
      <c r="U631" s="4"/>
      <c r="V631" s="4"/>
      <c r="W631" s="4"/>
      <c r="X631" s="4"/>
      <c r="Y631" s="4"/>
      <c r="Z631" s="4"/>
    </row>
    <row r="632" ht="12.75" customHeight="1">
      <c r="A632" s="9" t="s">
        <v>2231</v>
      </c>
      <c r="B632" s="10" t="s">
        <v>1680</v>
      </c>
      <c r="C632" s="11" t="s">
        <v>2232</v>
      </c>
      <c r="D632" s="12">
        <v>1.0</v>
      </c>
      <c r="E632" s="27">
        <v>44303.0</v>
      </c>
      <c r="F632" s="14" t="str">
        <f>IF(Tabela18[[#This Row],[Estações]]="HMOFICINA","VMS",IFERROR(VLOOKUP(B632,'Cadastro Estacoes'!$A$2:$Z$201,26,0),""))</f>
        <v>#ERROR!</v>
      </c>
      <c r="G632" s="15" t="s">
        <v>67</v>
      </c>
      <c r="H632" s="15" t="s">
        <v>2233</v>
      </c>
      <c r="I632" s="15"/>
      <c r="J632" s="15"/>
      <c r="K632" s="15"/>
      <c r="L632" s="15" t="s">
        <v>8</v>
      </c>
      <c r="M632" s="32">
        <v>44279.0</v>
      </c>
      <c r="N632" s="15" t="s">
        <v>78</v>
      </c>
      <c r="O632" s="20">
        <v>44336.0</v>
      </c>
      <c r="P632" s="18" t="str">
        <f>IFERROR(VLOOKUP(B632,'Cadastro Estacoes'!$A:$B,2,0),"")</f>
        <v>SISMO®PSE</v>
      </c>
      <c r="Q632" s="4"/>
      <c r="R632" s="4"/>
      <c r="S632" s="4"/>
      <c r="T632" s="4"/>
      <c r="U632" s="4"/>
      <c r="V632" s="4"/>
      <c r="W632" s="4"/>
      <c r="X632" s="4"/>
      <c r="Y632" s="4"/>
      <c r="Z632" s="4"/>
    </row>
    <row r="633" ht="12.75" customHeight="1">
      <c r="A633" s="9" t="s">
        <v>2234</v>
      </c>
      <c r="B633" s="10" t="s">
        <v>985</v>
      </c>
      <c r="C633" s="21" t="s">
        <v>2235</v>
      </c>
      <c r="D633" s="12">
        <v>3.0</v>
      </c>
      <c r="E633" s="27">
        <v>44340.0</v>
      </c>
      <c r="F633" s="14" t="str">
        <f>IF(Tabela18[[#This Row],[Estações]]="HMOFICINA","VMS",IFERROR(VLOOKUP(B633,'Cadastro Estacoes'!$A$2:$Z$201,26,0),""))</f>
        <v>#ERROR!</v>
      </c>
      <c r="G633" s="18" t="s">
        <v>67</v>
      </c>
      <c r="H633" s="18" t="s">
        <v>2236</v>
      </c>
      <c r="I633" s="18" t="s">
        <v>2237</v>
      </c>
      <c r="J633" s="18"/>
      <c r="K633" s="18" t="s">
        <v>52</v>
      </c>
      <c r="L633" s="18" t="s">
        <v>58</v>
      </c>
      <c r="M633" s="32">
        <v>44281.0</v>
      </c>
      <c r="N633" s="18" t="s">
        <v>22</v>
      </c>
      <c r="O633" s="20">
        <v>44460.0</v>
      </c>
      <c r="P633" s="18" t="str">
        <f>IFERROR(VLOOKUP(B633,'Cadastro Estacoes'!$A:$B,2,0),"")</f>
        <v>SISMO®TEBARPILOTS</v>
      </c>
      <c r="Q633" s="4"/>
      <c r="R633" s="4"/>
      <c r="S633" s="4"/>
      <c r="T633" s="4"/>
      <c r="U633" s="4"/>
      <c r="V633" s="4"/>
      <c r="W633" s="4"/>
      <c r="X633" s="4"/>
      <c r="Y633" s="4"/>
      <c r="Z633" s="4"/>
    </row>
    <row r="634" ht="12.75" customHeight="1">
      <c r="A634" s="9" t="s">
        <v>2238</v>
      </c>
      <c r="B634" s="10" t="s">
        <v>2209</v>
      </c>
      <c r="C634" s="21" t="s">
        <v>2239</v>
      </c>
      <c r="D634" s="12">
        <v>1.0</v>
      </c>
      <c r="E634" s="27">
        <v>44340.0</v>
      </c>
      <c r="F634" s="14" t="str">
        <f>IF(Tabela18[[#This Row],[Estações]]="HMOFICINA","VMS",IFERROR(VLOOKUP(B634,'Cadastro Estacoes'!$A$2:$Z$201,26,0),""))</f>
        <v>#ERROR!</v>
      </c>
      <c r="G634" s="18" t="s">
        <v>67</v>
      </c>
      <c r="H634" s="18" t="s">
        <v>2240</v>
      </c>
      <c r="I634" s="18" t="s">
        <v>2241</v>
      </c>
      <c r="J634" s="18"/>
      <c r="K634" s="15" t="s">
        <v>52</v>
      </c>
      <c r="L634" s="18" t="s">
        <v>58</v>
      </c>
      <c r="M634" s="32">
        <v>44281.0</v>
      </c>
      <c r="N634" s="18" t="s">
        <v>22</v>
      </c>
      <c r="O634" s="20">
        <v>44281.0</v>
      </c>
      <c r="P634" s="18" t="str">
        <f>IFERROR(VLOOKUP(B634,'Cadastro Estacoes'!$A:$B,2,0),"")</f>
        <v>SISMO®TEBAR</v>
      </c>
      <c r="Q634" s="4"/>
      <c r="R634" s="4"/>
      <c r="S634" s="4"/>
      <c r="T634" s="4"/>
      <c r="U634" s="4"/>
      <c r="V634" s="4"/>
      <c r="W634" s="4"/>
      <c r="X634" s="4"/>
      <c r="Y634" s="4"/>
      <c r="Z634" s="4"/>
    </row>
    <row r="635" ht="12.75" customHeight="1">
      <c r="A635" s="9" t="s">
        <v>2242</v>
      </c>
      <c r="B635" s="10" t="s">
        <v>2209</v>
      </c>
      <c r="C635" s="21" t="s">
        <v>2243</v>
      </c>
      <c r="D635" s="12">
        <v>3.0</v>
      </c>
      <c r="E635" s="27">
        <v>44340.0</v>
      </c>
      <c r="F635" s="14" t="str">
        <f>IF(Tabela18[[#This Row],[Estações]]="HMOFICINA","VMS",IFERROR(VLOOKUP(B635,'Cadastro Estacoes'!$A$2:$Z$201,26,0),""))</f>
        <v>#ERROR!</v>
      </c>
      <c r="G635" s="18" t="s">
        <v>67</v>
      </c>
      <c r="H635" s="18" t="s">
        <v>2244</v>
      </c>
      <c r="I635" s="18" t="s">
        <v>2237</v>
      </c>
      <c r="J635" s="18"/>
      <c r="K635" s="15" t="s">
        <v>52</v>
      </c>
      <c r="L635" s="18" t="s">
        <v>58</v>
      </c>
      <c r="M635" s="32">
        <v>44281.0</v>
      </c>
      <c r="N635" s="18" t="s">
        <v>22</v>
      </c>
      <c r="O635" s="33">
        <v>44460.0</v>
      </c>
      <c r="P635" s="18" t="str">
        <f>IFERROR(VLOOKUP(B635,'Cadastro Estacoes'!$A:$B,2,0),"")</f>
        <v>SISMO®TEBAR</v>
      </c>
      <c r="Q635" s="4"/>
      <c r="R635" s="4"/>
      <c r="S635" s="4"/>
      <c r="T635" s="4"/>
      <c r="U635" s="4"/>
      <c r="V635" s="4"/>
      <c r="W635" s="4"/>
      <c r="X635" s="4"/>
      <c r="Y635" s="4"/>
      <c r="Z635" s="4"/>
    </row>
    <row r="636" ht="12.75" customHeight="1">
      <c r="A636" s="9" t="s">
        <v>2245</v>
      </c>
      <c r="B636" s="10" t="s">
        <v>465</v>
      </c>
      <c r="C636" s="21" t="s">
        <v>2246</v>
      </c>
      <c r="D636" s="12">
        <v>0.0</v>
      </c>
      <c r="E636" s="27">
        <v>44345.0</v>
      </c>
      <c r="F636" s="14" t="str">
        <f>IF(Tabela18[[#This Row],[Estações]]="HMOFICINA","VMS",IFERROR(VLOOKUP(B636,'Cadastro Estacoes'!$A$2:$Z$201,26,0),""))</f>
        <v>#ERROR!</v>
      </c>
      <c r="G636" s="18" t="s">
        <v>67</v>
      </c>
      <c r="H636" s="18"/>
      <c r="I636" s="18"/>
      <c r="J636" s="18"/>
      <c r="K636" s="15" t="s">
        <v>52</v>
      </c>
      <c r="L636" s="18" t="s">
        <v>58</v>
      </c>
      <c r="M636" s="32">
        <v>44284.0</v>
      </c>
      <c r="N636" s="18" t="s">
        <v>78</v>
      </c>
      <c r="O636" s="20">
        <v>44349.0</v>
      </c>
      <c r="P636" s="18" t="str">
        <f>IFERROR(VLOOKUP(B636,'Cadastro Estacoes'!$A:$B,2,0),"")</f>
        <v>SISMO®ALEMOA</v>
      </c>
      <c r="Q636" s="4"/>
      <c r="R636" s="4"/>
      <c r="S636" s="4"/>
      <c r="T636" s="4"/>
      <c r="U636" s="4"/>
      <c r="V636" s="4"/>
      <c r="W636" s="4"/>
      <c r="X636" s="4"/>
      <c r="Y636" s="4"/>
      <c r="Z636" s="4"/>
    </row>
    <row r="637" ht="12.75" customHeight="1">
      <c r="A637" s="9" t="s">
        <v>2247</v>
      </c>
      <c r="B637" s="10" t="s">
        <v>1047</v>
      </c>
      <c r="C637" s="21" t="s">
        <v>2246</v>
      </c>
      <c r="D637" s="12">
        <v>0.0</v>
      </c>
      <c r="E637" s="27">
        <v>44345.0</v>
      </c>
      <c r="F637" s="14" t="str">
        <f>IF(Tabela18[[#This Row],[Estações]]="HMOFICINA","VMS",IFERROR(VLOOKUP(B637,'Cadastro Estacoes'!$A$2:$Z$201,26,0),""))</f>
        <v>#ERROR!</v>
      </c>
      <c r="G637" s="18" t="s">
        <v>67</v>
      </c>
      <c r="H637" s="18"/>
      <c r="I637" s="18"/>
      <c r="J637" s="18"/>
      <c r="K637" s="18" t="s">
        <v>23</v>
      </c>
      <c r="L637" s="18" t="s">
        <v>58</v>
      </c>
      <c r="M637" s="32">
        <v>44284.0</v>
      </c>
      <c r="N637" s="18" t="s">
        <v>78</v>
      </c>
      <c r="O637" s="20">
        <v>44372.0</v>
      </c>
      <c r="P637" s="18" t="str">
        <f>IFERROR(VLOOKUP(B637,'Cadastro Estacoes'!$A:$B,2,0),"")</f>
        <v>SISMO®SPPILOTS</v>
      </c>
      <c r="Q637" s="4"/>
      <c r="R637" s="4"/>
      <c r="S637" s="4"/>
      <c r="T637" s="4"/>
      <c r="U637" s="4"/>
      <c r="V637" s="4"/>
      <c r="W637" s="4"/>
      <c r="X637" s="4"/>
      <c r="Y637" s="4"/>
      <c r="Z637" s="4"/>
    </row>
    <row r="638" ht="12.75" customHeight="1">
      <c r="A638" s="9" t="s">
        <v>2248</v>
      </c>
      <c r="B638" s="10" t="s">
        <v>2249</v>
      </c>
      <c r="C638" s="21" t="s">
        <v>2250</v>
      </c>
      <c r="D638" s="12">
        <v>1.0</v>
      </c>
      <c r="E638" s="27">
        <v>44298.0</v>
      </c>
      <c r="F638" s="14" t="str">
        <f>IF(Tabela18[[#This Row],[Estações]]="HMOFICINA","VMS",IFERROR(VLOOKUP(B638,'Cadastro Estacoes'!$A$2:$Z$201,26,0),""))</f>
        <v>#ERROR!</v>
      </c>
      <c r="G638" s="18" t="s">
        <v>67</v>
      </c>
      <c r="H638" s="18" t="s">
        <v>2251</v>
      </c>
      <c r="I638" s="18" t="s">
        <v>2252</v>
      </c>
      <c r="J638" s="18"/>
      <c r="K638" s="18" t="s">
        <v>37</v>
      </c>
      <c r="L638" s="18" t="s">
        <v>37</v>
      </c>
      <c r="M638" s="32">
        <v>44284.0</v>
      </c>
      <c r="N638" s="18" t="s">
        <v>22</v>
      </c>
      <c r="O638" s="20">
        <v>44329.0</v>
      </c>
      <c r="P638" s="18" t="str">
        <f>IFERROR(VLOOKUP(B638,'Cadastro Estacoes'!$A:$B,2,0),"")</f>
        <v>SISMO®TIG</v>
      </c>
      <c r="Q638" s="4"/>
      <c r="R638" s="4"/>
      <c r="S638" s="4"/>
      <c r="T638" s="4"/>
      <c r="U638" s="4"/>
      <c r="V638" s="4"/>
      <c r="W638" s="4"/>
      <c r="X638" s="4"/>
      <c r="Y638" s="4"/>
      <c r="Z638" s="4"/>
    </row>
    <row r="639" ht="12.75" customHeight="1">
      <c r="A639" s="9" t="s">
        <v>2253</v>
      </c>
      <c r="B639" s="10" t="s">
        <v>2249</v>
      </c>
      <c r="C639" s="21" t="s">
        <v>2254</v>
      </c>
      <c r="D639" s="12">
        <v>1.0</v>
      </c>
      <c r="E639" s="27">
        <v>44298.0</v>
      </c>
      <c r="F639" s="14" t="str">
        <f>IF(Tabela18[[#This Row],[Estações]]="HMOFICINA","VMS",IFERROR(VLOOKUP(B639,'Cadastro Estacoes'!$A$2:$Z$201,26,0),""))</f>
        <v>#ERROR!</v>
      </c>
      <c r="G639" s="18" t="s">
        <v>67</v>
      </c>
      <c r="H639" s="18" t="s">
        <v>2255</v>
      </c>
      <c r="I639" s="18" t="s">
        <v>2256</v>
      </c>
      <c r="J639" s="18"/>
      <c r="K639" s="18" t="s">
        <v>37</v>
      </c>
      <c r="L639" s="18" t="s">
        <v>37</v>
      </c>
      <c r="M639" s="32">
        <v>44284.0</v>
      </c>
      <c r="N639" s="18" t="s">
        <v>22</v>
      </c>
      <c r="O639" s="20">
        <v>44327.0</v>
      </c>
      <c r="P639" s="18" t="str">
        <f>IFERROR(VLOOKUP(B639,'Cadastro Estacoes'!$A:$B,2,0),"")</f>
        <v>SISMO®TIG</v>
      </c>
      <c r="Q639" s="4"/>
      <c r="R639" s="4"/>
      <c r="S639" s="4"/>
      <c r="T639" s="4"/>
      <c r="U639" s="4"/>
      <c r="V639" s="4"/>
      <c r="W639" s="4"/>
      <c r="X639" s="4"/>
      <c r="Y639" s="4"/>
      <c r="Z639" s="4"/>
    </row>
    <row r="640" ht="12.75" customHeight="1">
      <c r="A640" s="9" t="s">
        <v>2257</v>
      </c>
      <c r="B640" s="10" t="s">
        <v>2209</v>
      </c>
      <c r="C640" s="21" t="s">
        <v>2258</v>
      </c>
      <c r="D640" s="12">
        <v>1.0</v>
      </c>
      <c r="E640" s="27">
        <v>44340.0</v>
      </c>
      <c r="F640" s="14" t="str">
        <f>IF(Tabela18[[#This Row],[Estações]]="HMOFICINA","VMS",IFERROR(VLOOKUP(B640,'Cadastro Estacoes'!$A$2:$Z$201,26,0),""))</f>
        <v>#ERROR!</v>
      </c>
      <c r="G640" s="18" t="s">
        <v>1114</v>
      </c>
      <c r="H640" s="34" t="s">
        <v>2240</v>
      </c>
      <c r="I640" s="18" t="s">
        <v>2241</v>
      </c>
      <c r="J640" s="18"/>
      <c r="K640" s="18" t="s">
        <v>52</v>
      </c>
      <c r="L640" s="18" t="s">
        <v>58</v>
      </c>
      <c r="M640" s="32">
        <v>44285.0</v>
      </c>
      <c r="N640" s="18" t="s">
        <v>78</v>
      </c>
      <c r="O640" s="20">
        <v>44285.0</v>
      </c>
      <c r="P640" s="18" t="str">
        <f>IFERROR(VLOOKUP(B640,'Cadastro Estacoes'!$A:$B,2,0),"")</f>
        <v>SISMO®TEBAR</v>
      </c>
      <c r="Q640" s="4"/>
      <c r="R640" s="4"/>
      <c r="S640" s="4"/>
      <c r="T640" s="4"/>
      <c r="U640" s="4"/>
      <c r="V640" s="4"/>
      <c r="W640" s="4"/>
      <c r="X640" s="4"/>
      <c r="Y640" s="4"/>
      <c r="Z640" s="4"/>
    </row>
    <row r="641" ht="12.75" customHeight="1">
      <c r="A641" s="9" t="s">
        <v>2259</v>
      </c>
      <c r="B641" s="10" t="s">
        <v>102</v>
      </c>
      <c r="C641" s="21" t="s">
        <v>2260</v>
      </c>
      <c r="D641" s="12">
        <v>3.0</v>
      </c>
      <c r="E641" s="27">
        <v>44469.0</v>
      </c>
      <c r="F641" s="14" t="str">
        <f>IF(Tabela18[[#This Row],[Estações]]="HMOFICINA","VMS",IFERROR(VLOOKUP(B641,'Cadastro Estacoes'!$A$2:$Z$201,26,0),""))</f>
        <v>#ERROR!</v>
      </c>
      <c r="G641" s="18" t="s">
        <v>67</v>
      </c>
      <c r="H641" s="18" t="s">
        <v>2261</v>
      </c>
      <c r="I641" s="18" t="s">
        <v>2262</v>
      </c>
      <c r="J641" s="18"/>
      <c r="K641" s="18" t="s">
        <v>23</v>
      </c>
      <c r="L641" s="18" t="s">
        <v>23</v>
      </c>
      <c r="M641" s="32">
        <v>44286.0</v>
      </c>
      <c r="N641" s="18" t="s">
        <v>78</v>
      </c>
      <c r="O641" s="20">
        <v>44442.0</v>
      </c>
      <c r="P641" s="18" t="str">
        <f>IFERROR(VLOOKUP(B641,'Cadastro Estacoes'!$A:$B,2,0),"")</f>
        <v>SISMO®QUIRIRI</v>
      </c>
      <c r="Q641" s="4"/>
      <c r="R641" s="4"/>
      <c r="S641" s="4"/>
      <c r="T641" s="4"/>
      <c r="U641" s="4"/>
      <c r="V641" s="4"/>
      <c r="W641" s="4"/>
      <c r="X641" s="4"/>
      <c r="Y641" s="4"/>
      <c r="Z641" s="4"/>
    </row>
    <row r="642" ht="12.75" customHeight="1">
      <c r="A642" s="9" t="s">
        <v>2263</v>
      </c>
      <c r="B642" s="10" t="s">
        <v>102</v>
      </c>
      <c r="C642" s="21" t="s">
        <v>2264</v>
      </c>
      <c r="D642" s="12">
        <v>2.0</v>
      </c>
      <c r="E642" s="27">
        <v>44469.0</v>
      </c>
      <c r="F642" s="14" t="str">
        <f>IF(Tabela18[[#This Row],[Estações]]="HMOFICINA","VMS",IFERROR(VLOOKUP(B642,'Cadastro Estacoes'!$A$2:$Z$201,26,0),""))</f>
        <v>#ERROR!</v>
      </c>
      <c r="G642" s="18" t="s">
        <v>67</v>
      </c>
      <c r="H642" s="18" t="s">
        <v>2265</v>
      </c>
      <c r="I642" s="18" t="s">
        <v>2266</v>
      </c>
      <c r="J642" s="18"/>
      <c r="K642" s="18" t="s">
        <v>23</v>
      </c>
      <c r="L642" s="18" t="s">
        <v>23</v>
      </c>
      <c r="M642" s="32">
        <v>44286.0</v>
      </c>
      <c r="N642" s="18" t="s">
        <v>78</v>
      </c>
      <c r="O642" s="20">
        <v>44398.0</v>
      </c>
      <c r="P642" s="18" t="str">
        <f>IFERROR(VLOOKUP(B642,'Cadastro Estacoes'!$A:$B,2,0),"")</f>
        <v>SISMO®QUIRIRI</v>
      </c>
      <c r="Q642" s="4"/>
      <c r="R642" s="4"/>
      <c r="S642" s="4"/>
      <c r="T642" s="4"/>
      <c r="U642" s="4"/>
      <c r="V642" s="4"/>
      <c r="W642" s="4"/>
      <c r="X642" s="4"/>
      <c r="Y642" s="4"/>
      <c r="Z642" s="4"/>
    </row>
    <row r="643" ht="12.75" customHeight="1">
      <c r="A643" s="9" t="s">
        <v>2267</v>
      </c>
      <c r="B643" s="10" t="s">
        <v>102</v>
      </c>
      <c r="C643" s="21" t="s">
        <v>2268</v>
      </c>
      <c r="D643" s="12">
        <v>3.0</v>
      </c>
      <c r="E643" s="27">
        <v>44469.0</v>
      </c>
      <c r="F643" s="14" t="str">
        <f>IF(Tabela18[[#This Row],[Estações]]="HMOFICINA","VMS",IFERROR(VLOOKUP(B643,'Cadastro Estacoes'!$A$2:$Z$201,26,0),""))</f>
        <v>#ERROR!</v>
      </c>
      <c r="G643" s="18" t="s">
        <v>67</v>
      </c>
      <c r="H643" s="35" t="s">
        <v>2269</v>
      </c>
      <c r="I643" s="18"/>
      <c r="J643" s="18"/>
      <c r="K643" s="18" t="s">
        <v>23</v>
      </c>
      <c r="L643" s="18" t="s">
        <v>23</v>
      </c>
      <c r="M643" s="32">
        <v>44286.0</v>
      </c>
      <c r="N643" s="18" t="s">
        <v>78</v>
      </c>
      <c r="O643" s="20">
        <v>44442.0</v>
      </c>
      <c r="P643" s="18" t="str">
        <f>IFERROR(VLOOKUP(B643,'Cadastro Estacoes'!$A:$B,2,0),"")</f>
        <v>SISMO®QUIRIRI</v>
      </c>
      <c r="Q643" s="4"/>
      <c r="R643" s="4"/>
      <c r="S643" s="4"/>
      <c r="T643" s="4"/>
      <c r="U643" s="4"/>
      <c r="V643" s="4"/>
      <c r="W643" s="4"/>
      <c r="X643" s="4"/>
      <c r="Y643" s="4"/>
      <c r="Z643" s="4"/>
    </row>
    <row r="644" ht="12.75" customHeight="1">
      <c r="A644" s="9" t="s">
        <v>2270</v>
      </c>
      <c r="B644" s="10" t="s">
        <v>102</v>
      </c>
      <c r="C644" s="21" t="s">
        <v>2271</v>
      </c>
      <c r="D644" s="12">
        <v>3.0</v>
      </c>
      <c r="E644" s="27">
        <v>44469.0</v>
      </c>
      <c r="F644" s="14" t="str">
        <f>IF(Tabela18[[#This Row],[Estações]]="HMOFICINA","VMS",IFERROR(VLOOKUP(B644,'Cadastro Estacoes'!$A$2:$Z$201,26,0),""))</f>
        <v>#ERROR!</v>
      </c>
      <c r="G644" s="18" t="s">
        <v>67</v>
      </c>
      <c r="H644" s="18" t="s">
        <v>2272</v>
      </c>
      <c r="I644" s="18"/>
      <c r="J644" s="18"/>
      <c r="K644" s="18" t="s">
        <v>23</v>
      </c>
      <c r="L644" s="18" t="s">
        <v>23</v>
      </c>
      <c r="M644" s="32">
        <v>44286.0</v>
      </c>
      <c r="N644" s="18" t="s">
        <v>78</v>
      </c>
      <c r="O644" s="20">
        <v>44442.0</v>
      </c>
      <c r="P644" s="18" t="str">
        <f>IFERROR(VLOOKUP(B644,'Cadastro Estacoes'!$A:$B,2,0),"")</f>
        <v>SISMO®QUIRIRI</v>
      </c>
      <c r="Q644" s="4"/>
      <c r="R644" s="4"/>
      <c r="S644" s="4"/>
      <c r="T644" s="4"/>
      <c r="U644" s="4"/>
      <c r="V644" s="4"/>
      <c r="W644" s="4"/>
      <c r="X644" s="4"/>
      <c r="Y644" s="4"/>
      <c r="Z644" s="4"/>
    </row>
    <row r="645" ht="12.75" customHeight="1">
      <c r="A645" s="9" t="s">
        <v>2273</v>
      </c>
      <c r="B645" s="10" t="s">
        <v>102</v>
      </c>
      <c r="C645" s="21" t="s">
        <v>2274</v>
      </c>
      <c r="D645" s="12">
        <v>2.0</v>
      </c>
      <c r="E645" s="27">
        <v>44377.0</v>
      </c>
      <c r="F645" s="14" t="str">
        <f>IF(Tabela18[[#This Row],[Estações]]="HMOFICINA","VMS",IFERROR(VLOOKUP(B645,'Cadastro Estacoes'!$A$2:$Z$201,26,0),""))</f>
        <v>#ERROR!</v>
      </c>
      <c r="G645" s="18" t="s">
        <v>67</v>
      </c>
      <c r="H645" s="18" t="s">
        <v>2275</v>
      </c>
      <c r="I645" s="18" t="s">
        <v>2262</v>
      </c>
      <c r="J645" s="18"/>
      <c r="K645" s="18" t="s">
        <v>23</v>
      </c>
      <c r="L645" s="18" t="s">
        <v>23</v>
      </c>
      <c r="M645" s="32">
        <v>44286.0</v>
      </c>
      <c r="N645" s="18" t="s">
        <v>78</v>
      </c>
      <c r="O645" s="20">
        <v>44442.0</v>
      </c>
      <c r="P645" s="18" t="str">
        <f>IFERROR(VLOOKUP(B645,'Cadastro Estacoes'!$A:$B,2,0),"")</f>
        <v>SISMO®QUIRIRI</v>
      </c>
      <c r="Q645" s="4"/>
      <c r="R645" s="4"/>
      <c r="S645" s="4"/>
      <c r="T645" s="4"/>
      <c r="U645" s="4"/>
      <c r="V645" s="4"/>
      <c r="W645" s="4"/>
      <c r="X645" s="4"/>
      <c r="Y645" s="4"/>
      <c r="Z645" s="4"/>
    </row>
    <row r="646" ht="12.75" customHeight="1">
      <c r="A646" s="9" t="s">
        <v>2276</v>
      </c>
      <c r="B646" s="10" t="s">
        <v>102</v>
      </c>
      <c r="C646" s="21" t="s">
        <v>2277</v>
      </c>
      <c r="D646" s="12">
        <v>2.0</v>
      </c>
      <c r="E646" s="27">
        <v>44377.0</v>
      </c>
      <c r="F646" s="14" t="str">
        <f>IF(Tabela18[[#This Row],[Estações]]="HMOFICINA","VMS",IFERROR(VLOOKUP(B646,'Cadastro Estacoes'!$A$2:$Z$201,26,0),""))</f>
        <v>#ERROR!</v>
      </c>
      <c r="G646" s="18" t="s">
        <v>67</v>
      </c>
      <c r="H646" s="18" t="s">
        <v>2278</v>
      </c>
      <c r="I646" s="18" t="s">
        <v>2262</v>
      </c>
      <c r="J646" s="18"/>
      <c r="K646" s="18" t="s">
        <v>23</v>
      </c>
      <c r="L646" s="18" t="s">
        <v>23</v>
      </c>
      <c r="M646" s="32">
        <v>44286.0</v>
      </c>
      <c r="N646" s="18" t="s">
        <v>78</v>
      </c>
      <c r="O646" s="20">
        <v>44442.0</v>
      </c>
      <c r="P646" s="18" t="str">
        <f>IFERROR(VLOOKUP(B646,'Cadastro Estacoes'!$A:$B,2,0),"")</f>
        <v>SISMO®QUIRIRI</v>
      </c>
      <c r="Q646" s="4"/>
      <c r="R646" s="4"/>
      <c r="S646" s="4"/>
      <c r="T646" s="4"/>
      <c r="U646" s="4"/>
      <c r="V646" s="4"/>
      <c r="W646" s="4"/>
      <c r="X646" s="4"/>
      <c r="Y646" s="4"/>
      <c r="Z646" s="4"/>
    </row>
    <row r="647" ht="12.75" customHeight="1">
      <c r="A647" s="9" t="s">
        <v>2279</v>
      </c>
      <c r="B647" s="10" t="s">
        <v>465</v>
      </c>
      <c r="C647" s="21" t="s">
        <v>2280</v>
      </c>
      <c r="D647" s="12">
        <v>1.0</v>
      </c>
      <c r="E647" s="27">
        <v>44347.0</v>
      </c>
      <c r="F647" s="14" t="str">
        <f>IF(Tabela18[[#This Row],[Estações]]="HMOFICINA","VMS",IFERROR(VLOOKUP(B647,'Cadastro Estacoes'!$A$2:$Z$201,26,0),""))</f>
        <v>#ERROR!</v>
      </c>
      <c r="G647" s="18" t="s">
        <v>67</v>
      </c>
      <c r="H647" s="18" t="s">
        <v>2281</v>
      </c>
      <c r="I647" s="18" t="s">
        <v>814</v>
      </c>
      <c r="J647" s="18"/>
      <c r="K647" s="18" t="s">
        <v>52</v>
      </c>
      <c r="L647" s="18" t="s">
        <v>58</v>
      </c>
      <c r="M647" s="32">
        <v>44286.0</v>
      </c>
      <c r="N647" s="18" t="s">
        <v>78</v>
      </c>
      <c r="O647" s="20">
        <v>44349.0</v>
      </c>
      <c r="P647" s="18" t="str">
        <f>IFERROR(VLOOKUP(B647,'Cadastro Estacoes'!$A:$B,2,0),"")</f>
        <v>SISMO®ALEMOA</v>
      </c>
      <c r="Q647" s="4"/>
      <c r="R647" s="4"/>
      <c r="S647" s="4"/>
      <c r="T647" s="4"/>
      <c r="U647" s="4"/>
      <c r="V647" s="4"/>
      <c r="W647" s="4"/>
      <c r="X647" s="4"/>
      <c r="Y647" s="4"/>
      <c r="Z647" s="4"/>
    </row>
    <row r="648" ht="12.75" customHeight="1">
      <c r="A648" s="9" t="s">
        <v>2282</v>
      </c>
      <c r="B648" s="10" t="s">
        <v>301</v>
      </c>
      <c r="C648" s="21" t="s">
        <v>2283</v>
      </c>
      <c r="D648" s="12">
        <v>1.0</v>
      </c>
      <c r="E648" s="27">
        <v>44377.0</v>
      </c>
      <c r="F648" s="14" t="str">
        <f>IF(Tabela18[[#This Row],[Estações]]="HMOFICINA","VMS",IFERROR(VLOOKUP(B648,'Cadastro Estacoes'!$A$2:$Z$201,26,0),""))</f>
        <v>#ERROR!</v>
      </c>
      <c r="G648" s="23" t="s">
        <v>67</v>
      </c>
      <c r="H648" s="18" t="s">
        <v>2284</v>
      </c>
      <c r="I648" s="18"/>
      <c r="J648" s="18"/>
      <c r="K648" s="18" t="s">
        <v>23</v>
      </c>
      <c r="L648" s="18" t="s">
        <v>23</v>
      </c>
      <c r="M648" s="32">
        <v>44287.0</v>
      </c>
      <c r="N648" s="18" t="s">
        <v>78</v>
      </c>
      <c r="O648" s="20">
        <v>44341.0</v>
      </c>
      <c r="P648" s="18" t="str">
        <f>IFERROR(VLOOKUP(B648,'Cadastro Estacoes'!$A:$B,2,0),"")</f>
        <v>SISMO®QUIRIRI</v>
      </c>
      <c r="Q648" s="4"/>
      <c r="R648" s="4"/>
      <c r="S648" s="4"/>
      <c r="T648" s="4"/>
      <c r="U648" s="4"/>
      <c r="V648" s="4"/>
      <c r="W648" s="4"/>
      <c r="X648" s="4"/>
      <c r="Y648" s="4"/>
      <c r="Z648" s="4"/>
    </row>
    <row r="649" ht="12.75" customHeight="1">
      <c r="A649" s="9" t="s">
        <v>2285</v>
      </c>
      <c r="B649" s="10" t="s">
        <v>301</v>
      </c>
      <c r="C649" s="21" t="s">
        <v>2286</v>
      </c>
      <c r="D649" s="12">
        <v>3.0</v>
      </c>
      <c r="E649" s="27">
        <v>44469.0</v>
      </c>
      <c r="F649" s="14" t="str">
        <f>IF(Tabela18[[#This Row],[Estações]]="HMOFICINA","VMS",IFERROR(VLOOKUP(B649,'Cadastro Estacoes'!$A$2:$Z$201,26,0),""))</f>
        <v>#ERROR!</v>
      </c>
      <c r="G649" s="18" t="s">
        <v>67</v>
      </c>
      <c r="H649" s="18" t="s">
        <v>2287</v>
      </c>
      <c r="I649" s="18"/>
      <c r="J649" s="18"/>
      <c r="K649" s="18" t="s">
        <v>23</v>
      </c>
      <c r="L649" s="18" t="s">
        <v>23</v>
      </c>
      <c r="M649" s="32">
        <v>44287.0</v>
      </c>
      <c r="N649" s="18" t="s">
        <v>78</v>
      </c>
      <c r="O649" s="20">
        <v>44341.0</v>
      </c>
      <c r="P649" s="18" t="str">
        <f>IFERROR(VLOOKUP(B649,'Cadastro Estacoes'!$A:$B,2,0),"")</f>
        <v>SISMO®QUIRIRI</v>
      </c>
      <c r="Q649" s="4"/>
      <c r="R649" s="4"/>
      <c r="S649" s="4"/>
      <c r="T649" s="4"/>
      <c r="U649" s="4"/>
      <c r="V649" s="4"/>
      <c r="W649" s="4"/>
      <c r="X649" s="4"/>
      <c r="Y649" s="4"/>
      <c r="Z649" s="4"/>
    </row>
    <row r="650" ht="12.75" customHeight="1">
      <c r="A650" s="9" t="s">
        <v>2288</v>
      </c>
      <c r="B650" s="10" t="s">
        <v>301</v>
      </c>
      <c r="C650" s="21" t="s">
        <v>2289</v>
      </c>
      <c r="D650" s="12">
        <v>3.0</v>
      </c>
      <c r="E650" s="27">
        <v>44469.0</v>
      </c>
      <c r="F650" s="14" t="str">
        <f>IF(Tabela18[[#This Row],[Estações]]="HMOFICINA","VMS",IFERROR(VLOOKUP(B650,'Cadastro Estacoes'!$A$2:$Z$201,26,0),""))</f>
        <v>#ERROR!</v>
      </c>
      <c r="G650" s="18" t="s">
        <v>67</v>
      </c>
      <c r="H650" s="18" t="s">
        <v>2290</v>
      </c>
      <c r="I650" s="18" t="s">
        <v>2291</v>
      </c>
      <c r="J650" s="18"/>
      <c r="K650" s="18" t="s">
        <v>23</v>
      </c>
      <c r="L650" s="18" t="s">
        <v>23</v>
      </c>
      <c r="M650" s="32">
        <v>44287.0</v>
      </c>
      <c r="N650" s="18" t="s">
        <v>78</v>
      </c>
      <c r="O650" s="20">
        <v>44341.0</v>
      </c>
      <c r="P650" s="18" t="str">
        <f>IFERROR(VLOOKUP(B650,'Cadastro Estacoes'!$A:$B,2,0),"")</f>
        <v>SISMO®QUIRIRI</v>
      </c>
      <c r="Q650" s="4"/>
      <c r="R650" s="4"/>
      <c r="S650" s="4"/>
      <c r="T650" s="4"/>
      <c r="U650" s="4"/>
      <c r="V650" s="4"/>
      <c r="W650" s="4"/>
      <c r="X650" s="4"/>
      <c r="Y650" s="4"/>
      <c r="Z650" s="4"/>
    </row>
    <row r="651" ht="12.75" customHeight="1">
      <c r="A651" s="9" t="s">
        <v>2292</v>
      </c>
      <c r="B651" s="10" t="s">
        <v>1572</v>
      </c>
      <c r="C651" s="21" t="s">
        <v>2293</v>
      </c>
      <c r="D651" s="12">
        <v>0.0</v>
      </c>
      <c r="E651" s="27">
        <v>44377.0</v>
      </c>
      <c r="F651" s="14" t="str">
        <f>IF(Tabela18[[#This Row],[Estações]]="HMOFICINA","VMS",IFERROR(VLOOKUP(B651,'Cadastro Estacoes'!$A$2:$Z$201,26,0),""))</f>
        <v>#ERROR!</v>
      </c>
      <c r="G651" s="23" t="s">
        <v>67</v>
      </c>
      <c r="H651" s="18" t="s">
        <v>2294</v>
      </c>
      <c r="I651" s="18"/>
      <c r="J651" s="18"/>
      <c r="K651" s="18" t="s">
        <v>23</v>
      </c>
      <c r="L651" s="18" t="s">
        <v>23</v>
      </c>
      <c r="M651" s="32">
        <v>44287.0</v>
      </c>
      <c r="N651" s="18" t="s">
        <v>22</v>
      </c>
      <c r="O651" s="20">
        <v>44335.0</v>
      </c>
      <c r="P651" s="18" t="str">
        <f>IFERROR(VLOOKUP(B651,'Cadastro Estacoes'!$A:$B,2,0),"")</f>
        <v>SISMO®QUIRIRI</v>
      </c>
      <c r="Q651" s="4"/>
      <c r="R651" s="4"/>
      <c r="S651" s="4"/>
      <c r="T651" s="4"/>
      <c r="U651" s="4"/>
      <c r="V651" s="4"/>
      <c r="W651" s="4"/>
      <c r="X651" s="4"/>
      <c r="Y651" s="4"/>
      <c r="Z651" s="4"/>
    </row>
    <row r="652" ht="12.75" customHeight="1">
      <c r="A652" s="9" t="s">
        <v>2295</v>
      </c>
      <c r="B652" s="10" t="s">
        <v>1572</v>
      </c>
      <c r="C652" s="21" t="s">
        <v>2296</v>
      </c>
      <c r="D652" s="12">
        <v>0.0</v>
      </c>
      <c r="E652" s="27">
        <v>44377.0</v>
      </c>
      <c r="F652" s="14" t="str">
        <f>IF(Tabela18[[#This Row],[Estações]]="HMOFICINA","VMS",IFERROR(VLOOKUP(B652,'Cadastro Estacoes'!$A$2:$Z$201,26,0),""))</f>
        <v>#ERROR!</v>
      </c>
      <c r="G652" s="18" t="s">
        <v>67</v>
      </c>
      <c r="H652" s="18"/>
      <c r="I652" s="18"/>
      <c r="J652" s="18"/>
      <c r="K652" s="18" t="s">
        <v>23</v>
      </c>
      <c r="L652" s="18" t="s">
        <v>23</v>
      </c>
      <c r="M652" s="32">
        <v>44287.0</v>
      </c>
      <c r="N652" s="18" t="s">
        <v>78</v>
      </c>
      <c r="O652" s="20">
        <v>44343.0</v>
      </c>
      <c r="P652" s="18" t="str">
        <f>IFERROR(VLOOKUP(B652,'Cadastro Estacoes'!$A:$B,2,0),"")</f>
        <v>SISMO®QUIRIRI</v>
      </c>
      <c r="Q652" s="4"/>
      <c r="R652" s="4"/>
      <c r="S652" s="4"/>
      <c r="T652" s="4"/>
      <c r="U652" s="4"/>
      <c r="V652" s="4"/>
      <c r="W652" s="4"/>
      <c r="X652" s="4"/>
      <c r="Y652" s="4"/>
      <c r="Z652" s="4"/>
    </row>
    <row r="653" ht="12.75" customHeight="1">
      <c r="A653" s="9" t="s">
        <v>2297</v>
      </c>
      <c r="B653" s="10" t="s">
        <v>929</v>
      </c>
      <c r="C653" s="21" t="s">
        <v>2298</v>
      </c>
      <c r="D653" s="12">
        <v>1.0</v>
      </c>
      <c r="E653" s="27">
        <v>44321.0</v>
      </c>
      <c r="F653" s="14" t="str">
        <f>IF(Tabela18[[#This Row],[Estações]]="HMOFICINA","VMS",IFERROR(VLOOKUP(B653,'Cadastro Estacoes'!$A$2:$Z$201,26,0),""))</f>
        <v>#ERROR!</v>
      </c>
      <c r="G653" s="18" t="s">
        <v>67</v>
      </c>
      <c r="H653" s="18" t="s">
        <v>2299</v>
      </c>
      <c r="I653" s="36" t="s">
        <v>2300</v>
      </c>
      <c r="J653" s="18"/>
      <c r="K653" s="18"/>
      <c r="L653" s="18" t="s">
        <v>4</v>
      </c>
      <c r="M653" s="32">
        <v>44291.0</v>
      </c>
      <c r="N653" s="18" t="s">
        <v>22</v>
      </c>
      <c r="O653" s="20"/>
      <c r="P653" s="18" t="str">
        <f>IFERROR(VLOOKUP(B653,'Cadastro Estacoes'!$A:$B,2,0),"")</f>
        <v>SISMO®GUANABARA</v>
      </c>
      <c r="Q653" s="4"/>
      <c r="R653" s="4"/>
      <c r="S653" s="4"/>
      <c r="T653" s="4"/>
      <c r="U653" s="4"/>
      <c r="V653" s="4"/>
      <c r="W653" s="4"/>
      <c r="X653" s="4"/>
      <c r="Y653" s="4"/>
      <c r="Z653" s="4"/>
    </row>
    <row r="654" ht="12.75" customHeight="1">
      <c r="A654" s="9" t="s">
        <v>2301</v>
      </c>
      <c r="B654" s="10" t="s">
        <v>2302</v>
      </c>
      <c r="C654" s="21" t="s">
        <v>2303</v>
      </c>
      <c r="D654" s="12">
        <v>0.0</v>
      </c>
      <c r="E654" s="27">
        <v>44295.0</v>
      </c>
      <c r="F654" s="14" t="str">
        <f>IF(Tabela18[[#This Row],[Estações]]="HMOFICINA","VMS",IFERROR(VLOOKUP(B654,'Cadastro Estacoes'!$A$2:$Z$201,26,0),""))</f>
        <v>#ERROR!</v>
      </c>
      <c r="G654" s="18" t="s">
        <v>67</v>
      </c>
      <c r="H654" s="18" t="s">
        <v>2304</v>
      </c>
      <c r="I654" s="36" t="s">
        <v>2305</v>
      </c>
      <c r="J654" s="18"/>
      <c r="K654" s="18" t="s">
        <v>46</v>
      </c>
      <c r="L654" s="18" t="s">
        <v>4</v>
      </c>
      <c r="M654" s="32">
        <v>44292.0</v>
      </c>
      <c r="N654" s="18" t="s">
        <v>22</v>
      </c>
      <c r="O654" s="20">
        <v>44294.0</v>
      </c>
      <c r="P654" s="18" t="str">
        <f>IFERROR(VLOOKUP(B654,'Cadastro Estacoes'!$A:$B,2,0),"")</f>
        <v>SISMO®SPPILOTS</v>
      </c>
      <c r="Q654" s="4"/>
      <c r="R654" s="4"/>
      <c r="S654" s="4"/>
      <c r="T654" s="4"/>
      <c r="U654" s="4"/>
      <c r="V654" s="4"/>
      <c r="W654" s="4"/>
      <c r="X654" s="4"/>
      <c r="Y654" s="4"/>
      <c r="Z654" s="4"/>
    </row>
    <row r="655" ht="12.75" customHeight="1">
      <c r="A655" s="9" t="s">
        <v>2306</v>
      </c>
      <c r="B655" s="10" t="s">
        <v>2307</v>
      </c>
      <c r="C655" s="21" t="s">
        <v>2308</v>
      </c>
      <c r="D655" s="12">
        <v>2.0</v>
      </c>
      <c r="E655" s="27">
        <v>44354.0</v>
      </c>
      <c r="F655" s="14" t="str">
        <f>IF(Tabela18[[#This Row],[Estações]]="HMOFICINA","VMS",IFERROR(VLOOKUP(B655,'Cadastro Estacoes'!$A$2:$Z$201,26,0),""))</f>
        <v>#ERROR!</v>
      </c>
      <c r="G655" s="18" t="s">
        <v>67</v>
      </c>
      <c r="H655" s="18" t="s">
        <v>2309</v>
      </c>
      <c r="I655" s="18"/>
      <c r="J655" s="18"/>
      <c r="K655" s="18" t="s">
        <v>23</v>
      </c>
      <c r="L655" s="18" t="s">
        <v>23</v>
      </c>
      <c r="M655" s="32">
        <v>44293.0</v>
      </c>
      <c r="N655" s="18" t="s">
        <v>78</v>
      </c>
      <c r="O655" s="20">
        <v>44378.0</v>
      </c>
      <c r="P655" s="18" t="str">
        <f>IFERROR(VLOOKUP(B655,'Cadastro Estacoes'!$A:$B,2,0),"")</f>
        <v>SISMO®CELSE</v>
      </c>
      <c r="Q655" s="4"/>
      <c r="R655" s="4"/>
      <c r="S655" s="4"/>
      <c r="T655" s="4"/>
      <c r="U655" s="4"/>
      <c r="V655" s="4"/>
      <c r="W655" s="4"/>
      <c r="X655" s="4"/>
      <c r="Y655" s="4"/>
      <c r="Z655" s="4"/>
    </row>
    <row r="656" ht="12.75" customHeight="1">
      <c r="A656" s="9" t="s">
        <v>2310</v>
      </c>
      <c r="B656" s="10" t="s">
        <v>1572</v>
      </c>
      <c r="C656" s="21" t="s">
        <v>2311</v>
      </c>
      <c r="D656" s="12">
        <v>3.0</v>
      </c>
      <c r="E656" s="27">
        <v>44377.0</v>
      </c>
      <c r="F656" s="14" t="str">
        <f>IF(Tabela18[[#This Row],[Estações]]="HMOFICINA","VMS",IFERROR(VLOOKUP(B656,'Cadastro Estacoes'!$A$2:$Z$201,26,0),""))</f>
        <v>#ERROR!</v>
      </c>
      <c r="G656" s="18" t="s">
        <v>67</v>
      </c>
      <c r="H656" s="18" t="s">
        <v>2312</v>
      </c>
      <c r="I656" s="36" t="s">
        <v>2313</v>
      </c>
      <c r="J656" s="18"/>
      <c r="K656" s="18" t="s">
        <v>23</v>
      </c>
      <c r="L656" s="18" t="s">
        <v>23</v>
      </c>
      <c r="M656" s="32">
        <v>44293.0</v>
      </c>
      <c r="N656" s="18" t="s">
        <v>78</v>
      </c>
      <c r="O656" s="20">
        <v>44441.0</v>
      </c>
      <c r="P656" s="18" t="str">
        <f>IFERROR(VLOOKUP(B656,'Cadastro Estacoes'!$A:$B,2,0),"")</f>
        <v>SISMO®QUIRIRI</v>
      </c>
      <c r="Q656" s="4"/>
      <c r="R656" s="4"/>
      <c r="S656" s="4"/>
      <c r="T656" s="4"/>
      <c r="U656" s="4"/>
      <c r="V656" s="4"/>
      <c r="W656" s="4"/>
      <c r="X656" s="4"/>
      <c r="Y656" s="4"/>
      <c r="Z656" s="4"/>
    </row>
    <row r="657" ht="12.75" customHeight="1">
      <c r="A657" s="9" t="s">
        <v>2314</v>
      </c>
      <c r="B657" s="10" t="s">
        <v>80</v>
      </c>
      <c r="C657" s="21" t="s">
        <v>2315</v>
      </c>
      <c r="D657" s="12">
        <v>0.0</v>
      </c>
      <c r="E657" s="27">
        <v>44302.0</v>
      </c>
      <c r="F657" s="14" t="str">
        <f>IF(Tabela18[[#This Row],[Estações]]="HMOFICINA","VMS",IFERROR(VLOOKUP(B657,'Cadastro Estacoes'!$A$2:$Z$201,26,0),""))</f>
        <v>#ERROR!</v>
      </c>
      <c r="G657" s="18" t="s">
        <v>67</v>
      </c>
      <c r="H657" s="18" t="s">
        <v>2316</v>
      </c>
      <c r="I657" s="36"/>
      <c r="J657" s="18"/>
      <c r="K657" s="18" t="s">
        <v>19</v>
      </c>
      <c r="L657" s="18" t="s">
        <v>30</v>
      </c>
      <c r="M657" s="32">
        <v>44294.0</v>
      </c>
      <c r="N657" s="18" t="s">
        <v>78</v>
      </c>
      <c r="O657" s="20">
        <v>44301.0</v>
      </c>
      <c r="P657" s="18" t="str">
        <f>IFERROR(VLOOKUP(B657,'Cadastro Estacoes'!$A:$B,2,0),"")</f>
        <v>SISMO®VALEPDM</v>
      </c>
      <c r="Q657" s="4"/>
      <c r="R657" s="4"/>
      <c r="S657" s="4"/>
      <c r="T657" s="4"/>
      <c r="U657" s="4"/>
      <c r="V657" s="4"/>
      <c r="W657" s="4"/>
      <c r="X657" s="4"/>
      <c r="Y657" s="4"/>
      <c r="Z657" s="4"/>
    </row>
    <row r="658" ht="12.75" customHeight="1">
      <c r="A658" s="9" t="s">
        <v>2317</v>
      </c>
      <c r="B658" s="10" t="s">
        <v>80</v>
      </c>
      <c r="C658" s="21" t="s">
        <v>2318</v>
      </c>
      <c r="D658" s="12">
        <v>0.0</v>
      </c>
      <c r="E658" s="27">
        <v>44302.0</v>
      </c>
      <c r="F658" s="14" t="str">
        <f>IF(Tabela18[[#This Row],[Estações]]="HMOFICINA","VMS",IFERROR(VLOOKUP(B658,'Cadastro Estacoes'!$A$2:$Z$201,26,0),""))</f>
        <v>#ERROR!</v>
      </c>
      <c r="G658" s="18" t="s">
        <v>67</v>
      </c>
      <c r="H658" s="18" t="s">
        <v>2319</v>
      </c>
      <c r="I658" s="18"/>
      <c r="J658" s="18"/>
      <c r="K658" s="18" t="s">
        <v>19</v>
      </c>
      <c r="L658" s="18" t="s">
        <v>30</v>
      </c>
      <c r="M658" s="32">
        <v>44294.0</v>
      </c>
      <c r="N658" s="18" t="s">
        <v>78</v>
      </c>
      <c r="O658" s="20">
        <v>44301.0</v>
      </c>
      <c r="P658" s="18" t="str">
        <f>IFERROR(VLOOKUP(B658,'Cadastro Estacoes'!$A:$B,2,0),"")</f>
        <v>SISMO®VALEPDM</v>
      </c>
      <c r="Q658" s="4"/>
      <c r="R658" s="4"/>
      <c r="S658" s="4"/>
      <c r="T658" s="4"/>
      <c r="U658" s="4"/>
      <c r="V658" s="4"/>
      <c r="W658" s="4"/>
      <c r="X658" s="4"/>
      <c r="Y658" s="4"/>
      <c r="Z658" s="4"/>
    </row>
    <row r="659" ht="12.75" customHeight="1">
      <c r="A659" s="9" t="s">
        <v>2320</v>
      </c>
      <c r="B659" s="10" t="s">
        <v>80</v>
      </c>
      <c r="C659" s="21" t="s">
        <v>2321</v>
      </c>
      <c r="D659" s="12">
        <v>0.0</v>
      </c>
      <c r="E659" s="27">
        <v>44302.0</v>
      </c>
      <c r="F659" s="14" t="str">
        <f>IF(Tabela18[[#This Row],[Estações]]="HMOFICINA","VMS",IFERROR(VLOOKUP(B659,'Cadastro Estacoes'!$A$2:$Z$201,26,0),""))</f>
        <v>#ERROR!</v>
      </c>
      <c r="G659" s="18" t="s">
        <v>67</v>
      </c>
      <c r="H659" s="18"/>
      <c r="I659" s="18"/>
      <c r="J659" s="18"/>
      <c r="K659" s="18" t="s">
        <v>19</v>
      </c>
      <c r="L659" s="18" t="s">
        <v>30</v>
      </c>
      <c r="M659" s="32">
        <v>44294.0</v>
      </c>
      <c r="N659" s="18" t="s">
        <v>78</v>
      </c>
      <c r="O659" s="20">
        <v>44301.0</v>
      </c>
      <c r="P659" s="18" t="str">
        <f>IFERROR(VLOOKUP(B659,'Cadastro Estacoes'!$A:$B,2,0),"")</f>
        <v>SISMO®VALEPDM</v>
      </c>
      <c r="Q659" s="4"/>
      <c r="R659" s="4"/>
      <c r="S659" s="4"/>
      <c r="T659" s="4"/>
      <c r="U659" s="4"/>
      <c r="V659" s="4"/>
      <c r="W659" s="4"/>
      <c r="X659" s="4"/>
      <c r="Y659" s="4"/>
      <c r="Z659" s="4"/>
    </row>
    <row r="660" ht="12.75" customHeight="1">
      <c r="A660" s="9" t="s">
        <v>2322</v>
      </c>
      <c r="B660" s="10" t="s">
        <v>2307</v>
      </c>
      <c r="C660" s="21" t="s">
        <v>2323</v>
      </c>
      <c r="D660" s="12">
        <v>1.0</v>
      </c>
      <c r="E660" s="27">
        <v>44354.0</v>
      </c>
      <c r="F660" s="14" t="str">
        <f>IF(Tabela18[[#This Row],[Estações]]="HMOFICINA","VMS",IFERROR(VLOOKUP(B660,'Cadastro Estacoes'!$A$2:$Z$201,26,0),""))</f>
        <v>#ERROR!</v>
      </c>
      <c r="G660" s="18" t="s">
        <v>67</v>
      </c>
      <c r="H660" s="18" t="s">
        <v>2324</v>
      </c>
      <c r="I660" s="18"/>
      <c r="J660" s="18"/>
      <c r="K660" s="18" t="s">
        <v>58</v>
      </c>
      <c r="L660" s="18" t="s">
        <v>40</v>
      </c>
      <c r="M660" s="32">
        <v>44295.0</v>
      </c>
      <c r="N660" s="18" t="s">
        <v>78</v>
      </c>
      <c r="O660" s="20">
        <v>44300.0</v>
      </c>
      <c r="P660" s="18" t="str">
        <f>IFERROR(VLOOKUP(B660,'Cadastro Estacoes'!$A:$B,2,0),"")</f>
        <v>SISMO®CELSE</v>
      </c>
      <c r="Q660" s="4"/>
      <c r="R660" s="4"/>
      <c r="S660" s="4"/>
      <c r="T660" s="4"/>
      <c r="U660" s="4"/>
      <c r="V660" s="4"/>
      <c r="W660" s="4"/>
      <c r="X660" s="4"/>
      <c r="Y660" s="4"/>
      <c r="Z660" s="4"/>
    </row>
    <row r="661" ht="12.75" customHeight="1">
      <c r="A661" s="9" t="s">
        <v>2325</v>
      </c>
      <c r="B661" s="10" t="s">
        <v>788</v>
      </c>
      <c r="C661" s="21" t="s">
        <v>2326</v>
      </c>
      <c r="D661" s="12">
        <v>1.0</v>
      </c>
      <c r="E661" s="27">
        <v>44307.0</v>
      </c>
      <c r="F661" s="14" t="str">
        <f>IF(Tabela18[[#This Row],[Estações]]="HMOFICINA","VMS",IFERROR(VLOOKUP(B661,'Cadastro Estacoes'!$A$2:$Z$201,26,0),""))</f>
        <v>#ERROR!</v>
      </c>
      <c r="G661" s="18" t="s">
        <v>67</v>
      </c>
      <c r="H661" s="18" t="s">
        <v>2327</v>
      </c>
      <c r="I661" s="36" t="s">
        <v>2328</v>
      </c>
      <c r="J661" s="18"/>
      <c r="K661" s="18" t="s">
        <v>26</v>
      </c>
      <c r="L661" s="18" t="s">
        <v>4</v>
      </c>
      <c r="M661" s="32">
        <v>44298.0</v>
      </c>
      <c r="N661" s="18" t="s">
        <v>22</v>
      </c>
      <c r="O661" s="20">
        <v>44325.0</v>
      </c>
      <c r="P661" s="18" t="str">
        <f>IFERROR(VLOOKUP(B661,'Cadastro Estacoes'!$A:$B,2,0),"")</f>
        <v>SISMO®SPPILOTS</v>
      </c>
      <c r="Q661" s="4"/>
      <c r="R661" s="4"/>
      <c r="S661" s="4"/>
      <c r="T661" s="4"/>
      <c r="U661" s="4"/>
      <c r="V661" s="4"/>
      <c r="W661" s="4"/>
      <c r="X661" s="4"/>
      <c r="Y661" s="4"/>
      <c r="Z661" s="4"/>
    </row>
    <row r="662" ht="12.75" customHeight="1">
      <c r="A662" s="9" t="s">
        <v>2329</v>
      </c>
      <c r="B662" s="10" t="s">
        <v>465</v>
      </c>
      <c r="C662" s="21" t="s">
        <v>999</v>
      </c>
      <c r="D662" s="12">
        <v>1.0</v>
      </c>
      <c r="E662" s="27" t="s">
        <v>109</v>
      </c>
      <c r="F662" s="14" t="str">
        <f>IF(Tabela18[[#This Row],[Estações]]="HMOFICINA","VMS",IFERROR(VLOOKUP(B662,'Cadastro Estacoes'!$A$2:$Z$201,26,0),""))</f>
        <v>#ERROR!</v>
      </c>
      <c r="G662" s="18" t="s">
        <v>67</v>
      </c>
      <c r="H662" s="18"/>
      <c r="I662" s="18" t="s">
        <v>2330</v>
      </c>
      <c r="J662" s="18"/>
      <c r="K662" s="18" t="s">
        <v>52</v>
      </c>
      <c r="L662" s="18" t="s">
        <v>40</v>
      </c>
      <c r="M662" s="32">
        <v>44299.0</v>
      </c>
      <c r="N662" s="18" t="s">
        <v>78</v>
      </c>
      <c r="O662" s="20">
        <v>44349.0</v>
      </c>
      <c r="P662" s="18" t="str">
        <f>IFERROR(VLOOKUP(B662,'Cadastro Estacoes'!$A:$B,2,0),"")</f>
        <v>SISMO®ALEMOA</v>
      </c>
      <c r="Q662" s="4"/>
      <c r="R662" s="4"/>
      <c r="S662" s="4"/>
      <c r="T662" s="4"/>
      <c r="U662" s="4"/>
      <c r="V662" s="4"/>
      <c r="W662" s="4"/>
      <c r="X662" s="4"/>
      <c r="Y662" s="4"/>
      <c r="Z662" s="4"/>
    </row>
    <row r="663" ht="12.75" customHeight="1">
      <c r="A663" s="9" t="s">
        <v>2331</v>
      </c>
      <c r="B663" s="10" t="s">
        <v>413</v>
      </c>
      <c r="C663" s="21" t="s">
        <v>2332</v>
      </c>
      <c r="D663" s="12">
        <v>0.0</v>
      </c>
      <c r="E663" s="27">
        <v>44309.0</v>
      </c>
      <c r="F663" s="14" t="str">
        <f>IF(Tabela18[[#This Row],[Estações]]="HMOFICINA","VMS",IFERROR(VLOOKUP(B663,'Cadastro Estacoes'!$A$2:$Z$201,26,0),""))</f>
        <v>#ERROR!</v>
      </c>
      <c r="G663" s="18" t="s">
        <v>1114</v>
      </c>
      <c r="H663" s="18" t="s">
        <v>2333</v>
      </c>
      <c r="I663" s="18"/>
      <c r="J663" s="18"/>
      <c r="K663" s="18" t="s">
        <v>52</v>
      </c>
      <c r="L663" s="18" t="s">
        <v>37</v>
      </c>
      <c r="M663" s="32">
        <v>44300.0</v>
      </c>
      <c r="N663" s="18" t="s">
        <v>78</v>
      </c>
      <c r="O663" s="20">
        <v>44300.0</v>
      </c>
      <c r="P663" s="18" t="str">
        <f>IFERROR(VLOOKUP(B663,'Cadastro Estacoes'!$A:$B,2,0),"")</f>
        <v>SISMO®PORTOCEL</v>
      </c>
      <c r="Q663" s="4"/>
      <c r="R663" s="4"/>
      <c r="S663" s="4"/>
      <c r="T663" s="4"/>
      <c r="U663" s="4"/>
      <c r="V663" s="4"/>
      <c r="W663" s="4"/>
      <c r="X663" s="4"/>
      <c r="Y663" s="4"/>
      <c r="Z663" s="4"/>
    </row>
    <row r="664" ht="12.75" customHeight="1">
      <c r="A664" s="9" t="s">
        <v>2334</v>
      </c>
      <c r="B664" s="10" t="s">
        <v>2307</v>
      </c>
      <c r="C664" s="21" t="s">
        <v>2335</v>
      </c>
      <c r="D664" s="12">
        <v>0.0</v>
      </c>
      <c r="E664" s="27">
        <v>44393.0</v>
      </c>
      <c r="F664" s="14" t="str">
        <f>IF(Tabela18[[#This Row],[Estações]]="HMOFICINA","VMS",IFERROR(VLOOKUP(B664,'Cadastro Estacoes'!$A$2:$Z$201,26,0),""))</f>
        <v>#ERROR!</v>
      </c>
      <c r="G664" s="18" t="s">
        <v>67</v>
      </c>
      <c r="H664" s="18" t="s">
        <v>2336</v>
      </c>
      <c r="I664" s="36" t="s">
        <v>2337</v>
      </c>
      <c r="J664" s="18"/>
      <c r="K664" s="18" t="s">
        <v>23</v>
      </c>
      <c r="L664" s="18" t="s">
        <v>23</v>
      </c>
      <c r="M664" s="32">
        <v>44302.0</v>
      </c>
      <c r="N664" s="18" t="s">
        <v>78</v>
      </c>
      <c r="O664" s="20">
        <v>44378.0</v>
      </c>
      <c r="P664" s="18" t="str">
        <f>IFERROR(VLOOKUP(B664,'Cadastro Estacoes'!$A:$B,2,0),"")</f>
        <v>SISMO®CELSE</v>
      </c>
      <c r="Q664" s="4"/>
      <c r="R664" s="4"/>
      <c r="S664" s="4"/>
      <c r="T664" s="4"/>
      <c r="U664" s="4"/>
      <c r="V664" s="4"/>
      <c r="W664" s="4"/>
      <c r="X664" s="4"/>
      <c r="Y664" s="4"/>
      <c r="Z664" s="4"/>
    </row>
    <row r="665" ht="12.75" customHeight="1">
      <c r="A665" s="9" t="s">
        <v>2338</v>
      </c>
      <c r="B665" s="10" t="s">
        <v>1016</v>
      </c>
      <c r="C665" s="21" t="s">
        <v>2339</v>
      </c>
      <c r="D665" s="12">
        <v>1.0</v>
      </c>
      <c r="E665" s="27">
        <v>44363.0</v>
      </c>
      <c r="F665" s="14" t="str">
        <f>IF(Tabela18[[#This Row],[Estações]]="HMOFICINA","VMS",IFERROR(VLOOKUP(B665,'Cadastro Estacoes'!$A$2:$Z$201,26,0),""))</f>
        <v>#ERROR!</v>
      </c>
      <c r="G665" s="18" t="s">
        <v>67</v>
      </c>
      <c r="H665" s="18" t="s">
        <v>2340</v>
      </c>
      <c r="I665" s="18" t="s">
        <v>2341</v>
      </c>
      <c r="J665" s="18"/>
      <c r="K665" s="18" t="s">
        <v>26</v>
      </c>
      <c r="L665" s="18" t="s">
        <v>23</v>
      </c>
      <c r="M665" s="32">
        <v>44302.0</v>
      </c>
      <c r="N665" s="18" t="s">
        <v>78</v>
      </c>
      <c r="O665" s="20">
        <v>44364.0</v>
      </c>
      <c r="P665" s="18" t="str">
        <f>IFERROR(VLOOKUP(B665,'Cadastro Estacoes'!$A:$B,2,0),"")</f>
        <v>SISMO®CELSE</v>
      </c>
      <c r="Q665" s="4"/>
      <c r="R665" s="4"/>
      <c r="S665" s="4"/>
      <c r="T665" s="4"/>
      <c r="U665" s="4"/>
      <c r="V665" s="4"/>
      <c r="W665" s="4"/>
      <c r="X665" s="4"/>
      <c r="Y665" s="4"/>
      <c r="Z665" s="4"/>
    </row>
    <row r="666" ht="12.75" customHeight="1">
      <c r="A666" s="9" t="s">
        <v>2342</v>
      </c>
      <c r="B666" s="10" t="s">
        <v>460</v>
      </c>
      <c r="C666" s="21" t="s">
        <v>2343</v>
      </c>
      <c r="D666" s="12">
        <v>1.0</v>
      </c>
      <c r="E666" s="27">
        <v>44317.0</v>
      </c>
      <c r="F666" s="14" t="str">
        <f>IF(Tabela18[[#This Row],[Estações]]="HMOFICINA","VMS",IFERROR(VLOOKUP(B666,'Cadastro Estacoes'!$A$2:$Z$201,26,0),""))</f>
        <v>#ERROR!</v>
      </c>
      <c r="G666" s="18" t="s">
        <v>67</v>
      </c>
      <c r="H666" s="18"/>
      <c r="I666" s="18"/>
      <c r="J666" s="18"/>
      <c r="K666" s="18" t="s">
        <v>52</v>
      </c>
      <c r="L666" s="18" t="s">
        <v>40</v>
      </c>
      <c r="M666" s="32">
        <v>44302.0</v>
      </c>
      <c r="N666" s="18" t="s">
        <v>78</v>
      </c>
      <c r="O666" s="20">
        <v>44308.0</v>
      </c>
      <c r="P666" s="18" t="str">
        <f>IFERROR(VLOOKUP(B666,'Cadastro Estacoes'!$A:$B,2,0),"")</f>
        <v>SISMO®TEBIG</v>
      </c>
      <c r="Q666" s="4"/>
      <c r="R666" s="4"/>
      <c r="S666" s="4"/>
      <c r="T666" s="4"/>
      <c r="U666" s="4"/>
      <c r="V666" s="4"/>
      <c r="W666" s="4"/>
      <c r="X666" s="4"/>
      <c r="Y666" s="4"/>
      <c r="Z666" s="4"/>
    </row>
    <row r="667" ht="12.75" customHeight="1">
      <c r="A667" s="9" t="s">
        <v>2344</v>
      </c>
      <c r="B667" s="10" t="s">
        <v>954</v>
      </c>
      <c r="C667" s="21" t="s">
        <v>2345</v>
      </c>
      <c r="D667" s="12">
        <v>3.0</v>
      </c>
      <c r="E667" s="27">
        <v>44378.0</v>
      </c>
      <c r="F667" s="14" t="str">
        <f>IF(Tabela18[[#This Row],[Estações]]="HMOFICINA","VMS",IFERROR(VLOOKUP(B667,'Cadastro Estacoes'!$A$2:$Z$201,26,0),""))</f>
        <v>#ERROR!</v>
      </c>
      <c r="G667" s="18" t="s">
        <v>67</v>
      </c>
      <c r="H667" s="18" t="s">
        <v>2346</v>
      </c>
      <c r="I667" s="18" t="s">
        <v>2347</v>
      </c>
      <c r="J667" s="18"/>
      <c r="K667" s="18" t="s">
        <v>26</v>
      </c>
      <c r="L667" s="18" t="s">
        <v>40</v>
      </c>
      <c r="M667" s="32">
        <v>44302.0</v>
      </c>
      <c r="N667" s="18" t="s">
        <v>78</v>
      </c>
      <c r="O667" s="20">
        <v>44302.0</v>
      </c>
      <c r="P667" s="18" t="str">
        <f>IFERROR(VLOOKUP(B667,'Cadastro Estacoes'!$A:$B,2,0),"")</f>
        <v>SISMO®SUAPE</v>
      </c>
      <c r="Q667" s="4"/>
      <c r="R667" s="4"/>
      <c r="S667" s="4"/>
      <c r="T667" s="4"/>
      <c r="U667" s="4"/>
      <c r="V667" s="4"/>
      <c r="W667" s="4"/>
      <c r="X667" s="4"/>
      <c r="Y667" s="4"/>
      <c r="Z667" s="4"/>
    </row>
    <row r="668" ht="12.75" customHeight="1">
      <c r="A668" s="9" t="s">
        <v>2348</v>
      </c>
      <c r="B668" s="10" t="s">
        <v>1007</v>
      </c>
      <c r="C668" s="21" t="s">
        <v>2349</v>
      </c>
      <c r="D668" s="12">
        <v>3.0</v>
      </c>
      <c r="E668" s="27">
        <v>44393.0</v>
      </c>
      <c r="F668" s="14" t="str">
        <f>IF(Tabela18[[#This Row],[Estações]]="HMOFICINA","VMS",IFERROR(VLOOKUP(B668,'Cadastro Estacoes'!$A$2:$Z$201,26,0),""))</f>
        <v>#ERROR!</v>
      </c>
      <c r="G668" s="18" t="s">
        <v>67</v>
      </c>
      <c r="H668" s="18" t="s">
        <v>2350</v>
      </c>
      <c r="I668" s="18" t="s">
        <v>2351</v>
      </c>
      <c r="J668" s="18"/>
      <c r="K668" s="18" t="s">
        <v>23</v>
      </c>
      <c r="L668" s="18" t="s">
        <v>23</v>
      </c>
      <c r="M668" s="32">
        <v>44302.0</v>
      </c>
      <c r="N668" s="18" t="s">
        <v>78</v>
      </c>
      <c r="O668" s="20">
        <v>44378.0</v>
      </c>
      <c r="P668" s="18" t="str">
        <f>IFERROR(VLOOKUP(B668,'Cadastro Estacoes'!$A:$B,2,0),"")</f>
        <v>SISMO®CELSE</v>
      </c>
      <c r="Q668" s="4"/>
      <c r="R668" s="4"/>
      <c r="S668" s="4"/>
      <c r="T668" s="4"/>
      <c r="U668" s="4"/>
      <c r="V668" s="4"/>
      <c r="W668" s="4"/>
      <c r="X668" s="4"/>
      <c r="Y668" s="4"/>
      <c r="Z668" s="4"/>
    </row>
    <row r="669" ht="12.75" customHeight="1">
      <c r="A669" s="9" t="s">
        <v>2352</v>
      </c>
      <c r="B669" s="10" t="s">
        <v>954</v>
      </c>
      <c r="C669" s="21" t="s">
        <v>2353</v>
      </c>
      <c r="D669" s="12">
        <v>0.0</v>
      </c>
      <c r="E669" s="27">
        <v>44362.0</v>
      </c>
      <c r="F669" s="14" t="str">
        <f>IF(Tabela18[[#This Row],[Estações]]="HMOFICINA","VMS",IFERROR(VLOOKUP(B669,'Cadastro Estacoes'!$A$2:$Z$201,26,0),""))</f>
        <v>#ERROR!</v>
      </c>
      <c r="G669" s="18" t="s">
        <v>67</v>
      </c>
      <c r="H669" s="18" t="s">
        <v>2354</v>
      </c>
      <c r="I669" s="18" t="s">
        <v>2355</v>
      </c>
      <c r="J669" s="18"/>
      <c r="K669" s="18" t="s">
        <v>52</v>
      </c>
      <c r="L669" s="18" t="s">
        <v>26</v>
      </c>
      <c r="M669" s="32">
        <v>44278.0</v>
      </c>
      <c r="N669" s="18" t="s">
        <v>78</v>
      </c>
      <c r="O669" s="20">
        <v>44511.0</v>
      </c>
      <c r="P669" s="18" t="str">
        <f>IFERROR(VLOOKUP(B669,'Cadastro Estacoes'!$A:$B,2,0),"")</f>
        <v>SISMO®SUAPE</v>
      </c>
      <c r="Q669" s="4"/>
      <c r="R669" s="4"/>
      <c r="S669" s="4"/>
      <c r="T669" s="4"/>
      <c r="U669" s="4"/>
      <c r="V669" s="4"/>
      <c r="W669" s="4"/>
      <c r="X669" s="4"/>
      <c r="Y669" s="4"/>
      <c r="Z669" s="4"/>
    </row>
    <row r="670" ht="12.75" customHeight="1">
      <c r="A670" s="9" t="s">
        <v>2356</v>
      </c>
      <c r="B670" s="10" t="s">
        <v>954</v>
      </c>
      <c r="C670" s="21" t="s">
        <v>2357</v>
      </c>
      <c r="D670" s="12">
        <v>0.0</v>
      </c>
      <c r="E670" s="27">
        <v>44362.0</v>
      </c>
      <c r="F670" s="14" t="str">
        <f>IF(Tabela18[[#This Row],[Estações]]="HMOFICINA","VMS",IFERROR(VLOOKUP(B670,'Cadastro Estacoes'!$A$2:$Z$201,26,0),""))</f>
        <v>#ERROR!</v>
      </c>
      <c r="G670" s="18" t="s">
        <v>1114</v>
      </c>
      <c r="H670" s="18" t="s">
        <v>2358</v>
      </c>
      <c r="I670" s="18" t="s">
        <v>2359</v>
      </c>
      <c r="J670" s="18"/>
      <c r="K670" s="18" t="s">
        <v>52</v>
      </c>
      <c r="L670" s="18" t="s">
        <v>26</v>
      </c>
      <c r="M670" s="32">
        <v>44278.0</v>
      </c>
      <c r="N670" s="18" t="s">
        <v>78</v>
      </c>
      <c r="O670" s="20">
        <v>44511.0</v>
      </c>
      <c r="P670" s="18" t="str">
        <f>IFERROR(VLOOKUP(B670,'Cadastro Estacoes'!$A:$B,2,0),"")</f>
        <v>SISMO®SUAPE</v>
      </c>
      <c r="Q670" s="4"/>
      <c r="R670" s="4"/>
      <c r="S670" s="4"/>
      <c r="T670" s="4"/>
      <c r="U670" s="4"/>
      <c r="V670" s="4"/>
      <c r="W670" s="4"/>
      <c r="X670" s="4"/>
      <c r="Y670" s="4"/>
      <c r="Z670" s="4"/>
    </row>
    <row r="671" ht="12.75" customHeight="1">
      <c r="A671" s="9" t="s">
        <v>2360</v>
      </c>
      <c r="B671" s="10" t="s">
        <v>1619</v>
      </c>
      <c r="C671" s="21" t="s">
        <v>2361</v>
      </c>
      <c r="D671" s="12">
        <v>0.0</v>
      </c>
      <c r="E671" s="27">
        <v>44362.0</v>
      </c>
      <c r="F671" s="14" t="str">
        <f>IF(Tabela18[[#This Row],[Estações]]="HMOFICINA","VMS",IFERROR(VLOOKUP(B671,'Cadastro Estacoes'!$A$2:$Z$201,26,0),""))</f>
        <v>#ERROR!</v>
      </c>
      <c r="G671" s="18" t="s">
        <v>67</v>
      </c>
      <c r="H671" s="18" t="s">
        <v>2362</v>
      </c>
      <c r="I671" s="36"/>
      <c r="J671" s="18"/>
      <c r="K671" s="18"/>
      <c r="L671" s="18" t="s">
        <v>26</v>
      </c>
      <c r="M671" s="32">
        <v>44278.0</v>
      </c>
      <c r="N671" s="18" t="s">
        <v>78</v>
      </c>
      <c r="O671" s="20">
        <v>44329.0</v>
      </c>
      <c r="P671" s="18" t="str">
        <f>IFERROR(VLOOKUP(B671,'Cadastro Estacoes'!$A:$B,2,0),"")</f>
        <v>SISMO®SUAPEBR</v>
      </c>
      <c r="Q671" s="4"/>
      <c r="R671" s="4"/>
      <c r="S671" s="4"/>
      <c r="T671" s="4"/>
      <c r="U671" s="4"/>
      <c r="V671" s="4"/>
      <c r="W671" s="4"/>
      <c r="X671" s="4"/>
      <c r="Y671" s="4"/>
      <c r="Z671" s="4"/>
    </row>
    <row r="672" ht="12.75" customHeight="1">
      <c r="A672" s="9" t="s">
        <v>2363</v>
      </c>
      <c r="B672" s="10" t="s">
        <v>102</v>
      </c>
      <c r="C672" s="21" t="s">
        <v>2364</v>
      </c>
      <c r="D672" s="12">
        <v>0.0</v>
      </c>
      <c r="E672" s="27">
        <v>44396.0</v>
      </c>
      <c r="F672" s="14" t="str">
        <f>IF(Tabela18[[#This Row],[Estações]]="HMOFICINA","VMS",IFERROR(VLOOKUP(B672,'Cadastro Estacoes'!$A$2:$Z$201,26,0),""))</f>
        <v>#ERROR!</v>
      </c>
      <c r="G672" s="18" t="s">
        <v>67</v>
      </c>
      <c r="H672" s="34"/>
      <c r="I672" s="34"/>
      <c r="J672" s="18"/>
      <c r="K672" s="18" t="s">
        <v>23</v>
      </c>
      <c r="L672" s="18" t="s">
        <v>40</v>
      </c>
      <c r="M672" s="32">
        <v>44305.0</v>
      </c>
      <c r="N672" s="18" t="s">
        <v>78</v>
      </c>
      <c r="O672" s="20">
        <v>44442.0</v>
      </c>
      <c r="P672" s="18" t="str">
        <f>IFERROR(VLOOKUP(B672,'Cadastro Estacoes'!$A:$B,2,0),"")</f>
        <v>SISMO®QUIRIRI</v>
      </c>
      <c r="Q672" s="4"/>
      <c r="R672" s="4"/>
      <c r="S672" s="4"/>
      <c r="T672" s="4"/>
      <c r="U672" s="4"/>
      <c r="V672" s="4"/>
      <c r="W672" s="4"/>
      <c r="X672" s="4"/>
      <c r="Y672" s="4"/>
      <c r="Z672" s="4"/>
    </row>
    <row r="673" ht="12.75" customHeight="1">
      <c r="A673" s="9" t="s">
        <v>2365</v>
      </c>
      <c r="B673" s="10" t="s">
        <v>102</v>
      </c>
      <c r="C673" s="34" t="s">
        <v>2366</v>
      </c>
      <c r="D673" s="12">
        <v>1.0</v>
      </c>
      <c r="E673" s="27">
        <v>44366.0</v>
      </c>
      <c r="F673" s="14" t="str">
        <f>IF(Tabela18[[#This Row],[Estações]]="HMOFICINA","VMS",IFERROR(VLOOKUP(B673,'Cadastro Estacoes'!$A$2:$Z$201,26,0),""))</f>
        <v>#ERROR!</v>
      </c>
      <c r="G673" s="18" t="s">
        <v>67</v>
      </c>
      <c r="H673" s="34" t="s">
        <v>2367</v>
      </c>
      <c r="I673" s="34"/>
      <c r="J673" s="18"/>
      <c r="K673" s="18" t="s">
        <v>23</v>
      </c>
      <c r="L673" s="18" t="s">
        <v>40</v>
      </c>
      <c r="M673" s="32">
        <v>44305.0</v>
      </c>
      <c r="N673" s="18" t="s">
        <v>78</v>
      </c>
      <c r="O673" s="20">
        <v>44442.0</v>
      </c>
      <c r="P673" s="18" t="str">
        <f>IFERROR(VLOOKUP(B673,'Cadastro Estacoes'!$A:$B,2,0),"")</f>
        <v>SISMO®QUIRIRI</v>
      </c>
      <c r="Q673" s="4"/>
      <c r="R673" s="4"/>
      <c r="S673" s="4"/>
      <c r="T673" s="4"/>
      <c r="U673" s="4"/>
      <c r="V673" s="4"/>
      <c r="W673" s="4"/>
      <c r="X673" s="4"/>
      <c r="Y673" s="4"/>
      <c r="Z673" s="4"/>
    </row>
    <row r="674" ht="12.75" customHeight="1">
      <c r="A674" s="9" t="s">
        <v>2368</v>
      </c>
      <c r="B674" s="10" t="s">
        <v>1157</v>
      </c>
      <c r="C674" s="21" t="s">
        <v>2369</v>
      </c>
      <c r="D674" s="12">
        <v>0.0</v>
      </c>
      <c r="E674" s="27">
        <v>44366.0</v>
      </c>
      <c r="F674" s="14" t="str">
        <f>IF(Tabela18[[#This Row],[Estações]]="HMOFICINA","VMS",IFERROR(VLOOKUP(B674,'Cadastro Estacoes'!$A$2:$Z$201,26,0),""))</f>
        <v>#ERROR!</v>
      </c>
      <c r="G674" s="18" t="s">
        <v>67</v>
      </c>
      <c r="H674" s="18" t="s">
        <v>2370</v>
      </c>
      <c r="I674" s="18" t="s">
        <v>2371</v>
      </c>
      <c r="J674" s="18"/>
      <c r="K674" s="18"/>
      <c r="L674" s="18" t="s">
        <v>58</v>
      </c>
      <c r="M674" s="32">
        <v>44305.0</v>
      </c>
      <c r="N674" s="18" t="s">
        <v>78</v>
      </c>
      <c r="O674" s="20"/>
      <c r="P674" s="18" t="str">
        <f>IFERROR(VLOOKUP(B674,'Cadastro Estacoes'!$A:$B,2,0),"")</f>
        <v>SISMO®BTS</v>
      </c>
      <c r="Q674" s="4"/>
      <c r="R674" s="4"/>
      <c r="S674" s="4"/>
      <c r="T674" s="4"/>
      <c r="U674" s="4"/>
      <c r="V674" s="4"/>
      <c r="W674" s="4"/>
      <c r="X674" s="4"/>
      <c r="Y674" s="4"/>
      <c r="Z674" s="4"/>
    </row>
    <row r="675" ht="12.75" customHeight="1">
      <c r="A675" s="9" t="s">
        <v>2372</v>
      </c>
      <c r="B675" s="10" t="s">
        <v>1838</v>
      </c>
      <c r="C675" s="21" t="s">
        <v>2373</v>
      </c>
      <c r="D675" s="12">
        <v>1.0</v>
      </c>
      <c r="E675" s="27">
        <v>44366.0</v>
      </c>
      <c r="F675" s="14" t="str">
        <f>IF(Tabela18[[#This Row],[Estações]]="HMOFICINA","VMS",IFERROR(VLOOKUP(B675,'Cadastro Estacoes'!$A$2:$Z$201,26,0),""))</f>
        <v>#ERROR!</v>
      </c>
      <c r="G675" s="18" t="s">
        <v>67</v>
      </c>
      <c r="H675" s="18" t="s">
        <v>2374</v>
      </c>
      <c r="I675" s="18" t="s">
        <v>2375</v>
      </c>
      <c r="J675" s="18"/>
      <c r="K675" s="18" t="s">
        <v>23</v>
      </c>
      <c r="L675" s="18" t="s">
        <v>58</v>
      </c>
      <c r="M675" s="32">
        <v>44305.0</v>
      </c>
      <c r="N675" s="18" t="s">
        <v>78</v>
      </c>
      <c r="O675" s="20">
        <v>44355.0</v>
      </c>
      <c r="P675" s="18" t="str">
        <f>IFERROR(VLOOKUP(B675,'Cadastro Estacoes'!$A:$B,2,0),"")</f>
        <v>SISMO®BTS</v>
      </c>
      <c r="Q675" s="4"/>
      <c r="R675" s="4"/>
      <c r="S675" s="4"/>
      <c r="T675" s="4"/>
      <c r="U675" s="4"/>
      <c r="V675" s="4"/>
      <c r="W675" s="4"/>
      <c r="X675" s="4"/>
      <c r="Y675" s="4"/>
      <c r="Z675" s="4"/>
    </row>
    <row r="676" ht="12.75" customHeight="1">
      <c r="A676" s="9" t="s">
        <v>2376</v>
      </c>
      <c r="B676" s="10" t="s">
        <v>1345</v>
      </c>
      <c r="C676" s="21" t="s">
        <v>2377</v>
      </c>
      <c r="D676" s="12">
        <v>2.0</v>
      </c>
      <c r="E676" s="27">
        <v>44367.0</v>
      </c>
      <c r="F676" s="14" t="str">
        <f>IF(Tabela18[[#This Row],[Estações]]="HMOFICINA","VMS",IFERROR(VLOOKUP(B676,'Cadastro Estacoes'!$A$2:$Z$201,26,0),""))</f>
        <v>#ERROR!</v>
      </c>
      <c r="G676" s="18" t="s">
        <v>1114</v>
      </c>
      <c r="H676" s="18"/>
      <c r="I676" s="18" t="s">
        <v>2378</v>
      </c>
      <c r="J676" s="18"/>
      <c r="K676" s="18" t="s">
        <v>52</v>
      </c>
      <c r="L676" s="18" t="s">
        <v>30</v>
      </c>
      <c r="M676" s="32">
        <v>44306.0</v>
      </c>
      <c r="N676" s="18" t="s">
        <v>78</v>
      </c>
      <c r="O676" s="20">
        <v>44413.0</v>
      </c>
      <c r="P676" s="18" t="str">
        <f>IFERROR(VLOOKUP(B676,'Cadastro Estacoes'!$A:$B,2,0),"")</f>
        <v>SISMO®VALEPDM</v>
      </c>
      <c r="Q676" s="4"/>
      <c r="R676" s="4"/>
      <c r="S676" s="4"/>
      <c r="T676" s="4"/>
      <c r="U676" s="4"/>
      <c r="V676" s="4"/>
      <c r="W676" s="4"/>
      <c r="X676" s="4"/>
      <c r="Y676" s="4"/>
      <c r="Z676" s="4"/>
    </row>
    <row r="677" ht="12.75" customHeight="1">
      <c r="A677" s="9" t="s">
        <v>2379</v>
      </c>
      <c r="B677" s="10" t="s">
        <v>1223</v>
      </c>
      <c r="C677" s="21" t="s">
        <v>2380</v>
      </c>
      <c r="D677" s="12">
        <v>0.0</v>
      </c>
      <c r="E677" s="27">
        <v>44316.0</v>
      </c>
      <c r="F677" s="14" t="str">
        <f>IF(Tabela18[[#This Row],[Estações]]="HMOFICINA","VMS",IFERROR(VLOOKUP(B677,'Cadastro Estacoes'!$A$2:$Z$201,26,0),""))</f>
        <v>#ERROR!</v>
      </c>
      <c r="G677" s="18" t="s">
        <v>67</v>
      </c>
      <c r="H677" s="18" t="s">
        <v>2381</v>
      </c>
      <c r="I677" s="18"/>
      <c r="J677" s="18"/>
      <c r="K677" s="18" t="s">
        <v>19</v>
      </c>
      <c r="L677" s="18" t="s">
        <v>30</v>
      </c>
      <c r="M677" s="32">
        <v>44306.0</v>
      </c>
      <c r="N677" s="18" t="s">
        <v>78</v>
      </c>
      <c r="O677" s="20">
        <v>44319.0</v>
      </c>
      <c r="P677" s="18" t="str">
        <f>IFERROR(VLOOKUP(B677,'Cadastro Estacoes'!$A:$B,2,0),"")</f>
        <v>SISMO®VALEPDM</v>
      </c>
      <c r="Q677" s="4"/>
      <c r="R677" s="4"/>
      <c r="S677" s="4"/>
      <c r="T677" s="4"/>
      <c r="U677" s="4"/>
      <c r="V677" s="4"/>
      <c r="W677" s="4"/>
      <c r="X677" s="4"/>
      <c r="Y677" s="4"/>
      <c r="Z677" s="4"/>
    </row>
    <row r="678" ht="27.75" customHeight="1">
      <c r="A678" s="9" t="s">
        <v>2382</v>
      </c>
      <c r="B678" s="10" t="s">
        <v>80</v>
      </c>
      <c r="C678" s="21" t="s">
        <v>2383</v>
      </c>
      <c r="D678" s="12">
        <v>3.0</v>
      </c>
      <c r="E678" s="27">
        <v>44367.0</v>
      </c>
      <c r="F678" s="14" t="str">
        <f>IF(Tabela18[[#This Row],[Estações]]="HMOFICINA","VMS",IFERROR(VLOOKUP(B678,'Cadastro Estacoes'!$A$2:$Z$201,26,0),""))</f>
        <v>#ERROR!</v>
      </c>
      <c r="G678" s="18" t="s">
        <v>67</v>
      </c>
      <c r="H678" s="18"/>
      <c r="I678" s="18" t="s">
        <v>2384</v>
      </c>
      <c r="J678" s="18"/>
      <c r="K678" s="18" t="s">
        <v>52</v>
      </c>
      <c r="L678" s="18" t="s">
        <v>30</v>
      </c>
      <c r="M678" s="32">
        <v>44306.0</v>
      </c>
      <c r="N678" s="18" t="s">
        <v>78</v>
      </c>
      <c r="O678" s="20">
        <v>44430.0</v>
      </c>
      <c r="P678" s="18" t="str">
        <f>IFERROR(VLOOKUP(B678,'Cadastro Estacoes'!$A:$B,2,0),"")</f>
        <v>SISMO®VALEPDM</v>
      </c>
      <c r="Q678" s="4"/>
      <c r="R678" s="4"/>
      <c r="S678" s="4"/>
      <c r="T678" s="4"/>
      <c r="U678" s="4"/>
      <c r="V678" s="4"/>
      <c r="W678" s="4"/>
      <c r="X678" s="4"/>
      <c r="Y678" s="4"/>
      <c r="Z678" s="4"/>
    </row>
    <row r="679" ht="12.75" customHeight="1">
      <c r="A679" s="9" t="s">
        <v>2385</v>
      </c>
      <c r="B679" s="10" t="s">
        <v>123</v>
      </c>
      <c r="C679" s="21" t="s">
        <v>2386</v>
      </c>
      <c r="D679" s="12">
        <v>3.0</v>
      </c>
      <c r="E679" s="27">
        <v>44367.0</v>
      </c>
      <c r="F679" s="14" t="str">
        <f>IF(Tabela18[[#This Row],[Estações]]="HMOFICINA","VMS",IFERROR(VLOOKUP(B679,'Cadastro Estacoes'!$A$2:$Z$201,26,0),""))</f>
        <v>#ERROR!</v>
      </c>
      <c r="G679" s="18" t="s">
        <v>67</v>
      </c>
      <c r="H679" s="18"/>
      <c r="I679" s="18" t="s">
        <v>2384</v>
      </c>
      <c r="J679" s="18"/>
      <c r="K679" s="18" t="s">
        <v>52</v>
      </c>
      <c r="L679" s="18" t="s">
        <v>30</v>
      </c>
      <c r="M679" s="32">
        <v>44306.0</v>
      </c>
      <c r="N679" s="18" t="s">
        <v>78</v>
      </c>
      <c r="O679" s="20">
        <v>44431.0</v>
      </c>
      <c r="P679" s="18" t="str">
        <f>IFERROR(VLOOKUP(B679,'Cadastro Estacoes'!$A:$B,2,0),"")</f>
        <v>SISMO®VALEPDM</v>
      </c>
      <c r="Q679" s="4"/>
      <c r="R679" s="4"/>
      <c r="S679" s="4"/>
      <c r="T679" s="4"/>
      <c r="U679" s="4"/>
      <c r="V679" s="4"/>
      <c r="W679" s="4"/>
      <c r="X679" s="4"/>
      <c r="Y679" s="4"/>
      <c r="Z679" s="4"/>
    </row>
    <row r="680" ht="12.75" customHeight="1">
      <c r="A680" s="9" t="s">
        <v>2387</v>
      </c>
      <c r="B680" s="10" t="s">
        <v>136</v>
      </c>
      <c r="C680" s="21" t="s">
        <v>2386</v>
      </c>
      <c r="D680" s="12">
        <v>3.0</v>
      </c>
      <c r="E680" s="27">
        <v>44367.0</v>
      </c>
      <c r="F680" s="14" t="str">
        <f>IF(Tabela18[[#This Row],[Estações]]="HMOFICINA","VMS",IFERROR(VLOOKUP(B680,'Cadastro Estacoes'!$A$2:$Z$201,26,0),""))</f>
        <v>#ERROR!</v>
      </c>
      <c r="G680" s="18" t="s">
        <v>1114</v>
      </c>
      <c r="H680" s="18"/>
      <c r="I680" s="18" t="s">
        <v>2384</v>
      </c>
      <c r="J680" s="18"/>
      <c r="K680" s="18" t="s">
        <v>52</v>
      </c>
      <c r="L680" s="18" t="s">
        <v>30</v>
      </c>
      <c r="M680" s="32">
        <v>44306.0</v>
      </c>
      <c r="N680" s="18" t="s">
        <v>78</v>
      </c>
      <c r="O680" s="20">
        <v>44414.0</v>
      </c>
      <c r="P680" s="18" t="str">
        <f>IFERROR(VLOOKUP(B680,'Cadastro Estacoes'!$A:$B,2,0),"")</f>
        <v>SISMO®VALEPDM</v>
      </c>
      <c r="Q680" s="4"/>
      <c r="R680" s="4"/>
      <c r="S680" s="4"/>
      <c r="T680" s="4"/>
      <c r="U680" s="4"/>
      <c r="V680" s="4"/>
      <c r="W680" s="4"/>
      <c r="X680" s="4"/>
      <c r="Y680" s="4"/>
      <c r="Z680" s="4"/>
    </row>
    <row r="681" ht="12.75" customHeight="1">
      <c r="A681" s="9" t="s">
        <v>2388</v>
      </c>
      <c r="B681" s="10" t="s">
        <v>1170</v>
      </c>
      <c r="C681" s="21" t="s">
        <v>2389</v>
      </c>
      <c r="D681" s="12">
        <v>1.0</v>
      </c>
      <c r="E681" s="27">
        <v>44367.0</v>
      </c>
      <c r="F681" s="14" t="str">
        <f>IF(Tabela18[[#This Row],[Estações]]="HMOFICINA","VMS",IFERROR(VLOOKUP(B681,'Cadastro Estacoes'!$A$2:$Z$201,26,0),""))</f>
        <v>#ERROR!</v>
      </c>
      <c r="G681" s="18" t="s">
        <v>67</v>
      </c>
      <c r="H681" s="18" t="s">
        <v>2390</v>
      </c>
      <c r="I681" s="18"/>
      <c r="J681" s="18"/>
      <c r="K681" s="18"/>
      <c r="L681" s="18" t="s">
        <v>58</v>
      </c>
      <c r="M681" s="32">
        <v>44306.0</v>
      </c>
      <c r="N681" s="18" t="s">
        <v>78</v>
      </c>
      <c r="O681" s="20"/>
      <c r="P681" s="18" t="str">
        <f>IFERROR(VLOOKUP(B681,'Cadastro Estacoes'!$A:$B,2,0),"")</f>
        <v>SISMO®BTS</v>
      </c>
      <c r="Q681" s="4"/>
      <c r="R681" s="4"/>
      <c r="S681" s="4"/>
      <c r="T681" s="4"/>
      <c r="U681" s="4"/>
      <c r="V681" s="4"/>
      <c r="W681" s="4"/>
      <c r="X681" s="4"/>
      <c r="Y681" s="4"/>
      <c r="Z681" s="4"/>
    </row>
    <row r="682" ht="12.75" customHeight="1">
      <c r="A682" s="9" t="s">
        <v>2391</v>
      </c>
      <c r="B682" s="10" t="s">
        <v>228</v>
      </c>
      <c r="C682" s="21" t="s">
        <v>2392</v>
      </c>
      <c r="D682" s="12">
        <v>0.0</v>
      </c>
      <c r="E682" s="27">
        <v>44370.0</v>
      </c>
      <c r="F682" s="14" t="str">
        <f>IF(Tabela18[[#This Row],[Estações]]="HMOFICINA","VMS",IFERROR(VLOOKUP(B682,'Cadastro Estacoes'!$A$2:$Z$201,26,0),""))</f>
        <v>#ERROR!</v>
      </c>
      <c r="G682" s="18" t="s">
        <v>67</v>
      </c>
      <c r="H682" s="18" t="s">
        <v>2393</v>
      </c>
      <c r="I682" s="18"/>
      <c r="J682" s="18"/>
      <c r="K682" s="18"/>
      <c r="L682" s="18" t="s">
        <v>58</v>
      </c>
      <c r="M682" s="32">
        <v>44309.0</v>
      </c>
      <c r="N682" s="18" t="s">
        <v>78</v>
      </c>
      <c r="O682" s="20"/>
      <c r="P682" s="18" t="str">
        <f>IFERROR(VLOOKUP(B682,'Cadastro Estacoes'!$A:$B,2,0),"")</f>
        <v>SISMO®TAPAJOS</v>
      </c>
      <c r="Q682" s="4"/>
      <c r="R682" s="4"/>
      <c r="S682" s="4"/>
      <c r="T682" s="4"/>
      <c r="U682" s="4"/>
      <c r="V682" s="4"/>
      <c r="W682" s="4"/>
      <c r="X682" s="4"/>
      <c r="Y682" s="4"/>
      <c r="Z682" s="4"/>
    </row>
    <row r="683" ht="12.75" customHeight="1">
      <c r="A683" s="9" t="s">
        <v>2394</v>
      </c>
      <c r="B683" s="10" t="s">
        <v>1884</v>
      </c>
      <c r="C683" s="21" t="s">
        <v>2395</v>
      </c>
      <c r="D683" s="12">
        <v>1.0</v>
      </c>
      <c r="E683" s="27">
        <v>44370.0</v>
      </c>
      <c r="F683" s="14" t="str">
        <f>IF(Tabela18[[#This Row],[Estações]]="HMOFICINA","VMS",IFERROR(VLOOKUP(B683,'Cadastro Estacoes'!$A$2:$Z$201,26,0),""))</f>
        <v>#ERROR!</v>
      </c>
      <c r="G683" s="18" t="s">
        <v>1114</v>
      </c>
      <c r="H683" s="18" t="s">
        <v>2396</v>
      </c>
      <c r="I683" s="18" t="s">
        <v>2384</v>
      </c>
      <c r="J683" s="18"/>
      <c r="K683" s="18" t="s">
        <v>52</v>
      </c>
      <c r="L683" s="18" t="s">
        <v>58</v>
      </c>
      <c r="M683" s="32">
        <v>44309.0</v>
      </c>
      <c r="N683" s="18" t="s">
        <v>78</v>
      </c>
      <c r="O683" s="20">
        <v>44309.0</v>
      </c>
      <c r="P683" s="18" t="str">
        <f>IFERROR(VLOOKUP(B683,'Cadastro Estacoes'!$A:$B,2,0),"")</f>
        <v>SISMO®TEBAR</v>
      </c>
      <c r="Q683" s="4"/>
      <c r="R683" s="4"/>
      <c r="S683" s="4"/>
      <c r="T683" s="4"/>
      <c r="U683" s="4"/>
      <c r="V683" s="4"/>
      <c r="W683" s="4"/>
      <c r="X683" s="4"/>
      <c r="Y683" s="4"/>
      <c r="Z683" s="4"/>
    </row>
    <row r="684" ht="12.75" customHeight="1">
      <c r="A684" s="9" t="s">
        <v>2397</v>
      </c>
      <c r="B684" s="10" t="s">
        <v>1603</v>
      </c>
      <c r="C684" s="21" t="s">
        <v>2398</v>
      </c>
      <c r="D684" s="12">
        <v>2.0</v>
      </c>
      <c r="E684" s="27">
        <v>44369.0</v>
      </c>
      <c r="F684" s="14" t="str">
        <f>IF(Tabela18[[#This Row],[Estações]]="HMOFICINA","VMS",IFERROR(VLOOKUP(B684,'Cadastro Estacoes'!$A$2:$Z$201,26,0),""))</f>
        <v>#ERROR!</v>
      </c>
      <c r="G684" s="18" t="s">
        <v>67</v>
      </c>
      <c r="H684" s="18" t="s">
        <v>2399</v>
      </c>
      <c r="I684" s="18" t="s">
        <v>2400</v>
      </c>
      <c r="J684" s="18"/>
      <c r="K684" s="18"/>
      <c r="L684" s="18" t="s">
        <v>23</v>
      </c>
      <c r="M684" s="32">
        <v>44312.0</v>
      </c>
      <c r="N684" s="18" t="s">
        <v>22</v>
      </c>
      <c r="O684" s="20">
        <v>44375.0</v>
      </c>
      <c r="P684" s="18" t="str">
        <f>IFERROR(VLOOKUP(B684,'Cadastro Estacoes'!$A:$B,2,0),"")</f>
        <v>SISMO®TEBIG</v>
      </c>
      <c r="Q684" s="4"/>
      <c r="R684" s="4"/>
      <c r="S684" s="4"/>
      <c r="T684" s="4"/>
      <c r="U684" s="4"/>
      <c r="V684" s="4"/>
      <c r="W684" s="4"/>
      <c r="X684" s="4"/>
      <c r="Y684" s="4"/>
      <c r="Z684" s="4"/>
    </row>
    <row r="685" ht="12.75" customHeight="1">
      <c r="A685" s="9" t="s">
        <v>2401</v>
      </c>
      <c r="B685" s="10" t="s">
        <v>1603</v>
      </c>
      <c r="C685" s="21" t="s">
        <v>2402</v>
      </c>
      <c r="D685" s="12">
        <v>2.0</v>
      </c>
      <c r="E685" s="27">
        <v>44369.0</v>
      </c>
      <c r="F685" s="14" t="str">
        <f>IF(Tabela18[[#This Row],[Estações]]="HMOFICINA","VMS",IFERROR(VLOOKUP(B685,'Cadastro Estacoes'!$A$2:$Z$201,26,0),""))</f>
        <v>#ERROR!</v>
      </c>
      <c r="G685" s="18" t="s">
        <v>67</v>
      </c>
      <c r="H685" s="18" t="s">
        <v>2403</v>
      </c>
      <c r="I685" s="18" t="s">
        <v>2404</v>
      </c>
      <c r="J685" s="18"/>
      <c r="K685" s="18" t="s">
        <v>26</v>
      </c>
      <c r="L685" s="18" t="s">
        <v>23</v>
      </c>
      <c r="M685" s="32">
        <v>44312.0</v>
      </c>
      <c r="N685" s="18" t="s">
        <v>78</v>
      </c>
      <c r="O685" s="20">
        <v>44475.0</v>
      </c>
      <c r="P685" s="18" t="str">
        <f>IFERROR(VLOOKUP(B685,'Cadastro Estacoes'!$A:$B,2,0),"")</f>
        <v>SISMO®TEBIG</v>
      </c>
      <c r="Q685" s="4"/>
      <c r="R685" s="4"/>
      <c r="S685" s="4"/>
      <c r="T685" s="4"/>
      <c r="U685" s="4"/>
      <c r="V685" s="4"/>
      <c r="W685" s="4"/>
      <c r="X685" s="4"/>
      <c r="Y685" s="4"/>
      <c r="Z685" s="4"/>
    </row>
    <row r="686" ht="12.75" customHeight="1">
      <c r="A686" s="9" t="s">
        <v>2405</v>
      </c>
      <c r="B686" s="10" t="s">
        <v>460</v>
      </c>
      <c r="C686" s="21" t="s">
        <v>2406</v>
      </c>
      <c r="D686" s="12">
        <v>0.0</v>
      </c>
      <c r="E686" s="27">
        <v>44369.0</v>
      </c>
      <c r="F686" s="14" t="str">
        <f>IF(Tabela18[[#This Row],[Estações]]="HMOFICINA","VMS",IFERROR(VLOOKUP(B686,'Cadastro Estacoes'!$A$2:$Z$201,26,0),""))</f>
        <v>#ERROR!</v>
      </c>
      <c r="G686" s="18" t="s">
        <v>67</v>
      </c>
      <c r="H686" s="18" t="s">
        <v>2407</v>
      </c>
      <c r="I686" s="18" t="s">
        <v>2408</v>
      </c>
      <c r="J686" s="18"/>
      <c r="K686" s="18" t="s">
        <v>52</v>
      </c>
      <c r="L686" s="18" t="s">
        <v>23</v>
      </c>
      <c r="M686" s="32">
        <v>44312.0</v>
      </c>
      <c r="N686" s="18" t="s">
        <v>78</v>
      </c>
      <c r="O686" s="20">
        <v>44378.0</v>
      </c>
      <c r="P686" s="18" t="str">
        <f>IFERROR(VLOOKUP(B686,'Cadastro Estacoes'!$A:$B,2,0),"")</f>
        <v>SISMO®TEBIG</v>
      </c>
      <c r="Q686" s="4"/>
      <c r="R686" s="4"/>
      <c r="S686" s="4"/>
      <c r="T686" s="4"/>
      <c r="U686" s="4"/>
      <c r="V686" s="4"/>
      <c r="W686" s="4"/>
      <c r="X686" s="4"/>
      <c r="Y686" s="4"/>
      <c r="Z686" s="4"/>
    </row>
    <row r="687" ht="12.75" customHeight="1">
      <c r="A687" s="9" t="s">
        <v>2409</v>
      </c>
      <c r="B687" s="10" t="s">
        <v>795</v>
      </c>
      <c r="C687" s="21" t="s">
        <v>2410</v>
      </c>
      <c r="D687" s="12">
        <v>1.0</v>
      </c>
      <c r="E687" s="27">
        <v>44369.0</v>
      </c>
      <c r="F687" s="14" t="str">
        <f>IF(Tabela18[[#This Row],[Estações]]="HMOFICINA","VMS",IFERROR(VLOOKUP(B687,'Cadastro Estacoes'!$A$2:$Z$201,26,0),""))</f>
        <v>#ERROR!</v>
      </c>
      <c r="G687" s="18" t="s">
        <v>67</v>
      </c>
      <c r="H687" s="18" t="s">
        <v>2411</v>
      </c>
      <c r="I687" s="18"/>
      <c r="J687" s="18"/>
      <c r="K687" s="18" t="s">
        <v>52</v>
      </c>
      <c r="L687" s="18" t="s">
        <v>23</v>
      </c>
      <c r="M687" s="32">
        <v>44312.0</v>
      </c>
      <c r="N687" s="18" t="s">
        <v>78</v>
      </c>
      <c r="O687" s="20">
        <v>44378.0</v>
      </c>
      <c r="P687" s="18" t="str">
        <f>IFERROR(VLOOKUP(B687,'Cadastro Estacoes'!$A:$B,2,0),"")</f>
        <v>SISMO®TEBIG</v>
      </c>
      <c r="Q687" s="4"/>
      <c r="R687" s="4"/>
      <c r="S687" s="4"/>
      <c r="T687" s="4"/>
      <c r="U687" s="4"/>
      <c r="V687" s="4"/>
      <c r="W687" s="4"/>
      <c r="X687" s="4"/>
      <c r="Y687" s="4"/>
      <c r="Z687" s="4"/>
    </row>
    <row r="688" ht="12.75" customHeight="1">
      <c r="A688" s="9" t="s">
        <v>2412</v>
      </c>
      <c r="B688" s="10" t="s">
        <v>460</v>
      </c>
      <c r="C688" s="21" t="s">
        <v>2413</v>
      </c>
      <c r="D688" s="12">
        <v>1.0</v>
      </c>
      <c r="E688" s="27">
        <v>44346.0</v>
      </c>
      <c r="F688" s="14" t="str">
        <f>IF(Tabela18[[#This Row],[Estações]]="HMOFICINA","VMS",IFERROR(VLOOKUP(B688,'Cadastro Estacoes'!$A$2:$Z$201,26,0),""))</f>
        <v>#ERROR!</v>
      </c>
      <c r="G688" s="18" t="s">
        <v>67</v>
      </c>
      <c r="H688" s="18"/>
      <c r="I688" s="18"/>
      <c r="J688" s="18"/>
      <c r="K688" s="18" t="s">
        <v>52</v>
      </c>
      <c r="L688" s="18" t="s">
        <v>40</v>
      </c>
      <c r="M688" s="32">
        <v>44313.0</v>
      </c>
      <c r="N688" s="18" t="s">
        <v>78</v>
      </c>
      <c r="O688" s="20" t="s">
        <v>2414</v>
      </c>
      <c r="P688" s="18" t="str">
        <f>IFERROR(VLOOKUP(B688,'Cadastro Estacoes'!$A:$B,2,0),"")</f>
        <v>SISMO®TEBIG</v>
      </c>
      <c r="Q688" s="4"/>
      <c r="R688" s="4"/>
      <c r="S688" s="4"/>
      <c r="T688" s="4"/>
      <c r="U688" s="4"/>
      <c r="V688" s="4"/>
      <c r="W688" s="4"/>
      <c r="X688" s="4"/>
      <c r="Y688" s="4"/>
      <c r="Z688" s="4"/>
    </row>
    <row r="689" ht="12.75" customHeight="1">
      <c r="A689" s="9" t="s">
        <v>2415</v>
      </c>
      <c r="B689" s="10" t="s">
        <v>2209</v>
      </c>
      <c r="C689" s="21" t="s">
        <v>2413</v>
      </c>
      <c r="D689" s="12">
        <v>1.0</v>
      </c>
      <c r="E689" s="27">
        <v>44346.0</v>
      </c>
      <c r="F689" s="14" t="str">
        <f>IF(Tabela18[[#This Row],[Estações]]="HMOFICINA","VMS",IFERROR(VLOOKUP(B689,'Cadastro Estacoes'!$A$2:$Z$201,26,0),""))</f>
        <v>#ERROR!</v>
      </c>
      <c r="G689" s="18" t="s">
        <v>1114</v>
      </c>
      <c r="H689" s="18"/>
      <c r="I689" s="18"/>
      <c r="J689" s="18"/>
      <c r="K689" s="18" t="s">
        <v>52</v>
      </c>
      <c r="L689" s="18" t="s">
        <v>40</v>
      </c>
      <c r="M689" s="32">
        <v>44313.0</v>
      </c>
      <c r="N689" s="18" t="s">
        <v>78</v>
      </c>
      <c r="O689" s="20">
        <v>44313.0</v>
      </c>
      <c r="P689" s="18" t="str">
        <f>IFERROR(VLOOKUP(B689,'Cadastro Estacoes'!$A:$B,2,0),"")</f>
        <v>SISMO®TEBAR</v>
      </c>
      <c r="Q689" s="4"/>
      <c r="R689" s="4"/>
      <c r="S689" s="4"/>
      <c r="T689" s="4"/>
      <c r="U689" s="4"/>
      <c r="V689" s="4"/>
      <c r="W689" s="4"/>
      <c r="X689" s="4"/>
      <c r="Y689" s="4"/>
      <c r="Z689" s="4"/>
    </row>
    <row r="690" ht="12.75" customHeight="1">
      <c r="A690" s="9" t="s">
        <v>2416</v>
      </c>
      <c r="B690" s="10" t="s">
        <v>592</v>
      </c>
      <c r="C690" s="21" t="s">
        <v>2417</v>
      </c>
      <c r="D690" s="12">
        <v>0.0</v>
      </c>
      <c r="E690" s="27">
        <v>44346.0</v>
      </c>
      <c r="F690" s="14" t="str">
        <f>IF(Tabela18[[#This Row],[Estações]]="HMOFICINA","VMS",IFERROR(VLOOKUP(B690,'Cadastro Estacoes'!$A$2:$Z$201,26,0),""))</f>
        <v>#ERROR!</v>
      </c>
      <c r="G690" s="18" t="s">
        <v>67</v>
      </c>
      <c r="H690" s="18"/>
      <c r="I690" s="18"/>
      <c r="J690" s="18"/>
      <c r="K690" s="18" t="s">
        <v>26</v>
      </c>
      <c r="L690" s="18" t="s">
        <v>37</v>
      </c>
      <c r="M690" s="32">
        <v>44313.0</v>
      </c>
      <c r="N690" s="18" t="s">
        <v>78</v>
      </c>
      <c r="O690" s="20">
        <v>44312.0</v>
      </c>
      <c r="P690" s="18" t="str">
        <f>IFERROR(VLOOKUP(B690,'Cadastro Estacoes'!$A:$B,2,0),"")</f>
        <v>SISMO®SPPILOTS</v>
      </c>
      <c r="Q690" s="4"/>
      <c r="R690" s="4"/>
      <c r="S690" s="4"/>
      <c r="T690" s="4"/>
      <c r="U690" s="4"/>
      <c r="V690" s="4"/>
      <c r="W690" s="4"/>
      <c r="X690" s="4"/>
      <c r="Y690" s="4"/>
      <c r="Z690" s="4"/>
    </row>
    <row r="691" ht="12.75" customHeight="1">
      <c r="A691" s="9" t="s">
        <v>2418</v>
      </c>
      <c r="B691" s="10" t="s">
        <v>592</v>
      </c>
      <c r="C691" s="11" t="s">
        <v>2419</v>
      </c>
      <c r="D691" s="12">
        <v>2.0</v>
      </c>
      <c r="E691" s="27">
        <v>44377.0</v>
      </c>
      <c r="F691" s="14" t="str">
        <f>IF(Tabela18[[#This Row],[Estações]]="HMOFICINA","VMS",IFERROR(VLOOKUP(B691,'Cadastro Estacoes'!$A$2:$Z$201,26,0),""))</f>
        <v>#ERROR!</v>
      </c>
      <c r="G691" s="18" t="s">
        <v>67</v>
      </c>
      <c r="H691" s="18" t="s">
        <v>2420</v>
      </c>
      <c r="I691" s="18" t="s">
        <v>2421</v>
      </c>
      <c r="J691" s="18"/>
      <c r="K691" s="18"/>
      <c r="L691" s="18" t="s">
        <v>37</v>
      </c>
      <c r="M691" s="32">
        <v>44314.0</v>
      </c>
      <c r="N691" s="18" t="s">
        <v>78</v>
      </c>
      <c r="O691" s="20">
        <v>44342.0</v>
      </c>
      <c r="P691" s="18" t="str">
        <f>IFERROR(VLOOKUP(B691,'Cadastro Estacoes'!$A:$B,2,0),"")</f>
        <v>SISMO®SPPILOTS</v>
      </c>
      <c r="Q691" s="4"/>
      <c r="R691" s="4"/>
      <c r="S691" s="4"/>
      <c r="T691" s="4"/>
      <c r="U691" s="4"/>
      <c r="V691" s="4"/>
      <c r="W691" s="4"/>
      <c r="X691" s="4"/>
      <c r="Y691" s="4"/>
      <c r="Z691" s="4"/>
    </row>
    <row r="692" ht="12.75" customHeight="1">
      <c r="A692" s="9" t="s">
        <v>2422</v>
      </c>
      <c r="B692" s="10" t="s">
        <v>592</v>
      </c>
      <c r="C692" s="21" t="s">
        <v>2423</v>
      </c>
      <c r="D692" s="12">
        <v>1.0</v>
      </c>
      <c r="E692" s="27" t="s">
        <v>109</v>
      </c>
      <c r="F692" s="14" t="str">
        <f>IF(Tabela18[[#This Row],[Estações]]="HMOFICINA","VMS",IFERROR(VLOOKUP(B692,'Cadastro Estacoes'!$A$2:$Z$201,26,0),""))</f>
        <v>#ERROR!</v>
      </c>
      <c r="G692" s="18" t="s">
        <v>67</v>
      </c>
      <c r="H692" s="18" t="s">
        <v>2424</v>
      </c>
      <c r="I692" s="18" t="s">
        <v>2425</v>
      </c>
      <c r="J692" s="18"/>
      <c r="K692" s="18"/>
      <c r="L692" s="18" t="s">
        <v>37</v>
      </c>
      <c r="M692" s="32">
        <v>44314.0</v>
      </c>
      <c r="N692" s="18" t="s">
        <v>78</v>
      </c>
      <c r="O692" s="20">
        <v>44342.0</v>
      </c>
      <c r="P692" s="18" t="str">
        <f>IFERROR(VLOOKUP(B692,'Cadastro Estacoes'!$A:$B,2,0),"")</f>
        <v>SISMO®SPPILOTS</v>
      </c>
      <c r="Q692" s="4"/>
      <c r="R692" s="4"/>
      <c r="S692" s="4"/>
      <c r="T692" s="4"/>
      <c r="U692" s="4"/>
      <c r="V692" s="4"/>
      <c r="W692" s="4"/>
      <c r="X692" s="4"/>
      <c r="Y692" s="4"/>
      <c r="Z692" s="4"/>
    </row>
    <row r="693" ht="12.75" customHeight="1">
      <c r="A693" s="9" t="s">
        <v>2426</v>
      </c>
      <c r="B693" s="10" t="s">
        <v>592</v>
      </c>
      <c r="C693" s="21" t="s">
        <v>2427</v>
      </c>
      <c r="D693" s="12">
        <v>1.0</v>
      </c>
      <c r="E693" s="27">
        <v>44377.0</v>
      </c>
      <c r="F693" s="14" t="str">
        <f>IF(Tabela18[[#This Row],[Estações]]="HMOFICINA","VMS",IFERROR(VLOOKUP(B693,'Cadastro Estacoes'!$A$2:$Z$201,26,0),""))</f>
        <v>#ERROR!</v>
      </c>
      <c r="G693" s="18" t="s">
        <v>67</v>
      </c>
      <c r="H693" s="18" t="s">
        <v>2428</v>
      </c>
      <c r="I693" s="18"/>
      <c r="J693" s="18"/>
      <c r="K693" s="18"/>
      <c r="L693" s="18" t="s">
        <v>37</v>
      </c>
      <c r="M693" s="32">
        <v>44314.0</v>
      </c>
      <c r="N693" s="18" t="s">
        <v>78</v>
      </c>
      <c r="O693" s="20">
        <v>44342.0</v>
      </c>
      <c r="P693" s="18" t="str">
        <f>IFERROR(VLOOKUP(B693,'Cadastro Estacoes'!$A:$B,2,0),"")</f>
        <v>SISMO®SPPILOTS</v>
      </c>
      <c r="Q693" s="4"/>
      <c r="R693" s="4"/>
      <c r="S693" s="4"/>
      <c r="T693" s="4"/>
      <c r="U693" s="4"/>
      <c r="V693" s="4"/>
      <c r="W693" s="4"/>
      <c r="X693" s="4"/>
      <c r="Y693" s="4"/>
      <c r="Z693" s="4"/>
    </row>
    <row r="694" ht="12.75" customHeight="1">
      <c r="A694" s="9" t="s">
        <v>2429</v>
      </c>
      <c r="B694" s="10" t="s">
        <v>1345</v>
      </c>
      <c r="C694" s="21" t="s">
        <v>2430</v>
      </c>
      <c r="D694" s="12">
        <v>2.0</v>
      </c>
      <c r="E694" s="27">
        <v>44346.0</v>
      </c>
      <c r="F694" s="14" t="str">
        <f>IF(Tabela18[[#This Row],[Estações]]="HMOFICINA","VMS",IFERROR(VLOOKUP(B694,'Cadastro Estacoes'!$A$2:$Z$201,26,0),""))</f>
        <v>#ERROR!</v>
      </c>
      <c r="G694" s="18" t="s">
        <v>67</v>
      </c>
      <c r="H694" s="18"/>
      <c r="I694" s="18"/>
      <c r="J694" s="18"/>
      <c r="K694" s="18"/>
      <c r="L694" s="18" t="s">
        <v>0</v>
      </c>
      <c r="M694" s="32">
        <v>44315.0</v>
      </c>
      <c r="N694" s="18" t="s">
        <v>22</v>
      </c>
      <c r="O694" s="20"/>
      <c r="P694" s="18" t="str">
        <f>IFERROR(VLOOKUP(B694,'Cadastro Estacoes'!$A:$B,2,0),"")</f>
        <v>SISMO®VALEPDM</v>
      </c>
      <c r="Q694" s="4"/>
      <c r="R694" s="4"/>
      <c r="S694" s="4"/>
      <c r="T694" s="4"/>
      <c r="U694" s="4"/>
      <c r="V694" s="4"/>
      <c r="W694" s="4"/>
      <c r="X694" s="4"/>
      <c r="Y694" s="4"/>
      <c r="Z694" s="4"/>
    </row>
    <row r="695" ht="12.75" customHeight="1">
      <c r="A695" s="9" t="s">
        <v>2431</v>
      </c>
      <c r="B695" s="10" t="s">
        <v>1345</v>
      </c>
      <c r="C695" s="21" t="s">
        <v>2432</v>
      </c>
      <c r="D695" s="12">
        <v>2.0</v>
      </c>
      <c r="E695" s="27">
        <v>44346.0</v>
      </c>
      <c r="F695" s="14" t="str">
        <f>IF(Tabela18[[#This Row],[Estações]]="HMOFICINA","VMS",IFERROR(VLOOKUP(B695,'Cadastro Estacoes'!$A$2:$Z$201,26,0),""))</f>
        <v>#ERROR!</v>
      </c>
      <c r="G695" s="18" t="s">
        <v>67</v>
      </c>
      <c r="H695" s="18"/>
      <c r="I695" s="18"/>
      <c r="J695" s="18"/>
      <c r="K695" s="18"/>
      <c r="L695" s="18" t="s">
        <v>0</v>
      </c>
      <c r="M695" s="32">
        <v>44315.0</v>
      </c>
      <c r="N695" s="18" t="s">
        <v>22</v>
      </c>
      <c r="O695" s="20"/>
      <c r="P695" s="18" t="str">
        <f>IFERROR(VLOOKUP(B695,'Cadastro Estacoes'!$A:$B,2,0),"")</f>
        <v>SISMO®VALEPDM</v>
      </c>
      <c r="Q695" s="4"/>
      <c r="R695" s="4"/>
      <c r="S695" s="4"/>
      <c r="T695" s="4"/>
      <c r="U695" s="4"/>
      <c r="V695" s="4"/>
      <c r="W695" s="4"/>
      <c r="X695" s="4"/>
      <c r="Y695" s="4"/>
      <c r="Z695" s="4"/>
    </row>
    <row r="696" ht="12.75" customHeight="1">
      <c r="A696" s="9" t="s">
        <v>2433</v>
      </c>
      <c r="B696" s="10" t="s">
        <v>1223</v>
      </c>
      <c r="C696" s="21" t="s">
        <v>2430</v>
      </c>
      <c r="D696" s="12">
        <v>2.0</v>
      </c>
      <c r="E696" s="27">
        <v>44346.0</v>
      </c>
      <c r="F696" s="14" t="str">
        <f>IF(Tabela18[[#This Row],[Estações]]="HMOFICINA","VMS",IFERROR(VLOOKUP(B696,'Cadastro Estacoes'!$A$2:$Z$201,26,0),""))</f>
        <v>#ERROR!</v>
      </c>
      <c r="G696" s="18" t="s">
        <v>67</v>
      </c>
      <c r="H696" s="18"/>
      <c r="I696" s="18"/>
      <c r="J696" s="18"/>
      <c r="K696" s="18"/>
      <c r="L696" s="18" t="s">
        <v>0</v>
      </c>
      <c r="M696" s="32">
        <v>44315.0</v>
      </c>
      <c r="N696" s="18" t="s">
        <v>22</v>
      </c>
      <c r="O696" s="20"/>
      <c r="P696" s="18" t="str">
        <f>IFERROR(VLOOKUP(B696,'Cadastro Estacoes'!$A:$B,2,0),"")</f>
        <v>SISMO®VALEPDM</v>
      </c>
      <c r="Q696" s="4"/>
      <c r="R696" s="4"/>
      <c r="S696" s="4"/>
      <c r="T696" s="4"/>
      <c r="U696" s="4"/>
      <c r="V696" s="4"/>
      <c r="W696" s="4"/>
      <c r="X696" s="4"/>
      <c r="Y696" s="4"/>
      <c r="Z696" s="4"/>
    </row>
    <row r="697" ht="12.75" customHeight="1">
      <c r="A697" s="9" t="s">
        <v>2434</v>
      </c>
      <c r="B697" s="10" t="s">
        <v>1223</v>
      </c>
      <c r="C697" s="21" t="s">
        <v>2432</v>
      </c>
      <c r="D697" s="12">
        <v>2.0</v>
      </c>
      <c r="E697" s="27">
        <v>44346.0</v>
      </c>
      <c r="F697" s="14" t="str">
        <f>IF(Tabela18[[#This Row],[Estações]]="HMOFICINA","VMS",IFERROR(VLOOKUP(B697,'Cadastro Estacoes'!$A$2:$Z$201,26,0),""))</f>
        <v>#ERROR!</v>
      </c>
      <c r="G697" s="18" t="s">
        <v>67</v>
      </c>
      <c r="H697" s="18"/>
      <c r="I697" s="18"/>
      <c r="J697" s="18"/>
      <c r="K697" s="18"/>
      <c r="L697" s="18" t="s">
        <v>0</v>
      </c>
      <c r="M697" s="32">
        <v>44315.0</v>
      </c>
      <c r="N697" s="18" t="s">
        <v>22</v>
      </c>
      <c r="O697" s="20"/>
      <c r="P697" s="18" t="str">
        <f>IFERROR(VLOOKUP(B697,'Cadastro Estacoes'!$A:$B,2,0),"")</f>
        <v>SISMO®VALEPDM</v>
      </c>
      <c r="Q697" s="4"/>
      <c r="R697" s="4"/>
      <c r="S697" s="4"/>
      <c r="T697" s="4"/>
      <c r="U697" s="4"/>
      <c r="V697" s="4"/>
      <c r="W697" s="4"/>
      <c r="X697" s="4"/>
      <c r="Y697" s="4"/>
      <c r="Z697" s="4"/>
    </row>
    <row r="698" ht="12.75" customHeight="1">
      <c r="A698" s="9" t="s">
        <v>2435</v>
      </c>
      <c r="B698" s="10" t="s">
        <v>80</v>
      </c>
      <c r="C698" s="21" t="s">
        <v>2430</v>
      </c>
      <c r="D698" s="12">
        <v>2.0</v>
      </c>
      <c r="E698" s="27">
        <v>44346.0</v>
      </c>
      <c r="F698" s="14" t="str">
        <f>IF(Tabela18[[#This Row],[Estações]]="HMOFICINA","VMS",IFERROR(VLOOKUP(B698,'Cadastro Estacoes'!$A$2:$Z$201,26,0),""))</f>
        <v>#ERROR!</v>
      </c>
      <c r="G698" s="18" t="s">
        <v>67</v>
      </c>
      <c r="H698" s="18"/>
      <c r="I698" s="18"/>
      <c r="J698" s="18"/>
      <c r="K698" s="18"/>
      <c r="L698" s="18" t="s">
        <v>0</v>
      </c>
      <c r="M698" s="32">
        <v>44315.0</v>
      </c>
      <c r="N698" s="18" t="s">
        <v>22</v>
      </c>
      <c r="O698" s="20"/>
      <c r="P698" s="18" t="str">
        <f>IFERROR(VLOOKUP(B698,'Cadastro Estacoes'!$A:$B,2,0),"")</f>
        <v>SISMO®VALEPDM</v>
      </c>
      <c r="Q698" s="4"/>
      <c r="R698" s="4"/>
      <c r="S698" s="4"/>
      <c r="T698" s="4"/>
      <c r="U698" s="4"/>
      <c r="V698" s="4"/>
      <c r="W698" s="4"/>
      <c r="X698" s="4"/>
      <c r="Y698" s="4"/>
      <c r="Z698" s="4"/>
    </row>
    <row r="699" ht="12.75" customHeight="1">
      <c r="A699" s="9" t="s">
        <v>2436</v>
      </c>
      <c r="B699" s="10" t="s">
        <v>80</v>
      </c>
      <c r="C699" s="21" t="s">
        <v>2432</v>
      </c>
      <c r="D699" s="12">
        <v>2.0</v>
      </c>
      <c r="E699" s="27">
        <v>44346.0</v>
      </c>
      <c r="F699" s="14" t="str">
        <f>IF(Tabela18[[#This Row],[Estações]]="HMOFICINA","VMS",IFERROR(VLOOKUP(B699,'Cadastro Estacoes'!$A$2:$Z$201,26,0),""))</f>
        <v>#ERROR!</v>
      </c>
      <c r="G699" s="18" t="s">
        <v>67</v>
      </c>
      <c r="H699" s="18"/>
      <c r="I699" s="18"/>
      <c r="J699" s="18"/>
      <c r="K699" s="18"/>
      <c r="L699" s="18" t="s">
        <v>0</v>
      </c>
      <c r="M699" s="32">
        <v>44315.0</v>
      </c>
      <c r="N699" s="18" t="s">
        <v>22</v>
      </c>
      <c r="O699" s="20"/>
      <c r="P699" s="18" t="str">
        <f>IFERROR(VLOOKUP(B699,'Cadastro Estacoes'!$A:$B,2,0),"")</f>
        <v>SISMO®VALEPDM</v>
      </c>
      <c r="Q699" s="4"/>
      <c r="R699" s="4"/>
      <c r="S699" s="4"/>
      <c r="T699" s="4"/>
      <c r="U699" s="4"/>
      <c r="V699" s="4"/>
      <c r="W699" s="4"/>
      <c r="X699" s="4"/>
      <c r="Y699" s="4"/>
      <c r="Z699" s="4"/>
    </row>
    <row r="700" ht="12.75" customHeight="1">
      <c r="A700" s="9" t="s">
        <v>2437</v>
      </c>
      <c r="B700" s="10" t="s">
        <v>123</v>
      </c>
      <c r="C700" s="21" t="s">
        <v>2430</v>
      </c>
      <c r="D700" s="12">
        <v>2.0</v>
      </c>
      <c r="E700" s="27">
        <v>44346.0</v>
      </c>
      <c r="F700" s="14" t="str">
        <f>IF(Tabela18[[#This Row],[Estações]]="HMOFICINA","VMS",IFERROR(VLOOKUP(B700,'Cadastro Estacoes'!$A$2:$Z$201,26,0),""))</f>
        <v>#ERROR!</v>
      </c>
      <c r="G700" s="18" t="s">
        <v>67</v>
      </c>
      <c r="H700" s="18"/>
      <c r="I700" s="18"/>
      <c r="J700" s="18"/>
      <c r="K700" s="18"/>
      <c r="L700" s="18" t="s">
        <v>0</v>
      </c>
      <c r="M700" s="32">
        <v>44315.0</v>
      </c>
      <c r="N700" s="18" t="s">
        <v>22</v>
      </c>
      <c r="O700" s="20"/>
      <c r="P700" s="18" t="str">
        <f>IFERROR(VLOOKUP(B700,'Cadastro Estacoes'!$A:$B,2,0),"")</f>
        <v>SISMO®VALEPDM</v>
      </c>
      <c r="Q700" s="4"/>
      <c r="R700" s="4"/>
      <c r="S700" s="4"/>
      <c r="T700" s="4"/>
      <c r="U700" s="4"/>
      <c r="V700" s="4"/>
      <c r="W700" s="4"/>
      <c r="X700" s="4"/>
      <c r="Y700" s="4"/>
      <c r="Z700" s="4"/>
    </row>
    <row r="701" ht="12.75" customHeight="1">
      <c r="A701" s="9" t="s">
        <v>2438</v>
      </c>
      <c r="B701" s="10" t="s">
        <v>123</v>
      </c>
      <c r="C701" s="21" t="s">
        <v>2432</v>
      </c>
      <c r="D701" s="12">
        <v>2.0</v>
      </c>
      <c r="E701" s="27">
        <v>44346.0</v>
      </c>
      <c r="F701" s="14" t="str">
        <f>IF(Tabela18[[#This Row],[Estações]]="HMOFICINA","VMS",IFERROR(VLOOKUP(B701,'Cadastro Estacoes'!$A$2:$Z$201,26,0),""))</f>
        <v>#ERROR!</v>
      </c>
      <c r="G701" s="18" t="s">
        <v>67</v>
      </c>
      <c r="H701" s="18"/>
      <c r="I701" s="18"/>
      <c r="J701" s="18"/>
      <c r="K701" s="18"/>
      <c r="L701" s="18" t="s">
        <v>0</v>
      </c>
      <c r="M701" s="32">
        <v>44315.0</v>
      </c>
      <c r="N701" s="18" t="s">
        <v>22</v>
      </c>
      <c r="O701" s="20"/>
      <c r="P701" s="18" t="str">
        <f>IFERROR(VLOOKUP(B701,'Cadastro Estacoes'!$A:$B,2,0),"")</f>
        <v>SISMO®VALEPDM</v>
      </c>
      <c r="Q701" s="4"/>
      <c r="R701" s="4"/>
      <c r="S701" s="4"/>
      <c r="T701" s="4"/>
      <c r="U701" s="4"/>
      <c r="V701" s="4"/>
      <c r="W701" s="4"/>
      <c r="X701" s="4"/>
      <c r="Y701" s="4"/>
      <c r="Z701" s="4"/>
    </row>
    <row r="702" ht="12.75" customHeight="1">
      <c r="A702" s="9" t="s">
        <v>2439</v>
      </c>
      <c r="B702" s="10" t="s">
        <v>136</v>
      </c>
      <c r="C702" s="21" t="s">
        <v>2430</v>
      </c>
      <c r="D702" s="12">
        <v>2.0</v>
      </c>
      <c r="E702" s="27">
        <v>44346.0</v>
      </c>
      <c r="F702" s="14" t="str">
        <f>IF(Tabela18[[#This Row],[Estações]]="HMOFICINA","VMS",IFERROR(VLOOKUP(B702,'Cadastro Estacoes'!$A$2:$Z$201,26,0),""))</f>
        <v>#ERROR!</v>
      </c>
      <c r="G702" s="18" t="s">
        <v>67</v>
      </c>
      <c r="H702" s="18"/>
      <c r="I702" s="18"/>
      <c r="J702" s="18"/>
      <c r="K702" s="18"/>
      <c r="L702" s="18" t="s">
        <v>0</v>
      </c>
      <c r="M702" s="32">
        <v>44315.0</v>
      </c>
      <c r="N702" s="18" t="s">
        <v>22</v>
      </c>
      <c r="O702" s="20"/>
      <c r="P702" s="18" t="str">
        <f>IFERROR(VLOOKUP(B702,'Cadastro Estacoes'!$A:$B,2,0),"")</f>
        <v>SISMO®VALEPDM</v>
      </c>
      <c r="Q702" s="4"/>
      <c r="R702" s="4"/>
      <c r="S702" s="4"/>
      <c r="T702" s="4"/>
      <c r="U702" s="4"/>
      <c r="V702" s="4"/>
      <c r="W702" s="4"/>
      <c r="X702" s="4"/>
      <c r="Y702" s="4"/>
      <c r="Z702" s="4"/>
    </row>
    <row r="703" ht="12.75" customHeight="1">
      <c r="A703" s="9" t="s">
        <v>2440</v>
      </c>
      <c r="B703" s="10" t="s">
        <v>136</v>
      </c>
      <c r="C703" s="21" t="s">
        <v>2432</v>
      </c>
      <c r="D703" s="12">
        <v>2.0</v>
      </c>
      <c r="E703" s="27">
        <v>44346.0</v>
      </c>
      <c r="F703" s="14" t="str">
        <f>IF(Tabela18[[#This Row],[Estações]]="HMOFICINA","VMS",IFERROR(VLOOKUP(B703,'Cadastro Estacoes'!$A$2:$Z$201,26,0),""))</f>
        <v>#ERROR!</v>
      </c>
      <c r="G703" s="18" t="s">
        <v>67</v>
      </c>
      <c r="H703" s="18"/>
      <c r="I703" s="18"/>
      <c r="J703" s="18"/>
      <c r="K703" s="18"/>
      <c r="L703" s="18" t="s">
        <v>0</v>
      </c>
      <c r="M703" s="32">
        <v>44315.0</v>
      </c>
      <c r="N703" s="18" t="s">
        <v>22</v>
      </c>
      <c r="O703" s="20"/>
      <c r="P703" s="18" t="str">
        <f>IFERROR(VLOOKUP(B703,'Cadastro Estacoes'!$A:$B,2,0),"")</f>
        <v>SISMO®VALEPDM</v>
      </c>
      <c r="Q703" s="4"/>
      <c r="R703" s="4"/>
      <c r="S703" s="4"/>
      <c r="T703" s="4"/>
      <c r="U703" s="4"/>
      <c r="V703" s="4"/>
      <c r="W703" s="4"/>
      <c r="X703" s="4"/>
      <c r="Y703" s="4"/>
      <c r="Z703" s="4"/>
    </row>
    <row r="704" ht="12.75" customHeight="1">
      <c r="A704" s="9" t="s">
        <v>2441</v>
      </c>
      <c r="B704" s="10" t="s">
        <v>138</v>
      </c>
      <c r="C704" s="21" t="s">
        <v>2430</v>
      </c>
      <c r="D704" s="12">
        <v>2.0</v>
      </c>
      <c r="E704" s="27">
        <v>44346.0</v>
      </c>
      <c r="F704" s="14" t="str">
        <f>IF(Tabela18[[#This Row],[Estações]]="HMOFICINA","VMS",IFERROR(VLOOKUP(B704,'Cadastro Estacoes'!$A$2:$Z$201,26,0),""))</f>
        <v>#ERROR!</v>
      </c>
      <c r="G704" s="18" t="s">
        <v>67</v>
      </c>
      <c r="H704" s="18"/>
      <c r="I704" s="18"/>
      <c r="J704" s="18"/>
      <c r="K704" s="18"/>
      <c r="L704" s="18" t="s">
        <v>0</v>
      </c>
      <c r="M704" s="32">
        <v>44315.0</v>
      </c>
      <c r="N704" s="18" t="s">
        <v>22</v>
      </c>
      <c r="O704" s="20"/>
      <c r="P704" s="18" t="str">
        <f>IFERROR(VLOOKUP(B704,'Cadastro Estacoes'!$A:$B,2,0),"")</f>
        <v>SISMO®VALEPDM</v>
      </c>
      <c r="Q704" s="4"/>
      <c r="R704" s="4"/>
      <c r="S704" s="4"/>
      <c r="T704" s="4"/>
      <c r="U704" s="4"/>
      <c r="V704" s="4"/>
      <c r="W704" s="4"/>
      <c r="X704" s="4"/>
      <c r="Y704" s="4"/>
      <c r="Z704" s="4"/>
    </row>
    <row r="705" ht="12.75" customHeight="1">
      <c r="A705" s="9" t="s">
        <v>2442</v>
      </c>
      <c r="B705" s="10" t="s">
        <v>138</v>
      </c>
      <c r="C705" s="21" t="s">
        <v>2432</v>
      </c>
      <c r="D705" s="12">
        <v>2.0</v>
      </c>
      <c r="E705" s="27">
        <v>44346.0</v>
      </c>
      <c r="F705" s="14" t="str">
        <f>IF(Tabela18[[#This Row],[Estações]]="HMOFICINA","VMS",IFERROR(VLOOKUP(B705,'Cadastro Estacoes'!$A$2:$Z$201,26,0),""))</f>
        <v>#ERROR!</v>
      </c>
      <c r="G705" s="18" t="s">
        <v>67</v>
      </c>
      <c r="H705" s="18"/>
      <c r="I705" s="18"/>
      <c r="J705" s="18"/>
      <c r="K705" s="18"/>
      <c r="L705" s="18" t="s">
        <v>0</v>
      </c>
      <c r="M705" s="32">
        <v>44315.0</v>
      </c>
      <c r="N705" s="18" t="s">
        <v>22</v>
      </c>
      <c r="O705" s="20"/>
      <c r="P705" s="18" t="str">
        <f>IFERROR(VLOOKUP(B705,'Cadastro Estacoes'!$A:$B,2,0),"")</f>
        <v>SISMO®VALEPDM</v>
      </c>
      <c r="Q705" s="4"/>
      <c r="R705" s="4"/>
      <c r="S705" s="4"/>
      <c r="T705" s="4"/>
      <c r="U705" s="4"/>
      <c r="V705" s="4"/>
      <c r="W705" s="4"/>
      <c r="X705" s="4"/>
      <c r="Y705" s="4"/>
      <c r="Z705" s="4"/>
    </row>
    <row r="706" ht="12.75" customHeight="1">
      <c r="A706" s="9" t="s">
        <v>2443</v>
      </c>
      <c r="B706" s="10" t="s">
        <v>2444</v>
      </c>
      <c r="C706" s="21" t="s">
        <v>2430</v>
      </c>
      <c r="D706" s="12">
        <v>2.0</v>
      </c>
      <c r="E706" s="27">
        <v>44346.0</v>
      </c>
      <c r="F706" s="14" t="str">
        <f>IF(Tabela18[[#This Row],[Estações]]="HMOFICINA","VMS",IFERROR(VLOOKUP(B706,'Cadastro Estacoes'!$A$2:$Z$201,26,0),""))</f>
        <v>#ERROR!</v>
      </c>
      <c r="G706" s="18" t="s">
        <v>67</v>
      </c>
      <c r="H706" s="18"/>
      <c r="I706" s="18"/>
      <c r="J706" s="18"/>
      <c r="K706" s="18"/>
      <c r="L706" s="18" t="s">
        <v>0</v>
      </c>
      <c r="M706" s="32">
        <v>44315.0</v>
      </c>
      <c r="N706" s="18" t="s">
        <v>22</v>
      </c>
      <c r="O706" s="20"/>
      <c r="P706" s="18" t="str">
        <f>IFERROR(VLOOKUP(B706,'Cadastro Estacoes'!$A:$B,2,0),"")</f>
        <v>SISMO®VALEPDM</v>
      </c>
      <c r="Q706" s="4"/>
      <c r="R706" s="4"/>
      <c r="S706" s="4"/>
      <c r="T706" s="4"/>
      <c r="U706" s="4"/>
      <c r="V706" s="4"/>
      <c r="W706" s="4"/>
      <c r="X706" s="4"/>
      <c r="Y706" s="4"/>
      <c r="Z706" s="4"/>
    </row>
    <row r="707" ht="12.75" customHeight="1">
      <c r="A707" s="9" t="s">
        <v>2445</v>
      </c>
      <c r="B707" s="10" t="s">
        <v>2444</v>
      </c>
      <c r="C707" s="21" t="s">
        <v>2432</v>
      </c>
      <c r="D707" s="12">
        <v>2.0</v>
      </c>
      <c r="E707" s="27">
        <v>44346.0</v>
      </c>
      <c r="F707" s="14" t="str">
        <f>IF(Tabela18[[#This Row],[Estações]]="HMOFICINA","VMS",IFERROR(VLOOKUP(B707,'Cadastro Estacoes'!$A$2:$Z$201,26,0),""))</f>
        <v>#ERROR!</v>
      </c>
      <c r="G707" s="18" t="s">
        <v>67</v>
      </c>
      <c r="H707" s="18"/>
      <c r="I707" s="18"/>
      <c r="J707" s="18"/>
      <c r="K707" s="18"/>
      <c r="L707" s="18" t="s">
        <v>0</v>
      </c>
      <c r="M707" s="32">
        <v>44315.0</v>
      </c>
      <c r="N707" s="18" t="s">
        <v>22</v>
      </c>
      <c r="O707" s="20"/>
      <c r="P707" s="18" t="str">
        <f>IFERROR(VLOOKUP(B707,'Cadastro Estacoes'!$A:$B,2,0),"")</f>
        <v>SISMO®VALEPDM</v>
      </c>
      <c r="Q707" s="4"/>
      <c r="R707" s="4"/>
      <c r="S707" s="4"/>
      <c r="T707" s="4"/>
      <c r="U707" s="4"/>
      <c r="V707" s="4"/>
      <c r="W707" s="4"/>
      <c r="X707" s="4"/>
      <c r="Y707" s="4"/>
      <c r="Z707" s="4"/>
    </row>
    <row r="708" ht="12.75" customHeight="1">
      <c r="A708" s="9" t="s">
        <v>2446</v>
      </c>
      <c r="B708" s="10" t="s">
        <v>2447</v>
      </c>
      <c r="C708" s="21" t="s">
        <v>2430</v>
      </c>
      <c r="D708" s="12">
        <v>2.0</v>
      </c>
      <c r="E708" s="27">
        <v>44346.0</v>
      </c>
      <c r="F708" s="14" t="str">
        <f>IF(Tabela18[[#This Row],[Estações]]="HMOFICINA","VMS",IFERROR(VLOOKUP(B708,'Cadastro Estacoes'!$A$2:$Z$201,26,0),""))</f>
        <v>#ERROR!</v>
      </c>
      <c r="G708" s="18" t="s">
        <v>67</v>
      </c>
      <c r="H708" s="18"/>
      <c r="I708" s="18"/>
      <c r="J708" s="18"/>
      <c r="K708" s="18"/>
      <c r="L708" s="18" t="s">
        <v>0</v>
      </c>
      <c r="M708" s="32">
        <v>44315.0</v>
      </c>
      <c r="N708" s="18" t="s">
        <v>22</v>
      </c>
      <c r="O708" s="20"/>
      <c r="P708" s="18" t="str">
        <f>IFERROR(VLOOKUP(B708,'Cadastro Estacoes'!$A:$B,2,0),"")</f>
        <v>SISMO®VALEPDM</v>
      </c>
      <c r="Q708" s="4"/>
      <c r="R708" s="4"/>
      <c r="S708" s="4"/>
      <c r="T708" s="4"/>
      <c r="U708" s="4"/>
      <c r="V708" s="4"/>
      <c r="W708" s="4"/>
      <c r="X708" s="4"/>
      <c r="Y708" s="4"/>
      <c r="Z708" s="4"/>
    </row>
    <row r="709" ht="12.75" customHeight="1">
      <c r="A709" s="9" t="s">
        <v>2448</v>
      </c>
      <c r="B709" s="10" t="s">
        <v>2447</v>
      </c>
      <c r="C709" s="21" t="s">
        <v>2432</v>
      </c>
      <c r="D709" s="12">
        <v>2.0</v>
      </c>
      <c r="E709" s="27">
        <v>44346.0</v>
      </c>
      <c r="F709" s="14" t="str">
        <f>IF(Tabela18[[#This Row],[Estações]]="HMOFICINA","VMS",IFERROR(VLOOKUP(B709,'Cadastro Estacoes'!$A$2:$Z$201,26,0),""))</f>
        <v>#ERROR!</v>
      </c>
      <c r="G709" s="18" t="s">
        <v>67</v>
      </c>
      <c r="H709" s="18"/>
      <c r="I709" s="18"/>
      <c r="J709" s="18"/>
      <c r="K709" s="18"/>
      <c r="L709" s="18" t="s">
        <v>0</v>
      </c>
      <c r="M709" s="32">
        <v>44315.0</v>
      </c>
      <c r="N709" s="18" t="s">
        <v>22</v>
      </c>
      <c r="O709" s="20"/>
      <c r="P709" s="18" t="str">
        <f>IFERROR(VLOOKUP(B709,'Cadastro Estacoes'!$A:$B,2,0),"")</f>
        <v>SISMO®VALEPDM</v>
      </c>
      <c r="Q709" s="4"/>
      <c r="R709" s="4"/>
      <c r="S709" s="4"/>
      <c r="T709" s="4"/>
      <c r="U709" s="4"/>
      <c r="V709" s="4"/>
      <c r="W709" s="4"/>
      <c r="X709" s="4"/>
      <c r="Y709" s="4"/>
      <c r="Z709" s="4"/>
    </row>
    <row r="710" ht="12.75" customHeight="1">
      <c r="A710" s="9" t="s">
        <v>2449</v>
      </c>
      <c r="B710" s="10" t="s">
        <v>985</v>
      </c>
      <c r="C710" s="21" t="s">
        <v>2430</v>
      </c>
      <c r="D710" s="12">
        <v>2.0</v>
      </c>
      <c r="E710" s="27">
        <v>44346.0</v>
      </c>
      <c r="F710" s="14" t="str">
        <f>IF(Tabela18[[#This Row],[Estações]]="HMOFICINA","VMS",IFERROR(VLOOKUP(B710,'Cadastro Estacoes'!$A$2:$Z$201,26,0),""))</f>
        <v>#ERROR!</v>
      </c>
      <c r="G710" s="18" t="s">
        <v>67</v>
      </c>
      <c r="H710" s="18"/>
      <c r="I710" s="18"/>
      <c r="J710" s="18"/>
      <c r="K710" s="18" t="s">
        <v>52</v>
      </c>
      <c r="L710" s="18" t="s">
        <v>0</v>
      </c>
      <c r="M710" s="32">
        <v>44315.0</v>
      </c>
      <c r="N710" s="18" t="s">
        <v>22</v>
      </c>
      <c r="O710" s="20">
        <v>44345.0</v>
      </c>
      <c r="P710" s="18" t="str">
        <f>IFERROR(VLOOKUP(B710,'Cadastro Estacoes'!$A:$B,2,0),"")</f>
        <v>SISMO®TEBARPILOTS</v>
      </c>
      <c r="Q710" s="4"/>
      <c r="R710" s="4"/>
      <c r="S710" s="4"/>
      <c r="T710" s="4"/>
      <c r="U710" s="4"/>
      <c r="V710" s="4"/>
      <c r="W710" s="4"/>
      <c r="X710" s="4"/>
      <c r="Y710" s="4"/>
      <c r="Z710" s="4"/>
    </row>
    <row r="711" ht="12.75" customHeight="1">
      <c r="A711" s="9" t="s">
        <v>2450</v>
      </c>
      <c r="B711" s="10" t="s">
        <v>985</v>
      </c>
      <c r="C711" s="21" t="s">
        <v>2432</v>
      </c>
      <c r="D711" s="12">
        <v>2.0</v>
      </c>
      <c r="E711" s="27">
        <v>44346.0</v>
      </c>
      <c r="F711" s="14" t="str">
        <f>IF(Tabela18[[#This Row],[Estações]]="HMOFICINA","VMS",IFERROR(VLOOKUP(B711,'Cadastro Estacoes'!$A$2:$Z$201,26,0),""))</f>
        <v>#ERROR!</v>
      </c>
      <c r="G711" s="18" t="s">
        <v>67</v>
      </c>
      <c r="H711" s="18"/>
      <c r="I711" s="18"/>
      <c r="J711" s="18"/>
      <c r="K711" s="18" t="s">
        <v>52</v>
      </c>
      <c r="L711" s="18" t="s">
        <v>0</v>
      </c>
      <c r="M711" s="32">
        <v>44315.0</v>
      </c>
      <c r="N711" s="18" t="s">
        <v>22</v>
      </c>
      <c r="O711" s="20">
        <v>44345.0</v>
      </c>
      <c r="P711" s="18" t="str">
        <f>IFERROR(VLOOKUP(B711,'Cadastro Estacoes'!$A:$B,2,0),"")</f>
        <v>SISMO®TEBARPILOTS</v>
      </c>
      <c r="Q711" s="4"/>
      <c r="R711" s="4"/>
      <c r="S711" s="4"/>
      <c r="T711" s="4"/>
      <c r="U711" s="4"/>
      <c r="V711" s="4"/>
      <c r="W711" s="4"/>
      <c r="X711" s="4"/>
      <c r="Y711" s="4"/>
      <c r="Z711" s="4"/>
    </row>
    <row r="712" ht="12.75" customHeight="1">
      <c r="A712" s="9" t="s">
        <v>2451</v>
      </c>
      <c r="B712" s="10" t="s">
        <v>2209</v>
      </c>
      <c r="C712" s="21" t="s">
        <v>2430</v>
      </c>
      <c r="D712" s="12">
        <v>2.0</v>
      </c>
      <c r="E712" s="27">
        <v>44346.0</v>
      </c>
      <c r="F712" s="14" t="str">
        <f>IF(Tabela18[[#This Row],[Estações]]="HMOFICINA","VMS",IFERROR(VLOOKUP(B712,'Cadastro Estacoes'!$A$2:$Z$201,26,0),""))</f>
        <v>#ERROR!</v>
      </c>
      <c r="G712" s="18" t="s">
        <v>67</v>
      </c>
      <c r="H712" s="18"/>
      <c r="I712" s="18"/>
      <c r="J712" s="18"/>
      <c r="K712" s="18" t="s">
        <v>52</v>
      </c>
      <c r="L712" s="18" t="s">
        <v>0</v>
      </c>
      <c r="M712" s="32">
        <v>44315.0</v>
      </c>
      <c r="N712" s="18" t="s">
        <v>22</v>
      </c>
      <c r="O712" s="20">
        <v>44345.0</v>
      </c>
      <c r="P712" s="18" t="str">
        <f>IFERROR(VLOOKUP(B712,'Cadastro Estacoes'!$A:$B,2,0),"")</f>
        <v>SISMO®TEBAR</v>
      </c>
      <c r="Q712" s="4"/>
      <c r="R712" s="4"/>
      <c r="S712" s="4"/>
      <c r="T712" s="4"/>
      <c r="U712" s="4"/>
      <c r="V712" s="4"/>
      <c r="W712" s="4"/>
      <c r="X712" s="4"/>
      <c r="Y712" s="4"/>
      <c r="Z712" s="4"/>
    </row>
    <row r="713" ht="12.75" customHeight="1">
      <c r="A713" s="9" t="s">
        <v>2452</v>
      </c>
      <c r="B713" s="10" t="s">
        <v>2209</v>
      </c>
      <c r="C713" s="21" t="s">
        <v>2432</v>
      </c>
      <c r="D713" s="12">
        <v>2.0</v>
      </c>
      <c r="E713" s="27">
        <v>44346.0</v>
      </c>
      <c r="F713" s="14" t="str">
        <f>IF(Tabela18[[#This Row],[Estações]]="HMOFICINA","VMS",IFERROR(VLOOKUP(B713,'Cadastro Estacoes'!$A$2:$Z$201,26,0),""))</f>
        <v>#ERROR!</v>
      </c>
      <c r="G713" s="18" t="s">
        <v>67</v>
      </c>
      <c r="H713" s="18"/>
      <c r="I713" s="18"/>
      <c r="J713" s="18"/>
      <c r="K713" s="18" t="s">
        <v>52</v>
      </c>
      <c r="L713" s="18" t="s">
        <v>0</v>
      </c>
      <c r="M713" s="32">
        <v>44315.0</v>
      </c>
      <c r="N713" s="18" t="s">
        <v>22</v>
      </c>
      <c r="O713" s="20">
        <v>44345.0</v>
      </c>
      <c r="P713" s="18" t="str">
        <f>IFERROR(VLOOKUP(B713,'Cadastro Estacoes'!$A:$B,2,0),"")</f>
        <v>SISMO®TEBAR</v>
      </c>
      <c r="Q713" s="4"/>
      <c r="R713" s="4"/>
      <c r="S713" s="4"/>
      <c r="T713" s="4"/>
      <c r="U713" s="4"/>
      <c r="V713" s="4"/>
      <c r="W713" s="4"/>
      <c r="X713" s="4"/>
      <c r="Y713" s="4"/>
      <c r="Z713" s="4"/>
    </row>
    <row r="714" ht="12.75" customHeight="1">
      <c r="A714" s="9" t="s">
        <v>2453</v>
      </c>
      <c r="B714" s="10" t="s">
        <v>1884</v>
      </c>
      <c r="C714" s="21" t="s">
        <v>2430</v>
      </c>
      <c r="D714" s="12">
        <v>2.0</v>
      </c>
      <c r="E714" s="27">
        <v>44346.0</v>
      </c>
      <c r="F714" s="14" t="str">
        <f>IF(Tabela18[[#This Row],[Estações]]="HMOFICINA","VMS",IFERROR(VLOOKUP(B714,'Cadastro Estacoes'!$A$2:$Z$201,26,0),""))</f>
        <v>#ERROR!</v>
      </c>
      <c r="G714" s="18" t="s">
        <v>67</v>
      </c>
      <c r="H714" s="18"/>
      <c r="I714" s="18"/>
      <c r="J714" s="18"/>
      <c r="K714" s="18" t="s">
        <v>52</v>
      </c>
      <c r="L714" s="18" t="s">
        <v>0</v>
      </c>
      <c r="M714" s="32">
        <v>44315.0</v>
      </c>
      <c r="N714" s="18" t="s">
        <v>22</v>
      </c>
      <c r="O714" s="20">
        <v>44345.0</v>
      </c>
      <c r="P714" s="18" t="str">
        <f>IFERROR(VLOOKUP(B714,'Cadastro Estacoes'!$A:$B,2,0),"")</f>
        <v>SISMO®TEBAR</v>
      </c>
      <c r="Q714" s="4"/>
      <c r="R714" s="4"/>
      <c r="S714" s="4"/>
      <c r="T714" s="4"/>
      <c r="U714" s="4"/>
      <c r="V714" s="4"/>
      <c r="W714" s="4"/>
      <c r="X714" s="4"/>
      <c r="Y714" s="4"/>
      <c r="Z714" s="4"/>
    </row>
    <row r="715" ht="12.75" customHeight="1">
      <c r="A715" s="9" t="s">
        <v>2454</v>
      </c>
      <c r="B715" s="10" t="s">
        <v>1884</v>
      </c>
      <c r="C715" s="21" t="s">
        <v>2432</v>
      </c>
      <c r="D715" s="12">
        <v>2.0</v>
      </c>
      <c r="E715" s="27">
        <v>44346.0</v>
      </c>
      <c r="F715" s="14" t="str">
        <f>IF(Tabela18[[#This Row],[Estações]]="HMOFICINA","VMS",IFERROR(VLOOKUP(B715,'Cadastro Estacoes'!$A$2:$Z$201,26,0),""))</f>
        <v>#ERROR!</v>
      </c>
      <c r="G715" s="18" t="s">
        <v>67</v>
      </c>
      <c r="H715" s="18"/>
      <c r="I715" s="18"/>
      <c r="J715" s="18"/>
      <c r="K715" s="18" t="s">
        <v>52</v>
      </c>
      <c r="L715" s="18" t="s">
        <v>0</v>
      </c>
      <c r="M715" s="32">
        <v>44315.0</v>
      </c>
      <c r="N715" s="18" t="s">
        <v>22</v>
      </c>
      <c r="O715" s="20">
        <v>44345.0</v>
      </c>
      <c r="P715" s="18" t="str">
        <f>IFERROR(VLOOKUP(B715,'Cadastro Estacoes'!$A:$B,2,0),"")</f>
        <v>SISMO®TEBAR</v>
      </c>
      <c r="Q715" s="4"/>
      <c r="R715" s="4"/>
      <c r="S715" s="4"/>
      <c r="T715" s="4"/>
      <c r="U715" s="4"/>
      <c r="V715" s="4"/>
      <c r="W715" s="4"/>
      <c r="X715" s="4"/>
      <c r="Y715" s="4"/>
      <c r="Z715" s="4"/>
    </row>
    <row r="716" ht="12.75" customHeight="1">
      <c r="A716" s="9" t="s">
        <v>2455</v>
      </c>
      <c r="B716" s="10" t="s">
        <v>1880</v>
      </c>
      <c r="C716" s="21" t="s">
        <v>2430</v>
      </c>
      <c r="D716" s="12">
        <v>2.0</v>
      </c>
      <c r="E716" s="27">
        <v>44346.0</v>
      </c>
      <c r="F716" s="14" t="str">
        <f>IF(Tabela18[[#This Row],[Estações]]="HMOFICINA","VMS",IFERROR(VLOOKUP(B716,'Cadastro Estacoes'!$A$2:$Z$201,26,0),""))</f>
        <v>#ERROR!</v>
      </c>
      <c r="G716" s="18" t="s">
        <v>67</v>
      </c>
      <c r="H716" s="18"/>
      <c r="I716" s="18"/>
      <c r="J716" s="18"/>
      <c r="K716" s="18" t="s">
        <v>52</v>
      </c>
      <c r="L716" s="18" t="s">
        <v>0</v>
      </c>
      <c r="M716" s="32">
        <v>44315.0</v>
      </c>
      <c r="N716" s="18" t="s">
        <v>22</v>
      </c>
      <c r="O716" s="20">
        <v>44345.0</v>
      </c>
      <c r="P716" s="18" t="str">
        <f>IFERROR(VLOOKUP(B716,'Cadastro Estacoes'!$A:$B,2,0),"")</f>
        <v>SISMO®TEBAR</v>
      </c>
      <c r="Q716" s="4"/>
      <c r="R716" s="4"/>
      <c r="S716" s="4"/>
      <c r="T716" s="4"/>
      <c r="U716" s="4"/>
      <c r="V716" s="4"/>
      <c r="W716" s="4"/>
      <c r="X716" s="4"/>
      <c r="Y716" s="4"/>
      <c r="Z716" s="4"/>
    </row>
    <row r="717" ht="12.75" customHeight="1">
      <c r="A717" s="9" t="s">
        <v>2456</v>
      </c>
      <c r="B717" s="10" t="s">
        <v>1880</v>
      </c>
      <c r="C717" s="21" t="s">
        <v>2432</v>
      </c>
      <c r="D717" s="12">
        <v>2.0</v>
      </c>
      <c r="E717" s="27">
        <v>44346.0</v>
      </c>
      <c r="F717" s="14" t="str">
        <f>IF(Tabela18[[#This Row],[Estações]]="HMOFICINA","VMS",IFERROR(VLOOKUP(B717,'Cadastro Estacoes'!$A$2:$Z$201,26,0),""))</f>
        <v>#ERROR!</v>
      </c>
      <c r="G717" s="18" t="s">
        <v>67</v>
      </c>
      <c r="H717" s="18"/>
      <c r="I717" s="18"/>
      <c r="J717" s="18"/>
      <c r="K717" s="18" t="s">
        <v>52</v>
      </c>
      <c r="L717" s="18" t="s">
        <v>0</v>
      </c>
      <c r="M717" s="32">
        <v>44315.0</v>
      </c>
      <c r="N717" s="18" t="s">
        <v>22</v>
      </c>
      <c r="O717" s="20">
        <v>44345.0</v>
      </c>
      <c r="P717" s="18" t="str">
        <f>IFERROR(VLOOKUP(B717,'Cadastro Estacoes'!$A:$B,2,0),"")</f>
        <v>SISMO®TEBAR</v>
      </c>
      <c r="Q717" s="4"/>
      <c r="R717" s="4"/>
      <c r="S717" s="4"/>
      <c r="T717" s="4"/>
      <c r="U717" s="4"/>
      <c r="V717" s="4"/>
      <c r="W717" s="4"/>
      <c r="X717" s="4"/>
      <c r="Y717" s="4"/>
      <c r="Z717" s="4"/>
    </row>
    <row r="718" ht="12.75" customHeight="1">
      <c r="A718" s="9" t="s">
        <v>2457</v>
      </c>
      <c r="B718" s="10" t="s">
        <v>795</v>
      </c>
      <c r="C718" s="21" t="s">
        <v>2430</v>
      </c>
      <c r="D718" s="12">
        <v>2.0</v>
      </c>
      <c r="E718" s="27">
        <v>44346.0</v>
      </c>
      <c r="F718" s="14" t="str">
        <f>IF(Tabela18[[#This Row],[Estações]]="HMOFICINA","VMS",IFERROR(VLOOKUP(B718,'Cadastro Estacoes'!$A$2:$Z$201,26,0),""))</f>
        <v>#ERROR!</v>
      </c>
      <c r="G718" s="18" t="s">
        <v>67</v>
      </c>
      <c r="H718" s="18"/>
      <c r="I718" s="18"/>
      <c r="J718" s="18"/>
      <c r="K718" s="18" t="s">
        <v>52</v>
      </c>
      <c r="L718" s="18" t="s">
        <v>0</v>
      </c>
      <c r="M718" s="32">
        <v>44315.0</v>
      </c>
      <c r="N718" s="18" t="s">
        <v>22</v>
      </c>
      <c r="O718" s="20" t="s">
        <v>2414</v>
      </c>
      <c r="P718" s="18" t="str">
        <f>IFERROR(VLOOKUP(B718,'Cadastro Estacoes'!$A:$B,2,0),"")</f>
        <v>SISMO®TEBIG</v>
      </c>
      <c r="Q718" s="4"/>
      <c r="R718" s="4"/>
      <c r="S718" s="4"/>
      <c r="T718" s="4"/>
      <c r="U718" s="4"/>
      <c r="V718" s="4"/>
      <c r="W718" s="4"/>
      <c r="X718" s="4"/>
      <c r="Y718" s="4"/>
      <c r="Z718" s="4"/>
    </row>
    <row r="719" ht="12.75" customHeight="1">
      <c r="A719" s="9" t="s">
        <v>2458</v>
      </c>
      <c r="B719" s="10" t="s">
        <v>795</v>
      </c>
      <c r="C719" s="21" t="s">
        <v>2432</v>
      </c>
      <c r="D719" s="12">
        <v>2.0</v>
      </c>
      <c r="E719" s="27">
        <v>44346.0</v>
      </c>
      <c r="F719" s="14" t="str">
        <f>IF(Tabela18[[#This Row],[Estações]]="HMOFICINA","VMS",IFERROR(VLOOKUP(B719,'Cadastro Estacoes'!$A$2:$Z$201,26,0),""))</f>
        <v>#ERROR!</v>
      </c>
      <c r="G719" s="18" t="s">
        <v>67</v>
      </c>
      <c r="H719" s="18"/>
      <c r="I719" s="18"/>
      <c r="J719" s="18"/>
      <c r="K719" s="18" t="s">
        <v>52</v>
      </c>
      <c r="L719" s="18" t="s">
        <v>0</v>
      </c>
      <c r="M719" s="32">
        <v>44315.0</v>
      </c>
      <c r="N719" s="18" t="s">
        <v>22</v>
      </c>
      <c r="O719" s="20" t="s">
        <v>2414</v>
      </c>
      <c r="P719" s="18" t="str">
        <f>IFERROR(VLOOKUP(B719,'Cadastro Estacoes'!$A:$B,2,0),"")</f>
        <v>SISMO®TEBIG</v>
      </c>
      <c r="Q719" s="4"/>
      <c r="R719" s="4"/>
      <c r="S719" s="4"/>
      <c r="T719" s="4"/>
      <c r="U719" s="4"/>
      <c r="V719" s="4"/>
      <c r="W719" s="4"/>
      <c r="X719" s="4"/>
      <c r="Y719" s="4"/>
      <c r="Z719" s="4"/>
    </row>
    <row r="720" ht="12.75" customHeight="1">
      <c r="A720" s="9" t="s">
        <v>2459</v>
      </c>
      <c r="B720" s="10" t="s">
        <v>1603</v>
      </c>
      <c r="C720" s="21" t="s">
        <v>2430</v>
      </c>
      <c r="D720" s="12">
        <v>2.0</v>
      </c>
      <c r="E720" s="27">
        <v>44346.0</v>
      </c>
      <c r="F720" s="14" t="str">
        <f>IF(Tabela18[[#This Row],[Estações]]="HMOFICINA","VMS",IFERROR(VLOOKUP(B720,'Cadastro Estacoes'!$A$2:$Z$201,26,0),""))</f>
        <v>#ERROR!</v>
      </c>
      <c r="G720" s="18" t="s">
        <v>67</v>
      </c>
      <c r="H720" s="18"/>
      <c r="I720" s="18"/>
      <c r="J720" s="18"/>
      <c r="K720" s="18" t="s">
        <v>52</v>
      </c>
      <c r="L720" s="18" t="s">
        <v>0</v>
      </c>
      <c r="M720" s="32">
        <v>44315.0</v>
      </c>
      <c r="N720" s="18" t="s">
        <v>22</v>
      </c>
      <c r="O720" s="20" t="s">
        <v>2414</v>
      </c>
      <c r="P720" s="18" t="str">
        <f>IFERROR(VLOOKUP(B720,'Cadastro Estacoes'!$A:$B,2,0),"")</f>
        <v>SISMO®TEBIG</v>
      </c>
      <c r="Q720" s="4"/>
      <c r="R720" s="4"/>
      <c r="S720" s="4"/>
      <c r="T720" s="4"/>
      <c r="U720" s="4"/>
      <c r="V720" s="4"/>
      <c r="W720" s="4"/>
      <c r="X720" s="4"/>
      <c r="Y720" s="4"/>
      <c r="Z720" s="4"/>
    </row>
    <row r="721" ht="12.75" customHeight="1">
      <c r="A721" s="9" t="s">
        <v>2460</v>
      </c>
      <c r="B721" s="10" t="s">
        <v>1603</v>
      </c>
      <c r="C721" s="21" t="s">
        <v>2432</v>
      </c>
      <c r="D721" s="12">
        <v>2.0</v>
      </c>
      <c r="E721" s="27">
        <v>44346.0</v>
      </c>
      <c r="F721" s="14" t="str">
        <f>IF(Tabela18[[#This Row],[Estações]]="HMOFICINA","VMS",IFERROR(VLOOKUP(B721,'Cadastro Estacoes'!$A$2:$Z$201,26,0),""))</f>
        <v>#ERROR!</v>
      </c>
      <c r="G721" s="18" t="s">
        <v>67</v>
      </c>
      <c r="H721" s="18"/>
      <c r="I721" s="18"/>
      <c r="J721" s="18"/>
      <c r="K721" s="18" t="s">
        <v>52</v>
      </c>
      <c r="L721" s="18" t="s">
        <v>0</v>
      </c>
      <c r="M721" s="32">
        <v>44315.0</v>
      </c>
      <c r="N721" s="18" t="s">
        <v>22</v>
      </c>
      <c r="O721" s="20" t="s">
        <v>2414</v>
      </c>
      <c r="P721" s="18" t="str">
        <f>IFERROR(VLOOKUP(B721,'Cadastro Estacoes'!$A:$B,2,0),"")</f>
        <v>SISMO®TEBIG</v>
      </c>
      <c r="Q721" s="4"/>
      <c r="R721" s="4"/>
      <c r="S721" s="4"/>
      <c r="T721" s="4"/>
      <c r="U721" s="4"/>
      <c r="V721" s="4"/>
      <c r="W721" s="4"/>
      <c r="X721" s="4"/>
      <c r="Y721" s="4"/>
      <c r="Z721" s="4"/>
    </row>
    <row r="722" ht="12.75" customHeight="1">
      <c r="A722" s="9" t="s">
        <v>2461</v>
      </c>
      <c r="B722" s="10" t="s">
        <v>460</v>
      </c>
      <c r="C722" s="21" t="s">
        <v>2430</v>
      </c>
      <c r="D722" s="12">
        <v>2.0</v>
      </c>
      <c r="E722" s="27">
        <v>44346.0</v>
      </c>
      <c r="F722" s="14" t="str">
        <f>IF(Tabela18[[#This Row],[Estações]]="HMOFICINA","VMS",IFERROR(VLOOKUP(B722,'Cadastro Estacoes'!$A$2:$Z$201,26,0),""))</f>
        <v>#ERROR!</v>
      </c>
      <c r="G722" s="18" t="s">
        <v>67</v>
      </c>
      <c r="H722" s="18"/>
      <c r="I722" s="18"/>
      <c r="J722" s="18"/>
      <c r="K722" s="18" t="s">
        <v>52</v>
      </c>
      <c r="L722" s="18" t="s">
        <v>0</v>
      </c>
      <c r="M722" s="32">
        <v>44315.0</v>
      </c>
      <c r="N722" s="18" t="s">
        <v>22</v>
      </c>
      <c r="O722" s="20" t="s">
        <v>2414</v>
      </c>
      <c r="P722" s="18" t="str">
        <f>IFERROR(VLOOKUP(B722,'Cadastro Estacoes'!$A:$B,2,0),"")</f>
        <v>SISMO®TEBIG</v>
      </c>
      <c r="Q722" s="4"/>
      <c r="R722" s="4"/>
      <c r="S722" s="4"/>
      <c r="T722" s="4"/>
      <c r="U722" s="4"/>
      <c r="V722" s="4"/>
      <c r="W722" s="4"/>
      <c r="X722" s="4"/>
      <c r="Y722" s="4"/>
      <c r="Z722" s="4"/>
    </row>
    <row r="723" ht="12.75" customHeight="1">
      <c r="A723" s="9" t="s">
        <v>2462</v>
      </c>
      <c r="B723" s="10" t="s">
        <v>460</v>
      </c>
      <c r="C723" s="21" t="s">
        <v>2432</v>
      </c>
      <c r="D723" s="12">
        <v>2.0</v>
      </c>
      <c r="E723" s="27">
        <v>44346.0</v>
      </c>
      <c r="F723" s="14" t="str">
        <f>IF(Tabela18[[#This Row],[Estações]]="HMOFICINA","VMS",IFERROR(VLOOKUP(B723,'Cadastro Estacoes'!$A$2:$Z$201,26,0),""))</f>
        <v>#ERROR!</v>
      </c>
      <c r="G723" s="18" t="s">
        <v>67</v>
      </c>
      <c r="H723" s="18"/>
      <c r="I723" s="18"/>
      <c r="J723" s="18"/>
      <c r="K723" s="18" t="s">
        <v>52</v>
      </c>
      <c r="L723" s="18" t="s">
        <v>0</v>
      </c>
      <c r="M723" s="32">
        <v>44315.0</v>
      </c>
      <c r="N723" s="18" t="s">
        <v>22</v>
      </c>
      <c r="O723" s="20" t="s">
        <v>2414</v>
      </c>
      <c r="P723" s="18" t="str">
        <f>IFERROR(VLOOKUP(B723,'Cadastro Estacoes'!$A:$B,2,0),"")</f>
        <v>SISMO®TEBIG</v>
      </c>
      <c r="Q723" s="4"/>
      <c r="R723" s="4"/>
      <c r="S723" s="4"/>
      <c r="T723" s="4"/>
      <c r="U723" s="4"/>
      <c r="V723" s="4"/>
      <c r="W723" s="4"/>
      <c r="X723" s="4"/>
      <c r="Y723" s="4"/>
      <c r="Z723" s="4"/>
    </row>
    <row r="724" ht="12.75" customHeight="1">
      <c r="A724" s="9" t="s">
        <v>2463</v>
      </c>
      <c r="B724" s="10" t="s">
        <v>274</v>
      </c>
      <c r="C724" s="21" t="s">
        <v>2430</v>
      </c>
      <c r="D724" s="12">
        <v>2.0</v>
      </c>
      <c r="E724" s="27">
        <v>44346.0</v>
      </c>
      <c r="F724" s="14" t="str">
        <f>IF(Tabela18[[#This Row],[Estações]]="HMOFICINA","VMS",IFERROR(VLOOKUP(B724,'Cadastro Estacoes'!$A$2:$Z$201,26,0),""))</f>
        <v>#ERROR!</v>
      </c>
      <c r="G724" s="18" t="s">
        <v>67</v>
      </c>
      <c r="H724" s="18"/>
      <c r="I724" s="18"/>
      <c r="J724" s="18"/>
      <c r="K724" s="18" t="s">
        <v>52</v>
      </c>
      <c r="L724" s="18" t="s">
        <v>0</v>
      </c>
      <c r="M724" s="32">
        <v>44315.0</v>
      </c>
      <c r="N724" s="18" t="s">
        <v>22</v>
      </c>
      <c r="O724" s="20" t="s">
        <v>2414</v>
      </c>
      <c r="P724" s="18" t="str">
        <f>IFERROR(VLOOKUP(B724,'Cadastro Estacoes'!$A:$B,2,0),"")</f>
        <v>SISMO®TEBIG</v>
      </c>
      <c r="Q724" s="4"/>
      <c r="R724" s="4"/>
      <c r="S724" s="4"/>
      <c r="T724" s="4"/>
      <c r="U724" s="4"/>
      <c r="V724" s="4"/>
      <c r="W724" s="4"/>
      <c r="X724" s="4"/>
      <c r="Y724" s="4"/>
      <c r="Z724" s="4"/>
    </row>
    <row r="725" ht="12.75" customHeight="1">
      <c r="A725" s="9" t="s">
        <v>2464</v>
      </c>
      <c r="B725" s="10" t="s">
        <v>274</v>
      </c>
      <c r="C725" s="21" t="s">
        <v>2432</v>
      </c>
      <c r="D725" s="12">
        <v>2.0</v>
      </c>
      <c r="E725" s="27">
        <v>44346.0</v>
      </c>
      <c r="F725" s="14" t="str">
        <f>IF(Tabela18[[#This Row],[Estações]]="HMOFICINA","VMS",IFERROR(VLOOKUP(B725,'Cadastro Estacoes'!$A$2:$Z$201,26,0),""))</f>
        <v>#ERROR!</v>
      </c>
      <c r="G725" s="18" t="s">
        <v>67</v>
      </c>
      <c r="H725" s="18"/>
      <c r="I725" s="18"/>
      <c r="J725" s="18"/>
      <c r="K725" s="18" t="s">
        <v>52</v>
      </c>
      <c r="L725" s="18" t="s">
        <v>0</v>
      </c>
      <c r="M725" s="32">
        <v>44315.0</v>
      </c>
      <c r="N725" s="18" t="s">
        <v>22</v>
      </c>
      <c r="O725" s="20" t="s">
        <v>2414</v>
      </c>
      <c r="P725" s="18" t="str">
        <f>IFERROR(VLOOKUP(B725,'Cadastro Estacoes'!$A:$B,2,0),"")</f>
        <v>SISMO®TEBIG</v>
      </c>
      <c r="Q725" s="4"/>
      <c r="R725" s="4"/>
      <c r="S725" s="4"/>
      <c r="T725" s="4"/>
      <c r="U725" s="4"/>
      <c r="V725" s="4"/>
      <c r="W725" s="4"/>
      <c r="X725" s="4"/>
      <c r="Y725" s="4"/>
      <c r="Z725" s="4"/>
    </row>
    <row r="726" ht="12.75" customHeight="1">
      <c r="A726" s="9" t="s">
        <v>2465</v>
      </c>
      <c r="B726" s="10" t="s">
        <v>661</v>
      </c>
      <c r="C726" s="21" t="s">
        <v>2430</v>
      </c>
      <c r="D726" s="12">
        <v>2.0</v>
      </c>
      <c r="E726" s="27">
        <v>44346.0</v>
      </c>
      <c r="F726" s="14" t="str">
        <f>IF(Tabela18[[#This Row],[Estações]]="HMOFICINA","VMS",IFERROR(VLOOKUP(B726,'Cadastro Estacoes'!$A$2:$Z$201,26,0),""))</f>
        <v>#ERROR!</v>
      </c>
      <c r="G726" s="18" t="s">
        <v>67</v>
      </c>
      <c r="H726" s="18"/>
      <c r="I726" s="18"/>
      <c r="J726" s="18"/>
      <c r="K726" s="18" t="s">
        <v>52</v>
      </c>
      <c r="L726" s="18" t="s">
        <v>0</v>
      </c>
      <c r="M726" s="32">
        <v>44315.0</v>
      </c>
      <c r="N726" s="18" t="s">
        <v>22</v>
      </c>
      <c r="O726" s="20">
        <v>44336.0</v>
      </c>
      <c r="P726" s="18" t="str">
        <f>IFERROR(VLOOKUP(B726,'Cadastro Estacoes'!$A:$B,2,0),"")</f>
        <v>SISMO®UBU</v>
      </c>
      <c r="Q726" s="4"/>
      <c r="R726" s="4"/>
      <c r="S726" s="4"/>
      <c r="T726" s="4"/>
      <c r="U726" s="4"/>
      <c r="V726" s="4"/>
      <c r="W726" s="4"/>
      <c r="X726" s="4"/>
      <c r="Y726" s="4"/>
      <c r="Z726" s="4"/>
    </row>
    <row r="727" ht="12.75" customHeight="1">
      <c r="A727" s="9" t="s">
        <v>2466</v>
      </c>
      <c r="B727" s="10" t="s">
        <v>661</v>
      </c>
      <c r="C727" s="21" t="s">
        <v>2432</v>
      </c>
      <c r="D727" s="12">
        <v>2.0</v>
      </c>
      <c r="E727" s="27">
        <v>44346.0</v>
      </c>
      <c r="F727" s="14" t="str">
        <f>IF(Tabela18[[#This Row],[Estações]]="HMOFICINA","VMS",IFERROR(VLOOKUP(B727,'Cadastro Estacoes'!$A$2:$Z$201,26,0),""))</f>
        <v>#ERROR!</v>
      </c>
      <c r="G727" s="18" t="s">
        <v>67</v>
      </c>
      <c r="H727" s="18"/>
      <c r="I727" s="18"/>
      <c r="J727" s="18"/>
      <c r="K727" s="18" t="s">
        <v>52</v>
      </c>
      <c r="L727" s="18" t="s">
        <v>0</v>
      </c>
      <c r="M727" s="32">
        <v>44315.0</v>
      </c>
      <c r="N727" s="18" t="s">
        <v>22</v>
      </c>
      <c r="O727" s="20">
        <v>44336.0</v>
      </c>
      <c r="P727" s="18" t="str">
        <f>IFERROR(VLOOKUP(B727,'Cadastro Estacoes'!$A:$B,2,0),"")</f>
        <v>SISMO®UBU</v>
      </c>
      <c r="Q727" s="4"/>
      <c r="R727" s="4"/>
      <c r="S727" s="4"/>
      <c r="T727" s="4"/>
      <c r="U727" s="4"/>
      <c r="V727" s="4"/>
      <c r="W727" s="4"/>
      <c r="X727" s="4"/>
      <c r="Y727" s="4"/>
      <c r="Z727" s="4"/>
    </row>
    <row r="728" ht="12.75" customHeight="1">
      <c r="A728" s="9" t="s">
        <v>2467</v>
      </c>
      <c r="B728" s="10" t="s">
        <v>651</v>
      </c>
      <c r="C728" s="21" t="s">
        <v>2430</v>
      </c>
      <c r="D728" s="12">
        <v>2.0</v>
      </c>
      <c r="E728" s="27">
        <v>44346.0</v>
      </c>
      <c r="F728" s="14" t="str">
        <f>IF(Tabela18[[#This Row],[Estações]]="HMOFICINA","VMS",IFERROR(VLOOKUP(B728,'Cadastro Estacoes'!$A$2:$Z$201,26,0),""))</f>
        <v>#ERROR!</v>
      </c>
      <c r="G728" s="18" t="s">
        <v>67</v>
      </c>
      <c r="H728" s="18"/>
      <c r="I728" s="18"/>
      <c r="J728" s="18"/>
      <c r="K728" s="18" t="s">
        <v>52</v>
      </c>
      <c r="L728" s="18" t="s">
        <v>0</v>
      </c>
      <c r="M728" s="32">
        <v>44315.0</v>
      </c>
      <c r="N728" s="18" t="s">
        <v>22</v>
      </c>
      <c r="O728" s="20">
        <v>44336.0</v>
      </c>
      <c r="P728" s="18" t="str">
        <f>IFERROR(VLOOKUP(B728,'Cadastro Estacoes'!$A:$B,2,0),"")</f>
        <v>SISMO®UBU</v>
      </c>
      <c r="Q728" s="4"/>
      <c r="R728" s="4"/>
      <c r="S728" s="4"/>
      <c r="T728" s="4"/>
      <c r="U728" s="4"/>
      <c r="V728" s="4"/>
      <c r="W728" s="4"/>
      <c r="X728" s="4"/>
      <c r="Y728" s="4"/>
      <c r="Z728" s="4"/>
    </row>
    <row r="729" ht="12.75" customHeight="1">
      <c r="A729" s="9" t="s">
        <v>2468</v>
      </c>
      <c r="B729" s="10" t="s">
        <v>651</v>
      </c>
      <c r="C729" s="21" t="s">
        <v>2432</v>
      </c>
      <c r="D729" s="12">
        <v>2.0</v>
      </c>
      <c r="E729" s="27">
        <v>44346.0</v>
      </c>
      <c r="F729" s="14" t="str">
        <f>IF(Tabela18[[#This Row],[Estações]]="HMOFICINA","VMS",IFERROR(VLOOKUP(B729,'Cadastro Estacoes'!$A$2:$Z$201,26,0),""))</f>
        <v>#ERROR!</v>
      </c>
      <c r="G729" s="18" t="s">
        <v>67</v>
      </c>
      <c r="H729" s="18"/>
      <c r="I729" s="18"/>
      <c r="J729" s="18"/>
      <c r="K729" s="18" t="s">
        <v>52</v>
      </c>
      <c r="L729" s="18" t="s">
        <v>0</v>
      </c>
      <c r="M729" s="32">
        <v>44315.0</v>
      </c>
      <c r="N729" s="18" t="s">
        <v>22</v>
      </c>
      <c r="O729" s="20">
        <v>44336.0</v>
      </c>
      <c r="P729" s="18" t="str">
        <f>IFERROR(VLOOKUP(B729,'Cadastro Estacoes'!$A:$B,2,0),"")</f>
        <v>SISMO®UBU</v>
      </c>
      <c r="Q729" s="4"/>
      <c r="R729" s="4"/>
      <c r="S729" s="4"/>
      <c r="T729" s="4"/>
      <c r="U729" s="4"/>
      <c r="V729" s="4"/>
      <c r="W729" s="4"/>
      <c r="X729" s="4"/>
      <c r="Y729" s="4"/>
      <c r="Z729" s="4"/>
    </row>
    <row r="730" ht="12.75" customHeight="1">
      <c r="A730" s="9" t="s">
        <v>2469</v>
      </c>
      <c r="B730" s="10" t="s">
        <v>791</v>
      </c>
      <c r="C730" s="21" t="s">
        <v>2430</v>
      </c>
      <c r="D730" s="12">
        <v>2.0</v>
      </c>
      <c r="E730" s="27">
        <v>44346.0</v>
      </c>
      <c r="F730" s="14" t="str">
        <f>IF(Tabela18[[#This Row],[Estações]]="HMOFICINA","VMS",IFERROR(VLOOKUP(B730,'Cadastro Estacoes'!$A$2:$Z$201,26,0),""))</f>
        <v>#ERROR!</v>
      </c>
      <c r="G730" s="18" t="s">
        <v>67</v>
      </c>
      <c r="H730" s="18"/>
      <c r="I730" s="18"/>
      <c r="J730" s="18"/>
      <c r="K730" s="18" t="s">
        <v>52</v>
      </c>
      <c r="L730" s="18" t="s">
        <v>0</v>
      </c>
      <c r="M730" s="32">
        <v>44315.0</v>
      </c>
      <c r="N730" s="18" t="s">
        <v>22</v>
      </c>
      <c r="O730" s="20">
        <v>44336.0</v>
      </c>
      <c r="P730" s="18" t="str">
        <f>IFERROR(VLOOKUP(B730,'Cadastro Estacoes'!$A:$B,2,0),"")</f>
        <v>SISMO®UBU</v>
      </c>
      <c r="Q730" s="4"/>
      <c r="R730" s="4"/>
      <c r="S730" s="4"/>
      <c r="T730" s="4"/>
      <c r="U730" s="4"/>
      <c r="V730" s="4"/>
      <c r="W730" s="4"/>
      <c r="X730" s="4"/>
      <c r="Y730" s="4"/>
      <c r="Z730" s="4"/>
    </row>
    <row r="731" ht="12.75" customHeight="1">
      <c r="A731" s="9" t="s">
        <v>2470</v>
      </c>
      <c r="B731" s="10" t="s">
        <v>791</v>
      </c>
      <c r="C731" s="21" t="s">
        <v>2432</v>
      </c>
      <c r="D731" s="12">
        <v>2.0</v>
      </c>
      <c r="E731" s="27">
        <v>44346.0</v>
      </c>
      <c r="F731" s="14" t="str">
        <f>IF(Tabela18[[#This Row],[Estações]]="HMOFICINA","VMS",IFERROR(VLOOKUP(B731,'Cadastro Estacoes'!$A$2:$Z$201,26,0),""))</f>
        <v>#ERROR!</v>
      </c>
      <c r="G731" s="18" t="s">
        <v>67</v>
      </c>
      <c r="H731" s="18"/>
      <c r="I731" s="18"/>
      <c r="J731" s="18"/>
      <c r="K731" s="18" t="s">
        <v>52</v>
      </c>
      <c r="L731" s="18" t="s">
        <v>0</v>
      </c>
      <c r="M731" s="32">
        <v>44315.0</v>
      </c>
      <c r="N731" s="18" t="s">
        <v>22</v>
      </c>
      <c r="O731" s="20">
        <v>44336.0</v>
      </c>
      <c r="P731" s="18" t="str">
        <f>IFERROR(VLOOKUP(B731,'Cadastro Estacoes'!$A:$B,2,0),"")</f>
        <v>SISMO®UBU</v>
      </c>
      <c r="Q731" s="4"/>
      <c r="R731" s="4"/>
      <c r="S731" s="4"/>
      <c r="T731" s="4"/>
      <c r="U731" s="4"/>
      <c r="V731" s="4"/>
      <c r="W731" s="4"/>
      <c r="X731" s="4"/>
      <c r="Y731" s="4"/>
      <c r="Z731" s="4"/>
    </row>
    <row r="732" ht="12.75" customHeight="1">
      <c r="A732" s="9" t="s">
        <v>2471</v>
      </c>
      <c r="B732" s="10" t="s">
        <v>648</v>
      </c>
      <c r="C732" s="21" t="s">
        <v>2430</v>
      </c>
      <c r="D732" s="12">
        <v>2.0</v>
      </c>
      <c r="E732" s="27">
        <v>44346.0</v>
      </c>
      <c r="F732" s="14" t="str">
        <f>IF(Tabela18[[#This Row],[Estações]]="HMOFICINA","VMS",IFERROR(VLOOKUP(B732,'Cadastro Estacoes'!$A$2:$Z$201,26,0),""))</f>
        <v>#ERROR!</v>
      </c>
      <c r="G732" s="18" t="s">
        <v>67</v>
      </c>
      <c r="H732" s="18"/>
      <c r="I732" s="18"/>
      <c r="J732" s="18"/>
      <c r="K732" s="18" t="s">
        <v>52</v>
      </c>
      <c r="L732" s="18" t="s">
        <v>0</v>
      </c>
      <c r="M732" s="32">
        <v>44315.0</v>
      </c>
      <c r="N732" s="18" t="s">
        <v>22</v>
      </c>
      <c r="O732" s="20">
        <v>44336.0</v>
      </c>
      <c r="P732" s="18" t="str">
        <f>IFERROR(VLOOKUP(B732,'Cadastro Estacoes'!$A:$B,2,0),"")</f>
        <v>SISMO®UBU</v>
      </c>
      <c r="Q732" s="4"/>
      <c r="R732" s="4"/>
      <c r="S732" s="4"/>
      <c r="T732" s="4"/>
      <c r="U732" s="4"/>
      <c r="V732" s="4"/>
      <c r="W732" s="4"/>
      <c r="X732" s="4"/>
      <c r="Y732" s="4"/>
      <c r="Z732" s="4"/>
    </row>
    <row r="733" ht="12.75" customHeight="1">
      <c r="A733" s="9" t="s">
        <v>2472</v>
      </c>
      <c r="B733" s="10" t="s">
        <v>648</v>
      </c>
      <c r="C733" s="21" t="s">
        <v>2432</v>
      </c>
      <c r="D733" s="12">
        <v>2.0</v>
      </c>
      <c r="E733" s="27">
        <v>44346.0</v>
      </c>
      <c r="F733" s="14" t="str">
        <f>IF(Tabela18[[#This Row],[Estações]]="HMOFICINA","VMS",IFERROR(VLOOKUP(B733,'Cadastro Estacoes'!$A$2:$Z$201,26,0),""))</f>
        <v>#ERROR!</v>
      </c>
      <c r="G733" s="18" t="s">
        <v>67</v>
      </c>
      <c r="H733" s="18"/>
      <c r="I733" s="18"/>
      <c r="J733" s="18"/>
      <c r="K733" s="18" t="s">
        <v>52</v>
      </c>
      <c r="L733" s="18" t="s">
        <v>0</v>
      </c>
      <c r="M733" s="32">
        <v>44315.0</v>
      </c>
      <c r="N733" s="18" t="s">
        <v>22</v>
      </c>
      <c r="O733" s="20">
        <v>44336.0</v>
      </c>
      <c r="P733" s="18" t="str">
        <f>IFERROR(VLOOKUP(B733,'Cadastro Estacoes'!$A:$B,2,0),"")</f>
        <v>SISMO®UBU</v>
      </c>
      <c r="Q733" s="4"/>
      <c r="R733" s="4"/>
      <c r="S733" s="4"/>
      <c r="T733" s="4"/>
      <c r="U733" s="4"/>
      <c r="V733" s="4"/>
      <c r="W733" s="4"/>
      <c r="X733" s="4"/>
      <c r="Y733" s="4"/>
      <c r="Z733" s="4"/>
    </row>
    <row r="734" ht="12.75" customHeight="1">
      <c r="A734" s="9" t="s">
        <v>2473</v>
      </c>
      <c r="B734" s="10" t="s">
        <v>192</v>
      </c>
      <c r="C734" s="21" t="s">
        <v>2474</v>
      </c>
      <c r="D734" s="12">
        <v>0.0</v>
      </c>
      <c r="E734" s="27">
        <v>44322.0</v>
      </c>
      <c r="F734" s="14" t="str">
        <f>IF(Tabela18[[#This Row],[Estações]]="HMOFICINA","VMS",IFERROR(VLOOKUP(B734,'Cadastro Estacoes'!$A$2:$Z$201,26,0),""))</f>
        <v>#ERROR!</v>
      </c>
      <c r="G734" s="18" t="s">
        <v>67</v>
      </c>
      <c r="H734" s="18" t="s">
        <v>2475</v>
      </c>
      <c r="I734" s="18" t="s">
        <v>2476</v>
      </c>
      <c r="J734" s="18"/>
      <c r="K734" s="18" t="s">
        <v>58</v>
      </c>
      <c r="L734" s="18" t="s">
        <v>58</v>
      </c>
      <c r="M734" s="32">
        <v>44315.0</v>
      </c>
      <c r="N734" s="18" t="s">
        <v>22</v>
      </c>
      <c r="O734" s="20">
        <v>44326.0</v>
      </c>
      <c r="P734" s="18" t="str">
        <f>IFERROR(VLOOKUP(B734,'Cadastro Estacoes'!$A:$B,2,0),"")</f>
        <v>SISMO®BTS</v>
      </c>
      <c r="Q734" s="4"/>
      <c r="R734" s="4"/>
      <c r="S734" s="4"/>
      <c r="T734" s="4"/>
      <c r="U734" s="4"/>
      <c r="V734" s="4"/>
      <c r="W734" s="4"/>
      <c r="X734" s="4"/>
      <c r="Y734" s="4"/>
      <c r="Z734" s="4"/>
    </row>
    <row r="735" ht="12.75" customHeight="1">
      <c r="A735" s="9" t="s">
        <v>2477</v>
      </c>
      <c r="B735" s="10" t="s">
        <v>255</v>
      </c>
      <c r="C735" s="21" t="s">
        <v>2478</v>
      </c>
      <c r="D735" s="12">
        <v>1.0</v>
      </c>
      <c r="E735" s="27">
        <v>44345.0</v>
      </c>
      <c r="F735" s="14" t="str">
        <f>IF(Tabela18[[#This Row],[Estações]]="HMOFICINA","VMS",IFERROR(VLOOKUP(B735,'Cadastro Estacoes'!$A$2:$Z$201,26,0),""))</f>
        <v>#ERROR!</v>
      </c>
      <c r="G735" s="18" t="s">
        <v>67</v>
      </c>
      <c r="H735" s="18" t="s">
        <v>2479</v>
      </c>
      <c r="I735" s="18"/>
      <c r="J735" s="18"/>
      <c r="K735" s="18"/>
      <c r="L735" s="18" t="s">
        <v>40</v>
      </c>
      <c r="M735" s="32">
        <v>44316.0</v>
      </c>
      <c r="N735" s="18" t="s">
        <v>78</v>
      </c>
      <c r="O735" s="20">
        <v>44321.0</v>
      </c>
      <c r="P735" s="18" t="str">
        <f>IFERROR(VLOOKUP(B735,'Cadastro Estacoes'!$A:$B,2,0),"")</f>
        <v>SISMO®LIBRA/MULTI</v>
      </c>
      <c r="Q735" s="4"/>
      <c r="R735" s="4"/>
      <c r="S735" s="4"/>
      <c r="T735" s="4"/>
      <c r="U735" s="4"/>
      <c r="V735" s="4"/>
      <c r="W735" s="4"/>
      <c r="X735" s="4"/>
      <c r="Y735" s="4"/>
      <c r="Z735" s="4"/>
    </row>
    <row r="736" ht="12.75" customHeight="1">
      <c r="A736" s="9" t="s">
        <v>2480</v>
      </c>
      <c r="B736" s="10" t="s">
        <v>1157</v>
      </c>
      <c r="C736" s="21" t="s">
        <v>2481</v>
      </c>
      <c r="D736" s="12">
        <v>2.0</v>
      </c>
      <c r="E736" s="27">
        <v>44346.0</v>
      </c>
      <c r="F736" s="14" t="str">
        <f>IF(Tabela18[[#This Row],[Estações]]="HMOFICINA","VMS",IFERROR(VLOOKUP(B736,'Cadastro Estacoes'!$A$2:$Z$201,26,0),""))</f>
        <v>#ERROR!</v>
      </c>
      <c r="G736" s="18" t="s">
        <v>67</v>
      </c>
      <c r="H736" s="18" t="s">
        <v>2482</v>
      </c>
      <c r="I736" s="18" t="s">
        <v>814</v>
      </c>
      <c r="J736" s="18"/>
      <c r="K736" s="18"/>
      <c r="L736" s="18" t="s">
        <v>58</v>
      </c>
      <c r="M736" s="32">
        <v>44316.0</v>
      </c>
      <c r="N736" s="18" t="s">
        <v>78</v>
      </c>
      <c r="O736" s="20"/>
      <c r="P736" s="18" t="str">
        <f>IFERROR(VLOOKUP(B736,'Cadastro Estacoes'!$A:$B,2,0),"")</f>
        <v>SISMO®BTS</v>
      </c>
      <c r="Q736" s="4"/>
      <c r="R736" s="4"/>
      <c r="S736" s="4"/>
      <c r="T736" s="4"/>
      <c r="U736" s="4"/>
      <c r="V736" s="4"/>
      <c r="W736" s="4"/>
      <c r="X736" s="4"/>
      <c r="Y736" s="4"/>
      <c r="Z736" s="4"/>
    </row>
    <row r="737" ht="12.75" customHeight="1">
      <c r="A737" s="9" t="s">
        <v>2483</v>
      </c>
      <c r="B737" s="10" t="s">
        <v>255</v>
      </c>
      <c r="C737" s="21" t="s">
        <v>2484</v>
      </c>
      <c r="D737" s="12">
        <v>1.0</v>
      </c>
      <c r="E737" s="27">
        <v>44345.0</v>
      </c>
      <c r="F737" s="14" t="str">
        <f>IF(Tabela18[[#This Row],[Estações]]="HMOFICINA","VMS",IFERROR(VLOOKUP(B737,'Cadastro Estacoes'!$A$2:$Z$201,26,0),""))</f>
        <v>#ERROR!</v>
      </c>
      <c r="G737" s="18" t="s">
        <v>67</v>
      </c>
      <c r="H737" s="18"/>
      <c r="I737" s="18"/>
      <c r="J737" s="18"/>
      <c r="K737" s="18"/>
      <c r="L737" s="18" t="s">
        <v>40</v>
      </c>
      <c r="M737" s="32">
        <v>44316.0</v>
      </c>
      <c r="N737" s="18" t="s">
        <v>78</v>
      </c>
      <c r="O737" s="20">
        <v>44321.0</v>
      </c>
      <c r="P737" s="18" t="str">
        <f>IFERROR(VLOOKUP(B737,'Cadastro Estacoes'!$A:$B,2,0),"")</f>
        <v>SISMO®LIBRA/MULTI</v>
      </c>
      <c r="Q737" s="4"/>
      <c r="R737" s="4"/>
      <c r="S737" s="4"/>
      <c r="T737" s="4"/>
      <c r="U737" s="4"/>
      <c r="V737" s="4"/>
      <c r="W737" s="4"/>
      <c r="X737" s="4"/>
      <c r="Y737" s="4"/>
      <c r="Z737" s="4"/>
    </row>
    <row r="738" ht="12.75" customHeight="1">
      <c r="A738" s="9" t="s">
        <v>2485</v>
      </c>
      <c r="B738" s="10" t="s">
        <v>2302</v>
      </c>
      <c r="C738" s="21" t="s">
        <v>2486</v>
      </c>
      <c r="D738" s="12">
        <v>0.0</v>
      </c>
      <c r="E738" s="27">
        <v>44321.0</v>
      </c>
      <c r="F738" s="14" t="str">
        <f>IF(Tabela18[[#This Row],[Estações]]="HMOFICINA","VMS",IFERROR(VLOOKUP(B738,'Cadastro Estacoes'!$A$2:$Z$201,26,0),""))</f>
        <v>#ERROR!</v>
      </c>
      <c r="G738" s="18" t="s">
        <v>67</v>
      </c>
      <c r="H738" s="18" t="s">
        <v>2487</v>
      </c>
      <c r="I738" s="18" t="s">
        <v>2102</v>
      </c>
      <c r="J738" s="18"/>
      <c r="K738" s="18" t="s">
        <v>58</v>
      </c>
      <c r="L738" s="18" t="s">
        <v>52</v>
      </c>
      <c r="M738" s="32">
        <v>44319.0</v>
      </c>
      <c r="N738" s="18" t="s">
        <v>78</v>
      </c>
      <c r="O738" s="20"/>
      <c r="P738" s="18" t="str">
        <f>IFERROR(VLOOKUP(B738,'Cadastro Estacoes'!$A:$B,2,0),"")</f>
        <v>SISMO®SPPILOTS</v>
      </c>
      <c r="Q738" s="4"/>
      <c r="R738" s="4"/>
      <c r="S738" s="4"/>
      <c r="T738" s="4"/>
      <c r="U738" s="4"/>
      <c r="V738" s="4"/>
      <c r="W738" s="4"/>
      <c r="X738" s="4"/>
      <c r="Y738" s="4"/>
      <c r="Z738" s="4"/>
    </row>
    <row r="739" ht="12.75" customHeight="1">
      <c r="A739" s="9" t="s">
        <v>2488</v>
      </c>
      <c r="B739" s="10" t="s">
        <v>80</v>
      </c>
      <c r="C739" s="21" t="s">
        <v>2489</v>
      </c>
      <c r="D739" s="12">
        <v>1.0</v>
      </c>
      <c r="E739" s="27">
        <v>44348.0</v>
      </c>
      <c r="F739" s="14" t="str">
        <f>IF(Tabela18[[#This Row],[Estações]]="HMOFICINA","VMS",IFERROR(VLOOKUP(B739,'Cadastro Estacoes'!$A$2:$Z$201,26,0),""))</f>
        <v>#ERROR!</v>
      </c>
      <c r="G739" s="18" t="s">
        <v>67</v>
      </c>
      <c r="H739" s="18" t="s">
        <v>2490</v>
      </c>
      <c r="I739" s="18" t="s">
        <v>2491</v>
      </c>
      <c r="J739" s="18">
        <v>1.0</v>
      </c>
      <c r="K739" s="18" t="s">
        <v>30</v>
      </c>
      <c r="L739" s="18" t="s">
        <v>19</v>
      </c>
      <c r="M739" s="32">
        <v>44320.0</v>
      </c>
      <c r="N739" s="18" t="s">
        <v>78</v>
      </c>
      <c r="O739" s="20">
        <v>44518.0</v>
      </c>
      <c r="P739" s="18" t="str">
        <f>IFERROR(VLOOKUP(B739,'Cadastro Estacoes'!$A:$B,2,0),"")</f>
        <v>SISMO®VALEPDM</v>
      </c>
      <c r="Q739" s="4"/>
      <c r="R739" s="4"/>
      <c r="S739" s="4"/>
      <c r="T739" s="4"/>
      <c r="U739" s="4"/>
      <c r="V739" s="4"/>
      <c r="W739" s="4"/>
      <c r="X739" s="4"/>
      <c r="Y739" s="4"/>
      <c r="Z739" s="4"/>
    </row>
    <row r="740" ht="12.75" customHeight="1">
      <c r="A740" s="9" t="s">
        <v>2492</v>
      </c>
      <c r="B740" s="10" t="s">
        <v>192</v>
      </c>
      <c r="C740" s="34" t="s">
        <v>2493</v>
      </c>
      <c r="D740" s="12">
        <v>0.0</v>
      </c>
      <c r="E740" s="27">
        <v>44347.0</v>
      </c>
      <c r="F740" s="14" t="str">
        <f>IF(Tabela18[[#This Row],[Estações]]="HMOFICINA","VMS",IFERROR(VLOOKUP(B740,'Cadastro Estacoes'!$A$2:$Z$201,26,0),""))</f>
        <v>#ERROR!</v>
      </c>
      <c r="G740" s="18" t="s">
        <v>67</v>
      </c>
      <c r="H740" s="18" t="s">
        <v>2494</v>
      </c>
      <c r="I740" s="18" t="s">
        <v>2495</v>
      </c>
      <c r="J740" s="18"/>
      <c r="K740" s="18"/>
      <c r="L740" s="18" t="s">
        <v>58</v>
      </c>
      <c r="M740" s="32">
        <v>44321.0</v>
      </c>
      <c r="N740" s="18" t="s">
        <v>1648</v>
      </c>
      <c r="O740" s="20">
        <v>44340.0</v>
      </c>
      <c r="P740" s="18" t="str">
        <f>IFERROR(VLOOKUP(B740,'Cadastro Estacoes'!$A:$B,2,0),"")</f>
        <v>SISMO®BTS</v>
      </c>
      <c r="Q740" s="4"/>
      <c r="R740" s="4"/>
      <c r="S740" s="4"/>
      <c r="T740" s="4"/>
      <c r="U740" s="4"/>
      <c r="V740" s="4"/>
      <c r="W740" s="4"/>
      <c r="X740" s="4"/>
      <c r="Y740" s="4"/>
      <c r="Z740" s="4"/>
    </row>
    <row r="741" ht="12.75" customHeight="1">
      <c r="A741" s="9" t="s">
        <v>2496</v>
      </c>
      <c r="B741" s="10" t="s">
        <v>301</v>
      </c>
      <c r="C741" s="21" t="s">
        <v>2497</v>
      </c>
      <c r="D741" s="12">
        <v>0.0</v>
      </c>
      <c r="E741" s="27">
        <v>44333.0</v>
      </c>
      <c r="F741" s="14" t="str">
        <f>IF(Tabela18[[#This Row],[Estações]]="HMOFICINA","VMS",IFERROR(VLOOKUP(B741,'Cadastro Estacoes'!$A$2:$Z$201,26,0),""))</f>
        <v>#ERROR!</v>
      </c>
      <c r="G741" s="18" t="s">
        <v>67</v>
      </c>
      <c r="H741" s="18" t="s">
        <v>2498</v>
      </c>
      <c r="I741" s="18"/>
      <c r="J741" s="18"/>
      <c r="K741" s="18" t="s">
        <v>23</v>
      </c>
      <c r="L741" s="18" t="s">
        <v>23</v>
      </c>
      <c r="M741" s="32">
        <v>44323.0</v>
      </c>
      <c r="N741" s="18" t="s">
        <v>22</v>
      </c>
      <c r="O741" s="20">
        <v>44330.0</v>
      </c>
      <c r="P741" s="18" t="str">
        <f>IFERROR(VLOOKUP(B741,'Cadastro Estacoes'!$A:$B,2,0),"")</f>
        <v>SISMO®QUIRIRI</v>
      </c>
      <c r="Q741" s="4"/>
      <c r="R741" s="4"/>
      <c r="S741" s="4"/>
      <c r="T741" s="4"/>
      <c r="U741" s="4"/>
      <c r="V741" s="4"/>
      <c r="W741" s="4"/>
      <c r="X741" s="4"/>
      <c r="Y741" s="4"/>
      <c r="Z741" s="4"/>
    </row>
    <row r="742" ht="12.75" customHeight="1">
      <c r="A742" s="9" t="s">
        <v>2499</v>
      </c>
      <c r="B742" s="10" t="s">
        <v>1880</v>
      </c>
      <c r="C742" s="21" t="s">
        <v>2500</v>
      </c>
      <c r="D742" s="12">
        <v>0.0</v>
      </c>
      <c r="E742" s="27">
        <v>44384.0</v>
      </c>
      <c r="F742" s="14" t="str">
        <f>IF(Tabela18[[#This Row],[Estações]]="HMOFICINA","VMS",IFERROR(VLOOKUP(B742,'Cadastro Estacoes'!$A$2:$Z$201,26,0),""))</f>
        <v>#ERROR!</v>
      </c>
      <c r="G742" s="18" t="s">
        <v>67</v>
      </c>
      <c r="H742" s="18"/>
      <c r="I742" s="34"/>
      <c r="J742" s="18"/>
      <c r="K742" s="18" t="s">
        <v>2501</v>
      </c>
      <c r="L742" s="18" t="s">
        <v>52</v>
      </c>
      <c r="M742" s="32">
        <v>44323.0</v>
      </c>
      <c r="N742" s="18" t="s">
        <v>22</v>
      </c>
      <c r="O742" s="20">
        <v>44389.0</v>
      </c>
      <c r="P742" s="18" t="str">
        <f>IFERROR(VLOOKUP(B742,'Cadastro Estacoes'!$A:$B,2,0),"")</f>
        <v>SISMO®TEBAR</v>
      </c>
      <c r="Q742" s="4"/>
      <c r="R742" s="4"/>
      <c r="S742" s="4"/>
      <c r="T742" s="4"/>
      <c r="U742" s="4"/>
      <c r="V742" s="4"/>
      <c r="W742" s="4"/>
      <c r="X742" s="4"/>
      <c r="Y742" s="4"/>
      <c r="Z742" s="4"/>
    </row>
    <row r="743" ht="12.75" customHeight="1">
      <c r="A743" s="9" t="s">
        <v>2502</v>
      </c>
      <c r="B743" s="10" t="s">
        <v>1047</v>
      </c>
      <c r="C743" s="21" t="s">
        <v>2503</v>
      </c>
      <c r="D743" s="12">
        <v>0.0</v>
      </c>
      <c r="E743" s="27">
        <v>44328.0</v>
      </c>
      <c r="F743" s="14" t="str">
        <f>IF(Tabela18[[#This Row],[Estações]]="HMOFICINA","VMS",IFERROR(VLOOKUP(B743,'Cadastro Estacoes'!$A$2:$Z$201,26,0),""))</f>
        <v>#ERROR!</v>
      </c>
      <c r="G743" s="18" t="s">
        <v>67</v>
      </c>
      <c r="H743" s="18" t="s">
        <v>2504</v>
      </c>
      <c r="I743" s="18"/>
      <c r="J743" s="18"/>
      <c r="K743" s="18"/>
      <c r="L743" s="18" t="s">
        <v>0</v>
      </c>
      <c r="M743" s="32">
        <v>44326.0</v>
      </c>
      <c r="N743" s="18" t="s">
        <v>22</v>
      </c>
      <c r="O743" s="20">
        <v>44328.0</v>
      </c>
      <c r="P743" s="18" t="str">
        <f>IFERROR(VLOOKUP(B743,'Cadastro Estacoes'!$A:$B,2,0),"")</f>
        <v>SISMO®SPPILOTS</v>
      </c>
      <c r="Q743" s="4"/>
      <c r="R743" s="4"/>
      <c r="S743" s="4"/>
      <c r="T743" s="4"/>
      <c r="U743" s="4"/>
      <c r="V743" s="4"/>
      <c r="W743" s="4"/>
      <c r="X743" s="4"/>
      <c r="Y743" s="4"/>
      <c r="Z743" s="4"/>
    </row>
    <row r="744" ht="12.75" customHeight="1">
      <c r="A744" s="9" t="s">
        <v>2505</v>
      </c>
      <c r="B744" s="10" t="s">
        <v>166</v>
      </c>
      <c r="C744" s="21" t="s">
        <v>2506</v>
      </c>
      <c r="D744" s="12">
        <v>0.0</v>
      </c>
      <c r="E744" s="27">
        <v>44328.0</v>
      </c>
      <c r="F744" s="14" t="str">
        <f>IF(Tabela18[[#This Row],[Estações]]="HMOFICINA","VMS",IFERROR(VLOOKUP(B744,'Cadastro Estacoes'!$A$2:$Z$201,26,0),""))</f>
        <v>#ERROR!</v>
      </c>
      <c r="G744" s="18" t="s">
        <v>67</v>
      </c>
      <c r="H744" s="18" t="s">
        <v>2507</v>
      </c>
      <c r="I744" s="18"/>
      <c r="J744" s="18"/>
      <c r="K744" s="18" t="s">
        <v>33</v>
      </c>
      <c r="L744" s="18" t="s">
        <v>33</v>
      </c>
      <c r="M744" s="32">
        <v>44326.0</v>
      </c>
      <c r="N744" s="18" t="s">
        <v>22</v>
      </c>
      <c r="O744" s="20">
        <v>44327.0</v>
      </c>
      <c r="P744" s="18" t="str">
        <f>IFERROR(VLOOKUP(B744,'Cadastro Estacoes'!$A:$B,2,0),"")</f>
        <v>SEM PROJETO</v>
      </c>
      <c r="Q744" s="4"/>
      <c r="R744" s="4"/>
      <c r="S744" s="4"/>
      <c r="T744" s="4"/>
      <c r="U744" s="4"/>
      <c r="V744" s="4"/>
      <c r="W744" s="4"/>
      <c r="X744" s="4"/>
      <c r="Y744" s="4"/>
      <c r="Z744" s="4"/>
    </row>
    <row r="745" ht="12.75" customHeight="1">
      <c r="A745" s="9" t="s">
        <v>2508</v>
      </c>
      <c r="B745" s="10" t="s">
        <v>2509</v>
      </c>
      <c r="C745" s="21" t="s">
        <v>2510</v>
      </c>
      <c r="D745" s="12">
        <v>0.0</v>
      </c>
      <c r="E745" s="27">
        <v>44328.0</v>
      </c>
      <c r="F745" s="14" t="str">
        <f>IF(Tabela18[[#This Row],[Estações]]="HMOFICINA","VMS",IFERROR(VLOOKUP(B745,'Cadastro Estacoes'!$A$2:$Z$201,26,0),""))</f>
        <v>#ERROR!</v>
      </c>
      <c r="G745" s="18" t="s">
        <v>67</v>
      </c>
      <c r="H745" s="18"/>
      <c r="I745" s="18"/>
      <c r="J745" s="18"/>
      <c r="K745" s="18" t="s">
        <v>33</v>
      </c>
      <c r="L745" s="18" t="s">
        <v>19</v>
      </c>
      <c r="M745" s="32">
        <v>44326.0</v>
      </c>
      <c r="N745" s="18" t="s">
        <v>22</v>
      </c>
      <c r="O745" s="20">
        <v>44327.0</v>
      </c>
      <c r="P745" s="18" t="str">
        <f>IFERROR(VLOOKUP(B745,'Cadastro Estacoes'!$A:$B,2,0),"")</f>
        <v/>
      </c>
      <c r="Q745" s="4"/>
      <c r="R745" s="4"/>
      <c r="S745" s="4"/>
      <c r="T745" s="4"/>
      <c r="U745" s="4"/>
      <c r="V745" s="4"/>
      <c r="W745" s="4"/>
      <c r="X745" s="4"/>
      <c r="Y745" s="4"/>
      <c r="Z745" s="4"/>
    </row>
    <row r="746" ht="12.75" customHeight="1">
      <c r="A746" s="9" t="s">
        <v>2511</v>
      </c>
      <c r="B746" s="10" t="s">
        <v>1884</v>
      </c>
      <c r="C746" s="21" t="s">
        <v>2512</v>
      </c>
      <c r="D746" s="12">
        <v>0.0</v>
      </c>
      <c r="E746" s="27">
        <v>44354.0</v>
      </c>
      <c r="F746" s="14" t="str">
        <f>IF(Tabela18[[#This Row],[Estações]]="HMOFICINA","VMS",IFERROR(VLOOKUP(B746,'Cadastro Estacoes'!$A$2:$Z$201,26,0),""))</f>
        <v>#ERROR!</v>
      </c>
      <c r="G746" s="18" t="s">
        <v>67</v>
      </c>
      <c r="H746" s="18" t="s">
        <v>2513</v>
      </c>
      <c r="I746" s="37" t="s">
        <v>2514</v>
      </c>
      <c r="J746" s="18"/>
      <c r="K746" s="18" t="s">
        <v>52</v>
      </c>
      <c r="L746" s="18" t="s">
        <v>52</v>
      </c>
      <c r="M746" s="32">
        <v>44327.0</v>
      </c>
      <c r="N746" s="18" t="s">
        <v>78</v>
      </c>
      <c r="O746" s="20">
        <v>44391.0</v>
      </c>
      <c r="P746" s="18" t="str">
        <f>IFERROR(VLOOKUP(B746,'Cadastro Estacoes'!$A:$B,2,0),"")</f>
        <v>SISMO®TEBAR</v>
      </c>
      <c r="Q746" s="4"/>
      <c r="R746" s="4"/>
      <c r="S746" s="4"/>
      <c r="T746" s="4"/>
      <c r="U746" s="4"/>
      <c r="V746" s="4"/>
      <c r="W746" s="4"/>
      <c r="X746" s="4"/>
      <c r="Y746" s="4"/>
      <c r="Z746" s="4"/>
    </row>
    <row r="747" ht="12.75" customHeight="1">
      <c r="A747" s="9" t="s">
        <v>2515</v>
      </c>
      <c r="B747" s="10" t="s">
        <v>1016</v>
      </c>
      <c r="C747" s="21" t="s">
        <v>2516</v>
      </c>
      <c r="D747" s="12">
        <v>0.0</v>
      </c>
      <c r="E747" s="27">
        <v>44355.0</v>
      </c>
      <c r="F747" s="14" t="str">
        <f>IF(Tabela18[[#This Row],[Estações]]="HMOFICINA","VMS",IFERROR(VLOOKUP(B747,'Cadastro Estacoes'!$A$2:$Z$201,26,0),""))</f>
        <v>#ERROR!</v>
      </c>
      <c r="G747" s="18" t="s">
        <v>67</v>
      </c>
      <c r="H747" s="18" t="s">
        <v>2517</v>
      </c>
      <c r="I747" s="18"/>
      <c r="J747" s="18"/>
      <c r="K747" s="18" t="s">
        <v>58</v>
      </c>
      <c r="L747" s="18" t="s">
        <v>37</v>
      </c>
      <c r="M747" s="32">
        <v>44328.0</v>
      </c>
      <c r="N747" s="18" t="s">
        <v>78</v>
      </c>
      <c r="O747" s="20">
        <v>44331.0</v>
      </c>
      <c r="P747" s="18" t="str">
        <f>IFERROR(VLOOKUP(B747,'Cadastro Estacoes'!$A:$B,2,0),"")</f>
        <v>SISMO®CELSE</v>
      </c>
      <c r="Q747" s="4"/>
      <c r="R747" s="4"/>
      <c r="S747" s="4"/>
      <c r="T747" s="4"/>
      <c r="U747" s="4"/>
      <c r="V747" s="4"/>
      <c r="W747" s="4"/>
      <c r="X747" s="4"/>
      <c r="Y747" s="4"/>
      <c r="Z747" s="4"/>
    </row>
    <row r="748" ht="12.75" customHeight="1">
      <c r="A748" s="9" t="s">
        <v>2518</v>
      </c>
      <c r="B748" s="10" t="s">
        <v>2509</v>
      </c>
      <c r="C748" s="21" t="s">
        <v>2519</v>
      </c>
      <c r="D748" s="12">
        <v>0.0</v>
      </c>
      <c r="E748" s="27">
        <v>44330.0</v>
      </c>
      <c r="F748" s="14" t="str">
        <f>IF(Tabela18[[#This Row],[Estações]]="HMOFICINA","VMS",IFERROR(VLOOKUP(B748,'Cadastro Estacoes'!$A$2:$Z$201,26,0),""))</f>
        <v>#ERROR!</v>
      </c>
      <c r="G748" s="18" t="s">
        <v>67</v>
      </c>
      <c r="H748" s="18" t="s">
        <v>2520</v>
      </c>
      <c r="I748" s="36" t="s">
        <v>2521</v>
      </c>
      <c r="J748" s="18"/>
      <c r="K748" s="18" t="s">
        <v>19</v>
      </c>
      <c r="L748" s="18" t="s">
        <v>19</v>
      </c>
      <c r="M748" s="32">
        <v>44329.0</v>
      </c>
      <c r="N748" s="18" t="s">
        <v>22</v>
      </c>
      <c r="O748" s="20">
        <v>44329.0</v>
      </c>
      <c r="P748" s="18" t="str">
        <f>IFERROR(VLOOKUP(B748,'Cadastro Estacoes'!$A:$B,2,0),"")</f>
        <v/>
      </c>
      <c r="Q748" s="4"/>
      <c r="R748" s="4"/>
      <c r="S748" s="4"/>
      <c r="T748" s="4"/>
      <c r="U748" s="4"/>
      <c r="V748" s="4"/>
      <c r="W748" s="4"/>
      <c r="X748" s="4"/>
      <c r="Y748" s="4"/>
      <c r="Z748" s="4"/>
    </row>
    <row r="749" ht="12.75" customHeight="1">
      <c r="A749" s="9" t="s">
        <v>2522</v>
      </c>
      <c r="B749" s="10" t="s">
        <v>112</v>
      </c>
      <c r="C749" s="21" t="s">
        <v>2523</v>
      </c>
      <c r="D749" s="12">
        <v>3.0</v>
      </c>
      <c r="E749" s="27">
        <v>44452.0</v>
      </c>
      <c r="F749" s="14" t="str">
        <f>IF(Tabela18[[#This Row],[Estações]]="HMOFICINA","VMS",IFERROR(VLOOKUP(B749,'Cadastro Estacoes'!$A$2:$Z$201,26,0),""))</f>
        <v>#ERROR!</v>
      </c>
      <c r="G749" s="18" t="s">
        <v>67</v>
      </c>
      <c r="H749" s="18" t="s">
        <v>2524</v>
      </c>
      <c r="I749" s="38" t="s">
        <v>2525</v>
      </c>
      <c r="J749" s="18"/>
      <c r="K749" s="18" t="s">
        <v>26</v>
      </c>
      <c r="L749" s="18" t="s">
        <v>23</v>
      </c>
      <c r="M749" s="32">
        <v>44329.0</v>
      </c>
      <c r="N749" s="18" t="s">
        <v>78</v>
      </c>
      <c r="O749" s="20"/>
      <c r="P749" s="18" t="str">
        <f>IFERROR(VLOOKUP(B749,'Cadastro Estacoes'!$A:$B,2,0),"")</f>
        <v>SISMO®PARANAGUAPILOTS</v>
      </c>
      <c r="Q749" s="4"/>
      <c r="R749" s="4"/>
      <c r="S749" s="4"/>
      <c r="T749" s="4"/>
      <c r="U749" s="4"/>
      <c r="V749" s="4"/>
      <c r="W749" s="4"/>
      <c r="X749" s="4"/>
      <c r="Y749" s="4"/>
      <c r="Z749" s="4"/>
    </row>
    <row r="750" ht="12.75" customHeight="1">
      <c r="A750" s="9" t="s">
        <v>2526</v>
      </c>
      <c r="B750" s="10" t="s">
        <v>120</v>
      </c>
      <c r="C750" s="21" t="s">
        <v>2527</v>
      </c>
      <c r="D750" s="12">
        <v>1.0</v>
      </c>
      <c r="E750" s="27">
        <v>44421.0</v>
      </c>
      <c r="F750" s="14" t="str">
        <f>IF(Tabela18[[#This Row],[Estações]]="HMOFICINA","VMS",IFERROR(VLOOKUP(B750,'Cadastro Estacoes'!$A$2:$Z$201,26,0),""))</f>
        <v>#ERROR!</v>
      </c>
      <c r="G750" s="18" t="s">
        <v>67</v>
      </c>
      <c r="H750" s="18" t="s">
        <v>2528</v>
      </c>
      <c r="I750" s="36"/>
      <c r="J750" s="18"/>
      <c r="K750" s="18" t="s">
        <v>23</v>
      </c>
      <c r="L750" s="18" t="s">
        <v>23</v>
      </c>
      <c r="M750" s="32">
        <v>44330.0</v>
      </c>
      <c r="N750" s="18" t="s">
        <v>78</v>
      </c>
      <c r="O750" s="20">
        <v>44468.0</v>
      </c>
      <c r="P750" s="18" t="str">
        <f>IFERROR(VLOOKUP(B750,'Cadastro Estacoes'!$A:$B,2,0),"")</f>
        <v>SISMO®CATTALINI</v>
      </c>
      <c r="Q750" s="4"/>
      <c r="R750" s="4"/>
      <c r="S750" s="4"/>
      <c r="T750" s="4"/>
      <c r="U750" s="4"/>
      <c r="V750" s="4"/>
      <c r="W750" s="4"/>
      <c r="X750" s="4"/>
      <c r="Y750" s="4"/>
      <c r="Z750" s="4"/>
    </row>
    <row r="751" ht="12.75" customHeight="1">
      <c r="A751" s="9" t="s">
        <v>2529</v>
      </c>
      <c r="B751" s="10" t="s">
        <v>120</v>
      </c>
      <c r="C751" s="21" t="s">
        <v>2530</v>
      </c>
      <c r="D751" s="12">
        <v>1.0</v>
      </c>
      <c r="E751" s="27">
        <v>44421.0</v>
      </c>
      <c r="F751" s="14" t="str">
        <f>IF(Tabela18[[#This Row],[Estações]]="HMOFICINA","VMS",IFERROR(VLOOKUP(B751,'Cadastro Estacoes'!$A$2:$Z$201,26,0),""))</f>
        <v>#ERROR!</v>
      </c>
      <c r="G751" s="18" t="s">
        <v>67</v>
      </c>
      <c r="H751" s="18" t="s">
        <v>2531</v>
      </c>
      <c r="I751" s="18" t="s">
        <v>2532</v>
      </c>
      <c r="J751" s="18"/>
      <c r="K751" s="18" t="s">
        <v>2533</v>
      </c>
      <c r="L751" s="18" t="s">
        <v>23</v>
      </c>
      <c r="M751" s="32">
        <v>44330.0</v>
      </c>
      <c r="N751" s="18" t="s">
        <v>22</v>
      </c>
      <c r="O751" s="20">
        <v>44354.0</v>
      </c>
      <c r="P751" s="18" t="str">
        <f>IFERROR(VLOOKUP(B751,'Cadastro Estacoes'!$A:$B,2,0),"")</f>
        <v>SISMO®CATTALINI</v>
      </c>
      <c r="Q751" s="4"/>
      <c r="R751" s="4"/>
      <c r="S751" s="4"/>
      <c r="T751" s="4"/>
      <c r="U751" s="4"/>
      <c r="V751" s="4"/>
      <c r="W751" s="4"/>
      <c r="X751" s="4"/>
      <c r="Y751" s="4"/>
      <c r="Z751" s="4"/>
    </row>
    <row r="752" ht="12.75" customHeight="1">
      <c r="A752" s="9" t="s">
        <v>2534</v>
      </c>
      <c r="B752" s="10" t="s">
        <v>1880</v>
      </c>
      <c r="C752" s="21" t="s">
        <v>2535</v>
      </c>
      <c r="D752" s="12">
        <v>1.0</v>
      </c>
      <c r="E752" s="27">
        <v>44354.0</v>
      </c>
      <c r="F752" s="14" t="str">
        <f>IF(Tabela18[[#This Row],[Estações]]="HMOFICINA","VMS",IFERROR(VLOOKUP(B752,'Cadastro Estacoes'!$A$2:$Z$201,26,0),""))</f>
        <v>#ERROR!</v>
      </c>
      <c r="G752" s="18" t="s">
        <v>67</v>
      </c>
      <c r="H752" s="18"/>
      <c r="I752" s="18"/>
      <c r="J752" s="18"/>
      <c r="K752" s="18" t="s">
        <v>52</v>
      </c>
      <c r="L752" s="18" t="s">
        <v>52</v>
      </c>
      <c r="M752" s="32">
        <v>44330.0</v>
      </c>
      <c r="N752" s="18" t="s">
        <v>78</v>
      </c>
      <c r="O752" s="20">
        <v>44392.0</v>
      </c>
      <c r="P752" s="18" t="str">
        <f>IFERROR(VLOOKUP(B752,'Cadastro Estacoes'!$A:$B,2,0),"")</f>
        <v>SISMO®TEBAR</v>
      </c>
      <c r="Q752" s="4"/>
      <c r="R752" s="4"/>
      <c r="S752" s="4"/>
      <c r="T752" s="4"/>
      <c r="U752" s="4"/>
      <c r="V752" s="4"/>
      <c r="W752" s="4"/>
      <c r="X752" s="4"/>
      <c r="Y752" s="4"/>
      <c r="Z752" s="4"/>
    </row>
    <row r="753" ht="12.75" customHeight="1">
      <c r="A753" s="9" t="s">
        <v>2536</v>
      </c>
      <c r="B753" s="10" t="s">
        <v>1880</v>
      </c>
      <c r="C753" s="21" t="s">
        <v>2537</v>
      </c>
      <c r="D753" s="12">
        <v>1.0</v>
      </c>
      <c r="E753" s="27">
        <v>44384.0</v>
      </c>
      <c r="F753" s="14" t="str">
        <f>IF(Tabela18[[#This Row],[Estações]]="HMOFICINA","VMS",IFERROR(VLOOKUP(B753,'Cadastro Estacoes'!$A$2:$Z$201,26,0),""))</f>
        <v>#ERROR!</v>
      </c>
      <c r="G753" s="18" t="s">
        <v>67</v>
      </c>
      <c r="H753" s="18"/>
      <c r="I753" s="34"/>
      <c r="J753" s="18"/>
      <c r="K753" s="18" t="s">
        <v>52</v>
      </c>
      <c r="L753" s="18" t="s">
        <v>52</v>
      </c>
      <c r="M753" s="32">
        <v>44330.0</v>
      </c>
      <c r="N753" s="18" t="s">
        <v>78</v>
      </c>
      <c r="O753" s="20">
        <v>44390.0</v>
      </c>
      <c r="P753" s="18" t="str">
        <f>IFERROR(VLOOKUP(B753,'Cadastro Estacoes'!$A:$B,2,0),"")</f>
        <v>SISMO®TEBAR</v>
      </c>
      <c r="Q753" s="4"/>
      <c r="R753" s="4"/>
      <c r="S753" s="4"/>
      <c r="T753" s="4"/>
      <c r="U753" s="4"/>
      <c r="V753" s="4"/>
      <c r="W753" s="4"/>
      <c r="X753" s="4"/>
      <c r="Y753" s="4"/>
      <c r="Z753" s="4"/>
    </row>
    <row r="754" ht="12.75" customHeight="1">
      <c r="A754" s="9" t="s">
        <v>2538</v>
      </c>
      <c r="B754" s="10" t="s">
        <v>744</v>
      </c>
      <c r="C754" s="21" t="s">
        <v>2539</v>
      </c>
      <c r="D754" s="12">
        <v>3.0</v>
      </c>
      <c r="E754" s="27">
        <v>44423.0</v>
      </c>
      <c r="F754" s="14" t="str">
        <f>IF(Tabela18[[#This Row],[Estações]]="HMOFICINA","VMS",IFERROR(VLOOKUP(B754,'Cadastro Estacoes'!$A$2:$Z$201,26,0),""))</f>
        <v>#ERROR!</v>
      </c>
      <c r="G754" s="18" t="s">
        <v>67</v>
      </c>
      <c r="H754" s="18" t="s">
        <v>2540</v>
      </c>
      <c r="I754" s="39" t="s">
        <v>2541</v>
      </c>
      <c r="J754" s="18"/>
      <c r="K754" s="18"/>
      <c r="L754" s="18" t="s">
        <v>30</v>
      </c>
      <c r="M754" s="32">
        <v>44330.0</v>
      </c>
      <c r="N754" s="18" t="s">
        <v>78</v>
      </c>
      <c r="O754" s="20">
        <v>44469.0</v>
      </c>
      <c r="P754" s="18" t="str">
        <f>IFERROR(VLOOKUP(B754,'Cadastro Estacoes'!$A:$B,2,0),"")</f>
        <v>SISMO®PEREGRINO</v>
      </c>
      <c r="Q754" s="4"/>
      <c r="R754" s="4"/>
      <c r="S754" s="4"/>
      <c r="T754" s="4"/>
      <c r="U754" s="4"/>
      <c r="V754" s="4"/>
      <c r="W754" s="4"/>
      <c r="X754" s="4"/>
      <c r="Y754" s="4"/>
      <c r="Z754" s="4"/>
    </row>
    <row r="755" ht="12.75" customHeight="1">
      <c r="A755" s="9" t="s">
        <v>2542</v>
      </c>
      <c r="B755" s="10" t="s">
        <v>120</v>
      </c>
      <c r="C755" s="21" t="s">
        <v>2543</v>
      </c>
      <c r="D755" s="12">
        <v>1.0</v>
      </c>
      <c r="E755" s="27">
        <v>44421.0</v>
      </c>
      <c r="F755" s="14" t="str">
        <f>IF(Tabela18[[#This Row],[Estações]]="HMOFICINA","VMS",IFERROR(VLOOKUP(B755,'Cadastro Estacoes'!$A$2:$Z$201,26,0),""))</f>
        <v>#ERROR!</v>
      </c>
      <c r="G755" s="18" t="s">
        <v>67</v>
      </c>
      <c r="H755" s="18" t="s">
        <v>2544</v>
      </c>
      <c r="I755" s="18"/>
      <c r="J755" s="18"/>
      <c r="K755" s="18" t="s">
        <v>23</v>
      </c>
      <c r="L755" s="18" t="s">
        <v>23</v>
      </c>
      <c r="M755" s="32">
        <v>44330.0</v>
      </c>
      <c r="N755" s="18" t="s">
        <v>78</v>
      </c>
      <c r="O755" s="20">
        <v>44468.0</v>
      </c>
      <c r="P755" s="18" t="str">
        <f>IFERROR(VLOOKUP(B755,'Cadastro Estacoes'!$A:$B,2,0),"")</f>
        <v>SISMO®CATTALINI</v>
      </c>
      <c r="Q755" s="4"/>
      <c r="R755" s="4"/>
      <c r="S755" s="4"/>
      <c r="T755" s="4"/>
      <c r="U755" s="4"/>
      <c r="V755" s="4"/>
      <c r="W755" s="4"/>
      <c r="X755" s="4"/>
      <c r="Y755" s="4"/>
      <c r="Z755" s="4"/>
    </row>
    <row r="756" ht="12.75" customHeight="1">
      <c r="A756" s="9" t="s">
        <v>2545</v>
      </c>
      <c r="B756" s="10" t="s">
        <v>228</v>
      </c>
      <c r="C756" s="21" t="s">
        <v>2546</v>
      </c>
      <c r="D756" s="12">
        <v>0.0</v>
      </c>
      <c r="E756" s="27">
        <v>44394.0</v>
      </c>
      <c r="F756" s="14" t="str">
        <f>IF(Tabela18[[#This Row],[Estações]]="HMOFICINA","VMS",IFERROR(VLOOKUP(B756,'Cadastro Estacoes'!$A$2:$Z$201,26,0),""))</f>
        <v>#ERROR!</v>
      </c>
      <c r="G756" s="18" t="s">
        <v>67</v>
      </c>
      <c r="H756" s="18" t="s">
        <v>2547</v>
      </c>
      <c r="I756" s="18"/>
      <c r="J756" s="18"/>
      <c r="K756" s="18"/>
      <c r="L756" s="18" t="s">
        <v>40</v>
      </c>
      <c r="M756" s="32">
        <v>44333.0</v>
      </c>
      <c r="N756" s="18" t="s">
        <v>78</v>
      </c>
      <c r="O756" s="20"/>
      <c r="P756" s="18" t="str">
        <f>IFERROR(VLOOKUP(B756,'Cadastro Estacoes'!$A:$B,2,0),"")</f>
        <v>SISMO®TAPAJOS</v>
      </c>
      <c r="Q756" s="4"/>
      <c r="R756" s="4"/>
      <c r="S756" s="4"/>
      <c r="T756" s="4"/>
      <c r="U756" s="4"/>
      <c r="V756" s="4"/>
      <c r="W756" s="4"/>
      <c r="X756" s="4"/>
      <c r="Y756" s="4"/>
      <c r="Z756" s="4"/>
    </row>
    <row r="757" ht="12.75" customHeight="1">
      <c r="A757" s="9" t="s">
        <v>2548</v>
      </c>
      <c r="B757" s="10" t="s">
        <v>954</v>
      </c>
      <c r="C757" s="21" t="s">
        <v>2549</v>
      </c>
      <c r="D757" s="12">
        <v>0.0</v>
      </c>
      <c r="E757" s="27">
        <v>44394.0</v>
      </c>
      <c r="F757" s="14" t="str">
        <f>IF(Tabela18[[#This Row],[Estações]]="HMOFICINA","VMS",IFERROR(VLOOKUP(B757,'Cadastro Estacoes'!$A$2:$Z$201,26,0),""))</f>
        <v>#ERROR!</v>
      </c>
      <c r="G757" s="18" t="s">
        <v>67</v>
      </c>
      <c r="H757" s="18" t="s">
        <v>2550</v>
      </c>
      <c r="I757" s="4" t="s">
        <v>2551</v>
      </c>
      <c r="J757" s="18"/>
      <c r="K757" s="18" t="s">
        <v>52</v>
      </c>
      <c r="L757" s="18" t="s">
        <v>40</v>
      </c>
      <c r="M757" s="32">
        <v>44333.0</v>
      </c>
      <c r="N757" s="18" t="s">
        <v>78</v>
      </c>
      <c r="O757" s="20">
        <v>44511.0</v>
      </c>
      <c r="P757" s="18" t="str">
        <f>IFERROR(VLOOKUP(B757,'Cadastro Estacoes'!$A:$B,2,0),"")</f>
        <v>SISMO®SUAPE</v>
      </c>
      <c r="Q757" s="4"/>
      <c r="R757" s="4"/>
      <c r="S757" s="4"/>
      <c r="T757" s="4"/>
      <c r="U757" s="4"/>
      <c r="V757" s="4"/>
      <c r="W757" s="4"/>
      <c r="X757" s="4"/>
      <c r="Y757" s="4"/>
      <c r="Z757" s="4"/>
    </row>
    <row r="758" ht="12.75" customHeight="1">
      <c r="A758" s="9" t="s">
        <v>2552</v>
      </c>
      <c r="B758" s="10" t="s">
        <v>791</v>
      </c>
      <c r="C758" s="21" t="s">
        <v>2553</v>
      </c>
      <c r="D758" s="12">
        <v>0.0</v>
      </c>
      <c r="E758" s="27">
        <v>44344.0</v>
      </c>
      <c r="F758" s="14" t="str">
        <f>IF(Tabela18[[#This Row],[Estações]]="HMOFICINA","VMS",IFERROR(VLOOKUP(B758,'Cadastro Estacoes'!$A$2:$Z$201,26,0),""))</f>
        <v>#ERROR!</v>
      </c>
      <c r="G758" s="18" t="s">
        <v>67</v>
      </c>
      <c r="H758" s="18" t="s">
        <v>2554</v>
      </c>
      <c r="I758" s="18" t="s">
        <v>2555</v>
      </c>
      <c r="J758" s="18"/>
      <c r="K758" s="18"/>
      <c r="L758" s="18" t="s">
        <v>52</v>
      </c>
      <c r="M758" s="32">
        <v>44333.0</v>
      </c>
      <c r="N758" s="18" t="s">
        <v>78</v>
      </c>
      <c r="O758" s="20">
        <v>44345.0</v>
      </c>
      <c r="P758" s="18" t="str">
        <f>IFERROR(VLOOKUP(B758,'Cadastro Estacoes'!$A:$B,2,0),"")</f>
        <v>SISMO®UBU</v>
      </c>
      <c r="Q758" s="4"/>
      <c r="R758" s="4"/>
      <c r="S758" s="4"/>
      <c r="T758" s="4"/>
      <c r="U758" s="4"/>
      <c r="V758" s="4"/>
      <c r="W758" s="4"/>
      <c r="X758" s="4"/>
      <c r="Y758" s="4"/>
      <c r="Z758" s="4"/>
    </row>
    <row r="759" ht="12.75" customHeight="1">
      <c r="A759" s="9" t="s">
        <v>2556</v>
      </c>
      <c r="B759" s="10" t="s">
        <v>592</v>
      </c>
      <c r="C759" s="21" t="s">
        <v>2557</v>
      </c>
      <c r="D759" s="12">
        <v>1.0</v>
      </c>
      <c r="E759" s="27">
        <v>44346.0</v>
      </c>
      <c r="F759" s="14" t="str">
        <f>IF(Tabela18[[#This Row],[Estações]]="HMOFICINA","VMS",IFERROR(VLOOKUP(B759,'Cadastro Estacoes'!$A$2:$Z$201,26,0),""))</f>
        <v>#ERROR!</v>
      </c>
      <c r="G759" s="18" t="s">
        <v>67</v>
      </c>
      <c r="H759" s="18"/>
      <c r="I759" s="18"/>
      <c r="J759" s="18"/>
      <c r="K759" s="18"/>
      <c r="L759" s="18" t="s">
        <v>26</v>
      </c>
      <c r="M759" s="32">
        <v>44333.0</v>
      </c>
      <c r="N759" s="18" t="s">
        <v>78</v>
      </c>
      <c r="O759" s="20">
        <v>44342.0</v>
      </c>
      <c r="P759" s="18" t="str">
        <f>IFERROR(VLOOKUP(B759,'Cadastro Estacoes'!$A:$B,2,0),"")</f>
        <v>SISMO®SPPILOTS</v>
      </c>
      <c r="Q759" s="4"/>
      <c r="R759" s="4"/>
      <c r="S759" s="4"/>
      <c r="T759" s="4"/>
      <c r="U759" s="4"/>
      <c r="V759" s="4"/>
      <c r="W759" s="4"/>
      <c r="X759" s="4"/>
      <c r="Y759" s="4"/>
      <c r="Z759" s="4"/>
    </row>
    <row r="760" ht="12.75" customHeight="1">
      <c r="A760" s="9" t="s">
        <v>2558</v>
      </c>
      <c r="B760" s="10" t="s">
        <v>763</v>
      </c>
      <c r="C760" s="21" t="s">
        <v>2559</v>
      </c>
      <c r="D760" s="12">
        <v>1.0</v>
      </c>
      <c r="E760" s="27">
        <v>44407.0</v>
      </c>
      <c r="F760" s="14" t="str">
        <f>IF(Tabela18[[#This Row],[Estações]]="HMOFICINA","VMS",IFERROR(VLOOKUP(B760,'Cadastro Estacoes'!$A$2:$Z$201,26,0),""))</f>
        <v>#ERROR!</v>
      </c>
      <c r="G760" s="18" t="s">
        <v>67</v>
      </c>
      <c r="H760" s="18"/>
      <c r="I760" s="18" t="s">
        <v>2560</v>
      </c>
      <c r="J760" s="18"/>
      <c r="K760" s="18"/>
      <c r="L760" s="18" t="s">
        <v>40</v>
      </c>
      <c r="M760" s="32">
        <v>44333.0</v>
      </c>
      <c r="N760" s="18" t="s">
        <v>78</v>
      </c>
      <c r="O760" s="20">
        <v>44374.0</v>
      </c>
      <c r="P760" s="18" t="str">
        <f>IFERROR(VLOOKUP(B760,'Cadastro Estacoes'!$A:$B,2,0),"")</f>
        <v>SISMO®ALUMAR</v>
      </c>
      <c r="Q760" s="4"/>
      <c r="R760" s="4"/>
      <c r="S760" s="4"/>
      <c r="T760" s="4"/>
      <c r="U760" s="4"/>
      <c r="V760" s="4"/>
      <c r="W760" s="4"/>
      <c r="X760" s="4"/>
      <c r="Y760" s="4"/>
      <c r="Z760" s="4"/>
    </row>
    <row r="761" ht="12.75" customHeight="1">
      <c r="A761" s="9" t="s">
        <v>2561</v>
      </c>
      <c r="B761" s="10" t="s">
        <v>1016</v>
      </c>
      <c r="C761" s="21" t="s">
        <v>2562</v>
      </c>
      <c r="D761" s="12">
        <v>1.0</v>
      </c>
      <c r="E761" s="40">
        <v>44438.0</v>
      </c>
      <c r="F761" s="14" t="str">
        <f>IF(Tabela18[[#This Row],[Estações]]="HMOFICINA","VMS",IFERROR(VLOOKUP(B761,'Cadastro Estacoes'!$A$2:$Z$201,26,0),""))</f>
        <v>#ERROR!</v>
      </c>
      <c r="G761" s="18" t="s">
        <v>67</v>
      </c>
      <c r="H761" s="18"/>
      <c r="I761" s="34"/>
      <c r="J761" s="18"/>
      <c r="K761" s="18" t="s">
        <v>26</v>
      </c>
      <c r="L761" s="18" t="s">
        <v>37</v>
      </c>
      <c r="M761" s="32">
        <v>44333.0</v>
      </c>
      <c r="N761" s="18" t="s">
        <v>78</v>
      </c>
      <c r="O761" s="20">
        <v>44364.0</v>
      </c>
      <c r="P761" s="18" t="str">
        <f>IFERROR(VLOOKUP(B761,'Cadastro Estacoes'!$A:$B,2,0),"")</f>
        <v>SISMO®CELSE</v>
      </c>
      <c r="Q761" s="4"/>
      <c r="R761" s="4"/>
      <c r="S761" s="4"/>
      <c r="T761" s="4"/>
      <c r="U761" s="4"/>
      <c r="V761" s="4"/>
      <c r="W761" s="4"/>
      <c r="X761" s="4"/>
      <c r="Y761" s="4"/>
      <c r="Z761" s="4"/>
    </row>
    <row r="762" ht="12.75" customHeight="1">
      <c r="A762" s="9" t="s">
        <v>2563</v>
      </c>
      <c r="B762" s="10" t="s">
        <v>1016</v>
      </c>
      <c r="C762" s="41" t="s">
        <v>2564</v>
      </c>
      <c r="D762" s="12">
        <v>1.0</v>
      </c>
      <c r="E762" s="40">
        <v>44438.0</v>
      </c>
      <c r="F762" s="14" t="str">
        <f>IF(Tabela18[[#This Row],[Estações]]="HMOFICINA","VMS",IFERROR(VLOOKUP(B762,'Cadastro Estacoes'!$A$2:$Z$201,26,0),""))</f>
        <v>#ERROR!</v>
      </c>
      <c r="G762" s="18" t="s">
        <v>67</v>
      </c>
      <c r="H762" s="18" t="s">
        <v>2565</v>
      </c>
      <c r="I762" s="18" t="s">
        <v>2566</v>
      </c>
      <c r="J762" s="18"/>
      <c r="K762" s="18" t="s">
        <v>26</v>
      </c>
      <c r="L762" s="18" t="s">
        <v>23</v>
      </c>
      <c r="M762" s="32">
        <v>44333.0</v>
      </c>
      <c r="N762" s="18" t="s">
        <v>78</v>
      </c>
      <c r="O762" s="20">
        <v>44364.0</v>
      </c>
      <c r="P762" s="18" t="str">
        <f>IFERROR(VLOOKUP(B762,'Cadastro Estacoes'!$A:$B,2,0),"")</f>
        <v>SISMO®CELSE</v>
      </c>
      <c r="Q762" s="4"/>
      <c r="R762" s="4"/>
      <c r="S762" s="4"/>
      <c r="T762" s="4"/>
      <c r="U762" s="4"/>
      <c r="V762" s="4"/>
      <c r="W762" s="4"/>
      <c r="X762" s="4"/>
      <c r="Y762" s="4"/>
      <c r="Z762" s="4"/>
    </row>
    <row r="763" ht="12.75" customHeight="1">
      <c r="A763" s="9" t="s">
        <v>2567</v>
      </c>
      <c r="B763" s="10" t="s">
        <v>1016</v>
      </c>
      <c r="C763" s="21" t="s">
        <v>2568</v>
      </c>
      <c r="D763" s="12">
        <v>1.0</v>
      </c>
      <c r="E763" s="27">
        <v>47725.0</v>
      </c>
      <c r="F763" s="14" t="str">
        <f>IF(Tabela18[[#This Row],[Estações]]="HMOFICINA","VMS",IFERROR(VLOOKUP(B763,'Cadastro Estacoes'!$A$2:$Z$201,26,0),""))</f>
        <v>#ERROR!</v>
      </c>
      <c r="G763" s="18" t="s">
        <v>67</v>
      </c>
      <c r="H763" s="18"/>
      <c r="I763" s="18"/>
      <c r="J763" s="18"/>
      <c r="K763" s="18" t="s">
        <v>26</v>
      </c>
      <c r="L763" s="18" t="s">
        <v>37</v>
      </c>
      <c r="M763" s="32">
        <v>44333.0</v>
      </c>
      <c r="N763" s="18" t="s">
        <v>78</v>
      </c>
      <c r="O763" s="20">
        <v>44364.0</v>
      </c>
      <c r="P763" s="18" t="str">
        <f>IFERROR(VLOOKUP(B763,'Cadastro Estacoes'!$A:$B,2,0),"")</f>
        <v>SISMO®CELSE</v>
      </c>
      <c r="Q763" s="4"/>
      <c r="R763" s="4"/>
      <c r="S763" s="4"/>
      <c r="T763" s="4"/>
      <c r="U763" s="4"/>
      <c r="V763" s="4"/>
      <c r="W763" s="4"/>
      <c r="X763" s="4"/>
      <c r="Y763" s="4"/>
      <c r="Z763" s="4"/>
    </row>
    <row r="764" ht="12.75" customHeight="1">
      <c r="A764" s="9" t="s">
        <v>2569</v>
      </c>
      <c r="B764" s="10" t="s">
        <v>954</v>
      </c>
      <c r="C764" s="21" t="s">
        <v>2570</v>
      </c>
      <c r="D764" s="12">
        <v>2.0</v>
      </c>
      <c r="E764" s="27">
        <v>44367.0</v>
      </c>
      <c r="F764" s="14" t="str">
        <f>IF(Tabela18[[#This Row],[Estações]]="HMOFICINA","VMS",IFERROR(VLOOKUP(B764,'Cadastro Estacoes'!$A$2:$Z$201,26,0),""))</f>
        <v>#ERROR!</v>
      </c>
      <c r="G764" s="18" t="s">
        <v>67</v>
      </c>
      <c r="H764" s="18"/>
      <c r="I764" s="18"/>
      <c r="J764" s="18"/>
      <c r="K764" s="18" t="s">
        <v>52</v>
      </c>
      <c r="L764" s="18" t="s">
        <v>26</v>
      </c>
      <c r="M764" s="32">
        <v>44333.0</v>
      </c>
      <c r="N764" s="18" t="s">
        <v>22</v>
      </c>
      <c r="O764" s="20">
        <v>44511.0</v>
      </c>
      <c r="P764" s="18" t="str">
        <f>IFERROR(VLOOKUP(B764,'Cadastro Estacoes'!$A:$B,2,0),"")</f>
        <v>SISMO®SUAPE</v>
      </c>
      <c r="Q764" s="4"/>
      <c r="R764" s="4"/>
      <c r="S764" s="4"/>
      <c r="T764" s="4"/>
      <c r="U764" s="4"/>
      <c r="V764" s="4"/>
      <c r="W764" s="4"/>
      <c r="X764" s="4"/>
      <c r="Y764" s="4"/>
      <c r="Z764" s="4"/>
    </row>
    <row r="765" ht="12.75" customHeight="1">
      <c r="A765" s="9" t="s">
        <v>2571</v>
      </c>
      <c r="B765" s="10" t="s">
        <v>1880</v>
      </c>
      <c r="C765" s="21" t="s">
        <v>2214</v>
      </c>
      <c r="D765" s="12">
        <v>3.0</v>
      </c>
      <c r="E765" s="27">
        <v>44438.0</v>
      </c>
      <c r="F765" s="14" t="str">
        <f>IF(Tabela18[[#This Row],[Estações]]="HMOFICINA","VMS",IFERROR(VLOOKUP(B765,'Cadastro Estacoes'!$A$2:$Z$201,26,0),""))</f>
        <v>#ERROR!</v>
      </c>
      <c r="G765" s="18" t="s">
        <v>67</v>
      </c>
      <c r="H765" s="18"/>
      <c r="I765" s="34" t="s">
        <v>2572</v>
      </c>
      <c r="J765" s="18"/>
      <c r="K765" s="18" t="s">
        <v>52</v>
      </c>
      <c r="L765" s="18" t="s">
        <v>52</v>
      </c>
      <c r="M765" s="32">
        <v>44335.0</v>
      </c>
      <c r="N765" s="18" t="s">
        <v>78</v>
      </c>
      <c r="O765" s="20">
        <v>44460.0</v>
      </c>
      <c r="P765" s="18" t="str">
        <f>IFERROR(VLOOKUP(B765,'Cadastro Estacoes'!$A:$B,2,0),"")</f>
        <v>SISMO®TEBAR</v>
      </c>
      <c r="Q765" s="4"/>
      <c r="R765" s="4"/>
      <c r="S765" s="4"/>
      <c r="T765" s="4"/>
      <c r="U765" s="4"/>
      <c r="V765" s="4"/>
      <c r="W765" s="4"/>
      <c r="X765" s="4"/>
      <c r="Y765" s="4"/>
      <c r="Z765" s="4"/>
    </row>
    <row r="766" ht="12.75" customHeight="1">
      <c r="A766" s="9" t="s">
        <v>2573</v>
      </c>
      <c r="B766" s="10" t="s">
        <v>198</v>
      </c>
      <c r="C766" s="21" t="s">
        <v>2574</v>
      </c>
      <c r="D766" s="12">
        <v>0.0</v>
      </c>
      <c r="E766" s="27">
        <v>44367.0</v>
      </c>
      <c r="F766" s="14" t="str">
        <f>IF(Tabela18[[#This Row],[Estações]]="HMOFICINA","VMS",IFERROR(VLOOKUP(B766,'Cadastro Estacoes'!$A$2:$Z$201,26,0),""))</f>
        <v>#ERROR!</v>
      </c>
      <c r="G766" s="18" t="s">
        <v>67</v>
      </c>
      <c r="H766" s="18" t="s">
        <v>2575</v>
      </c>
      <c r="I766" s="18" t="s">
        <v>2576</v>
      </c>
      <c r="J766" s="18"/>
      <c r="K766" s="18" t="s">
        <v>52</v>
      </c>
      <c r="L766" s="18" t="s">
        <v>52</v>
      </c>
      <c r="M766" s="32">
        <v>44335.0</v>
      </c>
      <c r="N766" s="18" t="s">
        <v>78</v>
      </c>
      <c r="O766" s="20">
        <v>44460.0</v>
      </c>
      <c r="P766" s="18" t="str">
        <f>IFERROR(VLOOKUP(B766,'Cadastro Estacoes'!$A:$B,2,0),"")</f>
        <v>SISMO®SPPILOTS</v>
      </c>
      <c r="Q766" s="4"/>
      <c r="R766" s="4"/>
      <c r="S766" s="4"/>
      <c r="T766" s="4"/>
      <c r="U766" s="4"/>
      <c r="V766" s="4"/>
      <c r="W766" s="4"/>
      <c r="X766" s="4"/>
      <c r="Y766" s="4"/>
      <c r="Z766" s="4"/>
    </row>
    <row r="767" ht="12.75" customHeight="1">
      <c r="A767" s="9" t="s">
        <v>2577</v>
      </c>
      <c r="B767" s="10" t="s">
        <v>211</v>
      </c>
      <c r="C767" s="21" t="s">
        <v>2100</v>
      </c>
      <c r="D767" s="12">
        <v>2.0</v>
      </c>
      <c r="E767" s="27">
        <v>44428.0</v>
      </c>
      <c r="F767" s="14" t="str">
        <f>IF(Tabela18[[#This Row],[Estações]]="HMOFICINA","VMS",IFERROR(VLOOKUP(B767,'Cadastro Estacoes'!$A$2:$Z$201,26,0),""))</f>
        <v>#ERROR!</v>
      </c>
      <c r="G767" s="18" t="s">
        <v>67</v>
      </c>
      <c r="H767" s="18"/>
      <c r="I767" s="18" t="s">
        <v>2578</v>
      </c>
      <c r="J767" s="18"/>
      <c r="K767" s="18" t="s">
        <v>26</v>
      </c>
      <c r="L767" s="18" t="s">
        <v>52</v>
      </c>
      <c r="M767" s="32">
        <v>44335.0</v>
      </c>
      <c r="N767" s="18" t="s">
        <v>78</v>
      </c>
      <c r="O767" s="20">
        <v>44384.0</v>
      </c>
      <c r="P767" s="18" t="str">
        <f>IFERROR(VLOOKUP(B767,'Cadastro Estacoes'!$A:$B,2,0),"")</f>
        <v>SISMO®PORTOCEL</v>
      </c>
      <c r="Q767" s="4"/>
      <c r="R767" s="4"/>
      <c r="S767" s="4"/>
      <c r="T767" s="4"/>
      <c r="U767" s="4"/>
      <c r="V767" s="4"/>
      <c r="W767" s="4"/>
      <c r="X767" s="4"/>
      <c r="Y767" s="4"/>
      <c r="Z767" s="4"/>
    </row>
    <row r="768" ht="12.75" customHeight="1">
      <c r="A768" s="9" t="s">
        <v>2579</v>
      </c>
      <c r="B768" s="10" t="s">
        <v>2209</v>
      </c>
      <c r="C768" s="21" t="s">
        <v>2580</v>
      </c>
      <c r="D768" s="12">
        <v>1.0</v>
      </c>
      <c r="E768" s="27">
        <v>44337.0</v>
      </c>
      <c r="F768" s="14" t="str">
        <f>IF(Tabela18[[#This Row],[Estações]]="HMOFICINA","VMS",IFERROR(VLOOKUP(B768,'Cadastro Estacoes'!$A$2:$Z$201,26,0),""))</f>
        <v>#ERROR!</v>
      </c>
      <c r="G768" s="18" t="s">
        <v>67</v>
      </c>
      <c r="H768" s="18"/>
      <c r="I768" s="34" t="s">
        <v>2581</v>
      </c>
      <c r="J768" s="18"/>
      <c r="K768" s="18" t="s">
        <v>19</v>
      </c>
      <c r="L768" s="18" t="s">
        <v>19</v>
      </c>
      <c r="M768" s="32">
        <v>44335.0</v>
      </c>
      <c r="N768" s="18" t="s">
        <v>78</v>
      </c>
      <c r="O768" s="20">
        <v>44367.0</v>
      </c>
      <c r="P768" s="18" t="str">
        <f>IFERROR(VLOOKUP(B768,'Cadastro Estacoes'!$A:$B,2,0),"")</f>
        <v>SISMO®TEBAR</v>
      </c>
      <c r="Q768" s="4"/>
      <c r="R768" s="4"/>
      <c r="S768" s="4"/>
      <c r="T768" s="4"/>
      <c r="U768" s="4"/>
      <c r="V768" s="4"/>
      <c r="W768" s="4"/>
      <c r="X768" s="4"/>
      <c r="Y768" s="4"/>
      <c r="Z768" s="4"/>
    </row>
    <row r="769" ht="12.75" customHeight="1">
      <c r="A769" s="9" t="s">
        <v>2582</v>
      </c>
      <c r="B769" s="10" t="s">
        <v>985</v>
      </c>
      <c r="C769" s="21" t="s">
        <v>2583</v>
      </c>
      <c r="D769" s="12">
        <v>0.0</v>
      </c>
      <c r="E769" s="27">
        <v>44336.0</v>
      </c>
      <c r="F769" s="14" t="str">
        <f>IF(Tabela18[[#This Row],[Estações]]="HMOFICINA","VMS",IFERROR(VLOOKUP(B769,'Cadastro Estacoes'!$A$2:$Z$201,26,0),""))</f>
        <v>#ERROR!</v>
      </c>
      <c r="G769" s="18" t="s">
        <v>67</v>
      </c>
      <c r="H769" s="18"/>
      <c r="I769" s="18" t="s">
        <v>2584</v>
      </c>
      <c r="J769" s="18"/>
      <c r="K769" s="18" t="s">
        <v>55</v>
      </c>
      <c r="L769" s="18" t="s">
        <v>58</v>
      </c>
      <c r="M769" s="32">
        <v>44335.0</v>
      </c>
      <c r="N769" s="18" t="s">
        <v>22</v>
      </c>
      <c r="O769" s="20">
        <v>44336.0</v>
      </c>
      <c r="P769" s="18" t="str">
        <f>IFERROR(VLOOKUP(B769,'Cadastro Estacoes'!$A:$B,2,0),"")</f>
        <v>SISMO®TEBARPILOTS</v>
      </c>
      <c r="Q769" s="4"/>
      <c r="R769" s="4"/>
      <c r="S769" s="4"/>
      <c r="T769" s="4"/>
      <c r="U769" s="4"/>
      <c r="V769" s="4"/>
      <c r="W769" s="4"/>
      <c r="X769" s="4"/>
      <c r="Y769" s="4"/>
      <c r="Z769" s="4"/>
    </row>
    <row r="770" ht="12.75" customHeight="1">
      <c r="A770" s="9" t="s">
        <v>2585</v>
      </c>
      <c r="B770" s="10" t="s">
        <v>74</v>
      </c>
      <c r="C770" s="21" t="s">
        <v>2100</v>
      </c>
      <c r="D770" s="12">
        <v>1.0</v>
      </c>
      <c r="E770" s="27">
        <v>44367.0</v>
      </c>
      <c r="F770" s="14" t="str">
        <f>IF(Tabela18[[#This Row],[Estações]]="HMOFICINA","VMS",IFERROR(VLOOKUP(B770,'Cadastro Estacoes'!$A$2:$Z$201,26,0),""))</f>
        <v>#ERROR!</v>
      </c>
      <c r="G770" s="18" t="s">
        <v>67</v>
      </c>
      <c r="H770" s="18"/>
      <c r="I770" s="18" t="s">
        <v>2102</v>
      </c>
      <c r="J770" s="18"/>
      <c r="K770" s="18" t="s">
        <v>23</v>
      </c>
      <c r="L770" s="18" t="s">
        <v>52</v>
      </c>
      <c r="M770" s="32">
        <v>44335.0</v>
      </c>
      <c r="N770" s="18" t="s">
        <v>78</v>
      </c>
      <c r="O770" s="20">
        <v>44457.0</v>
      </c>
      <c r="P770" s="18" t="str">
        <f>IFERROR(VLOOKUP(B770,'Cadastro Estacoes'!$A:$B,2,0),"")</f>
        <v>SISMO®CSN</v>
      </c>
      <c r="Q770" s="4"/>
      <c r="R770" s="4"/>
      <c r="S770" s="4"/>
      <c r="T770" s="4"/>
      <c r="U770" s="4"/>
      <c r="V770" s="4"/>
      <c r="W770" s="4"/>
      <c r="X770" s="4"/>
      <c r="Y770" s="4"/>
      <c r="Z770" s="4"/>
    </row>
    <row r="771" ht="12.75" customHeight="1">
      <c r="A771" s="9" t="s">
        <v>2586</v>
      </c>
      <c r="B771" s="10" t="s">
        <v>413</v>
      </c>
      <c r="C771" s="21" t="s">
        <v>2587</v>
      </c>
      <c r="D771" s="12">
        <v>1.0</v>
      </c>
      <c r="E771" s="27">
        <v>44367.0</v>
      </c>
      <c r="F771" s="14" t="str">
        <f>IF(Tabela18[[#This Row],[Estações]]="HMOFICINA","VMS",IFERROR(VLOOKUP(B771,'Cadastro Estacoes'!$A$2:$Z$201,26,0),""))</f>
        <v>#ERROR!</v>
      </c>
      <c r="G771" s="18" t="s">
        <v>67</v>
      </c>
      <c r="H771" s="18"/>
      <c r="I771" s="18" t="s">
        <v>2588</v>
      </c>
      <c r="J771" s="18"/>
      <c r="K771" s="18" t="s">
        <v>26</v>
      </c>
      <c r="L771" s="18" t="s">
        <v>26</v>
      </c>
      <c r="M771" s="32">
        <v>44378.0</v>
      </c>
      <c r="N771" s="18" t="s">
        <v>78</v>
      </c>
      <c r="O771" s="20">
        <v>44384.0</v>
      </c>
      <c r="P771" s="18" t="str">
        <f>IFERROR(VLOOKUP(B771,'Cadastro Estacoes'!$A:$B,2,0),"")</f>
        <v>SISMO®PORTOCEL</v>
      </c>
      <c r="Q771" s="4"/>
      <c r="R771" s="4"/>
      <c r="S771" s="4"/>
      <c r="T771" s="4"/>
      <c r="U771" s="4"/>
      <c r="V771" s="4"/>
      <c r="W771" s="4"/>
      <c r="X771" s="4"/>
      <c r="Y771" s="4"/>
      <c r="Z771" s="4"/>
    </row>
    <row r="772" ht="12.75" customHeight="1">
      <c r="A772" s="9" t="s">
        <v>2589</v>
      </c>
      <c r="B772" s="10" t="s">
        <v>2209</v>
      </c>
      <c r="C772" s="21" t="s">
        <v>2590</v>
      </c>
      <c r="D772" s="12">
        <v>1.0</v>
      </c>
      <c r="E772" s="27">
        <v>44337.0</v>
      </c>
      <c r="F772" s="14" t="str">
        <f>IF(Tabela18[[#This Row],[Estações]]="HMOFICINA","VMS",IFERROR(VLOOKUP(B772,'Cadastro Estacoes'!$A$2:$Z$201,26,0),""))</f>
        <v>#ERROR!</v>
      </c>
      <c r="G772" s="18" t="s">
        <v>67</v>
      </c>
      <c r="H772" s="18" t="s">
        <v>2591</v>
      </c>
      <c r="I772" s="34" t="s">
        <v>2592</v>
      </c>
      <c r="J772" s="18"/>
      <c r="K772" s="18"/>
      <c r="L772" s="18" t="s">
        <v>58</v>
      </c>
      <c r="M772" s="32">
        <v>44336.0</v>
      </c>
      <c r="N772" s="18" t="s">
        <v>78</v>
      </c>
      <c r="O772" s="20"/>
      <c r="P772" s="18" t="str">
        <f>IFERROR(VLOOKUP(B772,'Cadastro Estacoes'!$A:$B,2,0),"")</f>
        <v>SISMO®TEBAR</v>
      </c>
      <c r="Q772" s="4"/>
      <c r="R772" s="4"/>
      <c r="S772" s="4"/>
      <c r="T772" s="4"/>
      <c r="U772" s="4"/>
      <c r="V772" s="4"/>
      <c r="W772" s="4"/>
      <c r="X772" s="4"/>
      <c r="Y772" s="4"/>
      <c r="Z772" s="4"/>
    </row>
    <row r="773" ht="12.75" customHeight="1">
      <c r="A773" s="9" t="s">
        <v>2593</v>
      </c>
      <c r="B773" s="10" t="s">
        <v>348</v>
      </c>
      <c r="C773" s="21" t="s">
        <v>2594</v>
      </c>
      <c r="D773" s="12">
        <v>1.0</v>
      </c>
      <c r="E773" s="27">
        <v>44368.0</v>
      </c>
      <c r="F773" s="14" t="str">
        <f>IF(Tabela18[[#This Row],[Estações]]="HMOFICINA","VMS",IFERROR(VLOOKUP(B773,'Cadastro Estacoes'!$A$2:$Z$201,26,0),""))</f>
        <v>#ERROR!</v>
      </c>
      <c r="G773" s="18" t="s">
        <v>67</v>
      </c>
      <c r="H773" s="18" t="s">
        <v>2595</v>
      </c>
      <c r="I773" s="18" t="s">
        <v>2596</v>
      </c>
      <c r="J773" s="18">
        <v>1.0</v>
      </c>
      <c r="K773" s="18"/>
      <c r="L773" s="18" t="s">
        <v>19</v>
      </c>
      <c r="M773" s="32">
        <v>44336.0</v>
      </c>
      <c r="N773" s="18" t="s">
        <v>78</v>
      </c>
      <c r="O773" s="20">
        <v>44379.0</v>
      </c>
      <c r="P773" s="18" t="str">
        <f>IFERROR(VLOOKUP(B773,'Cadastro Estacoes'!$A:$B,2,0),"")</f>
        <v>SISMO®ALUMAR</v>
      </c>
      <c r="Q773" s="4"/>
      <c r="R773" s="4"/>
      <c r="S773" s="4"/>
      <c r="T773" s="4"/>
      <c r="U773" s="4"/>
      <c r="V773" s="4"/>
      <c r="W773" s="4"/>
      <c r="X773" s="4"/>
      <c r="Y773" s="4"/>
      <c r="Z773" s="4"/>
    </row>
    <row r="774" ht="12.75" customHeight="1">
      <c r="A774" s="9" t="s">
        <v>2597</v>
      </c>
      <c r="B774" s="10" t="s">
        <v>791</v>
      </c>
      <c r="C774" s="21" t="s">
        <v>2598</v>
      </c>
      <c r="D774" s="12">
        <v>0.0</v>
      </c>
      <c r="E774" s="27">
        <v>44345.0</v>
      </c>
      <c r="F774" s="14" t="str">
        <f>IF(Tabela18[[#This Row],[Estações]]="HMOFICINA","VMS",IFERROR(VLOOKUP(B774,'Cadastro Estacoes'!$A$2:$Z$201,26,0),""))</f>
        <v>#ERROR!</v>
      </c>
      <c r="G774" s="18" t="s">
        <v>67</v>
      </c>
      <c r="H774" s="18"/>
      <c r="I774" s="18" t="s">
        <v>2599</v>
      </c>
      <c r="J774" s="18"/>
      <c r="K774" s="18"/>
      <c r="L774" s="18" t="s">
        <v>52</v>
      </c>
      <c r="M774" s="32">
        <v>44340.0</v>
      </c>
      <c r="N774" s="18" t="s">
        <v>78</v>
      </c>
      <c r="O774" s="20">
        <v>44345.0</v>
      </c>
      <c r="P774" s="18" t="str">
        <f>IFERROR(VLOOKUP(B774,'Cadastro Estacoes'!$A:$B,2,0),"")</f>
        <v>SISMO®UBU</v>
      </c>
      <c r="Q774" s="4"/>
      <c r="R774" s="4"/>
      <c r="S774" s="4"/>
      <c r="T774" s="4"/>
      <c r="U774" s="4"/>
      <c r="V774" s="4"/>
      <c r="W774" s="4"/>
      <c r="X774" s="4"/>
      <c r="Y774" s="4"/>
      <c r="Z774" s="4"/>
    </row>
    <row r="775" ht="12.75" customHeight="1">
      <c r="A775" s="9" t="s">
        <v>2600</v>
      </c>
      <c r="B775" s="10" t="s">
        <v>651</v>
      </c>
      <c r="C775" s="21" t="s">
        <v>2598</v>
      </c>
      <c r="D775" s="12">
        <v>0.0</v>
      </c>
      <c r="E775" s="27">
        <v>44345.0</v>
      </c>
      <c r="F775" s="14" t="str">
        <f>IF(Tabela18[[#This Row],[Estações]]="HMOFICINA","VMS",IFERROR(VLOOKUP(B775,'Cadastro Estacoes'!$A$2:$Z$201,26,0),""))</f>
        <v>#ERROR!</v>
      </c>
      <c r="G775" s="18" t="s">
        <v>67</v>
      </c>
      <c r="H775" s="18"/>
      <c r="I775" s="18" t="s">
        <v>2599</v>
      </c>
      <c r="J775" s="18"/>
      <c r="K775" s="18"/>
      <c r="L775" s="18" t="s">
        <v>52</v>
      </c>
      <c r="M775" s="32">
        <v>44340.0</v>
      </c>
      <c r="N775" s="18" t="s">
        <v>78</v>
      </c>
      <c r="O775" s="20">
        <v>44345.0</v>
      </c>
      <c r="P775" s="18" t="str">
        <f>IFERROR(VLOOKUP(B775,'Cadastro Estacoes'!$A:$B,2,0),"")</f>
        <v>SISMO®UBU</v>
      </c>
      <c r="Q775" s="4"/>
      <c r="R775" s="4"/>
      <c r="S775" s="4"/>
      <c r="T775" s="4"/>
      <c r="U775" s="4"/>
      <c r="V775" s="4"/>
      <c r="W775" s="4"/>
      <c r="X775" s="4"/>
      <c r="Y775" s="4"/>
      <c r="Z775" s="4"/>
    </row>
    <row r="776" ht="12.75" customHeight="1">
      <c r="A776" s="9" t="s">
        <v>2601</v>
      </c>
      <c r="B776" s="10" t="s">
        <v>166</v>
      </c>
      <c r="C776" s="21" t="s">
        <v>2602</v>
      </c>
      <c r="D776" s="12">
        <v>0.0</v>
      </c>
      <c r="E776" s="27">
        <v>44344.0</v>
      </c>
      <c r="F776" s="14" t="str">
        <f>IF(Tabela18[[#This Row],[Estações]]="HMOFICINA","VMS",IFERROR(VLOOKUP(B776,'Cadastro Estacoes'!$A$2:$Z$201,26,0),""))</f>
        <v>#ERROR!</v>
      </c>
      <c r="G776" s="18" t="s">
        <v>67</v>
      </c>
      <c r="H776" s="18"/>
      <c r="I776" s="18" t="s">
        <v>2603</v>
      </c>
      <c r="J776" s="18">
        <v>9.0</v>
      </c>
      <c r="K776" s="18"/>
      <c r="L776" s="18" t="s">
        <v>33</v>
      </c>
      <c r="M776" s="32">
        <v>44335.0</v>
      </c>
      <c r="N776" s="18" t="s">
        <v>22</v>
      </c>
      <c r="O776" s="20">
        <v>44343.0</v>
      </c>
      <c r="P776" s="18" t="str">
        <f>IFERROR(VLOOKUP(B776,'Cadastro Estacoes'!$A:$B,2,0),"")</f>
        <v>SEM PROJETO</v>
      </c>
      <c r="Q776" s="4"/>
      <c r="R776" s="4"/>
      <c r="S776" s="4"/>
      <c r="T776" s="4"/>
      <c r="U776" s="4"/>
      <c r="V776" s="4"/>
      <c r="W776" s="4"/>
      <c r="X776" s="4"/>
      <c r="Y776" s="4"/>
      <c r="Z776" s="4"/>
    </row>
    <row r="777" ht="12.75" customHeight="1">
      <c r="A777" s="9" t="s">
        <v>2604</v>
      </c>
      <c r="B777" s="10" t="s">
        <v>791</v>
      </c>
      <c r="C777" s="21" t="s">
        <v>2605</v>
      </c>
      <c r="D777" s="12">
        <v>0.0</v>
      </c>
      <c r="E777" s="27">
        <v>44344.0</v>
      </c>
      <c r="F777" s="14" t="str">
        <f>IF(Tabela18[[#This Row],[Estações]]="HMOFICINA","VMS",IFERROR(VLOOKUP(B777,'Cadastro Estacoes'!$A$2:$Z$201,26,0),""))</f>
        <v>#ERROR!</v>
      </c>
      <c r="G777" s="18" t="s">
        <v>67</v>
      </c>
      <c r="H777" s="18" t="s">
        <v>2606</v>
      </c>
      <c r="I777" s="34" t="s">
        <v>2607</v>
      </c>
      <c r="J777" s="18">
        <v>3.0</v>
      </c>
      <c r="K777" s="18"/>
      <c r="L777" s="18" t="s">
        <v>52</v>
      </c>
      <c r="M777" s="32">
        <v>44340.0</v>
      </c>
      <c r="N777" s="18" t="s">
        <v>78</v>
      </c>
      <c r="O777" s="20">
        <v>44345.0</v>
      </c>
      <c r="P777" s="18" t="str">
        <f>IFERROR(VLOOKUP(B777,'Cadastro Estacoes'!$A:$B,2,0),"")</f>
        <v>SISMO®UBU</v>
      </c>
      <c r="Q777" s="4"/>
      <c r="R777" s="4"/>
      <c r="S777" s="4"/>
      <c r="T777" s="4"/>
      <c r="U777" s="4"/>
      <c r="V777" s="4"/>
      <c r="W777" s="4"/>
      <c r="X777" s="4"/>
      <c r="Y777" s="4"/>
      <c r="Z777" s="4"/>
    </row>
    <row r="778" ht="12.75" customHeight="1">
      <c r="A778" s="9" t="s">
        <v>2608</v>
      </c>
      <c r="B778" s="10" t="s">
        <v>651</v>
      </c>
      <c r="C778" s="21" t="s">
        <v>2609</v>
      </c>
      <c r="D778" s="12">
        <v>0.0</v>
      </c>
      <c r="E778" s="27">
        <v>44344.0</v>
      </c>
      <c r="F778" s="14" t="str">
        <f>IF(Tabela18[[#This Row],[Estações]]="HMOFICINA","VMS",IFERROR(VLOOKUP(B778,'Cadastro Estacoes'!$A$2:$Z$201,26,0),""))</f>
        <v>#ERROR!</v>
      </c>
      <c r="G778" s="18" t="s">
        <v>67</v>
      </c>
      <c r="H778" s="18" t="s">
        <v>2610</v>
      </c>
      <c r="I778" s="18" t="s">
        <v>2611</v>
      </c>
      <c r="J778" s="18"/>
      <c r="K778" s="18"/>
      <c r="L778" s="18" t="s">
        <v>52</v>
      </c>
      <c r="M778" s="32">
        <v>44340.0</v>
      </c>
      <c r="N778" s="18" t="s">
        <v>78</v>
      </c>
      <c r="O778" s="20">
        <v>44345.0</v>
      </c>
      <c r="P778" s="18" t="str">
        <f>IFERROR(VLOOKUP(B778,'Cadastro Estacoes'!$A:$B,2,0),"")</f>
        <v>SISMO®UBU</v>
      </c>
      <c r="Q778" s="4"/>
      <c r="R778" s="4"/>
      <c r="S778" s="4"/>
      <c r="T778" s="4"/>
      <c r="U778" s="4"/>
      <c r="V778" s="4"/>
      <c r="W778" s="4"/>
      <c r="X778" s="4"/>
      <c r="Y778" s="4"/>
      <c r="Z778" s="4"/>
    </row>
    <row r="779" ht="12.75" customHeight="1">
      <c r="A779" s="9" t="s">
        <v>2612</v>
      </c>
      <c r="B779" s="10" t="s">
        <v>661</v>
      </c>
      <c r="C779" s="21" t="s">
        <v>2613</v>
      </c>
      <c r="D779" s="12">
        <v>0.0</v>
      </c>
      <c r="E779" s="27">
        <v>44344.0</v>
      </c>
      <c r="F779" s="14" t="str">
        <f>IF(Tabela18[[#This Row],[Estações]]="HMOFICINA","VMS",IFERROR(VLOOKUP(B779,'Cadastro Estacoes'!$A$2:$Z$201,26,0),""))</f>
        <v>#ERROR!</v>
      </c>
      <c r="G779" s="18" t="s">
        <v>67</v>
      </c>
      <c r="H779" s="18"/>
      <c r="I779" s="18"/>
      <c r="J779" s="18"/>
      <c r="K779" s="18"/>
      <c r="L779" s="18" t="s">
        <v>52</v>
      </c>
      <c r="M779" s="32">
        <v>44340.0</v>
      </c>
      <c r="N779" s="18" t="s">
        <v>78</v>
      </c>
      <c r="O779" s="20">
        <v>44343.0</v>
      </c>
      <c r="P779" s="18" t="str">
        <f>IFERROR(VLOOKUP(B779,'Cadastro Estacoes'!$A:$B,2,0),"")</f>
        <v>SISMO®UBU</v>
      </c>
      <c r="Q779" s="4"/>
      <c r="R779" s="4"/>
      <c r="S779" s="4"/>
      <c r="T779" s="4"/>
      <c r="U779" s="4"/>
      <c r="V779" s="4"/>
      <c r="W779" s="4"/>
      <c r="X779" s="4"/>
      <c r="Y779" s="4"/>
      <c r="Z779" s="4"/>
    </row>
    <row r="780" ht="12.75" customHeight="1">
      <c r="A780" s="9" t="s">
        <v>2614</v>
      </c>
      <c r="B780" s="10" t="s">
        <v>460</v>
      </c>
      <c r="C780" s="21" t="s">
        <v>2615</v>
      </c>
      <c r="D780" s="12">
        <v>0.0</v>
      </c>
      <c r="E780" s="27">
        <v>44375.0</v>
      </c>
      <c r="F780" s="14" t="str">
        <f>IF(Tabela18[[#This Row],[Estações]]="HMOFICINA","VMS",IFERROR(VLOOKUP(B780,'Cadastro Estacoes'!$A$2:$Z$201,26,0),""))</f>
        <v>#ERROR!</v>
      </c>
      <c r="G780" s="18" t="s">
        <v>67</v>
      </c>
      <c r="H780" s="18" t="s">
        <v>2616</v>
      </c>
      <c r="I780" s="34" t="s">
        <v>2617</v>
      </c>
      <c r="J780" s="18">
        <v>2.0</v>
      </c>
      <c r="K780" s="18" t="s">
        <v>52</v>
      </c>
      <c r="L780" s="18" t="s">
        <v>19</v>
      </c>
      <c r="M780" s="32">
        <v>44342.0</v>
      </c>
      <c r="N780" s="18" t="s">
        <v>78</v>
      </c>
      <c r="O780" s="20">
        <v>44378.0</v>
      </c>
      <c r="P780" s="18" t="str">
        <f>IFERROR(VLOOKUP(B780,'Cadastro Estacoes'!$A:$B,2,0),"")</f>
        <v>SISMO®TEBIG</v>
      </c>
      <c r="Q780" s="4"/>
      <c r="R780" s="4"/>
      <c r="S780" s="4"/>
      <c r="T780" s="4"/>
      <c r="U780" s="4"/>
      <c r="V780" s="4"/>
      <c r="W780" s="4"/>
      <c r="X780" s="4"/>
      <c r="Y780" s="4"/>
      <c r="Z780" s="4"/>
    </row>
    <row r="781" ht="12.75" customHeight="1">
      <c r="A781" s="9" t="s">
        <v>2618</v>
      </c>
      <c r="B781" s="10" t="s">
        <v>2209</v>
      </c>
      <c r="C781" s="21" t="s">
        <v>2619</v>
      </c>
      <c r="D781" s="12">
        <v>1.0</v>
      </c>
      <c r="E781" s="27">
        <v>44344.0</v>
      </c>
      <c r="F781" s="14" t="str">
        <f>IF(Tabela18[[#This Row],[Estações]]="HMOFICINA","VMS",IFERROR(VLOOKUP(B781,'Cadastro Estacoes'!$A$2:$Z$201,26,0),""))</f>
        <v>#ERROR!</v>
      </c>
      <c r="G781" s="18" t="s">
        <v>67</v>
      </c>
      <c r="H781" s="18" t="s">
        <v>2620</v>
      </c>
      <c r="I781" s="18" t="s">
        <v>2581</v>
      </c>
      <c r="J781" s="18">
        <v>7.0</v>
      </c>
      <c r="K781" s="18" t="s">
        <v>37</v>
      </c>
      <c r="L781" s="18" t="s">
        <v>19</v>
      </c>
      <c r="M781" s="32">
        <v>44335.0</v>
      </c>
      <c r="N781" s="18" t="s">
        <v>78</v>
      </c>
      <c r="O781" s="20">
        <v>44362.0</v>
      </c>
      <c r="P781" s="18" t="str">
        <f>IFERROR(VLOOKUP(B781,'Cadastro Estacoes'!$A:$B,2,0),"")</f>
        <v>SISMO®TEBAR</v>
      </c>
      <c r="Q781" s="4"/>
      <c r="R781" s="4"/>
      <c r="S781" s="4"/>
      <c r="T781" s="4"/>
      <c r="U781" s="4"/>
      <c r="V781" s="4"/>
      <c r="W781" s="4"/>
      <c r="X781" s="4"/>
      <c r="Y781" s="4"/>
      <c r="Z781" s="4"/>
    </row>
    <row r="782" ht="12.75" customHeight="1">
      <c r="A782" s="9" t="s">
        <v>2621</v>
      </c>
      <c r="B782" s="10" t="s">
        <v>166</v>
      </c>
      <c r="C782" s="21" t="s">
        <v>2622</v>
      </c>
      <c r="D782" s="12">
        <v>0.0</v>
      </c>
      <c r="E782" s="27" t="s">
        <v>2623</v>
      </c>
      <c r="F782" s="14" t="str">
        <f>IF(Tabela18[[#This Row],[Estações]]="HMOFICINA","VMS",IFERROR(VLOOKUP(B782,'Cadastro Estacoes'!$A$2:$Z$201,26,0),""))</f>
        <v>#ERROR!</v>
      </c>
      <c r="G782" s="18" t="s">
        <v>67</v>
      </c>
      <c r="H782" s="18" t="s">
        <v>2624</v>
      </c>
      <c r="I782" s="18" t="s">
        <v>2625</v>
      </c>
      <c r="J782" s="18"/>
      <c r="K782" s="18" t="s">
        <v>2626</v>
      </c>
      <c r="L782" s="18" t="s">
        <v>33</v>
      </c>
      <c r="M782" s="32">
        <v>44335.0</v>
      </c>
      <c r="N782" s="18" t="s">
        <v>22</v>
      </c>
      <c r="O782" s="20">
        <v>44342.0</v>
      </c>
      <c r="P782" s="18" t="str">
        <f>IFERROR(VLOOKUP(B782,'Cadastro Estacoes'!$A:$B,2,0),"")</f>
        <v>SEM PROJETO</v>
      </c>
      <c r="Q782" s="4"/>
      <c r="R782" s="4"/>
      <c r="S782" s="4"/>
      <c r="T782" s="4"/>
      <c r="U782" s="4"/>
      <c r="V782" s="4"/>
      <c r="W782" s="4"/>
      <c r="X782" s="4"/>
      <c r="Y782" s="4"/>
      <c r="Z782" s="4"/>
    </row>
    <row r="783" ht="12.75" customHeight="1">
      <c r="A783" s="9" t="s">
        <v>2627</v>
      </c>
      <c r="B783" s="10" t="s">
        <v>925</v>
      </c>
      <c r="C783" s="21" t="s">
        <v>2155</v>
      </c>
      <c r="D783" s="12">
        <v>0.0</v>
      </c>
      <c r="E783" s="27">
        <v>44344.0</v>
      </c>
      <c r="F783" s="14" t="str">
        <f>IF(Tabela18[[#This Row],[Estações]]="HMOFICINA","VMS",IFERROR(VLOOKUP(B783,'Cadastro Estacoes'!$A$2:$Z$201,26,0),""))</f>
        <v>#ERROR!</v>
      </c>
      <c r="G783" s="18" t="s">
        <v>67</v>
      </c>
      <c r="H783" s="18" t="s">
        <v>2628</v>
      </c>
      <c r="I783" s="18" t="s">
        <v>2628</v>
      </c>
      <c r="J783" s="18">
        <v>1.0</v>
      </c>
      <c r="K783" s="18" t="s">
        <v>64</v>
      </c>
      <c r="L783" s="18" t="s">
        <v>30</v>
      </c>
      <c r="M783" s="32">
        <v>44342.0</v>
      </c>
      <c r="N783" s="18" t="s">
        <v>22</v>
      </c>
      <c r="O783" s="20">
        <v>44343.0</v>
      </c>
      <c r="P783" s="18" t="str">
        <f>IFERROR(VLOOKUP(B783,'Cadastro Estacoes'!$A:$B,2,0),"")</f>
        <v>SISMO®GUANABARA</v>
      </c>
      <c r="Q783" s="4"/>
      <c r="R783" s="4"/>
      <c r="S783" s="4"/>
      <c r="T783" s="4"/>
      <c r="U783" s="4"/>
      <c r="V783" s="4"/>
      <c r="W783" s="4"/>
      <c r="X783" s="4"/>
      <c r="Y783" s="4"/>
      <c r="Z783" s="4"/>
    </row>
    <row r="784" ht="12.75" customHeight="1">
      <c r="A784" s="9" t="s">
        <v>2621</v>
      </c>
      <c r="B784" s="10" t="s">
        <v>738</v>
      </c>
      <c r="C784" s="42" t="s">
        <v>2629</v>
      </c>
      <c r="D784" s="12">
        <v>0.0</v>
      </c>
      <c r="E784" s="27">
        <v>44350.0</v>
      </c>
      <c r="F784" s="14" t="str">
        <f>IF(Tabela18[[#This Row],[Estações]]="HMOFICINA","VMS",IFERROR(VLOOKUP(B784,'Cadastro Estacoes'!$A$2:$Z$201,26,0),""))</f>
        <v>#ERROR!</v>
      </c>
      <c r="G784" s="18" t="s">
        <v>67</v>
      </c>
      <c r="H784" s="18" t="s">
        <v>2630</v>
      </c>
      <c r="I784" s="34"/>
      <c r="J784" s="18"/>
      <c r="K784" s="18" t="s">
        <v>26</v>
      </c>
      <c r="L784" s="18" t="s">
        <v>26</v>
      </c>
      <c r="M784" s="32">
        <v>44344.0</v>
      </c>
      <c r="N784" s="18" t="s">
        <v>78</v>
      </c>
      <c r="O784" s="20">
        <v>44348.0</v>
      </c>
      <c r="P784" s="18" t="str">
        <f>IFERROR(VLOOKUP(B784,'Cadastro Estacoes'!$A:$B,2,0),"")</f>
        <v>SISMO®PARANAGUAPILOTS</v>
      </c>
      <c r="Q784" s="4"/>
      <c r="R784" s="4"/>
      <c r="S784" s="4"/>
      <c r="T784" s="4"/>
      <c r="U784" s="4"/>
      <c r="V784" s="4"/>
      <c r="W784" s="4"/>
      <c r="X784" s="4"/>
      <c r="Y784" s="4"/>
      <c r="Z784" s="4"/>
    </row>
    <row r="785" ht="12.75" customHeight="1">
      <c r="A785" s="9" t="s">
        <v>2631</v>
      </c>
      <c r="B785" s="10" t="s">
        <v>738</v>
      </c>
      <c r="C785" s="21" t="s">
        <v>2632</v>
      </c>
      <c r="D785" s="12">
        <v>0.0</v>
      </c>
      <c r="E785" s="27">
        <v>44350.0</v>
      </c>
      <c r="F785" s="14" t="str">
        <f>IF(Tabela18[[#This Row],[Estações]]="HMOFICINA","VMS",IFERROR(VLOOKUP(B785,'Cadastro Estacoes'!$A$2:$Z$201,26,0),""))</f>
        <v>#ERROR!</v>
      </c>
      <c r="G785" s="18" t="s">
        <v>67</v>
      </c>
      <c r="H785" s="18" t="s">
        <v>2633</v>
      </c>
      <c r="I785" s="18"/>
      <c r="J785" s="18"/>
      <c r="K785" s="18" t="s">
        <v>26</v>
      </c>
      <c r="L785" s="18" t="s">
        <v>26</v>
      </c>
      <c r="M785" s="32">
        <v>44344.0</v>
      </c>
      <c r="N785" s="18" t="s">
        <v>78</v>
      </c>
      <c r="O785" s="20">
        <v>44348.0</v>
      </c>
      <c r="P785" s="18" t="str">
        <f>IFERROR(VLOOKUP(B785,'Cadastro Estacoes'!$A:$B,2,0),"")</f>
        <v>SISMO®PARANAGUAPILOTS</v>
      </c>
      <c r="Q785" s="4"/>
      <c r="R785" s="4"/>
      <c r="S785" s="4"/>
      <c r="T785" s="4"/>
      <c r="U785" s="4"/>
      <c r="V785" s="4"/>
      <c r="W785" s="4"/>
      <c r="X785" s="4"/>
      <c r="Y785" s="4"/>
      <c r="Z785" s="4"/>
    </row>
    <row r="786" ht="12.75" customHeight="1">
      <c r="A786" s="9" t="s">
        <v>2634</v>
      </c>
      <c r="B786" s="10" t="s">
        <v>738</v>
      </c>
      <c r="C786" s="21" t="s">
        <v>1263</v>
      </c>
      <c r="D786" s="12">
        <v>0.0</v>
      </c>
      <c r="E786" s="27">
        <v>44350.0</v>
      </c>
      <c r="F786" s="14" t="str">
        <f>IF(Tabela18[[#This Row],[Estações]]="HMOFICINA","VMS",IFERROR(VLOOKUP(B786,'Cadastro Estacoes'!$A$2:$Z$201,26,0),""))</f>
        <v>#ERROR!</v>
      </c>
      <c r="G786" s="18" t="s">
        <v>67</v>
      </c>
      <c r="H786" s="18" t="s">
        <v>2635</v>
      </c>
      <c r="I786" s="18"/>
      <c r="J786" s="18"/>
      <c r="K786" s="18" t="s">
        <v>26</v>
      </c>
      <c r="L786" s="18" t="s">
        <v>26</v>
      </c>
      <c r="M786" s="32">
        <v>44344.0</v>
      </c>
      <c r="N786" s="18" t="s">
        <v>78</v>
      </c>
      <c r="O786" s="20">
        <v>44348.0</v>
      </c>
      <c r="P786" s="18" t="str">
        <f>IFERROR(VLOOKUP(B786,'Cadastro Estacoes'!$A:$B,2,0),"")</f>
        <v>SISMO®PARANAGUAPILOTS</v>
      </c>
      <c r="Q786" s="4"/>
      <c r="R786" s="4"/>
      <c r="S786" s="4"/>
      <c r="T786" s="4"/>
      <c r="U786" s="4"/>
      <c r="V786" s="4"/>
      <c r="W786" s="4"/>
      <c r="X786" s="4"/>
      <c r="Y786" s="4"/>
      <c r="Z786" s="4"/>
    </row>
    <row r="787" ht="12.75" customHeight="1">
      <c r="A787" s="9" t="s">
        <v>2636</v>
      </c>
      <c r="B787" s="10" t="s">
        <v>112</v>
      </c>
      <c r="C787" s="21" t="s">
        <v>2637</v>
      </c>
      <c r="D787" s="12">
        <v>0.0</v>
      </c>
      <c r="E787" s="27">
        <v>44350.0</v>
      </c>
      <c r="F787" s="14" t="str">
        <f>IF(Tabela18[[#This Row],[Estações]]="HMOFICINA","VMS",IFERROR(VLOOKUP(B787,'Cadastro Estacoes'!$A$2:$Z$201,26,0),""))</f>
        <v>#ERROR!</v>
      </c>
      <c r="G787" s="18" t="s">
        <v>67</v>
      </c>
      <c r="H787" s="18" t="s">
        <v>2638</v>
      </c>
      <c r="I787" s="18"/>
      <c r="J787" s="18"/>
      <c r="K787" s="18" t="s">
        <v>26</v>
      </c>
      <c r="L787" s="18" t="s">
        <v>26</v>
      </c>
      <c r="M787" s="32">
        <v>44344.0</v>
      </c>
      <c r="N787" s="18" t="s">
        <v>78</v>
      </c>
      <c r="O787" s="20">
        <v>44348.0</v>
      </c>
      <c r="P787" s="18" t="str">
        <f>IFERROR(VLOOKUP(B787,'Cadastro Estacoes'!$A:$B,2,0),"")</f>
        <v>SISMO®PARANAGUAPILOTS</v>
      </c>
      <c r="Q787" s="4"/>
      <c r="R787" s="4"/>
      <c r="S787" s="4"/>
      <c r="T787" s="4"/>
      <c r="U787" s="4"/>
      <c r="V787" s="4"/>
      <c r="W787" s="4"/>
      <c r="X787" s="4"/>
      <c r="Y787" s="4"/>
      <c r="Z787" s="4"/>
    </row>
    <row r="788" ht="12.75" customHeight="1">
      <c r="A788" s="9" t="s">
        <v>2639</v>
      </c>
      <c r="B788" s="10" t="s">
        <v>228</v>
      </c>
      <c r="C788" s="21" t="s">
        <v>2640</v>
      </c>
      <c r="D788" s="12">
        <v>1.0</v>
      </c>
      <c r="E788" s="27">
        <v>44349.0</v>
      </c>
      <c r="F788" s="14" t="str">
        <f>IF(Tabela18[[#This Row],[Estações]]="HMOFICINA","VMS",IFERROR(VLOOKUP(B788,'Cadastro Estacoes'!$A$2:$Z$201,26,0),""))</f>
        <v>#ERROR!</v>
      </c>
      <c r="G788" s="18" t="s">
        <v>67</v>
      </c>
      <c r="H788" s="18" t="s">
        <v>2641</v>
      </c>
      <c r="I788" s="18" t="s">
        <v>2642</v>
      </c>
      <c r="J788" s="18"/>
      <c r="K788" s="18"/>
      <c r="L788" s="18" t="s">
        <v>58</v>
      </c>
      <c r="M788" s="32">
        <v>44347.0</v>
      </c>
      <c r="N788" s="18" t="s">
        <v>78</v>
      </c>
      <c r="O788" s="20"/>
      <c r="P788" s="18" t="str">
        <f>IFERROR(VLOOKUP(B788,'Cadastro Estacoes'!$A:$B,2,0),"")</f>
        <v>SISMO®TAPAJOS</v>
      </c>
      <c r="Q788" s="4"/>
      <c r="R788" s="4"/>
      <c r="S788" s="4"/>
      <c r="T788" s="4"/>
      <c r="U788" s="4"/>
      <c r="V788" s="4"/>
      <c r="W788" s="4"/>
      <c r="X788" s="4"/>
      <c r="Y788" s="4"/>
      <c r="Z788" s="4"/>
    </row>
    <row r="789" ht="12.75" customHeight="1">
      <c r="A789" s="9" t="s">
        <v>2643</v>
      </c>
      <c r="B789" s="10" t="s">
        <v>1572</v>
      </c>
      <c r="C789" s="21" t="s">
        <v>2644</v>
      </c>
      <c r="D789" s="12">
        <v>1.0</v>
      </c>
      <c r="E789" s="27">
        <v>44377.0</v>
      </c>
      <c r="F789" s="14" t="str">
        <f>IF(Tabela18[[#This Row],[Estações]]="HMOFICINA","VMS",IFERROR(VLOOKUP(B789,'Cadastro Estacoes'!$A$2:$Z$201,26,0),""))</f>
        <v>#ERROR!</v>
      </c>
      <c r="G789" s="18" t="s">
        <v>67</v>
      </c>
      <c r="H789" s="18" t="s">
        <v>2645</v>
      </c>
      <c r="I789" s="18" t="s">
        <v>2646</v>
      </c>
      <c r="J789" s="18"/>
      <c r="K789" s="18" t="s">
        <v>23</v>
      </c>
      <c r="L789" s="18" t="s">
        <v>23</v>
      </c>
      <c r="M789" s="32">
        <v>44347.0</v>
      </c>
      <c r="N789" s="18" t="s">
        <v>2647</v>
      </c>
      <c r="O789" s="20">
        <v>44378.0</v>
      </c>
      <c r="P789" s="18" t="str">
        <f>IFERROR(VLOOKUP(B789,'Cadastro Estacoes'!$A:$B,2,0),"")</f>
        <v>SISMO®QUIRIRI</v>
      </c>
      <c r="Q789" s="4"/>
      <c r="R789" s="4"/>
      <c r="S789" s="4"/>
      <c r="T789" s="4"/>
      <c r="U789" s="4"/>
      <c r="V789" s="4"/>
      <c r="W789" s="4"/>
      <c r="X789" s="4"/>
      <c r="Y789" s="4"/>
      <c r="Z789" s="4"/>
    </row>
    <row r="790" ht="12.75" customHeight="1">
      <c r="A790" s="9" t="s">
        <v>2648</v>
      </c>
      <c r="B790" s="10" t="s">
        <v>301</v>
      </c>
      <c r="C790" s="21" t="s">
        <v>2649</v>
      </c>
      <c r="D790" s="12">
        <v>1.0</v>
      </c>
      <c r="E790" s="27">
        <v>44362.0</v>
      </c>
      <c r="F790" s="14" t="str">
        <f>IF(Tabela18[[#This Row],[Estações]]="HMOFICINA","VMS",IFERROR(VLOOKUP(B790,'Cadastro Estacoes'!$A$2:$Z$201,26,0),""))</f>
        <v>#ERROR!</v>
      </c>
      <c r="G790" s="18" t="s">
        <v>67</v>
      </c>
      <c r="H790" s="18" t="s">
        <v>2650</v>
      </c>
      <c r="I790" s="18" t="s">
        <v>2651</v>
      </c>
      <c r="J790" s="18"/>
      <c r="K790" s="18" t="s">
        <v>64</v>
      </c>
      <c r="L790" s="18" t="s">
        <v>23</v>
      </c>
      <c r="M790" s="32">
        <v>44347.0</v>
      </c>
      <c r="N790" s="18" t="s">
        <v>22</v>
      </c>
      <c r="O790" s="20">
        <v>44351.0</v>
      </c>
      <c r="P790" s="18" t="str">
        <f>IFERROR(VLOOKUP(B790,'Cadastro Estacoes'!$A:$B,2,0),"")</f>
        <v>SISMO®QUIRIRI</v>
      </c>
      <c r="Q790" s="4"/>
      <c r="R790" s="4"/>
      <c r="S790" s="4"/>
      <c r="T790" s="4"/>
      <c r="U790" s="4"/>
      <c r="V790" s="4"/>
      <c r="W790" s="4"/>
      <c r="X790" s="4"/>
      <c r="Y790" s="4"/>
      <c r="Z790" s="4"/>
    </row>
    <row r="791" ht="12.75" customHeight="1">
      <c r="A791" s="9" t="s">
        <v>2652</v>
      </c>
      <c r="B791" s="10" t="s">
        <v>465</v>
      </c>
      <c r="C791" s="21" t="s">
        <v>2653</v>
      </c>
      <c r="D791" s="12">
        <v>0.0</v>
      </c>
      <c r="E791" s="27">
        <v>44203.0</v>
      </c>
      <c r="F791" s="14" t="str">
        <f>IF(Tabela18[[#This Row],[Estações]]="HMOFICINA","VMS",IFERROR(VLOOKUP(B791,'Cadastro Estacoes'!$A$2:$Z$201,26,0),""))</f>
        <v>#ERROR!</v>
      </c>
      <c r="G791" s="18" t="s">
        <v>67</v>
      </c>
      <c r="H791" s="18" t="s">
        <v>2654</v>
      </c>
      <c r="I791" s="18"/>
      <c r="J791" s="18"/>
      <c r="K791" s="18" t="s">
        <v>33</v>
      </c>
      <c r="L791" s="18" t="s">
        <v>52</v>
      </c>
      <c r="M791" s="32">
        <v>44348.0</v>
      </c>
      <c r="N791" s="18" t="s">
        <v>22</v>
      </c>
      <c r="O791" s="20">
        <v>44348.0</v>
      </c>
      <c r="P791" s="18" t="str">
        <f>IFERROR(VLOOKUP(B791,'Cadastro Estacoes'!$A:$B,2,0),"")</f>
        <v>SISMO®ALEMOA</v>
      </c>
      <c r="Q791" s="4"/>
      <c r="R791" s="4"/>
      <c r="S791" s="4"/>
      <c r="T791" s="4"/>
      <c r="U791" s="4"/>
      <c r="V791" s="4"/>
      <c r="W791" s="4"/>
      <c r="X791" s="4"/>
      <c r="Y791" s="4"/>
      <c r="Z791" s="4"/>
    </row>
    <row r="792" ht="12.75" customHeight="1">
      <c r="A792" s="9" t="s">
        <v>2655</v>
      </c>
      <c r="B792" s="10" t="s">
        <v>228</v>
      </c>
      <c r="C792" s="21" t="s">
        <v>2656</v>
      </c>
      <c r="D792" s="12">
        <v>0.0</v>
      </c>
      <c r="E792" s="27">
        <v>44351.0</v>
      </c>
      <c r="F792" s="14" t="str">
        <f>IF(Tabela18[[#This Row],[Estações]]="HMOFICINA","VMS",IFERROR(VLOOKUP(B792,'Cadastro Estacoes'!$A$2:$Z$201,26,0),""))</f>
        <v>#ERROR!</v>
      </c>
      <c r="G792" s="18" t="s">
        <v>67</v>
      </c>
      <c r="H792" s="18"/>
      <c r="I792" s="18" t="s">
        <v>2657</v>
      </c>
      <c r="J792" s="18"/>
      <c r="K792" s="18" t="s">
        <v>58</v>
      </c>
      <c r="L792" s="18" t="s">
        <v>58</v>
      </c>
      <c r="M792" s="32">
        <v>44348.0</v>
      </c>
      <c r="N792" s="18" t="s">
        <v>22</v>
      </c>
      <c r="O792" s="20">
        <v>44349.0</v>
      </c>
      <c r="P792" s="18" t="str">
        <f>IFERROR(VLOOKUP(B792,'Cadastro Estacoes'!$A:$B,2,0),"")</f>
        <v>SISMO®TAPAJOS</v>
      </c>
      <c r="Q792" s="4"/>
      <c r="R792" s="4"/>
      <c r="S792" s="4"/>
      <c r="T792" s="4"/>
      <c r="U792" s="4"/>
      <c r="V792" s="4"/>
      <c r="W792" s="4"/>
      <c r="X792" s="4"/>
      <c r="Y792" s="4"/>
      <c r="Z792" s="4"/>
    </row>
    <row r="793" ht="12.75" customHeight="1">
      <c r="A793" s="9" t="s">
        <v>2658</v>
      </c>
      <c r="B793" s="10" t="s">
        <v>608</v>
      </c>
      <c r="C793" s="21" t="s">
        <v>2659</v>
      </c>
      <c r="D793" s="12">
        <v>3.0</v>
      </c>
      <c r="E793" s="27">
        <v>44412.0</v>
      </c>
      <c r="F793" s="14" t="str">
        <f>IF(Tabela18[[#This Row],[Estações]]="HMOFICINA","VMS",IFERROR(VLOOKUP(B793,'Cadastro Estacoes'!$A$2:$Z$201,26,0),""))</f>
        <v>#ERROR!</v>
      </c>
      <c r="G793" s="18" t="s">
        <v>67</v>
      </c>
      <c r="H793" s="18" t="s">
        <v>2660</v>
      </c>
      <c r="I793" s="18" t="s">
        <v>2661</v>
      </c>
      <c r="J793" s="18"/>
      <c r="K793" s="18" t="s">
        <v>52</v>
      </c>
      <c r="L793" s="18" t="s">
        <v>30</v>
      </c>
      <c r="M793" s="32">
        <v>44351.0</v>
      </c>
      <c r="N793" s="18" t="s">
        <v>78</v>
      </c>
      <c r="O793" s="20">
        <v>44379.0</v>
      </c>
      <c r="P793" s="18" t="str">
        <f>IFERROR(VLOOKUP(B793,'Cadastro Estacoes'!$A:$B,2,0),"")</f>
        <v>SISMO®COSAN</v>
      </c>
      <c r="Q793" s="4"/>
      <c r="R793" s="4"/>
      <c r="S793" s="4"/>
      <c r="T793" s="4"/>
      <c r="U793" s="4"/>
      <c r="V793" s="4"/>
      <c r="W793" s="4"/>
      <c r="X793" s="4"/>
      <c r="Y793" s="4"/>
      <c r="Z793" s="4"/>
    </row>
    <row r="794" ht="12.75" customHeight="1">
      <c r="A794" s="9" t="s">
        <v>2662</v>
      </c>
      <c r="B794" s="10" t="s">
        <v>1838</v>
      </c>
      <c r="C794" s="21" t="s">
        <v>2663</v>
      </c>
      <c r="D794" s="12">
        <v>0.0</v>
      </c>
      <c r="E794" s="27">
        <v>44381.0</v>
      </c>
      <c r="F794" s="14" t="str">
        <f>IF(Tabela18[[#This Row],[Estações]]="HMOFICINA","VMS",IFERROR(VLOOKUP(B794,'Cadastro Estacoes'!$A$2:$Z$201,26,0),""))</f>
        <v>#ERROR!</v>
      </c>
      <c r="G794" s="18" t="s">
        <v>67</v>
      </c>
      <c r="H794" s="18" t="s">
        <v>2664</v>
      </c>
      <c r="I794" s="18" t="s">
        <v>2665</v>
      </c>
      <c r="J794" s="18"/>
      <c r="K794" s="18" t="s">
        <v>23</v>
      </c>
      <c r="L794" s="18" t="s">
        <v>23</v>
      </c>
      <c r="M794" s="32">
        <v>44351.0</v>
      </c>
      <c r="N794" s="18" t="s">
        <v>78</v>
      </c>
      <c r="O794" s="20">
        <v>44355.0</v>
      </c>
      <c r="P794" s="18" t="str">
        <f>IFERROR(VLOOKUP(B794,'Cadastro Estacoes'!$A:$B,2,0),"")</f>
        <v>SISMO®BTS</v>
      </c>
      <c r="Q794" s="4"/>
      <c r="R794" s="4"/>
      <c r="S794" s="4"/>
      <c r="T794" s="4"/>
      <c r="U794" s="4"/>
      <c r="V794" s="4"/>
      <c r="W794" s="4"/>
      <c r="X794" s="4"/>
      <c r="Y794" s="4"/>
      <c r="Z794" s="4"/>
    </row>
    <row r="795" ht="12.75" customHeight="1">
      <c r="A795" s="9" t="s">
        <v>2666</v>
      </c>
      <c r="B795" s="10" t="s">
        <v>1170</v>
      </c>
      <c r="C795" s="21" t="s">
        <v>2667</v>
      </c>
      <c r="D795" s="12">
        <v>1.0</v>
      </c>
      <c r="E795" s="27">
        <v>44412.0</v>
      </c>
      <c r="F795" s="14" t="str">
        <f>IF(Tabela18[[#This Row],[Estações]]="HMOFICINA","VMS",IFERROR(VLOOKUP(B795,'Cadastro Estacoes'!$A$2:$Z$201,26,0),""))</f>
        <v>#ERROR!</v>
      </c>
      <c r="G795" s="18" t="s">
        <v>67</v>
      </c>
      <c r="H795" s="18" t="s">
        <v>2668</v>
      </c>
      <c r="I795" s="18" t="s">
        <v>2669</v>
      </c>
      <c r="J795" s="18"/>
      <c r="K795" s="18" t="s">
        <v>23</v>
      </c>
      <c r="L795" s="18" t="s">
        <v>23</v>
      </c>
      <c r="M795" s="32">
        <v>44351.0</v>
      </c>
      <c r="N795" s="18" t="s">
        <v>78</v>
      </c>
      <c r="O795" s="20">
        <v>44356.0</v>
      </c>
      <c r="P795" s="18" t="str">
        <f>IFERROR(VLOOKUP(B795,'Cadastro Estacoes'!$A:$B,2,0),"")</f>
        <v>SISMO®BTS</v>
      </c>
      <c r="Q795" s="4"/>
      <c r="R795" s="4"/>
      <c r="S795" s="4"/>
      <c r="T795" s="4"/>
      <c r="U795" s="4"/>
      <c r="V795" s="4"/>
      <c r="W795" s="4"/>
      <c r="X795" s="4"/>
      <c r="Y795" s="4"/>
      <c r="Z795" s="4"/>
    </row>
    <row r="796" ht="12.75" customHeight="1">
      <c r="A796" s="9" t="s">
        <v>2670</v>
      </c>
      <c r="B796" s="10" t="s">
        <v>1170</v>
      </c>
      <c r="C796" s="21" t="s">
        <v>2671</v>
      </c>
      <c r="D796" s="12">
        <v>1.0</v>
      </c>
      <c r="E796" s="27">
        <v>44412.0</v>
      </c>
      <c r="F796" s="14" t="str">
        <f>IF(Tabela18[[#This Row],[Estações]]="HMOFICINA","VMS",IFERROR(VLOOKUP(B796,'Cadastro Estacoes'!$A$2:$Z$201,26,0),""))</f>
        <v>#ERROR!</v>
      </c>
      <c r="G796" s="18" t="s">
        <v>67</v>
      </c>
      <c r="H796" s="18" t="s">
        <v>2672</v>
      </c>
      <c r="I796" s="18" t="s">
        <v>2673</v>
      </c>
      <c r="J796" s="18"/>
      <c r="K796" s="18" t="s">
        <v>23</v>
      </c>
      <c r="L796" s="18" t="s">
        <v>23</v>
      </c>
      <c r="M796" s="32">
        <v>44351.0</v>
      </c>
      <c r="N796" s="18" t="s">
        <v>78</v>
      </c>
      <c r="O796" s="20">
        <v>44356.0</v>
      </c>
      <c r="P796" s="18" t="str">
        <f>IFERROR(VLOOKUP(B796,'Cadastro Estacoes'!$A:$B,2,0),"")</f>
        <v>SISMO®BTS</v>
      </c>
      <c r="Q796" s="4"/>
      <c r="R796" s="4"/>
      <c r="S796" s="4"/>
      <c r="T796" s="4"/>
      <c r="U796" s="4"/>
      <c r="V796" s="4"/>
      <c r="W796" s="4"/>
      <c r="X796" s="4"/>
      <c r="Y796" s="4"/>
      <c r="Z796" s="4"/>
    </row>
    <row r="797" ht="12.75" customHeight="1">
      <c r="A797" s="9" t="s">
        <v>2674</v>
      </c>
      <c r="B797" s="10" t="s">
        <v>87</v>
      </c>
      <c r="C797" s="21" t="s">
        <v>2675</v>
      </c>
      <c r="D797" s="12">
        <v>0.0</v>
      </c>
      <c r="E797" s="27">
        <v>44355.0</v>
      </c>
      <c r="F797" s="14" t="str">
        <f>IF(Tabela18[[#This Row],[Estações]]="HMOFICINA","VMS",IFERROR(VLOOKUP(B797,'Cadastro Estacoes'!$A$2:$Z$201,26,0),""))</f>
        <v>#ERROR!</v>
      </c>
      <c r="G797" s="18" t="s">
        <v>67</v>
      </c>
      <c r="H797" s="18" t="s">
        <v>2676</v>
      </c>
      <c r="I797" s="18"/>
      <c r="J797" s="18"/>
      <c r="K797" s="18" t="s">
        <v>52</v>
      </c>
      <c r="L797" s="18" t="s">
        <v>30</v>
      </c>
      <c r="M797" s="32">
        <v>44354.0</v>
      </c>
      <c r="N797" s="18" t="s">
        <v>78</v>
      </c>
      <c r="O797" s="20">
        <v>44355.0</v>
      </c>
      <c r="P797" s="18" t="str">
        <f>IFERROR(VLOOKUP(B797,'Cadastro Estacoes'!$A:$B,2,0),"")</f>
        <v>SISMO®PSE</v>
      </c>
      <c r="Q797" s="4"/>
      <c r="R797" s="4"/>
      <c r="S797" s="4"/>
      <c r="T797" s="4"/>
      <c r="U797" s="4"/>
      <c r="V797" s="4"/>
      <c r="W797" s="4"/>
      <c r="X797" s="4"/>
      <c r="Y797" s="4"/>
      <c r="Z797" s="4"/>
    </row>
    <row r="798" ht="12.75" customHeight="1">
      <c r="A798" s="9" t="s">
        <v>2677</v>
      </c>
      <c r="B798" s="10" t="s">
        <v>301</v>
      </c>
      <c r="C798" s="21" t="s">
        <v>2678</v>
      </c>
      <c r="D798" s="12">
        <v>2.0</v>
      </c>
      <c r="E798" s="27">
        <v>44356.0</v>
      </c>
      <c r="F798" s="14" t="str">
        <f>IF(Tabela18[[#This Row],[Estações]]="HMOFICINA","VMS",IFERROR(VLOOKUP(B798,'Cadastro Estacoes'!$A$2:$Z$201,26,0),""))</f>
        <v>#ERROR!</v>
      </c>
      <c r="G798" s="18" t="s">
        <v>67</v>
      </c>
      <c r="H798" s="18" t="s">
        <v>2679</v>
      </c>
      <c r="I798" s="18" t="s">
        <v>2680</v>
      </c>
      <c r="J798" s="18"/>
      <c r="K798" s="18" t="s">
        <v>2501</v>
      </c>
      <c r="L798" s="18" t="s">
        <v>19</v>
      </c>
      <c r="M798" s="32">
        <v>44354.0</v>
      </c>
      <c r="N798" s="18" t="s">
        <v>22</v>
      </c>
      <c r="O798" s="20">
        <v>44354.0</v>
      </c>
      <c r="P798" s="18" t="str">
        <f>IFERROR(VLOOKUP(B798,'Cadastro Estacoes'!$A:$B,2,0),"")</f>
        <v>SISMO®QUIRIRI</v>
      </c>
      <c r="Q798" s="4"/>
      <c r="R798" s="4"/>
      <c r="S798" s="4"/>
      <c r="T798" s="4"/>
      <c r="U798" s="4"/>
      <c r="V798" s="4"/>
      <c r="W798" s="4"/>
      <c r="X798" s="4"/>
      <c r="Y798" s="4"/>
      <c r="Z798" s="4"/>
    </row>
    <row r="799" ht="12.75" customHeight="1">
      <c r="A799" s="9" t="s">
        <v>2681</v>
      </c>
      <c r="B799" s="10" t="s">
        <v>138</v>
      </c>
      <c r="C799" s="21" t="s">
        <v>2682</v>
      </c>
      <c r="D799" s="12">
        <v>1.0</v>
      </c>
      <c r="E799" s="27">
        <v>44357.0</v>
      </c>
      <c r="F799" s="14" t="str">
        <f>IF(Tabela18[[#This Row],[Estações]]="HMOFICINA","VMS",IFERROR(VLOOKUP(B799,'Cadastro Estacoes'!$A$2:$Z$201,26,0),""))</f>
        <v>#ERROR!</v>
      </c>
      <c r="G799" s="18" t="s">
        <v>67</v>
      </c>
      <c r="H799" s="18" t="s">
        <v>2683</v>
      </c>
      <c r="I799" s="18"/>
      <c r="J799" s="18"/>
      <c r="K799" s="18" t="s">
        <v>19</v>
      </c>
      <c r="L799" s="18" t="s">
        <v>8</v>
      </c>
      <c r="M799" s="32">
        <v>44355.0</v>
      </c>
      <c r="N799" s="18" t="s">
        <v>78</v>
      </c>
      <c r="O799" s="20">
        <v>44361.0</v>
      </c>
      <c r="P799" s="18" t="str">
        <f>IFERROR(VLOOKUP(B799,'Cadastro Estacoes'!$A:$B,2,0),"")</f>
        <v>SISMO®VALEPDM</v>
      </c>
      <c r="Q799" s="4"/>
      <c r="R799" s="4"/>
      <c r="S799" s="4"/>
      <c r="T799" s="4"/>
      <c r="U799" s="4"/>
      <c r="V799" s="4"/>
      <c r="W799" s="4"/>
      <c r="X799" s="4"/>
      <c r="Y799" s="4"/>
      <c r="Z799" s="4"/>
    </row>
    <row r="800" ht="12.75" customHeight="1">
      <c r="A800" s="9" t="s">
        <v>2684</v>
      </c>
      <c r="B800" s="10" t="s">
        <v>1655</v>
      </c>
      <c r="C800" s="21" t="s">
        <v>2685</v>
      </c>
      <c r="D800" s="12">
        <v>1.0</v>
      </c>
      <c r="E800" s="27">
        <v>44418.0</v>
      </c>
      <c r="F800" s="14" t="str">
        <f>IF(Tabela18[[#This Row],[Estações]]="HMOFICINA","VMS",IFERROR(VLOOKUP(B800,'Cadastro Estacoes'!$A$2:$Z$201,26,0),""))</f>
        <v>#ERROR!</v>
      </c>
      <c r="G800" s="18" t="s">
        <v>67</v>
      </c>
      <c r="H800" s="18"/>
      <c r="I800" s="18"/>
      <c r="J800" s="18"/>
      <c r="K800" s="18" t="s">
        <v>23</v>
      </c>
      <c r="L800" s="18" t="s">
        <v>40</v>
      </c>
      <c r="M800" s="32">
        <v>44356.0</v>
      </c>
      <c r="N800" s="18" t="s">
        <v>78</v>
      </c>
      <c r="O800" s="20">
        <v>44363.0</v>
      </c>
      <c r="P800" s="18" t="str">
        <f>IFERROR(VLOOKUP(B800,'Cadastro Estacoes'!$A:$B,2,0),"")</f>
        <v>SISMO®ALEMOA</v>
      </c>
      <c r="Q800" s="4"/>
      <c r="R800" s="4"/>
      <c r="S800" s="4"/>
      <c r="T800" s="4"/>
      <c r="U800" s="4"/>
      <c r="V800" s="4"/>
      <c r="W800" s="4"/>
      <c r="X800" s="4"/>
      <c r="Y800" s="4"/>
      <c r="Z800" s="4"/>
    </row>
    <row r="801" ht="12.75" customHeight="1">
      <c r="A801" s="9" t="s">
        <v>2686</v>
      </c>
      <c r="B801" s="10" t="s">
        <v>1655</v>
      </c>
      <c r="C801" s="21" t="s">
        <v>2687</v>
      </c>
      <c r="D801" s="12">
        <v>1.0</v>
      </c>
      <c r="E801" s="27">
        <v>44418.0</v>
      </c>
      <c r="F801" s="14" t="str">
        <f>IF(Tabela18[[#This Row],[Estações]]="HMOFICINA","VMS",IFERROR(VLOOKUP(B801,'Cadastro Estacoes'!$A$2:$Z$201,26,0),""))</f>
        <v>#ERROR!</v>
      </c>
      <c r="G801" s="18" t="s">
        <v>67</v>
      </c>
      <c r="H801" s="18" t="s">
        <v>2688</v>
      </c>
      <c r="I801" s="18"/>
      <c r="J801" s="18"/>
      <c r="K801" s="18" t="s">
        <v>23</v>
      </c>
      <c r="L801" s="18" t="s">
        <v>40</v>
      </c>
      <c r="M801" s="32">
        <v>44356.0</v>
      </c>
      <c r="N801" s="18" t="s">
        <v>78</v>
      </c>
      <c r="O801" s="20">
        <v>44363.0</v>
      </c>
      <c r="P801" s="18" t="str">
        <f>IFERROR(VLOOKUP(B801,'Cadastro Estacoes'!$A:$B,2,0),"")</f>
        <v>SISMO®ALEMOA</v>
      </c>
      <c r="Q801" s="4"/>
      <c r="R801" s="4"/>
      <c r="S801" s="4"/>
      <c r="T801" s="4"/>
      <c r="U801" s="4"/>
      <c r="V801" s="4"/>
      <c r="W801" s="4"/>
      <c r="X801" s="4"/>
      <c r="Y801" s="4"/>
      <c r="Z801" s="4"/>
    </row>
    <row r="802" ht="12.75" customHeight="1">
      <c r="A802" s="9" t="s">
        <v>2689</v>
      </c>
      <c r="B802" s="10" t="s">
        <v>1223</v>
      </c>
      <c r="C802" s="21" t="s">
        <v>2690</v>
      </c>
      <c r="D802" s="12">
        <v>0.0</v>
      </c>
      <c r="E802" s="27">
        <v>44363.0</v>
      </c>
      <c r="F802" s="14" t="str">
        <f>IF(Tabela18[[#This Row],[Estações]]="HMOFICINA","VMS",IFERROR(VLOOKUP(B802,'Cadastro Estacoes'!$A$2:$Z$201,26,0),""))</f>
        <v>#ERROR!</v>
      </c>
      <c r="G802" s="18" t="s">
        <v>67</v>
      </c>
      <c r="H802" s="18" t="s">
        <v>2691</v>
      </c>
      <c r="I802" s="34" t="s">
        <v>2692</v>
      </c>
      <c r="J802" s="18">
        <v>5.0</v>
      </c>
      <c r="K802" s="18"/>
      <c r="L802" s="18" t="s">
        <v>19</v>
      </c>
      <c r="M802" s="32">
        <v>44356.0</v>
      </c>
      <c r="N802" s="18" t="s">
        <v>78</v>
      </c>
      <c r="O802" s="20">
        <v>44361.0</v>
      </c>
      <c r="P802" s="18" t="str">
        <f>IFERROR(VLOOKUP(B802,'Cadastro Estacoes'!$A:$B,2,0),"")</f>
        <v>SISMO®VALEPDM</v>
      </c>
      <c r="Q802" s="4"/>
      <c r="R802" s="4"/>
      <c r="S802" s="4"/>
      <c r="T802" s="4"/>
      <c r="U802" s="4"/>
      <c r="V802" s="4"/>
      <c r="W802" s="4"/>
      <c r="X802" s="4"/>
      <c r="Y802" s="4"/>
      <c r="Z802" s="4"/>
    </row>
    <row r="803" ht="12.75" customHeight="1">
      <c r="A803" s="9" t="s">
        <v>2693</v>
      </c>
      <c r="B803" s="10" t="s">
        <v>1613</v>
      </c>
      <c r="C803" s="21" t="s">
        <v>2694</v>
      </c>
      <c r="D803" s="12">
        <v>1.0</v>
      </c>
      <c r="E803" s="27">
        <v>44418.0</v>
      </c>
      <c r="F803" s="14" t="str">
        <f>IF(Tabela18[[#This Row],[Estações]]="HMOFICINA","VMS",IFERROR(VLOOKUP(B803,'Cadastro Estacoes'!$A$2:$Z$201,26,0),""))</f>
        <v>#ERROR!</v>
      </c>
      <c r="G803" s="18" t="s">
        <v>67</v>
      </c>
      <c r="H803" s="18" t="s">
        <v>2695</v>
      </c>
      <c r="I803" s="18"/>
      <c r="J803" s="18"/>
      <c r="K803" s="18" t="s">
        <v>52</v>
      </c>
      <c r="L803" s="18" t="s">
        <v>40</v>
      </c>
      <c r="M803" s="32">
        <v>44356.0</v>
      </c>
      <c r="N803" s="18" t="s">
        <v>78</v>
      </c>
      <c r="O803" s="20">
        <v>44511.0</v>
      </c>
      <c r="P803" s="18" t="str">
        <f>IFERROR(VLOOKUP(B803,'Cadastro Estacoes'!$A:$B,2,0),"")</f>
        <v>SISMO®SUAPEBR</v>
      </c>
      <c r="Q803" s="4"/>
      <c r="R803" s="4"/>
      <c r="S803" s="4"/>
      <c r="T803" s="4"/>
      <c r="U803" s="4"/>
      <c r="V803" s="4"/>
      <c r="W803" s="4"/>
      <c r="X803" s="4"/>
      <c r="Y803" s="4"/>
      <c r="Z803" s="4"/>
    </row>
    <row r="804" ht="12.75" customHeight="1">
      <c r="A804" s="9" t="s">
        <v>2696</v>
      </c>
      <c r="B804" s="10" t="s">
        <v>1613</v>
      </c>
      <c r="C804" s="21" t="s">
        <v>2685</v>
      </c>
      <c r="D804" s="12">
        <v>1.0</v>
      </c>
      <c r="E804" s="27">
        <v>44418.0</v>
      </c>
      <c r="F804" s="14" t="str">
        <f>IF(Tabela18[[#This Row],[Estações]]="HMOFICINA","VMS",IFERROR(VLOOKUP(B804,'Cadastro Estacoes'!$A$2:$Z$201,26,0),""))</f>
        <v>#ERROR!</v>
      </c>
      <c r="G804" s="18" t="s">
        <v>67</v>
      </c>
      <c r="H804" s="18"/>
      <c r="I804" s="18"/>
      <c r="J804" s="18"/>
      <c r="K804" s="18" t="s">
        <v>52</v>
      </c>
      <c r="L804" s="18" t="s">
        <v>40</v>
      </c>
      <c r="M804" s="32">
        <v>44356.0</v>
      </c>
      <c r="N804" s="18" t="s">
        <v>78</v>
      </c>
      <c r="O804" s="20">
        <v>44511.0</v>
      </c>
      <c r="P804" s="18" t="str">
        <f>IFERROR(VLOOKUP(B804,'Cadastro Estacoes'!$A:$B,2,0),"")</f>
        <v>SISMO®SUAPEBR</v>
      </c>
      <c r="Q804" s="4"/>
      <c r="R804" s="4"/>
      <c r="S804" s="4"/>
      <c r="T804" s="4"/>
      <c r="U804" s="4"/>
      <c r="V804" s="4"/>
      <c r="W804" s="4"/>
      <c r="X804" s="4"/>
      <c r="Y804" s="4"/>
      <c r="Z804" s="4"/>
    </row>
    <row r="805" ht="12.75" customHeight="1">
      <c r="A805" s="9" t="s">
        <v>2697</v>
      </c>
      <c r="B805" s="10" t="s">
        <v>1572</v>
      </c>
      <c r="C805" s="21" t="s">
        <v>2698</v>
      </c>
      <c r="D805" s="12">
        <v>0.0</v>
      </c>
      <c r="E805" s="27">
        <v>44418.0</v>
      </c>
      <c r="F805" s="14" t="str">
        <f>IF(Tabela18[[#This Row],[Estações]]="HMOFICINA","VMS",IFERROR(VLOOKUP(B805,'Cadastro Estacoes'!$A$2:$Z$201,26,0),""))</f>
        <v>#ERROR!</v>
      </c>
      <c r="G805" s="18" t="s">
        <v>67</v>
      </c>
      <c r="H805" s="18" t="s">
        <v>2699</v>
      </c>
      <c r="I805" s="18"/>
      <c r="J805" s="18">
        <v>1.0</v>
      </c>
      <c r="K805" s="18" t="s">
        <v>23</v>
      </c>
      <c r="L805" s="18" t="s">
        <v>19</v>
      </c>
      <c r="M805" s="32">
        <v>44356.0</v>
      </c>
      <c r="N805" s="18" t="s">
        <v>78</v>
      </c>
      <c r="O805" s="20">
        <v>44441.0</v>
      </c>
      <c r="P805" s="18" t="str">
        <f>IFERROR(VLOOKUP(B805,'Cadastro Estacoes'!$A:$B,2,0),"")</f>
        <v>SISMO®QUIRIRI</v>
      </c>
      <c r="Q805" s="4"/>
      <c r="R805" s="4"/>
      <c r="S805" s="4"/>
      <c r="T805" s="4"/>
      <c r="U805" s="4"/>
      <c r="V805" s="4"/>
      <c r="W805" s="4"/>
      <c r="X805" s="4"/>
      <c r="Y805" s="4"/>
      <c r="Z805" s="4"/>
    </row>
    <row r="806" ht="12.75" customHeight="1">
      <c r="A806" s="9" t="s">
        <v>2700</v>
      </c>
      <c r="B806" s="10" t="s">
        <v>791</v>
      </c>
      <c r="C806" s="21" t="s">
        <v>2701</v>
      </c>
      <c r="D806" s="12">
        <v>0.0</v>
      </c>
      <c r="E806" s="27">
        <v>44362.0</v>
      </c>
      <c r="F806" s="14" t="str">
        <f>IF(Tabela18[[#This Row],[Estações]]="HMOFICINA","VMS",IFERROR(VLOOKUP(B806,'Cadastro Estacoes'!$A$2:$Z$201,26,0),""))</f>
        <v>#ERROR!</v>
      </c>
      <c r="G806" s="18" t="s">
        <v>67</v>
      </c>
      <c r="H806" s="36" t="s">
        <v>2702</v>
      </c>
      <c r="I806" s="43" t="s">
        <v>2703</v>
      </c>
      <c r="J806" s="18"/>
      <c r="K806" s="18"/>
      <c r="L806" s="18" t="s">
        <v>52</v>
      </c>
      <c r="M806" s="32">
        <v>44358.0</v>
      </c>
      <c r="N806" s="18" t="s">
        <v>2647</v>
      </c>
      <c r="O806" s="20">
        <v>44533.0</v>
      </c>
      <c r="P806" s="18" t="str">
        <f>IFERROR(VLOOKUP(B806,'Cadastro Estacoes'!$A:$B,2,0),"")</f>
        <v>SISMO®UBU</v>
      </c>
      <c r="Q806" s="4"/>
      <c r="R806" s="4"/>
      <c r="S806" s="4"/>
      <c r="T806" s="4"/>
      <c r="U806" s="4"/>
      <c r="V806" s="4"/>
      <c r="W806" s="4"/>
      <c r="X806" s="4"/>
      <c r="Y806" s="4"/>
      <c r="Z806" s="4"/>
    </row>
    <row r="807" ht="12.75" customHeight="1">
      <c r="A807" s="9" t="s">
        <v>2704</v>
      </c>
      <c r="B807" s="10" t="s">
        <v>651</v>
      </c>
      <c r="C807" s="21" t="s">
        <v>2705</v>
      </c>
      <c r="D807" s="12">
        <v>0.0</v>
      </c>
      <c r="E807" s="27">
        <v>44362.0</v>
      </c>
      <c r="F807" s="14" t="str">
        <f>IF(Tabela18[[#This Row],[Estações]]="HMOFICINA","VMS",IFERROR(VLOOKUP(B807,'Cadastro Estacoes'!$A$2:$Z$201,26,0),""))</f>
        <v>#ERROR!</v>
      </c>
      <c r="G807" s="18" t="s">
        <v>67</v>
      </c>
      <c r="H807" s="36" t="s">
        <v>2702</v>
      </c>
      <c r="I807" s="43" t="s">
        <v>2706</v>
      </c>
      <c r="J807" s="18"/>
      <c r="K807" s="18"/>
      <c r="L807" s="18" t="s">
        <v>52</v>
      </c>
      <c r="M807" s="32">
        <v>44358.0</v>
      </c>
      <c r="N807" s="18" t="s">
        <v>2647</v>
      </c>
      <c r="O807" s="20">
        <v>44533.0</v>
      </c>
      <c r="P807" s="18" t="str">
        <f>IFERROR(VLOOKUP(B807,'Cadastro Estacoes'!$A:$B,2,0),"")</f>
        <v>SISMO®UBU</v>
      </c>
      <c r="Q807" s="4"/>
      <c r="R807" s="4"/>
      <c r="S807" s="4"/>
      <c r="T807" s="4"/>
      <c r="U807" s="4"/>
      <c r="V807" s="4"/>
      <c r="W807" s="4"/>
      <c r="X807" s="4"/>
      <c r="Y807" s="4"/>
      <c r="Z807" s="4"/>
    </row>
    <row r="808" ht="12.75" customHeight="1">
      <c r="A808" s="9" t="s">
        <v>2707</v>
      </c>
      <c r="B808" s="10" t="s">
        <v>661</v>
      </c>
      <c r="C808" s="21" t="s">
        <v>2708</v>
      </c>
      <c r="D808" s="12">
        <v>2.0</v>
      </c>
      <c r="E808" s="27">
        <v>44388.0</v>
      </c>
      <c r="F808" s="14" t="str">
        <f>IF(Tabela18[[#This Row],[Estações]]="HMOFICINA","VMS",IFERROR(VLOOKUP(B808,'Cadastro Estacoes'!$A$2:$Z$201,26,0),""))</f>
        <v>#ERROR!</v>
      </c>
      <c r="G808" s="18" t="s">
        <v>67</v>
      </c>
      <c r="H808" s="18"/>
      <c r="I808" s="18" t="s">
        <v>2709</v>
      </c>
      <c r="J808" s="18"/>
      <c r="K808" s="18" t="s">
        <v>26</v>
      </c>
      <c r="L808" s="18" t="s">
        <v>52</v>
      </c>
      <c r="M808" s="32">
        <v>44358.0</v>
      </c>
      <c r="N808" s="18" t="s">
        <v>78</v>
      </c>
      <c r="O808" s="20"/>
      <c r="P808" s="18" t="str">
        <f>IFERROR(VLOOKUP(B808,'Cadastro Estacoes'!$A:$B,2,0),"")</f>
        <v>SISMO®UBU</v>
      </c>
      <c r="Q808" s="4"/>
      <c r="R808" s="4"/>
      <c r="S808" s="4"/>
      <c r="T808" s="4"/>
      <c r="U808" s="4"/>
      <c r="V808" s="4"/>
      <c r="W808" s="4"/>
      <c r="X808" s="4"/>
      <c r="Y808" s="4"/>
      <c r="Z808" s="4"/>
    </row>
    <row r="809" ht="12.75" customHeight="1">
      <c r="A809" s="9" t="s">
        <v>2710</v>
      </c>
      <c r="B809" s="10" t="s">
        <v>465</v>
      </c>
      <c r="C809" s="21" t="s">
        <v>2711</v>
      </c>
      <c r="D809" s="12">
        <v>1.0</v>
      </c>
      <c r="E809" s="27">
        <v>44388.0</v>
      </c>
      <c r="F809" s="14" t="str">
        <f>IF(Tabela18[[#This Row],[Estações]]="HMOFICINA","VMS",IFERROR(VLOOKUP(B809,'Cadastro Estacoes'!$A$2:$Z$201,26,0),""))</f>
        <v>#ERROR!</v>
      </c>
      <c r="G809" s="18" t="s">
        <v>67</v>
      </c>
      <c r="H809" s="18" t="s">
        <v>2712</v>
      </c>
      <c r="I809" s="18" t="s">
        <v>2713</v>
      </c>
      <c r="J809" s="18"/>
      <c r="K809" s="18" t="s">
        <v>33</v>
      </c>
      <c r="L809" s="18" t="s">
        <v>52</v>
      </c>
      <c r="M809" s="32">
        <v>44358.0</v>
      </c>
      <c r="N809" s="18" t="s">
        <v>22</v>
      </c>
      <c r="O809" s="20">
        <v>44363.0</v>
      </c>
      <c r="P809" s="18" t="str">
        <f>IFERROR(VLOOKUP(B809,'Cadastro Estacoes'!$A:$B,2,0),"")</f>
        <v>SISMO®ALEMOA</v>
      </c>
      <c r="Q809" s="4"/>
      <c r="R809" s="4"/>
      <c r="S809" s="4"/>
      <c r="T809" s="4"/>
      <c r="U809" s="4"/>
      <c r="V809" s="4"/>
      <c r="W809" s="4"/>
      <c r="X809" s="4"/>
      <c r="Y809" s="4"/>
      <c r="Z809" s="4"/>
    </row>
    <row r="810" ht="12.75" customHeight="1">
      <c r="A810" s="9" t="s">
        <v>2714</v>
      </c>
      <c r="B810" s="10" t="s">
        <v>87</v>
      </c>
      <c r="C810" s="21" t="s">
        <v>2715</v>
      </c>
      <c r="D810" s="12">
        <v>0.0</v>
      </c>
      <c r="E810" s="27">
        <v>44417.0</v>
      </c>
      <c r="F810" s="14" t="str">
        <f>IF(Tabela18[[#This Row],[Estações]]="HMOFICINA","VMS",IFERROR(VLOOKUP(B810,'Cadastro Estacoes'!$A$2:$Z$201,26,0),""))</f>
        <v>#ERROR!</v>
      </c>
      <c r="G810" s="18" t="s">
        <v>67</v>
      </c>
      <c r="H810" s="18" t="s">
        <v>2716</v>
      </c>
      <c r="I810" s="18"/>
      <c r="J810" s="18"/>
      <c r="K810" s="18" t="s">
        <v>23</v>
      </c>
      <c r="L810" s="18" t="s">
        <v>52</v>
      </c>
      <c r="M810" s="32">
        <v>44358.0</v>
      </c>
      <c r="N810" s="18" t="s">
        <v>78</v>
      </c>
      <c r="O810" s="20">
        <v>44508.0</v>
      </c>
      <c r="P810" s="18" t="str">
        <f>IFERROR(VLOOKUP(B810,'Cadastro Estacoes'!$A:$B,2,0),"")</f>
        <v>SISMO®PSE</v>
      </c>
      <c r="Q810" s="4"/>
      <c r="R810" s="4"/>
      <c r="S810" s="4"/>
      <c r="T810" s="4"/>
      <c r="U810" s="4"/>
      <c r="V810" s="4"/>
      <c r="W810" s="4"/>
      <c r="X810" s="4"/>
      <c r="Y810" s="4"/>
      <c r="Z810" s="4"/>
    </row>
    <row r="811" ht="12.75" customHeight="1">
      <c r="A811" s="9" t="s">
        <v>2717</v>
      </c>
      <c r="B811" s="10" t="s">
        <v>348</v>
      </c>
      <c r="C811" s="21" t="s">
        <v>2718</v>
      </c>
      <c r="D811" s="12">
        <v>1.0</v>
      </c>
      <c r="E811" s="27">
        <v>44378.0</v>
      </c>
      <c r="F811" s="14" t="str">
        <f>IF(Tabela18[[#This Row],[Estações]]="HMOFICINA","VMS",IFERROR(VLOOKUP(B811,'Cadastro Estacoes'!$A$2:$Z$201,26,0),""))</f>
        <v>#ERROR!</v>
      </c>
      <c r="G811" s="18" t="s">
        <v>67</v>
      </c>
      <c r="H811" s="18"/>
      <c r="I811" s="18"/>
      <c r="J811" s="18"/>
      <c r="K811" s="18"/>
      <c r="L811" s="18" t="s">
        <v>40</v>
      </c>
      <c r="M811" s="32">
        <v>44358.0</v>
      </c>
      <c r="N811" s="18" t="s">
        <v>78</v>
      </c>
      <c r="O811" s="20">
        <v>44379.0</v>
      </c>
      <c r="P811" s="18" t="str">
        <f>IFERROR(VLOOKUP(B811,'Cadastro Estacoes'!$A:$B,2,0),"")</f>
        <v>SISMO®ALUMAR</v>
      </c>
      <c r="Q811" s="4"/>
      <c r="R811" s="4"/>
      <c r="S811" s="4"/>
      <c r="T811" s="4"/>
      <c r="U811" s="4"/>
      <c r="V811" s="4"/>
      <c r="W811" s="4"/>
      <c r="X811" s="4"/>
      <c r="Y811" s="4"/>
      <c r="Z811" s="4"/>
    </row>
    <row r="812" ht="12.75" customHeight="1">
      <c r="A812" s="9" t="s">
        <v>2719</v>
      </c>
      <c r="B812" s="10" t="s">
        <v>1655</v>
      </c>
      <c r="C812" s="21" t="s">
        <v>2214</v>
      </c>
      <c r="D812" s="12">
        <v>3.0</v>
      </c>
      <c r="E812" s="27">
        <v>44470.0</v>
      </c>
      <c r="F812" s="14" t="str">
        <f>IF(Tabela18[[#This Row],[Estações]]="HMOFICINA","VMS",IFERROR(VLOOKUP(B812,'Cadastro Estacoes'!$A$2:$Z$201,26,0),""))</f>
        <v>#ERROR!</v>
      </c>
      <c r="G812" s="18" t="s">
        <v>67</v>
      </c>
      <c r="H812" s="18"/>
      <c r="I812" s="18" t="s">
        <v>322</v>
      </c>
      <c r="J812" s="18"/>
      <c r="K812" s="18" t="s">
        <v>58</v>
      </c>
      <c r="L812" s="18" t="s">
        <v>52</v>
      </c>
      <c r="M812" s="32">
        <v>44358.0</v>
      </c>
      <c r="N812" s="18" t="s">
        <v>78</v>
      </c>
      <c r="O812" s="20"/>
      <c r="P812" s="18" t="str">
        <f>IFERROR(VLOOKUP(B812,'Cadastro Estacoes'!$A:$B,2,0),"")</f>
        <v>SISMO®ALEMOA</v>
      </c>
      <c r="Q812" s="4"/>
      <c r="R812" s="4"/>
      <c r="S812" s="4"/>
      <c r="T812" s="4"/>
      <c r="U812" s="4"/>
      <c r="V812" s="4"/>
      <c r="W812" s="4"/>
      <c r="X812" s="4"/>
      <c r="Y812" s="4"/>
      <c r="Z812" s="4"/>
    </row>
    <row r="813" ht="12.75" customHeight="1">
      <c r="A813" s="9" t="s">
        <v>2720</v>
      </c>
      <c r="B813" s="10" t="s">
        <v>74</v>
      </c>
      <c r="C813" s="21" t="s">
        <v>2721</v>
      </c>
      <c r="D813" s="12">
        <v>2.0</v>
      </c>
      <c r="E813" s="27"/>
      <c r="F813" s="14" t="str">
        <f>IF(Tabela18[[#This Row],[Estações]]="HMOFICINA","VMS",IFERROR(VLOOKUP(B813,'Cadastro Estacoes'!$A$2:$Z$201,26,0),""))</f>
        <v>#ERROR!</v>
      </c>
      <c r="G813" s="18" t="s">
        <v>67</v>
      </c>
      <c r="H813" s="18" t="s">
        <v>2722</v>
      </c>
      <c r="I813" s="18" t="s">
        <v>2723</v>
      </c>
      <c r="J813" s="18"/>
      <c r="K813" s="18" t="s">
        <v>23</v>
      </c>
      <c r="L813" s="18" t="s">
        <v>52</v>
      </c>
      <c r="M813" s="32">
        <v>44361.0</v>
      </c>
      <c r="N813" s="18" t="s">
        <v>78</v>
      </c>
      <c r="O813" s="20">
        <v>44488.0</v>
      </c>
      <c r="P813" s="18" t="str">
        <f>IFERROR(VLOOKUP(B813,'Cadastro Estacoes'!$A:$B,2,0),"")</f>
        <v>SISMO®CSN</v>
      </c>
      <c r="Q813" s="4"/>
      <c r="R813" s="4"/>
      <c r="S813" s="4"/>
      <c r="T813" s="4"/>
      <c r="U813" s="4"/>
      <c r="V813" s="4"/>
      <c r="W813" s="4"/>
      <c r="X813" s="4"/>
      <c r="Y813" s="4"/>
      <c r="Z813" s="4"/>
    </row>
    <row r="814" ht="12.75" customHeight="1">
      <c r="A814" s="9" t="s">
        <v>2724</v>
      </c>
      <c r="B814" s="10" t="s">
        <v>1157</v>
      </c>
      <c r="C814" s="21" t="s">
        <v>2725</v>
      </c>
      <c r="D814" s="12">
        <v>2.0</v>
      </c>
      <c r="E814" s="27">
        <v>44454.0</v>
      </c>
      <c r="F814" s="14" t="str">
        <f>IF(Tabela18[[#This Row],[Estações]]="HMOFICINA","VMS",IFERROR(VLOOKUP(B814,'Cadastro Estacoes'!$A$2:$Z$201,26,0),""))</f>
        <v>#ERROR!</v>
      </c>
      <c r="G814" s="18" t="s">
        <v>67</v>
      </c>
      <c r="H814" s="18" t="s">
        <v>2726</v>
      </c>
      <c r="I814" s="18" t="s">
        <v>2727</v>
      </c>
      <c r="J814" s="18"/>
      <c r="K814" s="18"/>
      <c r="L814" s="18" t="s">
        <v>23</v>
      </c>
      <c r="M814" s="32">
        <v>44362.0</v>
      </c>
      <c r="N814" s="18" t="s">
        <v>78</v>
      </c>
      <c r="O814" s="20"/>
      <c r="P814" s="18" t="str">
        <f>IFERROR(VLOOKUP(B814,'Cadastro Estacoes'!$A:$B,2,0),"")</f>
        <v>SISMO®BTS</v>
      </c>
      <c r="Q814" s="4"/>
      <c r="R814" s="4"/>
      <c r="S814" s="4"/>
      <c r="T814" s="4"/>
      <c r="U814" s="4"/>
      <c r="V814" s="4"/>
      <c r="W814" s="4"/>
      <c r="X814" s="4"/>
      <c r="Y814" s="4"/>
      <c r="Z814" s="4"/>
    </row>
    <row r="815" ht="12.75" customHeight="1">
      <c r="A815" s="9" t="s">
        <v>2728</v>
      </c>
      <c r="B815" s="10" t="s">
        <v>1157</v>
      </c>
      <c r="C815" s="21" t="s">
        <v>2729</v>
      </c>
      <c r="D815" s="12">
        <v>1.0</v>
      </c>
      <c r="E815" s="27">
        <v>44423.0</v>
      </c>
      <c r="F815" s="14" t="str">
        <f>IF(Tabela18[[#This Row],[Estações]]="HMOFICINA","VMS",IFERROR(VLOOKUP(B815,'Cadastro Estacoes'!$A$2:$Z$201,26,0),""))</f>
        <v>#ERROR!</v>
      </c>
      <c r="G815" s="18" t="s">
        <v>67</v>
      </c>
      <c r="H815" s="18" t="s">
        <v>2730</v>
      </c>
      <c r="I815" s="18"/>
      <c r="J815" s="18"/>
      <c r="K815" s="18"/>
      <c r="L815" s="18" t="s">
        <v>23</v>
      </c>
      <c r="M815" s="32">
        <v>44362.0</v>
      </c>
      <c r="N815" s="18" t="s">
        <v>78</v>
      </c>
      <c r="O815" s="20"/>
      <c r="P815" s="18" t="str">
        <f>IFERROR(VLOOKUP(B815,'Cadastro Estacoes'!$A:$B,2,0),"")</f>
        <v>SISMO®BTS</v>
      </c>
      <c r="Q815" s="4"/>
      <c r="R815" s="4"/>
      <c r="S815" s="4"/>
      <c r="T815" s="4"/>
      <c r="U815" s="4"/>
      <c r="V815" s="4"/>
      <c r="W815" s="4"/>
      <c r="X815" s="4"/>
      <c r="Y815" s="4"/>
      <c r="Z815" s="4"/>
    </row>
    <row r="816" ht="12.75" customHeight="1">
      <c r="A816" s="9" t="s">
        <v>2731</v>
      </c>
      <c r="B816" s="10" t="s">
        <v>87</v>
      </c>
      <c r="C816" s="21" t="s">
        <v>2732</v>
      </c>
      <c r="D816" s="12">
        <v>1.0</v>
      </c>
      <c r="E816" s="27">
        <v>44417.0</v>
      </c>
      <c r="F816" s="14" t="str">
        <f>IF(Tabela18[[#This Row],[Estações]]="HMOFICINA","VMS",IFERROR(VLOOKUP(B816,'Cadastro Estacoes'!$A$2:$Z$201,26,0),""))</f>
        <v>#ERROR!</v>
      </c>
      <c r="G816" s="18" t="s">
        <v>67</v>
      </c>
      <c r="H816" s="18" t="s">
        <v>2733</v>
      </c>
      <c r="I816" s="18"/>
      <c r="J816" s="18"/>
      <c r="K816" s="18" t="s">
        <v>61</v>
      </c>
      <c r="L816" s="18" t="s">
        <v>52</v>
      </c>
      <c r="M816" s="32">
        <v>44362.0</v>
      </c>
      <c r="N816" s="18" t="s">
        <v>22</v>
      </c>
      <c r="O816" s="20">
        <v>44404.0</v>
      </c>
      <c r="P816" s="18" t="str">
        <f>IFERROR(VLOOKUP(B816,'Cadastro Estacoes'!$A:$B,2,0),"")</f>
        <v>SISMO®PSE</v>
      </c>
      <c r="Q816" s="4"/>
      <c r="R816" s="4"/>
      <c r="S816" s="4"/>
      <c r="T816" s="4"/>
      <c r="U816" s="4"/>
      <c r="V816" s="4"/>
      <c r="W816" s="4"/>
      <c r="X816" s="4"/>
      <c r="Y816" s="4"/>
      <c r="Z816" s="4"/>
    </row>
    <row r="817" ht="12.75" customHeight="1">
      <c r="A817" s="9" t="s">
        <v>2734</v>
      </c>
      <c r="B817" s="10" t="s">
        <v>192</v>
      </c>
      <c r="C817" s="21" t="s">
        <v>2735</v>
      </c>
      <c r="D817" s="12">
        <v>1.0</v>
      </c>
      <c r="E817" s="27">
        <v>44454.0</v>
      </c>
      <c r="F817" s="14" t="str">
        <f>IF(Tabela18[[#This Row],[Estações]]="HMOFICINA","VMS",IFERROR(VLOOKUP(B817,'Cadastro Estacoes'!$A$2:$Z$201,26,0),""))</f>
        <v>#ERROR!</v>
      </c>
      <c r="G817" s="18" t="s">
        <v>67</v>
      </c>
      <c r="H817" s="18" t="s">
        <v>2736</v>
      </c>
      <c r="I817" s="36" t="s">
        <v>2737</v>
      </c>
      <c r="J817" s="18"/>
      <c r="K817" s="18"/>
      <c r="L817" s="18" t="s">
        <v>23</v>
      </c>
      <c r="M817" s="32">
        <v>44362.0</v>
      </c>
      <c r="N817" s="18" t="s">
        <v>78</v>
      </c>
      <c r="O817" s="20"/>
      <c r="P817" s="18" t="str">
        <f>IFERROR(VLOOKUP(B817,'Cadastro Estacoes'!$A:$B,2,0),"")</f>
        <v>SISMO®BTS</v>
      </c>
      <c r="Q817" s="4"/>
      <c r="R817" s="4"/>
      <c r="S817" s="4"/>
      <c r="T817" s="4"/>
      <c r="U817" s="4"/>
      <c r="V817" s="4"/>
      <c r="W817" s="4"/>
      <c r="X817" s="4"/>
      <c r="Y817" s="4"/>
      <c r="Z817" s="4"/>
    </row>
    <row r="818" ht="12.75" customHeight="1">
      <c r="A818" s="9" t="s">
        <v>2738</v>
      </c>
      <c r="B818" s="10" t="s">
        <v>192</v>
      </c>
      <c r="C818" s="21" t="s">
        <v>2739</v>
      </c>
      <c r="D818" s="12">
        <v>1.0</v>
      </c>
      <c r="E818" s="27">
        <v>44454.0</v>
      </c>
      <c r="F818" s="14" t="str">
        <f>IF(Tabela18[[#This Row],[Estações]]="HMOFICINA","VMS",IFERROR(VLOOKUP(B818,'Cadastro Estacoes'!$A$2:$Z$201,26,0),""))</f>
        <v>#ERROR!</v>
      </c>
      <c r="G818" s="18" t="s">
        <v>67</v>
      </c>
      <c r="H818" s="18"/>
      <c r="I818" s="18" t="s">
        <v>2740</v>
      </c>
      <c r="J818" s="18"/>
      <c r="K818" s="18"/>
      <c r="L818" s="18" t="s">
        <v>23</v>
      </c>
      <c r="M818" s="32">
        <v>44362.0</v>
      </c>
      <c r="N818" s="18"/>
      <c r="O818" s="20"/>
      <c r="P818" s="18" t="str">
        <f>IFERROR(VLOOKUP(B818,'Cadastro Estacoes'!$A:$B,2,0),"")</f>
        <v>SISMO®BTS</v>
      </c>
      <c r="Q818" s="4"/>
      <c r="R818" s="4"/>
      <c r="S818" s="4"/>
      <c r="T818" s="4"/>
      <c r="U818" s="4"/>
      <c r="V818" s="4"/>
      <c r="W818" s="4"/>
      <c r="X818" s="4"/>
      <c r="Y818" s="4"/>
      <c r="Z818" s="4"/>
    </row>
    <row r="819" ht="12.75" customHeight="1">
      <c r="A819" s="9" t="s">
        <v>2741</v>
      </c>
      <c r="B819" s="10" t="s">
        <v>1103</v>
      </c>
      <c r="C819" s="21" t="s">
        <v>2742</v>
      </c>
      <c r="D819" s="12">
        <v>1.0</v>
      </c>
      <c r="E819" s="27">
        <v>44417.0</v>
      </c>
      <c r="F819" s="14" t="str">
        <f>IF(Tabela18[[#This Row],[Estações]]="HMOFICINA","VMS",IFERROR(VLOOKUP(B819,'Cadastro Estacoes'!$A$2:$Z$201,26,0),""))</f>
        <v>#ERROR!</v>
      </c>
      <c r="G819" s="18" t="s">
        <v>67</v>
      </c>
      <c r="H819" s="18" t="s">
        <v>2743</v>
      </c>
      <c r="I819" s="18" t="s">
        <v>2744</v>
      </c>
      <c r="J819" s="18"/>
      <c r="K819" s="18"/>
      <c r="L819" s="18" t="s">
        <v>52</v>
      </c>
      <c r="M819" s="32">
        <v>44362.0</v>
      </c>
      <c r="N819" s="18" t="s">
        <v>78</v>
      </c>
      <c r="O819" s="20"/>
      <c r="P819" s="18" t="str">
        <f>IFERROR(VLOOKUP(B819,'Cadastro Estacoes'!$A:$B,2,0),"")</f>
        <v>SISMO®PSE</v>
      </c>
      <c r="Q819" s="4"/>
      <c r="R819" s="4"/>
      <c r="S819" s="4"/>
      <c r="T819" s="4"/>
      <c r="U819" s="4"/>
      <c r="V819" s="4"/>
      <c r="W819" s="4"/>
      <c r="X819" s="4"/>
      <c r="Y819" s="4"/>
      <c r="Z819" s="4"/>
    </row>
    <row r="820" ht="12.75" customHeight="1">
      <c r="A820" s="9" t="s">
        <v>2745</v>
      </c>
      <c r="B820" s="10" t="s">
        <v>1565</v>
      </c>
      <c r="C820" s="21" t="s">
        <v>2746</v>
      </c>
      <c r="D820" s="12">
        <v>1.0</v>
      </c>
      <c r="E820" s="27">
        <v>44417.0</v>
      </c>
      <c r="F820" s="14" t="str">
        <f>IF(Tabela18[[#This Row],[Estações]]="HMOFICINA","VMS",IFERROR(VLOOKUP(B820,'Cadastro Estacoes'!$A$2:$Z$201,26,0),""))</f>
        <v>#ERROR!</v>
      </c>
      <c r="G820" s="18" t="s">
        <v>67</v>
      </c>
      <c r="H820" s="18" t="s">
        <v>2743</v>
      </c>
      <c r="I820" s="18" t="s">
        <v>2744</v>
      </c>
      <c r="J820" s="18"/>
      <c r="K820" s="18" t="s">
        <v>26</v>
      </c>
      <c r="L820" s="18" t="s">
        <v>52</v>
      </c>
      <c r="M820" s="32">
        <v>44362.0</v>
      </c>
      <c r="N820" s="18" t="s">
        <v>78</v>
      </c>
      <c r="O820" s="20">
        <v>44433.0</v>
      </c>
      <c r="P820" s="18" t="str">
        <f>IFERROR(VLOOKUP(B820,'Cadastro Estacoes'!$A:$B,2,0),"")</f>
        <v>SISMO®PSE</v>
      </c>
      <c r="Q820" s="4"/>
      <c r="R820" s="4"/>
      <c r="S820" s="4"/>
      <c r="T820" s="4"/>
      <c r="U820" s="4"/>
      <c r="V820" s="4"/>
      <c r="W820" s="4"/>
      <c r="X820" s="4"/>
      <c r="Y820" s="4"/>
      <c r="Z820" s="4"/>
    </row>
    <row r="821" ht="12.75" customHeight="1">
      <c r="A821" s="9" t="s">
        <v>2747</v>
      </c>
      <c r="B821" s="10" t="s">
        <v>1565</v>
      </c>
      <c r="C821" s="21" t="s">
        <v>2748</v>
      </c>
      <c r="D821" s="12">
        <v>1.0</v>
      </c>
      <c r="E821" s="27">
        <v>44417.0</v>
      </c>
      <c r="F821" s="14" t="str">
        <f>IF(Tabela18[[#This Row],[Estações]]="HMOFICINA","VMS",IFERROR(VLOOKUP(B821,'Cadastro Estacoes'!$A$2:$Z$201,26,0),""))</f>
        <v>#ERROR!</v>
      </c>
      <c r="G821" s="18" t="s">
        <v>67</v>
      </c>
      <c r="H821" s="18" t="s">
        <v>2749</v>
      </c>
      <c r="I821" s="18" t="s">
        <v>2750</v>
      </c>
      <c r="J821" s="18"/>
      <c r="K821" s="18" t="s">
        <v>26</v>
      </c>
      <c r="L821" s="18" t="s">
        <v>52</v>
      </c>
      <c r="M821" s="32">
        <v>44362.0</v>
      </c>
      <c r="N821" s="18" t="s">
        <v>78</v>
      </c>
      <c r="O821" s="20">
        <v>44433.0</v>
      </c>
      <c r="P821" s="18" t="str">
        <f>IFERROR(VLOOKUP(B821,'Cadastro Estacoes'!$A:$B,2,0),"")</f>
        <v>SISMO®PSE</v>
      </c>
      <c r="Q821" s="4"/>
      <c r="R821" s="4"/>
      <c r="S821" s="4"/>
      <c r="T821" s="4"/>
      <c r="U821" s="4"/>
      <c r="V821" s="4"/>
      <c r="W821" s="4"/>
      <c r="X821" s="4"/>
      <c r="Y821" s="4"/>
      <c r="Z821" s="4"/>
    </row>
    <row r="822" ht="12.75" customHeight="1">
      <c r="A822" s="9" t="s">
        <v>2751</v>
      </c>
      <c r="B822" s="10" t="s">
        <v>1655</v>
      </c>
      <c r="C822" s="21" t="s">
        <v>2752</v>
      </c>
      <c r="D822" s="12">
        <v>1.0</v>
      </c>
      <c r="E822" s="27">
        <v>44424.0</v>
      </c>
      <c r="F822" s="14" t="str">
        <f>IF(Tabela18[[#This Row],[Estações]]="HMOFICINA","VMS",IFERROR(VLOOKUP(B822,'Cadastro Estacoes'!$A$2:$Z$201,26,0),""))</f>
        <v>#ERROR!</v>
      </c>
      <c r="G822" s="18" t="s">
        <v>67</v>
      </c>
      <c r="H822" s="18" t="s">
        <v>2753</v>
      </c>
      <c r="I822" s="18" t="s">
        <v>2754</v>
      </c>
      <c r="J822" s="18"/>
      <c r="K822" s="18" t="s">
        <v>58</v>
      </c>
      <c r="L822" s="18" t="s">
        <v>23</v>
      </c>
      <c r="M822" s="32">
        <v>44363.0</v>
      </c>
      <c r="N822" s="18" t="s">
        <v>78</v>
      </c>
      <c r="O822" s="20"/>
      <c r="P822" s="18" t="str">
        <f>IFERROR(VLOOKUP(B822,'Cadastro Estacoes'!$A:$B,2,0),"")</f>
        <v>SISMO®ALEMOA</v>
      </c>
      <c r="Q822" s="4"/>
      <c r="R822" s="4"/>
      <c r="S822" s="4"/>
      <c r="T822" s="4"/>
      <c r="U822" s="4"/>
      <c r="V822" s="4"/>
      <c r="W822" s="4"/>
      <c r="X822" s="4"/>
      <c r="Y822" s="4"/>
      <c r="Z822" s="4"/>
    </row>
    <row r="823" ht="12.75" customHeight="1">
      <c r="A823" s="9" t="s">
        <v>2755</v>
      </c>
      <c r="B823" s="10" t="s">
        <v>1655</v>
      </c>
      <c r="C823" s="21" t="s">
        <v>2756</v>
      </c>
      <c r="D823" s="12">
        <v>2.0</v>
      </c>
      <c r="E823" s="27">
        <v>44455.0</v>
      </c>
      <c r="F823" s="14" t="str">
        <f>IF(Tabela18[[#This Row],[Estações]]="HMOFICINA","VMS",IFERROR(VLOOKUP(B823,'Cadastro Estacoes'!$A$2:$Z$201,26,0),""))</f>
        <v>#ERROR!</v>
      </c>
      <c r="G823" s="18" t="s">
        <v>67</v>
      </c>
      <c r="H823" s="18" t="s">
        <v>2757</v>
      </c>
      <c r="I823" s="18" t="s">
        <v>2758</v>
      </c>
      <c r="J823" s="18"/>
      <c r="K823" s="18" t="s">
        <v>23</v>
      </c>
      <c r="L823" s="18" t="s">
        <v>23</v>
      </c>
      <c r="M823" s="32">
        <v>44363.0</v>
      </c>
      <c r="N823" s="18" t="s">
        <v>78</v>
      </c>
      <c r="O823" s="20">
        <v>44505.0</v>
      </c>
      <c r="P823" s="18" t="str">
        <f>IFERROR(VLOOKUP(B823,'Cadastro Estacoes'!$A:$B,2,0),"")</f>
        <v>SISMO®ALEMOA</v>
      </c>
      <c r="Q823" s="4"/>
      <c r="R823" s="4"/>
      <c r="S823" s="4"/>
      <c r="T823" s="4"/>
      <c r="U823" s="4"/>
      <c r="V823" s="4"/>
      <c r="W823" s="4"/>
      <c r="X823" s="4"/>
      <c r="Y823" s="4"/>
      <c r="Z823" s="4"/>
    </row>
    <row r="824" ht="12.75" customHeight="1">
      <c r="A824" s="9" t="s">
        <v>2759</v>
      </c>
      <c r="B824" s="10" t="s">
        <v>1565</v>
      </c>
      <c r="C824" s="21" t="s">
        <v>2760</v>
      </c>
      <c r="D824" s="12">
        <v>1.0</v>
      </c>
      <c r="E824" s="27">
        <v>44417.0</v>
      </c>
      <c r="F824" s="14" t="str">
        <f>IF(Tabela18[[#This Row],[Estações]]="HMOFICINA","VMS",IFERROR(VLOOKUP(B824,'Cadastro Estacoes'!$A$2:$Z$201,26,0),""))</f>
        <v>#ERROR!</v>
      </c>
      <c r="G824" s="18" t="s">
        <v>67</v>
      </c>
      <c r="H824" s="18" t="s">
        <v>2761</v>
      </c>
      <c r="I824" s="18" t="s">
        <v>2762</v>
      </c>
      <c r="J824" s="18"/>
      <c r="K824" s="18" t="s">
        <v>26</v>
      </c>
      <c r="L824" s="18" t="s">
        <v>52</v>
      </c>
      <c r="M824" s="32">
        <v>44364.0</v>
      </c>
      <c r="N824" s="18" t="s">
        <v>78</v>
      </c>
      <c r="O824" s="20">
        <v>44433.0</v>
      </c>
      <c r="P824" s="18" t="str">
        <f>IFERROR(VLOOKUP(B824,'Cadastro Estacoes'!$A:$B,2,0),"")</f>
        <v>SISMO®PSE</v>
      </c>
      <c r="Q824" s="4"/>
      <c r="R824" s="4"/>
      <c r="S824" s="4"/>
      <c r="T824" s="4"/>
      <c r="U824" s="4"/>
      <c r="V824" s="4"/>
      <c r="W824" s="4"/>
      <c r="X824" s="4"/>
      <c r="Y824" s="4"/>
      <c r="Z824" s="4"/>
    </row>
    <row r="825" ht="12.75" customHeight="1">
      <c r="A825" s="9" t="s">
        <v>2763</v>
      </c>
      <c r="B825" s="10" t="s">
        <v>1838</v>
      </c>
      <c r="C825" s="21" t="s">
        <v>2764</v>
      </c>
      <c r="D825" s="12">
        <v>1.0</v>
      </c>
      <c r="E825" s="27">
        <v>44365.0</v>
      </c>
      <c r="F825" s="14" t="str">
        <f>IF(Tabela18[[#This Row],[Estações]]="HMOFICINA","VMS",IFERROR(VLOOKUP(B825,'Cadastro Estacoes'!$A$2:$Z$201,26,0),""))</f>
        <v>#ERROR!</v>
      </c>
      <c r="G825" s="18" t="s">
        <v>67</v>
      </c>
      <c r="H825" s="36" t="s">
        <v>2765</v>
      </c>
      <c r="I825" s="18"/>
      <c r="J825" s="18"/>
      <c r="K825" s="18" t="s">
        <v>2766</v>
      </c>
      <c r="L825" s="18" t="s">
        <v>8</v>
      </c>
      <c r="M825" s="32">
        <v>44364.0</v>
      </c>
      <c r="N825" s="18" t="s">
        <v>22</v>
      </c>
      <c r="O825" s="20">
        <v>44368.0</v>
      </c>
      <c r="P825" s="18" t="str">
        <f>IFERROR(VLOOKUP(B825,'Cadastro Estacoes'!$A:$B,2,0),"")</f>
        <v>SISMO®BTS</v>
      </c>
      <c r="Q825" s="4"/>
      <c r="R825" s="4"/>
      <c r="S825" s="4"/>
      <c r="T825" s="4"/>
      <c r="U825" s="4"/>
      <c r="V825" s="4"/>
      <c r="W825" s="4"/>
      <c r="X825" s="4"/>
      <c r="Y825" s="4"/>
      <c r="Z825" s="4"/>
    </row>
    <row r="826" ht="12.75" customHeight="1">
      <c r="A826" s="9" t="s">
        <v>2767</v>
      </c>
      <c r="B826" s="10" t="s">
        <v>87</v>
      </c>
      <c r="C826" s="21" t="s">
        <v>2768</v>
      </c>
      <c r="D826" s="12">
        <v>1.0</v>
      </c>
      <c r="E826" s="27">
        <v>44417.0</v>
      </c>
      <c r="F826" s="14" t="str">
        <f>IF(Tabela18[[#This Row],[Estações]]="HMOFICINA","VMS",IFERROR(VLOOKUP(B826,'Cadastro Estacoes'!$A$2:$Z$201,26,0),""))</f>
        <v>#ERROR!</v>
      </c>
      <c r="G826" s="18" t="s">
        <v>67</v>
      </c>
      <c r="H826" s="18" t="s">
        <v>2769</v>
      </c>
      <c r="I826" s="18" t="s">
        <v>2770</v>
      </c>
      <c r="J826" s="18"/>
      <c r="K826" s="18" t="s">
        <v>23</v>
      </c>
      <c r="L826" s="18" t="s">
        <v>52</v>
      </c>
      <c r="M826" s="32">
        <v>44364.0</v>
      </c>
      <c r="N826" s="18" t="s">
        <v>78</v>
      </c>
      <c r="O826" s="20">
        <v>44508.0</v>
      </c>
      <c r="P826" s="18" t="str">
        <f>IFERROR(VLOOKUP(B826,'Cadastro Estacoes'!$A:$B,2,0),"")</f>
        <v>SISMO®PSE</v>
      </c>
      <c r="Q826" s="4"/>
      <c r="R826" s="4"/>
      <c r="S826" s="4"/>
      <c r="T826" s="4"/>
      <c r="U826" s="4"/>
      <c r="V826" s="4"/>
      <c r="W826" s="4"/>
      <c r="X826" s="4"/>
      <c r="Y826" s="4"/>
      <c r="Z826" s="4"/>
    </row>
    <row r="827" ht="12.75" customHeight="1">
      <c r="A827" s="9" t="s">
        <v>2771</v>
      </c>
      <c r="B827" s="10" t="s">
        <v>80</v>
      </c>
      <c r="C827" s="21" t="s">
        <v>2772</v>
      </c>
      <c r="D827" s="12">
        <v>1.0</v>
      </c>
      <c r="E827" s="27">
        <v>44417.0</v>
      </c>
      <c r="F827" s="14" t="str">
        <f>IF(Tabela18[[#This Row],[Estações]]="HMOFICINA","VMS",IFERROR(VLOOKUP(B827,'Cadastro Estacoes'!$A$2:$Z$201,26,0),""))</f>
        <v>#ERROR!</v>
      </c>
      <c r="G827" s="18" t="s">
        <v>67</v>
      </c>
      <c r="H827" s="18" t="s">
        <v>2773</v>
      </c>
      <c r="I827" s="18"/>
      <c r="J827" s="18">
        <v>10.0</v>
      </c>
      <c r="K827" s="18"/>
      <c r="L827" s="18" t="s">
        <v>19</v>
      </c>
      <c r="M827" s="32">
        <v>44368.0</v>
      </c>
      <c r="N827" s="18" t="s">
        <v>22</v>
      </c>
      <c r="O827" s="20"/>
      <c r="P827" s="18" t="str">
        <f>IFERROR(VLOOKUP(B827,'Cadastro Estacoes'!$A:$B,2,0),"")</f>
        <v>SISMO®VALEPDM</v>
      </c>
      <c r="Q827" s="4"/>
      <c r="R827" s="4"/>
      <c r="S827" s="4"/>
      <c r="T827" s="4"/>
      <c r="U827" s="4"/>
      <c r="V827" s="4"/>
      <c r="W827" s="4"/>
      <c r="X827" s="4"/>
      <c r="Y827" s="4"/>
      <c r="Z827" s="4"/>
    </row>
    <row r="828" ht="12.75" customHeight="1">
      <c r="A828" s="9" t="s">
        <v>2774</v>
      </c>
      <c r="B828" s="10" t="s">
        <v>138</v>
      </c>
      <c r="C828" s="21" t="s">
        <v>2775</v>
      </c>
      <c r="D828" s="12">
        <v>1.0</v>
      </c>
      <c r="E828" s="27">
        <v>44417.0</v>
      </c>
      <c r="F828" s="14" t="str">
        <f>IF(Tabela18[[#This Row],[Estações]]="HMOFICINA","VMS",IFERROR(VLOOKUP(B828,'Cadastro Estacoes'!$A$2:$Z$201,26,0),""))</f>
        <v>#ERROR!</v>
      </c>
      <c r="G828" s="18" t="s">
        <v>67</v>
      </c>
      <c r="H828" s="18"/>
      <c r="I828" s="18" t="s">
        <v>2776</v>
      </c>
      <c r="J828" s="18">
        <v>1.0</v>
      </c>
      <c r="K828" s="18" t="s">
        <v>52</v>
      </c>
      <c r="L828" s="18" t="s">
        <v>19</v>
      </c>
      <c r="M828" s="32">
        <v>44368.0</v>
      </c>
      <c r="N828" s="18" t="s">
        <v>78</v>
      </c>
      <c r="O828" s="20">
        <v>44431.0</v>
      </c>
      <c r="P828" s="18" t="str">
        <f>IFERROR(VLOOKUP(B828,'Cadastro Estacoes'!$A:$B,2,0),"")</f>
        <v>SISMO®VALEPDM</v>
      </c>
      <c r="Q828" s="4"/>
      <c r="R828" s="4"/>
      <c r="S828" s="4"/>
      <c r="T828" s="4"/>
      <c r="U828" s="4"/>
      <c r="V828" s="4"/>
      <c r="W828" s="4"/>
      <c r="X828" s="4"/>
      <c r="Y828" s="4"/>
      <c r="Z828" s="4"/>
    </row>
    <row r="829" ht="12.75" customHeight="1">
      <c r="A829" s="9" t="s">
        <v>2777</v>
      </c>
      <c r="B829" s="10" t="s">
        <v>87</v>
      </c>
      <c r="C829" s="21" t="s">
        <v>2778</v>
      </c>
      <c r="D829" s="12">
        <v>0.0</v>
      </c>
      <c r="E829" s="27">
        <v>44372.0</v>
      </c>
      <c r="F829" s="14" t="str">
        <f>IF(Tabela18[[#This Row],[Estações]]="HMOFICINA","VMS",IFERROR(VLOOKUP(B829,'Cadastro Estacoes'!$A$2:$Z$201,26,0),""))</f>
        <v>#ERROR!</v>
      </c>
      <c r="G829" s="18" t="s">
        <v>67</v>
      </c>
      <c r="H829" s="18" t="s">
        <v>2779</v>
      </c>
      <c r="I829" s="18" t="s">
        <v>2780</v>
      </c>
      <c r="J829" s="18">
        <v>2.0</v>
      </c>
      <c r="K829" s="18" t="s">
        <v>55</v>
      </c>
      <c r="L829" s="18" t="s">
        <v>19</v>
      </c>
      <c r="M829" s="32">
        <v>44369.0</v>
      </c>
      <c r="N829" s="18" t="s">
        <v>22</v>
      </c>
      <c r="O829" s="20">
        <v>44369.0</v>
      </c>
      <c r="P829" s="18" t="str">
        <f>IFERROR(VLOOKUP(B829,'Cadastro Estacoes'!$A:$B,2,0),"")</f>
        <v>SISMO®PSE</v>
      </c>
      <c r="Q829" s="4"/>
      <c r="R829" s="4"/>
      <c r="S829" s="4"/>
      <c r="T829" s="4"/>
      <c r="U829" s="4"/>
      <c r="V829" s="4"/>
      <c r="W829" s="4"/>
      <c r="X829" s="4"/>
      <c r="Y829" s="4"/>
      <c r="Z829" s="4"/>
    </row>
    <row r="830" ht="12.75" customHeight="1">
      <c r="A830" s="9" t="s">
        <v>2781</v>
      </c>
      <c r="B830" s="10" t="s">
        <v>1884</v>
      </c>
      <c r="C830" s="21" t="s">
        <v>2782</v>
      </c>
      <c r="D830" s="12">
        <v>1.0</v>
      </c>
      <c r="E830" s="27">
        <v>44382.0</v>
      </c>
      <c r="F830" s="14" t="str">
        <f>IF(Tabela18[[#This Row],[Estações]]="HMOFICINA","VMS",IFERROR(VLOOKUP(B830,'Cadastro Estacoes'!$A$2:$Z$201,26,0),""))</f>
        <v>#ERROR!</v>
      </c>
      <c r="G830" s="18" t="s">
        <v>67</v>
      </c>
      <c r="H830" s="18" t="s">
        <v>2783</v>
      </c>
      <c r="I830" s="18" t="s">
        <v>2784</v>
      </c>
      <c r="J830" s="18"/>
      <c r="K830" s="18" t="s">
        <v>2501</v>
      </c>
      <c r="L830" s="18" t="s">
        <v>52</v>
      </c>
      <c r="M830" s="32">
        <v>44370.0</v>
      </c>
      <c r="N830" s="18" t="s">
        <v>22</v>
      </c>
      <c r="O830" s="20">
        <v>44375.0</v>
      </c>
      <c r="P830" s="18" t="str">
        <f>IFERROR(VLOOKUP(B830,'Cadastro Estacoes'!$A:$B,2,0),"")</f>
        <v>SISMO®TEBAR</v>
      </c>
      <c r="Q830" s="4"/>
      <c r="R830" s="4"/>
      <c r="S830" s="4"/>
      <c r="T830" s="4"/>
      <c r="U830" s="4"/>
      <c r="V830" s="4"/>
      <c r="W830" s="4"/>
      <c r="X830" s="4"/>
      <c r="Y830" s="4"/>
      <c r="Z830" s="4"/>
    </row>
    <row r="831" ht="12.75" customHeight="1">
      <c r="A831" s="18" t="s">
        <v>2785</v>
      </c>
      <c r="B831" s="10" t="s">
        <v>1880</v>
      </c>
      <c r="C831" s="21" t="s">
        <v>2735</v>
      </c>
      <c r="D831" s="12">
        <v>0.0</v>
      </c>
      <c r="E831" s="27">
        <v>44382.0</v>
      </c>
      <c r="F831" s="14" t="str">
        <f>IF(Tabela18[[#This Row],[Estações]]="HMOFICINA","VMS",IFERROR(VLOOKUP(B831,'Cadastro Estacoes'!$A$2:$Z$201,26,0),""))</f>
        <v>#ERROR!</v>
      </c>
      <c r="G831" s="18" t="s">
        <v>67</v>
      </c>
      <c r="H831" s="18"/>
      <c r="I831" s="18" t="s">
        <v>2786</v>
      </c>
      <c r="J831" s="18"/>
      <c r="K831" s="18" t="s">
        <v>52</v>
      </c>
      <c r="L831" s="18" t="s">
        <v>52</v>
      </c>
      <c r="M831" s="32">
        <v>44370.0</v>
      </c>
      <c r="N831" s="18" t="s">
        <v>78</v>
      </c>
      <c r="O831" s="20">
        <v>44390.0</v>
      </c>
      <c r="P831" s="18" t="str">
        <f>IFERROR(VLOOKUP(B831,'Cadastro Estacoes'!$A:$B,2,0),"")</f>
        <v>SISMO®TEBAR</v>
      </c>
      <c r="Q831" s="4"/>
      <c r="R831" s="4"/>
      <c r="S831" s="4"/>
      <c r="T831" s="4"/>
      <c r="U831" s="4"/>
      <c r="V831" s="4"/>
      <c r="W831" s="4"/>
      <c r="X831" s="4"/>
      <c r="Y831" s="4"/>
      <c r="Z831" s="4"/>
    </row>
    <row r="832" ht="12.75" customHeight="1">
      <c r="A832" s="18" t="s">
        <v>2787</v>
      </c>
      <c r="B832" s="10" t="s">
        <v>2209</v>
      </c>
      <c r="C832" s="21" t="s">
        <v>2788</v>
      </c>
      <c r="D832" s="12">
        <v>0.0</v>
      </c>
      <c r="E832" s="27">
        <v>44382.0</v>
      </c>
      <c r="F832" s="14" t="str">
        <f>IF(Tabela18[[#This Row],[Estações]]="HMOFICINA","VMS",IFERROR(VLOOKUP(B832,'Cadastro Estacoes'!$A$2:$Z$201,26,0),""))</f>
        <v>#ERROR!</v>
      </c>
      <c r="G832" s="18" t="s">
        <v>67</v>
      </c>
      <c r="H832" s="18" t="s">
        <v>2789</v>
      </c>
      <c r="I832" s="18"/>
      <c r="J832" s="18"/>
      <c r="K832" s="18"/>
      <c r="L832" s="18" t="s">
        <v>52</v>
      </c>
      <c r="M832" s="32">
        <v>44370.0</v>
      </c>
      <c r="N832" s="18" t="s">
        <v>78</v>
      </c>
      <c r="O832" s="20">
        <v>44391.0</v>
      </c>
      <c r="P832" s="18" t="str">
        <f>IFERROR(VLOOKUP(B832,'Cadastro Estacoes'!$A:$B,2,0),"")</f>
        <v>SISMO®TEBAR</v>
      </c>
      <c r="Q832" s="4"/>
      <c r="R832" s="4"/>
      <c r="S832" s="4"/>
      <c r="T832" s="4"/>
      <c r="U832" s="4"/>
      <c r="V832" s="4"/>
      <c r="W832" s="4"/>
      <c r="X832" s="4"/>
      <c r="Y832" s="4"/>
      <c r="Z832" s="4"/>
    </row>
    <row r="833" ht="12.75" customHeight="1">
      <c r="A833" s="9" t="s">
        <v>2790</v>
      </c>
      <c r="B833" s="10" t="s">
        <v>2791</v>
      </c>
      <c r="C833" s="21" t="s">
        <v>2792</v>
      </c>
      <c r="D833" s="12">
        <v>0.0</v>
      </c>
      <c r="E833" s="27">
        <v>44377.0</v>
      </c>
      <c r="F833" s="14" t="str">
        <f>IF(Tabela18[[#This Row],[Estações]]="HMOFICINA","VMS",IFERROR(VLOOKUP(B833,'Cadastro Estacoes'!$A$2:$Z$201,26,0),""))</f>
        <v>#ERROR!</v>
      </c>
      <c r="G833" s="18" t="s">
        <v>67</v>
      </c>
      <c r="H833" s="18" t="s">
        <v>2793</v>
      </c>
      <c r="I833" s="18"/>
      <c r="J833" s="18"/>
      <c r="K833" s="18" t="s">
        <v>33</v>
      </c>
      <c r="L833" s="18" t="s">
        <v>37</v>
      </c>
      <c r="M833" s="32">
        <v>44370.0</v>
      </c>
      <c r="N833" s="18" t="s">
        <v>22</v>
      </c>
      <c r="O833" s="20">
        <v>44376.0</v>
      </c>
      <c r="P833" s="18" t="str">
        <f>IFERROR(VLOOKUP(B833,'Cadastro Estacoes'!$A:$B,2,0),"")</f>
        <v>SISMO®BHGE</v>
      </c>
      <c r="Q833" s="4"/>
      <c r="R833" s="4"/>
      <c r="S833" s="4"/>
      <c r="T833" s="4"/>
      <c r="U833" s="4"/>
      <c r="V833" s="4"/>
      <c r="W833" s="4"/>
      <c r="X833" s="4"/>
      <c r="Y833" s="4"/>
      <c r="Z833" s="4"/>
    </row>
    <row r="834" ht="12.75" customHeight="1">
      <c r="A834" s="9" t="s">
        <v>2794</v>
      </c>
      <c r="B834" s="10" t="s">
        <v>2791</v>
      </c>
      <c r="C834" s="21" t="s">
        <v>2795</v>
      </c>
      <c r="D834" s="12">
        <v>0.0</v>
      </c>
      <c r="E834" s="27">
        <v>44377.0</v>
      </c>
      <c r="F834" s="14" t="str">
        <f>IF(Tabela18[[#This Row],[Estações]]="HMOFICINA","VMS",IFERROR(VLOOKUP(B834,'Cadastro Estacoes'!$A$2:$Z$201,26,0),""))</f>
        <v>#ERROR!</v>
      </c>
      <c r="G834" s="18" t="s">
        <v>67</v>
      </c>
      <c r="H834" s="18" t="s">
        <v>2796</v>
      </c>
      <c r="I834" s="18" t="s">
        <v>2797</v>
      </c>
      <c r="J834" s="18"/>
      <c r="K834" s="18"/>
      <c r="L834" s="18" t="s">
        <v>37</v>
      </c>
      <c r="M834" s="32">
        <v>44370.0</v>
      </c>
      <c r="N834" s="18" t="s">
        <v>22</v>
      </c>
      <c r="O834" s="20"/>
      <c r="P834" s="18" t="str">
        <f>IFERROR(VLOOKUP(B834,'Cadastro Estacoes'!$A:$B,2,0),"")</f>
        <v>SISMO®BHGE</v>
      </c>
      <c r="Q834" s="4"/>
      <c r="R834" s="4"/>
      <c r="S834" s="4"/>
      <c r="T834" s="4"/>
      <c r="U834" s="4"/>
      <c r="V834" s="4"/>
      <c r="W834" s="4"/>
      <c r="X834" s="4"/>
      <c r="Y834" s="4"/>
      <c r="Z834" s="4"/>
    </row>
    <row r="835" ht="12.75" customHeight="1">
      <c r="A835" s="9" t="s">
        <v>2798</v>
      </c>
      <c r="B835" s="10" t="s">
        <v>1103</v>
      </c>
      <c r="C835" s="21" t="s">
        <v>2799</v>
      </c>
      <c r="D835" s="12">
        <v>1.0</v>
      </c>
      <c r="E835" s="27">
        <v>44417.0</v>
      </c>
      <c r="F835" s="14" t="str">
        <f>IF(Tabela18[[#This Row],[Estações]]="HMOFICINA","VMS",IFERROR(VLOOKUP(B835,'Cadastro Estacoes'!$A$2:$Z$201,26,0),""))</f>
        <v>#ERROR!</v>
      </c>
      <c r="G835" s="18" t="s">
        <v>67</v>
      </c>
      <c r="H835" s="18" t="s">
        <v>2800</v>
      </c>
      <c r="I835" s="18" t="s">
        <v>2801</v>
      </c>
      <c r="J835" s="18"/>
      <c r="K835" s="18"/>
      <c r="L835" s="18" t="s">
        <v>52</v>
      </c>
      <c r="M835" s="32">
        <v>44370.0</v>
      </c>
      <c r="N835" s="18" t="s">
        <v>78</v>
      </c>
      <c r="O835" s="20"/>
      <c r="P835" s="18" t="str">
        <f>IFERROR(VLOOKUP(B835,'Cadastro Estacoes'!$A:$B,2,0),"")</f>
        <v>SISMO®PSE</v>
      </c>
      <c r="Q835" s="4"/>
      <c r="R835" s="4"/>
      <c r="S835" s="4"/>
      <c r="T835" s="4"/>
      <c r="U835" s="4"/>
      <c r="V835" s="4"/>
      <c r="W835" s="4"/>
      <c r="X835" s="4"/>
      <c r="Y835" s="4"/>
      <c r="Z835" s="4"/>
    </row>
    <row r="836" ht="12.75" customHeight="1">
      <c r="A836" s="9" t="s">
        <v>2802</v>
      </c>
      <c r="B836" s="10" t="s">
        <v>717</v>
      </c>
      <c r="C836" s="21" t="s">
        <v>2246</v>
      </c>
      <c r="D836" s="12">
        <v>1.0</v>
      </c>
      <c r="E836" s="27">
        <v>44433.0</v>
      </c>
      <c r="F836" s="14" t="str">
        <f>IF(Tabela18[[#This Row],[Estações]]="HMOFICINA","VMS",IFERROR(VLOOKUP(B836,'Cadastro Estacoes'!$A$2:$Z$201,26,0),""))</f>
        <v>#ERROR!</v>
      </c>
      <c r="G836" s="18" t="s">
        <v>67</v>
      </c>
      <c r="H836" s="18"/>
      <c r="I836" s="18"/>
      <c r="J836" s="18"/>
      <c r="K836" s="18" t="s">
        <v>23</v>
      </c>
      <c r="L836" s="18" t="s">
        <v>23</v>
      </c>
      <c r="M836" s="32">
        <v>44372.0</v>
      </c>
      <c r="N836" s="18" t="s">
        <v>78</v>
      </c>
      <c r="O836" s="20">
        <v>44371.0</v>
      </c>
      <c r="P836" s="18" t="str">
        <f>IFERROR(VLOOKUP(B836,'Cadastro Estacoes'!$A:$B,2,0),"")</f>
        <v>SISMO®SPPILOTS</v>
      </c>
      <c r="Q836" s="4"/>
      <c r="R836" s="4"/>
      <c r="S836" s="4"/>
      <c r="T836" s="4"/>
      <c r="U836" s="4"/>
      <c r="V836" s="4"/>
      <c r="W836" s="4"/>
      <c r="X836" s="4"/>
      <c r="Y836" s="4"/>
      <c r="Z836" s="4"/>
    </row>
    <row r="837" ht="12.75" customHeight="1">
      <c r="A837" s="9" t="s">
        <v>2803</v>
      </c>
      <c r="B837" s="10" t="s">
        <v>1047</v>
      </c>
      <c r="C837" s="21" t="s">
        <v>2804</v>
      </c>
      <c r="D837" s="12">
        <v>0.0</v>
      </c>
      <c r="E837" s="27">
        <v>44402.0</v>
      </c>
      <c r="F837" s="14" t="str">
        <f>IF(Tabela18[[#This Row],[Estações]]="HMOFICINA","VMS",IFERROR(VLOOKUP(B837,'Cadastro Estacoes'!$A$2:$Z$201,26,0),""))</f>
        <v>#ERROR!</v>
      </c>
      <c r="G837" s="18" t="s">
        <v>67</v>
      </c>
      <c r="H837" s="18" t="s">
        <v>2805</v>
      </c>
      <c r="I837" s="18" t="s">
        <v>2806</v>
      </c>
      <c r="J837" s="18"/>
      <c r="K837" s="18" t="s">
        <v>58</v>
      </c>
      <c r="L837" s="18" t="s">
        <v>23</v>
      </c>
      <c r="M837" s="32">
        <v>44372.0</v>
      </c>
      <c r="N837" s="18" t="s">
        <v>78</v>
      </c>
      <c r="O837" s="20"/>
      <c r="P837" s="18" t="str">
        <f>IFERROR(VLOOKUP(B837,'Cadastro Estacoes'!$A:$B,2,0),"")</f>
        <v>SISMO®SPPILOTS</v>
      </c>
      <c r="Q837" s="4"/>
      <c r="R837" s="4"/>
      <c r="S837" s="4"/>
      <c r="T837" s="4"/>
      <c r="U837" s="4"/>
      <c r="V837" s="4"/>
      <c r="W837" s="4"/>
      <c r="X837" s="4"/>
      <c r="Y837" s="4"/>
      <c r="Z837" s="4"/>
    </row>
    <row r="838" ht="12.75" customHeight="1">
      <c r="A838" s="18" t="s">
        <v>2807</v>
      </c>
      <c r="B838" s="10" t="s">
        <v>1016</v>
      </c>
      <c r="C838" s="21" t="s">
        <v>2808</v>
      </c>
      <c r="D838" s="12">
        <v>0.0</v>
      </c>
      <c r="E838" s="27">
        <v>44380.0</v>
      </c>
      <c r="F838" s="14" t="str">
        <f>IF(Tabela18[[#This Row],[Estações]]="HMOFICINA","VMS",IFERROR(VLOOKUP(B838,'Cadastro Estacoes'!$A$2:$Z$201,26,0),""))</f>
        <v>#ERROR!</v>
      </c>
      <c r="G838" s="18" t="s">
        <v>67</v>
      </c>
      <c r="H838" s="18"/>
      <c r="I838" s="18"/>
      <c r="J838" s="18"/>
      <c r="K838" s="18" t="s">
        <v>23</v>
      </c>
      <c r="L838" s="18" t="s">
        <v>0</v>
      </c>
      <c r="M838" s="32">
        <v>44375.0</v>
      </c>
      <c r="N838" s="18" t="s">
        <v>78</v>
      </c>
      <c r="O838" s="20">
        <v>44382.0</v>
      </c>
      <c r="P838" s="18" t="str">
        <f>IFERROR(VLOOKUP(B838,'Cadastro Estacoes'!$A:$B,2,0),"")</f>
        <v>SISMO®CELSE</v>
      </c>
      <c r="Q838" s="4"/>
      <c r="R838" s="4"/>
      <c r="S838" s="4"/>
      <c r="T838" s="4"/>
      <c r="U838" s="4"/>
      <c r="V838" s="4"/>
      <c r="W838" s="4"/>
      <c r="X838" s="4"/>
      <c r="Y838" s="4"/>
      <c r="Z838" s="4"/>
    </row>
    <row r="839" ht="12.75" customHeight="1">
      <c r="A839" s="9" t="s">
        <v>2809</v>
      </c>
      <c r="B839" s="10" t="s">
        <v>1016</v>
      </c>
      <c r="C839" s="21" t="s">
        <v>2810</v>
      </c>
      <c r="D839" s="12">
        <v>0.0</v>
      </c>
      <c r="E839" s="27">
        <v>44380.0</v>
      </c>
      <c r="F839" s="14" t="str">
        <f>IF(Tabela18[[#This Row],[Estações]]="HMOFICINA","VMS",IFERROR(VLOOKUP(B839,'Cadastro Estacoes'!$A$2:$Z$201,26,0),""))</f>
        <v>#ERROR!</v>
      </c>
      <c r="G839" s="18" t="s">
        <v>67</v>
      </c>
      <c r="H839" s="18"/>
      <c r="I839" s="18"/>
      <c r="J839" s="18"/>
      <c r="K839" s="18" t="s">
        <v>23</v>
      </c>
      <c r="L839" s="18" t="s">
        <v>0</v>
      </c>
      <c r="M839" s="32">
        <v>44375.0</v>
      </c>
      <c r="N839" s="18" t="s">
        <v>78</v>
      </c>
      <c r="O839" s="20">
        <v>44382.0</v>
      </c>
      <c r="P839" s="18" t="str">
        <f>IFERROR(VLOOKUP(B839,'Cadastro Estacoes'!$A:$B,2,0),"")</f>
        <v>SISMO®CELSE</v>
      </c>
      <c r="Q839" s="4"/>
      <c r="R839" s="4"/>
      <c r="S839" s="4"/>
      <c r="T839" s="4"/>
      <c r="U839" s="4"/>
      <c r="V839" s="4"/>
      <c r="W839" s="4"/>
      <c r="X839" s="4"/>
      <c r="Y839" s="4"/>
      <c r="Z839" s="4"/>
    </row>
    <row r="840" ht="12.75" customHeight="1">
      <c r="A840" s="9" t="s">
        <v>2811</v>
      </c>
      <c r="B840" s="10" t="s">
        <v>1016</v>
      </c>
      <c r="C840" s="21" t="s">
        <v>2812</v>
      </c>
      <c r="D840" s="12">
        <v>0.0</v>
      </c>
      <c r="E840" s="27">
        <v>44380.0</v>
      </c>
      <c r="F840" s="14" t="str">
        <f>IF(Tabela18[[#This Row],[Estações]]="HMOFICINA","VMS",IFERROR(VLOOKUP(B840,'Cadastro Estacoes'!$A$2:$Z$201,26,0),""))</f>
        <v>#ERROR!</v>
      </c>
      <c r="G840" s="18" t="s">
        <v>67</v>
      </c>
      <c r="H840" s="18"/>
      <c r="I840" s="18"/>
      <c r="J840" s="18"/>
      <c r="K840" s="18" t="s">
        <v>23</v>
      </c>
      <c r="L840" s="18" t="s">
        <v>0</v>
      </c>
      <c r="M840" s="32">
        <v>44375.0</v>
      </c>
      <c r="N840" s="18" t="s">
        <v>78</v>
      </c>
      <c r="O840" s="20">
        <v>44382.0</v>
      </c>
      <c r="P840" s="18" t="str">
        <f>IFERROR(VLOOKUP(B840,'Cadastro Estacoes'!$A:$B,2,0),"")</f>
        <v>SISMO®CELSE</v>
      </c>
      <c r="Q840" s="4"/>
      <c r="R840" s="4"/>
      <c r="S840" s="4"/>
      <c r="T840" s="4"/>
      <c r="U840" s="4"/>
      <c r="V840" s="4"/>
      <c r="W840" s="4"/>
      <c r="X840" s="4"/>
      <c r="Y840" s="4"/>
      <c r="Z840" s="4"/>
    </row>
    <row r="841" ht="12.75" customHeight="1">
      <c r="A841" s="9" t="s">
        <v>2813</v>
      </c>
      <c r="B841" s="10" t="s">
        <v>1016</v>
      </c>
      <c r="C841" s="21" t="s">
        <v>2814</v>
      </c>
      <c r="D841" s="12">
        <v>2.0</v>
      </c>
      <c r="E841" s="27">
        <v>44380.0</v>
      </c>
      <c r="F841" s="14" t="str">
        <f>IF(Tabela18[[#This Row],[Estações]]="HMOFICINA","VMS",IFERROR(VLOOKUP(B841,'Cadastro Estacoes'!$A$2:$Z$201,26,0),""))</f>
        <v>#ERROR!</v>
      </c>
      <c r="G841" s="18" t="s">
        <v>67</v>
      </c>
      <c r="H841" s="18" t="s">
        <v>2815</v>
      </c>
      <c r="I841" s="18"/>
      <c r="J841" s="18"/>
      <c r="K841" s="18" t="s">
        <v>23</v>
      </c>
      <c r="L841" s="18" t="s">
        <v>26</v>
      </c>
      <c r="M841" s="32">
        <v>44375.0</v>
      </c>
      <c r="N841" s="18" t="s">
        <v>78</v>
      </c>
      <c r="O841" s="20">
        <v>44382.0</v>
      </c>
      <c r="P841" s="18" t="str">
        <f>IFERROR(VLOOKUP(B841,'Cadastro Estacoes'!$A:$B,2,0),"")</f>
        <v>SISMO®CELSE</v>
      </c>
      <c r="Q841" s="4"/>
      <c r="R841" s="4"/>
      <c r="S841" s="4"/>
      <c r="T841" s="4"/>
      <c r="U841" s="4"/>
      <c r="V841" s="4"/>
      <c r="W841" s="4"/>
      <c r="X841" s="4"/>
      <c r="Y841" s="4"/>
      <c r="Z841" s="4"/>
    </row>
    <row r="842" ht="12.75" customHeight="1">
      <c r="A842" s="18" t="s">
        <v>2816</v>
      </c>
      <c r="B842" s="10" t="s">
        <v>763</v>
      </c>
      <c r="C842" s="21" t="s">
        <v>2817</v>
      </c>
      <c r="D842" s="12">
        <v>3.0</v>
      </c>
      <c r="E842" s="27">
        <v>44437.0</v>
      </c>
      <c r="F842" s="14" t="str">
        <f>IF(Tabela18[[#This Row],[Estações]]="HMOFICINA","VMS",IFERROR(VLOOKUP(B842,'Cadastro Estacoes'!$A$2:$Z$201,26,0),""))</f>
        <v>#ERROR!</v>
      </c>
      <c r="G842" s="18" t="s">
        <v>67</v>
      </c>
      <c r="H842" s="18"/>
      <c r="I842" s="18"/>
      <c r="J842" s="18"/>
      <c r="K842" s="18" t="s">
        <v>52</v>
      </c>
      <c r="L842" s="18" t="s">
        <v>30</v>
      </c>
      <c r="M842" s="32">
        <v>44376.0</v>
      </c>
      <c r="N842" s="18" t="s">
        <v>78</v>
      </c>
      <c r="O842" s="20">
        <v>44411.0</v>
      </c>
      <c r="P842" s="18" t="str">
        <f>IFERROR(VLOOKUP(B842,'Cadastro Estacoes'!$A:$B,2,0),"")</f>
        <v>SISMO®ALUMAR</v>
      </c>
      <c r="Q842" s="4"/>
      <c r="R842" s="4"/>
      <c r="S842" s="4"/>
      <c r="T842" s="4"/>
      <c r="U842" s="4"/>
      <c r="V842" s="4"/>
      <c r="W842" s="4"/>
      <c r="X842" s="4"/>
      <c r="Y842" s="4"/>
      <c r="Z842" s="4"/>
    </row>
    <row r="843" ht="12.75" customHeight="1">
      <c r="A843" s="9" t="s">
        <v>2818</v>
      </c>
      <c r="B843" s="10" t="s">
        <v>768</v>
      </c>
      <c r="C843" s="21" t="s">
        <v>2817</v>
      </c>
      <c r="D843" s="12">
        <v>3.0</v>
      </c>
      <c r="E843" s="27">
        <v>44437.0</v>
      </c>
      <c r="F843" s="14" t="str">
        <f>IF(Tabela18[[#This Row],[Estações]]="HMOFICINA","VMS",IFERROR(VLOOKUP(B843,'Cadastro Estacoes'!$A$2:$Z$201,26,0),""))</f>
        <v>#ERROR!</v>
      </c>
      <c r="G843" s="18" t="s">
        <v>67</v>
      </c>
      <c r="H843" s="18"/>
      <c r="I843" s="18"/>
      <c r="J843" s="18"/>
      <c r="K843" s="18" t="s">
        <v>52</v>
      </c>
      <c r="L843" s="18" t="s">
        <v>30</v>
      </c>
      <c r="M843" s="32">
        <v>44376.0</v>
      </c>
      <c r="N843" s="18" t="s">
        <v>78</v>
      </c>
      <c r="O843" s="20">
        <v>44411.0</v>
      </c>
      <c r="P843" s="18" t="str">
        <f>IFERROR(VLOOKUP(B843,'Cadastro Estacoes'!$A:$B,2,0),"")</f>
        <v>SISMO®ALUMAR</v>
      </c>
      <c r="Q843" s="4"/>
      <c r="R843" s="4"/>
      <c r="S843" s="4"/>
      <c r="T843" s="4"/>
      <c r="U843" s="4"/>
      <c r="V843" s="4"/>
      <c r="W843" s="4"/>
      <c r="X843" s="4"/>
      <c r="Y843" s="4"/>
      <c r="Z843" s="4"/>
    </row>
    <row r="844" ht="12.75" customHeight="1">
      <c r="A844" s="9" t="s">
        <v>2819</v>
      </c>
      <c r="B844" s="10" t="s">
        <v>1047</v>
      </c>
      <c r="C844" s="21" t="s">
        <v>2820</v>
      </c>
      <c r="D844" s="12">
        <v>1.0</v>
      </c>
      <c r="E844" s="27">
        <v>44377.0</v>
      </c>
      <c r="F844" s="14" t="str">
        <f>IF(Tabela18[[#This Row],[Estações]]="HMOFICINA","VMS",IFERROR(VLOOKUP(B844,'Cadastro Estacoes'!$A$2:$Z$201,26,0),""))</f>
        <v>#ERROR!</v>
      </c>
      <c r="G844" s="18" t="s">
        <v>67</v>
      </c>
      <c r="H844" s="18" t="s">
        <v>2821</v>
      </c>
      <c r="I844" s="18" t="s">
        <v>2822</v>
      </c>
      <c r="J844" s="18"/>
      <c r="K844" s="18"/>
      <c r="L844" s="18" t="s">
        <v>58</v>
      </c>
      <c r="M844" s="32">
        <v>44377.0</v>
      </c>
      <c r="N844" s="18" t="s">
        <v>78</v>
      </c>
      <c r="O844" s="20"/>
      <c r="P844" s="18" t="str">
        <f>IFERROR(VLOOKUP(B844,'Cadastro Estacoes'!$A:$B,2,0),"")</f>
        <v>SISMO®SPPILOTS</v>
      </c>
      <c r="Q844" s="4"/>
      <c r="R844" s="4"/>
      <c r="S844" s="4"/>
      <c r="T844" s="4"/>
      <c r="U844" s="4"/>
      <c r="V844" s="4"/>
      <c r="W844" s="4"/>
      <c r="X844" s="4"/>
      <c r="Y844" s="4"/>
      <c r="Z844" s="4"/>
    </row>
    <row r="845" ht="12.75" customHeight="1">
      <c r="A845" s="9" t="s">
        <v>2823</v>
      </c>
      <c r="B845" s="10" t="s">
        <v>717</v>
      </c>
      <c r="C845" s="21" t="s">
        <v>2824</v>
      </c>
      <c r="D845" s="12">
        <v>2.0</v>
      </c>
      <c r="E845" s="27">
        <v>44469.0</v>
      </c>
      <c r="F845" s="14" t="str">
        <f>IF(Tabela18[[#This Row],[Estações]]="HMOFICINA","VMS",IFERROR(VLOOKUP(B845,'Cadastro Estacoes'!$A$2:$Z$201,26,0),""))</f>
        <v>#ERROR!</v>
      </c>
      <c r="G845" s="18" t="s">
        <v>67</v>
      </c>
      <c r="H845" s="18" t="s">
        <v>2825</v>
      </c>
      <c r="I845" s="18" t="s">
        <v>2826</v>
      </c>
      <c r="J845" s="18"/>
      <c r="K845" s="18"/>
      <c r="L845" s="18" t="s">
        <v>23</v>
      </c>
      <c r="M845" s="32">
        <v>44377.0</v>
      </c>
      <c r="N845" s="18" t="s">
        <v>78</v>
      </c>
      <c r="O845" s="20"/>
      <c r="P845" s="18" t="str">
        <f>IFERROR(VLOOKUP(B845,'Cadastro Estacoes'!$A:$B,2,0),"")</f>
        <v>SISMO®SPPILOTS</v>
      </c>
      <c r="Q845" s="4"/>
      <c r="R845" s="4"/>
      <c r="S845" s="4"/>
      <c r="T845" s="4"/>
      <c r="U845" s="4"/>
      <c r="V845" s="4"/>
      <c r="W845" s="4"/>
      <c r="X845" s="4"/>
      <c r="Y845" s="4"/>
      <c r="Z845" s="4"/>
    </row>
    <row r="846" ht="12.75" customHeight="1">
      <c r="A846" s="18" t="s">
        <v>2827</v>
      </c>
      <c r="B846" s="10" t="s">
        <v>2791</v>
      </c>
      <c r="C846" s="21" t="s">
        <v>2828</v>
      </c>
      <c r="D846" s="12">
        <v>0.0</v>
      </c>
      <c r="E846" s="27">
        <v>44387.0</v>
      </c>
      <c r="F846" s="14" t="str">
        <f>IF(Tabela18[[#This Row],[Estações]]="HMOFICINA","VMS",IFERROR(VLOOKUP(B846,'Cadastro Estacoes'!$A$2:$Z$201,26,0),""))</f>
        <v>#ERROR!</v>
      </c>
      <c r="G846" s="18" t="s">
        <v>67</v>
      </c>
      <c r="H846" s="18"/>
      <c r="I846" s="18"/>
      <c r="J846" s="18"/>
      <c r="K846" s="18" t="s">
        <v>37</v>
      </c>
      <c r="L846" s="18" t="s">
        <v>37</v>
      </c>
      <c r="M846" s="32">
        <v>44379.0</v>
      </c>
      <c r="N846" s="18" t="s">
        <v>78</v>
      </c>
      <c r="O846" s="20">
        <v>44385.0</v>
      </c>
      <c r="P846" s="18" t="str">
        <f>IFERROR(VLOOKUP(B846,'Cadastro Estacoes'!$A:$B,2,0),"")</f>
        <v>SISMO®BHGE</v>
      </c>
      <c r="Q846" s="4"/>
      <c r="R846" s="4"/>
      <c r="S846" s="4"/>
      <c r="T846" s="4"/>
      <c r="U846" s="4"/>
      <c r="V846" s="4"/>
      <c r="W846" s="4"/>
      <c r="X846" s="4"/>
      <c r="Y846" s="4"/>
      <c r="Z846" s="4"/>
    </row>
    <row r="847" ht="12.75" customHeight="1">
      <c r="A847" s="9" t="s">
        <v>2829</v>
      </c>
      <c r="B847" s="10" t="s">
        <v>102</v>
      </c>
      <c r="C847" s="21" t="s">
        <v>2830</v>
      </c>
      <c r="D847" s="12">
        <v>2.0</v>
      </c>
      <c r="E847" s="27">
        <v>44469.0</v>
      </c>
      <c r="F847" s="14" t="str">
        <f>IF(Tabela18[[#This Row],[Estações]]="HMOFICINA","VMS",IFERROR(VLOOKUP(B847,'Cadastro Estacoes'!$A$2:$Z$201,26,0),""))</f>
        <v>#ERROR!</v>
      </c>
      <c r="G847" s="18" t="s">
        <v>67</v>
      </c>
      <c r="H847" s="18"/>
      <c r="I847" s="18"/>
      <c r="J847" s="18"/>
      <c r="K847" s="18" t="s">
        <v>23</v>
      </c>
      <c r="L847" s="18" t="s">
        <v>40</v>
      </c>
      <c r="M847" s="32">
        <v>44382.0</v>
      </c>
      <c r="N847" s="18" t="s">
        <v>78</v>
      </c>
      <c r="O847" s="20">
        <v>44530.0</v>
      </c>
      <c r="P847" s="18" t="str">
        <f>IFERROR(VLOOKUP(B847,'Cadastro Estacoes'!$A:$B,2,0),"")</f>
        <v>SISMO®QUIRIRI</v>
      </c>
      <c r="Q847" s="4"/>
      <c r="R847" s="4"/>
      <c r="S847" s="4"/>
      <c r="T847" s="4"/>
      <c r="U847" s="4"/>
      <c r="V847" s="4"/>
      <c r="W847" s="4"/>
      <c r="X847" s="4"/>
      <c r="Y847" s="4"/>
      <c r="Z847" s="4"/>
    </row>
    <row r="848" ht="12.75" customHeight="1">
      <c r="A848" s="9" t="s">
        <v>2831</v>
      </c>
      <c r="B848" s="10" t="s">
        <v>2832</v>
      </c>
      <c r="C848" s="21" t="s">
        <v>2833</v>
      </c>
      <c r="D848" s="12">
        <v>2.0</v>
      </c>
      <c r="E848" s="27">
        <v>44469.0</v>
      </c>
      <c r="F848" s="14" t="str">
        <f>IF(Tabela18[[#This Row],[Estações]]="HMOFICINA","VMS",IFERROR(VLOOKUP(B848,'Cadastro Estacoes'!$A$2:$Z$201,26,0),""))</f>
        <v>#ERROR!</v>
      </c>
      <c r="G848" s="18" t="s">
        <v>67</v>
      </c>
      <c r="H848" s="18"/>
      <c r="I848" s="18"/>
      <c r="J848" s="18"/>
      <c r="K848" s="18"/>
      <c r="L848" s="18" t="s">
        <v>40</v>
      </c>
      <c r="M848" s="32">
        <v>44382.0</v>
      </c>
      <c r="N848" s="18" t="s">
        <v>78</v>
      </c>
      <c r="O848" s="20">
        <v>44455.0</v>
      </c>
      <c r="P848" s="18" t="str">
        <f>IFERROR(VLOOKUP(B848,'Cadastro Estacoes'!$A:$B,2,0),"")</f>
        <v>SISMO®BHGE</v>
      </c>
      <c r="Q848" s="4"/>
      <c r="R848" s="4"/>
      <c r="S848" s="4"/>
      <c r="T848" s="4"/>
      <c r="U848" s="4"/>
      <c r="V848" s="4"/>
      <c r="W848" s="4"/>
      <c r="X848" s="4"/>
      <c r="Y848" s="4"/>
      <c r="Z848" s="4"/>
    </row>
    <row r="849" ht="12.75" customHeight="1">
      <c r="A849" s="9" t="s">
        <v>2834</v>
      </c>
      <c r="B849" s="10" t="s">
        <v>1838</v>
      </c>
      <c r="C849" s="21" t="s">
        <v>2835</v>
      </c>
      <c r="D849" s="12">
        <v>1.0</v>
      </c>
      <c r="E849" s="27">
        <v>44384.0</v>
      </c>
      <c r="F849" s="14" t="str">
        <f>IF(Tabela18[[#This Row],[Estações]]="HMOFICINA","VMS",IFERROR(VLOOKUP(B849,'Cadastro Estacoes'!$A$2:$Z$201,26,0),""))</f>
        <v>#ERROR!</v>
      </c>
      <c r="G849" s="18" t="s">
        <v>67</v>
      </c>
      <c r="H849" s="18" t="s">
        <v>2836</v>
      </c>
      <c r="I849" s="18" t="s">
        <v>2837</v>
      </c>
      <c r="J849" s="18"/>
      <c r="K849" s="18"/>
      <c r="L849" s="18" t="s">
        <v>58</v>
      </c>
      <c r="M849" s="32">
        <v>44383.0</v>
      </c>
      <c r="N849" s="18" t="s">
        <v>22</v>
      </c>
      <c r="O849" s="20"/>
      <c r="P849" s="18" t="str">
        <f>IFERROR(VLOOKUP(B849,'Cadastro Estacoes'!$A:$B,2,0),"")</f>
        <v>SISMO®BTS</v>
      </c>
      <c r="Q849" s="4"/>
      <c r="R849" s="4"/>
      <c r="S849" s="4"/>
      <c r="T849" s="4"/>
      <c r="U849" s="4"/>
      <c r="V849" s="4"/>
      <c r="W849" s="4"/>
      <c r="X849" s="4"/>
      <c r="Y849" s="4"/>
      <c r="Z849" s="4"/>
    </row>
    <row r="850" ht="12.75" customHeight="1">
      <c r="A850" s="18" t="s">
        <v>2838</v>
      </c>
      <c r="B850" s="10" t="s">
        <v>795</v>
      </c>
      <c r="C850" s="21" t="s">
        <v>2839</v>
      </c>
      <c r="D850" s="12">
        <v>2.0</v>
      </c>
      <c r="E850" s="27">
        <v>44507.0</v>
      </c>
      <c r="F850" s="14" t="str">
        <f>IF(Tabela18[[#This Row],[Estações]]="HMOFICINA","VMS",IFERROR(VLOOKUP(B850,'Cadastro Estacoes'!$A$2:$Z$201,26,0),""))</f>
        <v>#ERROR!</v>
      </c>
      <c r="G850" s="18" t="s">
        <v>67</v>
      </c>
      <c r="H850" s="18"/>
      <c r="I850" s="18" t="s">
        <v>2840</v>
      </c>
      <c r="J850" s="18"/>
      <c r="K850" s="18" t="s">
        <v>26</v>
      </c>
      <c r="L850" s="18" t="s">
        <v>52</v>
      </c>
      <c r="M850" s="32">
        <v>44383.0</v>
      </c>
      <c r="N850" s="18" t="s">
        <v>78</v>
      </c>
      <c r="O850" s="20">
        <v>44475.0</v>
      </c>
      <c r="P850" s="18" t="str">
        <f>IFERROR(VLOOKUP(B850,'Cadastro Estacoes'!$A:$B,2,0),"")</f>
        <v>SISMO®TEBIG</v>
      </c>
      <c r="Q850" s="4"/>
      <c r="R850" s="4"/>
      <c r="S850" s="4"/>
      <c r="T850" s="4"/>
      <c r="U850" s="4"/>
      <c r="V850" s="4"/>
      <c r="W850" s="4"/>
      <c r="X850" s="4"/>
      <c r="Y850" s="4"/>
      <c r="Z850" s="4"/>
    </row>
    <row r="851" ht="12.75" customHeight="1">
      <c r="A851" s="18" t="s">
        <v>2841</v>
      </c>
      <c r="B851" s="10" t="s">
        <v>2307</v>
      </c>
      <c r="C851" s="21" t="s">
        <v>2842</v>
      </c>
      <c r="D851" s="12">
        <v>0.0</v>
      </c>
      <c r="E851" s="27">
        <v>44387.0</v>
      </c>
      <c r="F851" s="14" t="str">
        <f>IF(Tabela18[[#This Row],[Estações]]="HMOFICINA","VMS",IFERROR(VLOOKUP(B851,'Cadastro Estacoes'!$A$2:$Z$201,26,0),""))</f>
        <v>#ERROR!</v>
      </c>
      <c r="G851" s="18" t="s">
        <v>67</v>
      </c>
      <c r="H851" s="18" t="s">
        <v>2843</v>
      </c>
      <c r="I851" s="18" t="s">
        <v>2844</v>
      </c>
      <c r="J851" s="18"/>
      <c r="K851" s="18" t="s">
        <v>23</v>
      </c>
      <c r="L851" s="18" t="s">
        <v>23</v>
      </c>
      <c r="M851" s="32">
        <v>44378.0</v>
      </c>
      <c r="N851" s="18" t="s">
        <v>78</v>
      </c>
      <c r="O851" s="20">
        <v>44380.0</v>
      </c>
      <c r="P851" s="18" t="str">
        <f>IFERROR(VLOOKUP(B851,'Cadastro Estacoes'!$A:$B,2,0),"")</f>
        <v>SISMO®CELSE</v>
      </c>
      <c r="Q851" s="4"/>
      <c r="R851" s="4"/>
      <c r="S851" s="4"/>
      <c r="T851" s="4"/>
      <c r="U851" s="4"/>
      <c r="V851" s="4"/>
      <c r="W851" s="4"/>
      <c r="X851" s="4"/>
      <c r="Y851" s="4"/>
      <c r="Z851" s="4"/>
    </row>
    <row r="852" ht="12.75" customHeight="1">
      <c r="A852" s="9" t="s">
        <v>2845</v>
      </c>
      <c r="B852" s="10" t="s">
        <v>181</v>
      </c>
      <c r="C852" s="21" t="s">
        <v>2846</v>
      </c>
      <c r="D852" s="12">
        <v>2.0</v>
      </c>
      <c r="E852" s="27">
        <v>44383.0</v>
      </c>
      <c r="F852" s="14" t="str">
        <f>IF(Tabela18[[#This Row],[Estações]]="HMOFICINA","VMS",IFERROR(VLOOKUP(B852,'Cadastro Estacoes'!$A$2:$Z$201,26,0),""))</f>
        <v>#ERROR!</v>
      </c>
      <c r="G852" s="18" t="s">
        <v>67</v>
      </c>
      <c r="H852" s="18"/>
      <c r="I852" s="18" t="s">
        <v>2847</v>
      </c>
      <c r="J852" s="18"/>
      <c r="K852" s="18" t="s">
        <v>26</v>
      </c>
      <c r="L852" s="18" t="s">
        <v>26</v>
      </c>
      <c r="M852" s="32">
        <v>44378.0</v>
      </c>
      <c r="N852" s="18" t="s">
        <v>78</v>
      </c>
      <c r="O852" s="20">
        <v>44383.0</v>
      </c>
      <c r="P852" s="18" t="str">
        <f>IFERROR(VLOOKUP(B852,'Cadastro Estacoes'!$A:$B,2,0),"")</f>
        <v>SISMO®PORTOCEL</v>
      </c>
      <c r="Q852" s="4"/>
      <c r="R852" s="4"/>
      <c r="S852" s="4"/>
      <c r="T852" s="4"/>
      <c r="U852" s="4"/>
      <c r="V852" s="4"/>
      <c r="W852" s="4"/>
      <c r="X852" s="4"/>
      <c r="Y852" s="4"/>
      <c r="Z852" s="4"/>
    </row>
    <row r="853" ht="12.75" customHeight="1">
      <c r="A853" s="9" t="s">
        <v>2848</v>
      </c>
      <c r="B853" s="10" t="s">
        <v>181</v>
      </c>
      <c r="C853" s="21" t="s">
        <v>2849</v>
      </c>
      <c r="D853" s="12">
        <v>1.0</v>
      </c>
      <c r="E853" s="27">
        <v>44480.0</v>
      </c>
      <c r="F853" s="14" t="str">
        <f>IF(Tabela18[[#This Row],[Estações]]="HMOFICINA","VMS",IFERROR(VLOOKUP(B853,'Cadastro Estacoes'!$A$2:$Z$201,26,0),""))</f>
        <v>#ERROR!</v>
      </c>
      <c r="G853" s="18" t="s">
        <v>67</v>
      </c>
      <c r="H853" s="18" t="s">
        <v>2850</v>
      </c>
      <c r="I853" s="18" t="s">
        <v>2851</v>
      </c>
      <c r="J853" s="18">
        <v>60.0</v>
      </c>
      <c r="K853" s="18" t="s">
        <v>26</v>
      </c>
      <c r="L853" s="18" t="s">
        <v>26</v>
      </c>
      <c r="M853" s="32">
        <v>44389.0</v>
      </c>
      <c r="N853" s="18" t="s">
        <v>78</v>
      </c>
      <c r="O853" s="20"/>
      <c r="P853" s="18" t="str">
        <f>IFERROR(VLOOKUP(B853,'Cadastro Estacoes'!$A:$B,2,0),"")</f>
        <v>SISMO®PORTOCEL</v>
      </c>
      <c r="Q853" s="4"/>
      <c r="R853" s="4"/>
      <c r="S853" s="4"/>
      <c r="T853" s="4"/>
      <c r="U853" s="4"/>
      <c r="V853" s="4"/>
      <c r="W853" s="4"/>
      <c r="X853" s="4"/>
      <c r="Y853" s="4"/>
      <c r="Z853" s="4"/>
    </row>
    <row r="854" ht="12.75" customHeight="1">
      <c r="A854" s="18" t="s">
        <v>2852</v>
      </c>
      <c r="B854" s="10" t="s">
        <v>181</v>
      </c>
      <c r="C854" s="21" t="s">
        <v>2853</v>
      </c>
      <c r="D854" s="12">
        <v>2.0</v>
      </c>
      <c r="E854" s="27">
        <v>44479.0</v>
      </c>
      <c r="F854" s="14" t="str">
        <f>IF(Tabela18[[#This Row],[Estações]]="HMOFICINA","VMS",IFERROR(VLOOKUP(B854,'Cadastro Estacoes'!$A$2:$Z$201,26,0),""))</f>
        <v>#ERROR!</v>
      </c>
      <c r="G854" s="18" t="s">
        <v>67</v>
      </c>
      <c r="H854" s="18" t="s">
        <v>2854</v>
      </c>
      <c r="I854" s="18" t="s">
        <v>2855</v>
      </c>
      <c r="J854" s="18"/>
      <c r="K854" s="18" t="s">
        <v>26</v>
      </c>
      <c r="L854" s="18" t="s">
        <v>26</v>
      </c>
      <c r="M854" s="32">
        <v>44389.0</v>
      </c>
      <c r="N854" s="18" t="s">
        <v>78</v>
      </c>
      <c r="O854" s="20"/>
      <c r="P854" s="18" t="str">
        <f>IFERROR(VLOOKUP(B854,'Cadastro Estacoes'!$A:$B,2,0),"")</f>
        <v>SISMO®PORTOCEL</v>
      </c>
      <c r="Q854" s="4"/>
      <c r="R854" s="4"/>
      <c r="S854" s="4"/>
      <c r="T854" s="4"/>
      <c r="U854" s="4"/>
      <c r="V854" s="4"/>
      <c r="W854" s="4"/>
      <c r="X854" s="4"/>
      <c r="Y854" s="4"/>
      <c r="Z854" s="4"/>
    </row>
    <row r="855" ht="12.75" customHeight="1">
      <c r="A855" s="9" t="s">
        <v>2856</v>
      </c>
      <c r="B855" s="10" t="s">
        <v>1016</v>
      </c>
      <c r="C855" s="21" t="s">
        <v>2857</v>
      </c>
      <c r="D855" s="12">
        <v>0.0</v>
      </c>
      <c r="E855" s="27">
        <v>44384.0</v>
      </c>
      <c r="F855" s="14" t="str">
        <f>IF(Tabela18[[#This Row],[Estações]]="HMOFICINA","VMS",IFERROR(VLOOKUP(B855,'Cadastro Estacoes'!$A$2:$Z$201,26,0),""))</f>
        <v>#ERROR!</v>
      </c>
      <c r="G855" s="18" t="s">
        <v>67</v>
      </c>
      <c r="H855" s="18" t="s">
        <v>2858</v>
      </c>
      <c r="I855" s="18" t="s">
        <v>2859</v>
      </c>
      <c r="J855" s="18"/>
      <c r="K855" s="18" t="s">
        <v>23</v>
      </c>
      <c r="L855" s="18" t="s">
        <v>23</v>
      </c>
      <c r="M855" s="32">
        <v>44378.0</v>
      </c>
      <c r="N855" s="18" t="s">
        <v>78</v>
      </c>
      <c r="O855" s="20">
        <v>44382.0</v>
      </c>
      <c r="P855" s="18" t="str">
        <f>IFERROR(VLOOKUP(B855,'Cadastro Estacoes'!$A:$B,2,0),"")</f>
        <v>SISMO®CELSE</v>
      </c>
      <c r="Q855" s="4"/>
      <c r="R855" s="4"/>
      <c r="S855" s="4"/>
      <c r="T855" s="4"/>
      <c r="U855" s="4"/>
      <c r="V855" s="4"/>
      <c r="W855" s="4"/>
      <c r="X855" s="4"/>
      <c r="Y855" s="4"/>
      <c r="Z855" s="4"/>
    </row>
    <row r="856" ht="12.75" customHeight="1">
      <c r="A856" s="9" t="s">
        <v>2860</v>
      </c>
      <c r="B856" s="10" t="s">
        <v>1016</v>
      </c>
      <c r="C856" s="21" t="s">
        <v>2861</v>
      </c>
      <c r="D856" s="12">
        <v>0.0</v>
      </c>
      <c r="E856" s="27">
        <v>44451.0</v>
      </c>
      <c r="F856" s="14" t="str">
        <f>IF(Tabela18[[#This Row],[Estações]]="HMOFICINA","VMS",IFERROR(VLOOKUP(B856,'Cadastro Estacoes'!$A$2:$Z$201,26,0),""))</f>
        <v>#ERROR!</v>
      </c>
      <c r="G856" s="18" t="s">
        <v>67</v>
      </c>
      <c r="H856" s="18" t="s">
        <v>2862</v>
      </c>
      <c r="I856" s="18" t="s">
        <v>2863</v>
      </c>
      <c r="J856" s="18"/>
      <c r="K856" s="18"/>
      <c r="L856" s="18" t="s">
        <v>23</v>
      </c>
      <c r="M856" s="32">
        <v>44389.0</v>
      </c>
      <c r="N856" s="18" t="s">
        <v>78</v>
      </c>
      <c r="O856" s="20">
        <v>44477.0</v>
      </c>
      <c r="P856" s="18" t="str">
        <f>IFERROR(VLOOKUP(B856,'Cadastro Estacoes'!$A:$B,2,0),"")</f>
        <v>SISMO®CELSE</v>
      </c>
      <c r="Q856" s="4"/>
      <c r="R856" s="4"/>
      <c r="S856" s="4"/>
      <c r="T856" s="4"/>
      <c r="U856" s="4"/>
      <c r="V856" s="4"/>
      <c r="W856" s="4"/>
      <c r="X856" s="4"/>
      <c r="Y856" s="4"/>
      <c r="Z856" s="4"/>
    </row>
    <row r="857" ht="12.75" customHeight="1">
      <c r="A857" s="9" t="s">
        <v>2864</v>
      </c>
      <c r="B857" s="10" t="s">
        <v>608</v>
      </c>
      <c r="C857" s="21" t="s">
        <v>2865</v>
      </c>
      <c r="D857" s="12">
        <v>0.0</v>
      </c>
      <c r="E857" s="27">
        <v>44391.0</v>
      </c>
      <c r="F857" s="14" t="str">
        <f>IF(Tabela18[[#This Row],[Estações]]="HMOFICINA","VMS",IFERROR(VLOOKUP(B857,'Cadastro Estacoes'!$A$2:$Z$201,26,0),""))</f>
        <v>#ERROR!</v>
      </c>
      <c r="G857" s="18" t="s">
        <v>67</v>
      </c>
      <c r="H857" s="18" t="s">
        <v>2866</v>
      </c>
      <c r="I857" s="18" t="s">
        <v>2867</v>
      </c>
      <c r="J857" s="18"/>
      <c r="K857" s="18"/>
      <c r="L857" s="18" t="s">
        <v>30</v>
      </c>
      <c r="M857" s="32">
        <v>44390.0</v>
      </c>
      <c r="N857" s="18" t="s">
        <v>78</v>
      </c>
      <c r="O857" s="20">
        <v>44391.0</v>
      </c>
      <c r="P857" s="18" t="str">
        <f>IFERROR(VLOOKUP(B857,'Cadastro Estacoes'!$A:$B,2,0),"")</f>
        <v>SISMO®COSAN</v>
      </c>
      <c r="Q857" s="4"/>
      <c r="R857" s="4"/>
      <c r="S857" s="4"/>
      <c r="T857" s="4"/>
      <c r="U857" s="4"/>
      <c r="V857" s="4"/>
      <c r="W857" s="4"/>
      <c r="X857" s="4"/>
      <c r="Y857" s="4"/>
      <c r="Z857" s="4"/>
    </row>
    <row r="858" ht="12.75" customHeight="1">
      <c r="A858" s="18" t="s">
        <v>2868</v>
      </c>
      <c r="B858" s="10" t="s">
        <v>925</v>
      </c>
      <c r="C858" s="21" t="s">
        <v>2869</v>
      </c>
      <c r="D858" s="12">
        <v>0.0</v>
      </c>
      <c r="E858" s="27">
        <v>44391.0</v>
      </c>
      <c r="F858" s="14" t="str">
        <f>IF(Tabela18[[#This Row],[Estações]]="HMOFICINA","VMS",IFERROR(VLOOKUP(B858,'Cadastro Estacoes'!$A$2:$Z$201,26,0),""))</f>
        <v>#ERROR!</v>
      </c>
      <c r="G858" s="18" t="s">
        <v>67</v>
      </c>
      <c r="H858" s="18" t="s">
        <v>2870</v>
      </c>
      <c r="I858" s="18" t="s">
        <v>2871</v>
      </c>
      <c r="J858" s="18"/>
      <c r="K858" s="18"/>
      <c r="L858" s="18" t="s">
        <v>30</v>
      </c>
      <c r="M858" s="32">
        <v>44390.0</v>
      </c>
      <c r="N858" s="18" t="s">
        <v>78</v>
      </c>
      <c r="O858" s="20">
        <v>44405.0</v>
      </c>
      <c r="P858" s="18" t="str">
        <f>IFERROR(VLOOKUP(B858,'Cadastro Estacoes'!$A:$B,2,0),"")</f>
        <v>SISMO®GUANABARA</v>
      </c>
      <c r="Q858" s="4"/>
      <c r="R858" s="4"/>
      <c r="S858" s="4"/>
      <c r="T858" s="4"/>
      <c r="U858" s="4"/>
      <c r="V858" s="4"/>
      <c r="W858" s="4"/>
      <c r="X858" s="4"/>
      <c r="Y858" s="4"/>
      <c r="Z858" s="4"/>
    </row>
    <row r="859" ht="12.75" customHeight="1">
      <c r="A859" s="9" t="s">
        <v>2872</v>
      </c>
      <c r="B859" s="10" t="s">
        <v>158</v>
      </c>
      <c r="C859" s="21" t="s">
        <v>2873</v>
      </c>
      <c r="D859" s="12">
        <v>1.0</v>
      </c>
      <c r="E859" s="27">
        <v>44454.0</v>
      </c>
      <c r="F859" s="14" t="str">
        <f>IF(Tabela18[[#This Row],[Estações]]="HMOFICINA","VMS",IFERROR(VLOOKUP(B859,'Cadastro Estacoes'!$A$2:$Z$201,26,0),""))</f>
        <v>#ERROR!</v>
      </c>
      <c r="G859" s="18" t="s">
        <v>67</v>
      </c>
      <c r="H859" s="18" t="s">
        <v>2874</v>
      </c>
      <c r="I859" s="18"/>
      <c r="J859" s="18"/>
      <c r="K859" s="18"/>
      <c r="L859" s="18" t="s">
        <v>37</v>
      </c>
      <c r="M859" s="32">
        <v>44390.0</v>
      </c>
      <c r="N859" s="18" t="s">
        <v>78</v>
      </c>
      <c r="O859" s="20"/>
      <c r="P859" s="18" t="str">
        <f>IFERROR(VLOOKUP(B859,'Cadastro Estacoes'!$A:$B,2,0),"")</f>
        <v>SISMO®LIBRA/MULTI</v>
      </c>
      <c r="Q859" s="4"/>
      <c r="R859" s="4"/>
      <c r="S859" s="4"/>
      <c r="T859" s="4"/>
      <c r="U859" s="4"/>
      <c r="V859" s="4"/>
      <c r="W859" s="4"/>
      <c r="X859" s="4"/>
      <c r="Y859" s="4"/>
      <c r="Z859" s="4"/>
    </row>
    <row r="860" ht="12.75" customHeight="1">
      <c r="A860" s="9" t="s">
        <v>2875</v>
      </c>
      <c r="B860" s="10" t="s">
        <v>963</v>
      </c>
      <c r="C860" s="21" t="s">
        <v>1470</v>
      </c>
      <c r="D860" s="12">
        <v>1.0</v>
      </c>
      <c r="E860" s="27">
        <v>44454.0</v>
      </c>
      <c r="F860" s="14" t="str">
        <f>IF(Tabela18[[#This Row],[Estações]]="HMOFICINA","VMS",IFERROR(VLOOKUP(B860,'Cadastro Estacoes'!$A$2:$Z$201,26,0),""))</f>
        <v>#ERROR!</v>
      </c>
      <c r="G860" s="18" t="s">
        <v>67</v>
      </c>
      <c r="H860" s="18"/>
      <c r="I860" s="18"/>
      <c r="J860" s="18"/>
      <c r="K860" s="18"/>
      <c r="L860" s="18" t="s">
        <v>37</v>
      </c>
      <c r="M860" s="32">
        <v>44390.0</v>
      </c>
      <c r="N860" s="18" t="s">
        <v>78</v>
      </c>
      <c r="O860" s="20">
        <v>44453.0</v>
      </c>
      <c r="P860" s="18" t="str">
        <f>IFERROR(VLOOKUP(B860,'Cadastro Estacoes'!$A:$B,2,0),"")</f>
        <v>SISMO®BHGE</v>
      </c>
      <c r="Q860" s="4"/>
      <c r="R860" s="4"/>
      <c r="S860" s="4"/>
      <c r="T860" s="4"/>
      <c r="U860" s="4"/>
      <c r="V860" s="4"/>
      <c r="W860" s="4"/>
      <c r="X860" s="4"/>
      <c r="Y860" s="4"/>
      <c r="Z860" s="4"/>
    </row>
    <row r="861" ht="12.75" customHeight="1">
      <c r="A861" s="18" t="s">
        <v>2876</v>
      </c>
      <c r="B861" s="10" t="s">
        <v>2791</v>
      </c>
      <c r="C861" s="21" t="s">
        <v>1470</v>
      </c>
      <c r="D861" s="12">
        <v>1.0</v>
      </c>
      <c r="E861" s="27">
        <v>44454.0</v>
      </c>
      <c r="F861" s="14" t="str">
        <f>IF(Tabela18[[#This Row],[Estações]]="HMOFICINA","VMS",IFERROR(VLOOKUP(B861,'Cadastro Estacoes'!$A$2:$Z$201,26,0),""))</f>
        <v>#ERROR!</v>
      </c>
      <c r="G861" s="18" t="s">
        <v>67</v>
      </c>
      <c r="H861" s="18"/>
      <c r="I861" s="18"/>
      <c r="J861" s="18"/>
      <c r="K861" s="18"/>
      <c r="L861" s="18" t="s">
        <v>37</v>
      </c>
      <c r="M861" s="32">
        <v>44390.0</v>
      </c>
      <c r="N861" s="18" t="s">
        <v>78</v>
      </c>
      <c r="O861" s="20">
        <v>44453.0</v>
      </c>
      <c r="P861" s="18" t="str">
        <f>IFERROR(VLOOKUP(B861,'Cadastro Estacoes'!$A:$B,2,0),"")</f>
        <v>SISMO®BHGE</v>
      </c>
      <c r="Q861" s="4"/>
      <c r="R861" s="4"/>
      <c r="S861" s="4"/>
      <c r="T861" s="4"/>
      <c r="U861" s="4"/>
      <c r="V861" s="4"/>
      <c r="W861" s="4"/>
      <c r="X861" s="4"/>
      <c r="Y861" s="4"/>
      <c r="Z861" s="4"/>
    </row>
    <row r="862" ht="12.75" customHeight="1">
      <c r="A862" s="9" t="s">
        <v>2877</v>
      </c>
      <c r="B862" s="10" t="s">
        <v>925</v>
      </c>
      <c r="C862" s="21" t="s">
        <v>1470</v>
      </c>
      <c r="D862" s="12">
        <v>1.0</v>
      </c>
      <c r="E862" s="27">
        <v>44454.0</v>
      </c>
      <c r="F862" s="14" t="str">
        <f>IF(Tabela18[[#This Row],[Estações]]="HMOFICINA","VMS",IFERROR(VLOOKUP(B862,'Cadastro Estacoes'!$A$2:$Z$201,26,0),""))</f>
        <v>#ERROR!</v>
      </c>
      <c r="G862" s="18" t="s">
        <v>67</v>
      </c>
      <c r="H862" s="18"/>
      <c r="I862" s="18"/>
      <c r="J862" s="18"/>
      <c r="K862" s="18"/>
      <c r="L862" s="18" t="s">
        <v>37</v>
      </c>
      <c r="M862" s="32">
        <v>44390.0</v>
      </c>
      <c r="N862" s="18" t="s">
        <v>78</v>
      </c>
      <c r="O862" s="20">
        <v>44405.0</v>
      </c>
      <c r="P862" s="18" t="str">
        <f>IFERROR(VLOOKUP(B862,'Cadastro Estacoes'!$A:$B,2,0),"")</f>
        <v>SISMO®GUANABARA</v>
      </c>
      <c r="Q862" s="4"/>
      <c r="R862" s="4"/>
      <c r="S862" s="4"/>
      <c r="T862" s="4"/>
      <c r="U862" s="4"/>
      <c r="V862" s="4"/>
      <c r="W862" s="4"/>
      <c r="X862" s="4"/>
      <c r="Y862" s="4"/>
      <c r="Z862" s="4"/>
    </row>
    <row r="863" ht="12.75" customHeight="1">
      <c r="A863" s="9" t="s">
        <v>2878</v>
      </c>
      <c r="B863" s="10" t="s">
        <v>357</v>
      </c>
      <c r="C863" s="21" t="s">
        <v>2835</v>
      </c>
      <c r="D863" s="12">
        <v>1.0</v>
      </c>
      <c r="E863" s="27">
        <v>44393.0</v>
      </c>
      <c r="F863" s="14" t="str">
        <f>IF(Tabela18[[#This Row],[Estações]]="HMOFICINA","VMS",IFERROR(VLOOKUP(B863,'Cadastro Estacoes'!$A$2:$Z$201,26,0),""))</f>
        <v>#ERROR!</v>
      </c>
      <c r="G863" s="18" t="s">
        <v>67</v>
      </c>
      <c r="H863" s="18" t="s">
        <v>2879</v>
      </c>
      <c r="I863" s="18" t="s">
        <v>2880</v>
      </c>
      <c r="J863" s="18"/>
      <c r="K863" s="18"/>
      <c r="L863" s="18" t="s">
        <v>58</v>
      </c>
      <c r="M863" s="32">
        <v>44392.0</v>
      </c>
      <c r="N863" s="18" t="s">
        <v>22</v>
      </c>
      <c r="O863" s="20"/>
      <c r="P863" s="18" t="str">
        <f>IFERROR(VLOOKUP(B863,'Cadastro Estacoes'!$A:$B,2,0),"")</f>
        <v>SISMO®RGPILOTS</v>
      </c>
      <c r="Q863" s="4"/>
      <c r="R863" s="4"/>
      <c r="S863" s="4"/>
      <c r="T863" s="4"/>
      <c r="U863" s="4"/>
      <c r="V863" s="4"/>
      <c r="W863" s="4"/>
      <c r="X863" s="4"/>
      <c r="Y863" s="4"/>
      <c r="Z863" s="4"/>
    </row>
    <row r="864" ht="12.75" customHeight="1">
      <c r="A864" s="9" t="s">
        <v>2881</v>
      </c>
      <c r="B864" s="10" t="s">
        <v>181</v>
      </c>
      <c r="C864" s="21" t="s">
        <v>2882</v>
      </c>
      <c r="D864" s="12">
        <v>2.0</v>
      </c>
      <c r="E864" s="27">
        <v>44484.0</v>
      </c>
      <c r="F864" s="14" t="str">
        <f>IF(Tabela18[[#This Row],[Estações]]="HMOFICINA","VMS",IFERROR(VLOOKUP(B864,'Cadastro Estacoes'!$A$2:$Z$201,26,0),""))</f>
        <v>#ERROR!</v>
      </c>
      <c r="G864" s="18" t="s">
        <v>67</v>
      </c>
      <c r="H864" s="18"/>
      <c r="I864" s="18"/>
      <c r="J864" s="18"/>
      <c r="K864" s="18" t="s">
        <v>26</v>
      </c>
      <c r="L864" s="18" t="s">
        <v>26</v>
      </c>
      <c r="M864" s="32">
        <v>44396.0</v>
      </c>
      <c r="N864" s="18" t="s">
        <v>78</v>
      </c>
      <c r="O864" s="20"/>
      <c r="P864" s="18" t="str">
        <f>IFERROR(VLOOKUP(B864,'Cadastro Estacoes'!$A:$B,2,0),"")</f>
        <v>SISMO®PORTOCEL</v>
      </c>
      <c r="Q864" s="4"/>
      <c r="R864" s="4"/>
      <c r="S864" s="4"/>
      <c r="T864" s="4"/>
      <c r="U864" s="4"/>
      <c r="V864" s="4"/>
      <c r="W864" s="4"/>
      <c r="X864" s="4"/>
      <c r="Y864" s="4"/>
      <c r="Z864" s="4"/>
    </row>
    <row r="865" ht="12.75" customHeight="1">
      <c r="A865" s="18" t="s">
        <v>2883</v>
      </c>
      <c r="B865" s="10" t="s">
        <v>198</v>
      </c>
      <c r="C865" s="21" t="s">
        <v>2884</v>
      </c>
      <c r="D865" s="12">
        <v>3.0</v>
      </c>
      <c r="E865" s="27">
        <v>44423.0</v>
      </c>
      <c r="F865" s="14" t="str">
        <f>IF(Tabela18[[#This Row],[Estações]]="HMOFICINA","VMS",IFERROR(VLOOKUP(B865,'Cadastro Estacoes'!$A$2:$Z$201,26,0),""))</f>
        <v>#ERROR!</v>
      </c>
      <c r="G865" s="18" t="s">
        <v>67</v>
      </c>
      <c r="H865" s="18"/>
      <c r="I865" s="18"/>
      <c r="J865" s="18"/>
      <c r="K865" s="18" t="s">
        <v>52</v>
      </c>
      <c r="L865" s="18" t="s">
        <v>52</v>
      </c>
      <c r="M865" s="32">
        <v>44396.0</v>
      </c>
      <c r="N865" s="18" t="s">
        <v>78</v>
      </c>
      <c r="O865" s="20">
        <v>44461.0</v>
      </c>
      <c r="P865" s="18" t="str">
        <f>IFERROR(VLOOKUP(B865,'Cadastro Estacoes'!$A:$B,2,0),"")</f>
        <v>SISMO®SPPILOTS</v>
      </c>
      <c r="Q865" s="4"/>
      <c r="R865" s="4"/>
      <c r="S865" s="4"/>
      <c r="T865" s="4"/>
      <c r="U865" s="4"/>
      <c r="V865" s="4"/>
      <c r="W865" s="4"/>
      <c r="X865" s="4"/>
      <c r="Y865" s="4"/>
      <c r="Z865" s="4"/>
    </row>
    <row r="866" ht="12.75" customHeight="1">
      <c r="A866" s="9" t="s">
        <v>2885</v>
      </c>
      <c r="B866" s="10" t="s">
        <v>608</v>
      </c>
      <c r="C866" s="21" t="s">
        <v>2886</v>
      </c>
      <c r="D866" s="12">
        <v>0.0</v>
      </c>
      <c r="E866" s="27">
        <v>44418.0</v>
      </c>
      <c r="F866" s="14" t="str">
        <f>IF(Tabela18[[#This Row],[Estações]]="HMOFICINA","VMS",IFERROR(VLOOKUP(B866,'Cadastro Estacoes'!$A$2:$Z$201,26,0),""))</f>
        <v>#ERROR!</v>
      </c>
      <c r="G866" s="18" t="s">
        <v>67</v>
      </c>
      <c r="H866" s="18" t="s">
        <v>2887</v>
      </c>
      <c r="I866" s="18"/>
      <c r="J866" s="18"/>
      <c r="K866" s="18"/>
      <c r="L866" s="18" t="s">
        <v>30</v>
      </c>
      <c r="M866" s="32">
        <v>44397.0</v>
      </c>
      <c r="N866" s="18" t="s">
        <v>22</v>
      </c>
      <c r="O866" s="20"/>
      <c r="P866" s="18" t="str">
        <f>IFERROR(VLOOKUP(B866,'Cadastro Estacoes'!$A:$B,2,0),"")</f>
        <v>SISMO®COSAN</v>
      </c>
      <c r="Q866" s="4"/>
      <c r="R866" s="4"/>
      <c r="S866" s="4"/>
      <c r="T866" s="4"/>
      <c r="U866" s="4"/>
      <c r="V866" s="4"/>
      <c r="W866" s="4"/>
      <c r="X866" s="4"/>
      <c r="Y866" s="4"/>
      <c r="Z866" s="4"/>
    </row>
    <row r="867" ht="12.75" customHeight="1">
      <c r="A867" s="9" t="s">
        <v>2888</v>
      </c>
      <c r="B867" s="10" t="s">
        <v>608</v>
      </c>
      <c r="C867" s="21" t="s">
        <v>2889</v>
      </c>
      <c r="D867" s="12">
        <v>0.0</v>
      </c>
      <c r="E867" s="27">
        <v>44423.0</v>
      </c>
      <c r="F867" s="14" t="str">
        <f>IF(Tabela18[[#This Row],[Estações]]="HMOFICINA","VMS",IFERROR(VLOOKUP(B867,'Cadastro Estacoes'!$A$2:$Z$201,26,0),""))</f>
        <v>#ERROR!</v>
      </c>
      <c r="G867" s="18" t="s">
        <v>67</v>
      </c>
      <c r="H867" s="18"/>
      <c r="I867" s="18"/>
      <c r="J867" s="18"/>
      <c r="K867" s="18" t="s">
        <v>52</v>
      </c>
      <c r="L867" s="18" t="s">
        <v>30</v>
      </c>
      <c r="M867" s="32">
        <v>44397.0</v>
      </c>
      <c r="N867" s="18" t="s">
        <v>78</v>
      </c>
      <c r="O867" s="20">
        <v>44517.0</v>
      </c>
      <c r="P867" s="18" t="str">
        <f>IFERROR(VLOOKUP(B867,'Cadastro Estacoes'!$A:$B,2,0),"")</f>
        <v>SISMO®COSAN</v>
      </c>
      <c r="Q867" s="4"/>
      <c r="R867" s="4"/>
      <c r="S867" s="4"/>
      <c r="T867" s="4"/>
      <c r="U867" s="4"/>
      <c r="V867" s="4"/>
      <c r="W867" s="4"/>
      <c r="X867" s="4"/>
      <c r="Y867" s="4"/>
      <c r="Z867" s="4"/>
    </row>
    <row r="868" ht="12.75" customHeight="1">
      <c r="A868" s="9" t="s">
        <v>2890</v>
      </c>
      <c r="B868" s="10" t="s">
        <v>608</v>
      </c>
      <c r="C868" s="21" t="s">
        <v>2891</v>
      </c>
      <c r="D868" s="12">
        <v>0.0</v>
      </c>
      <c r="E868" s="27">
        <v>44423.0</v>
      </c>
      <c r="F868" s="14" t="str">
        <f>IF(Tabela18[[#This Row],[Estações]]="HMOFICINA","VMS",IFERROR(VLOOKUP(B868,'Cadastro Estacoes'!$A$2:$Z$201,26,0),""))</f>
        <v>#ERROR!</v>
      </c>
      <c r="G868" s="18" t="s">
        <v>67</v>
      </c>
      <c r="H868" s="4" t="s">
        <v>2892</v>
      </c>
      <c r="I868" s="18"/>
      <c r="J868" s="18"/>
      <c r="K868" s="18" t="s">
        <v>52</v>
      </c>
      <c r="L868" s="18" t="s">
        <v>30</v>
      </c>
      <c r="M868" s="32">
        <v>44397.0</v>
      </c>
      <c r="N868" s="18" t="s">
        <v>78</v>
      </c>
      <c r="O868" s="20">
        <v>44517.0</v>
      </c>
      <c r="P868" s="18" t="str">
        <f>IFERROR(VLOOKUP(B868,'Cadastro Estacoes'!$A:$B,2,0),"")</f>
        <v>SISMO®COSAN</v>
      </c>
      <c r="Q868" s="4"/>
      <c r="R868" s="4"/>
      <c r="S868" s="4"/>
      <c r="T868" s="4"/>
      <c r="U868" s="4"/>
      <c r="V868" s="4"/>
      <c r="W868" s="4"/>
      <c r="X868" s="4"/>
      <c r="Y868" s="4"/>
      <c r="Z868" s="4"/>
    </row>
    <row r="869" ht="12.75" customHeight="1">
      <c r="A869" s="18" t="s">
        <v>2893</v>
      </c>
      <c r="B869" s="10" t="s">
        <v>1884</v>
      </c>
      <c r="C869" s="21" t="s">
        <v>2894</v>
      </c>
      <c r="D869" s="12">
        <v>0.0</v>
      </c>
      <c r="E869" s="27">
        <v>44404.0</v>
      </c>
      <c r="F869" s="14" t="str">
        <f>IF(Tabela18[[#This Row],[Estações]]="HMOFICINA","VMS",IFERROR(VLOOKUP(B869,'Cadastro Estacoes'!$A$2:$Z$201,26,0),""))</f>
        <v>#ERROR!</v>
      </c>
      <c r="G869" s="18" t="s">
        <v>67</v>
      </c>
      <c r="H869" s="18" t="s">
        <v>2895</v>
      </c>
      <c r="I869" s="36" t="s">
        <v>2896</v>
      </c>
      <c r="J869" s="18"/>
      <c r="K869" s="18" t="s">
        <v>26</v>
      </c>
      <c r="L869" s="18" t="s">
        <v>52</v>
      </c>
      <c r="M869" s="32">
        <v>44398.0</v>
      </c>
      <c r="N869" s="18" t="s">
        <v>78</v>
      </c>
      <c r="O869" s="20">
        <v>44475.0</v>
      </c>
      <c r="P869" s="18" t="str">
        <f>IFERROR(VLOOKUP(B869,'Cadastro Estacoes'!$A:$B,2,0),"")</f>
        <v>SISMO®TEBAR</v>
      </c>
      <c r="Q869" s="4"/>
      <c r="R869" s="4"/>
      <c r="S869" s="4"/>
      <c r="T869" s="4"/>
      <c r="U869" s="4"/>
      <c r="V869" s="4"/>
      <c r="W869" s="4"/>
      <c r="X869" s="4"/>
      <c r="Y869" s="4"/>
      <c r="Z869" s="4"/>
    </row>
    <row r="870" ht="12.75" customHeight="1">
      <c r="A870" s="9" t="s">
        <v>2897</v>
      </c>
      <c r="B870" s="10" t="s">
        <v>1884</v>
      </c>
      <c r="C870" s="21" t="s">
        <v>2898</v>
      </c>
      <c r="D870" s="12">
        <v>0.0</v>
      </c>
      <c r="E870" s="27">
        <v>44404.0</v>
      </c>
      <c r="F870" s="14" t="str">
        <f>IF(Tabela18[[#This Row],[Estações]]="HMOFICINA","VMS",IFERROR(VLOOKUP(B870,'Cadastro Estacoes'!$A$2:$Z$201,26,0),""))</f>
        <v>#ERROR!</v>
      </c>
      <c r="G870" s="18" t="s">
        <v>67</v>
      </c>
      <c r="H870" s="18" t="s">
        <v>2899</v>
      </c>
      <c r="I870" s="18" t="s">
        <v>2900</v>
      </c>
      <c r="J870" s="18"/>
      <c r="K870" s="18" t="s">
        <v>26</v>
      </c>
      <c r="L870" s="18" t="s">
        <v>52</v>
      </c>
      <c r="M870" s="32">
        <v>44399.0</v>
      </c>
      <c r="N870" s="18" t="s">
        <v>78</v>
      </c>
      <c r="O870" s="20">
        <v>44475.0</v>
      </c>
      <c r="P870" s="18" t="str">
        <f>IFERROR(VLOOKUP(B870,'Cadastro Estacoes'!$A:$B,2,0),"")</f>
        <v>SISMO®TEBAR</v>
      </c>
      <c r="Q870" s="4"/>
      <c r="R870" s="4"/>
      <c r="S870" s="4"/>
      <c r="T870" s="4"/>
      <c r="U870" s="4"/>
      <c r="V870" s="4"/>
      <c r="W870" s="4"/>
      <c r="X870" s="4"/>
      <c r="Y870" s="4"/>
      <c r="Z870" s="4"/>
    </row>
    <row r="871" ht="12.75" customHeight="1">
      <c r="A871" s="9" t="s">
        <v>2901</v>
      </c>
      <c r="B871" s="10" t="s">
        <v>158</v>
      </c>
      <c r="C871" s="21" t="s">
        <v>2902</v>
      </c>
      <c r="D871" s="12">
        <v>0.0</v>
      </c>
      <c r="E871" s="27">
        <v>44404.0</v>
      </c>
      <c r="F871" s="14" t="str">
        <f>IF(Tabela18[[#This Row],[Estações]]="HMOFICINA","VMS",IFERROR(VLOOKUP(B871,'Cadastro Estacoes'!$A$2:$Z$201,26,0),""))</f>
        <v>#ERROR!</v>
      </c>
      <c r="G871" s="18" t="s">
        <v>67</v>
      </c>
      <c r="H871" s="18" t="s">
        <v>2903</v>
      </c>
      <c r="I871" s="18"/>
      <c r="J871" s="18"/>
      <c r="K871" s="18"/>
      <c r="L871" s="18" t="s">
        <v>30</v>
      </c>
      <c r="M871" s="32">
        <v>44400.0</v>
      </c>
      <c r="N871" s="18" t="s">
        <v>22</v>
      </c>
      <c r="O871" s="20"/>
      <c r="P871" s="18" t="str">
        <f>IFERROR(VLOOKUP(B871,'Cadastro Estacoes'!$A:$B,2,0),"")</f>
        <v>SISMO®LIBRA/MULTI</v>
      </c>
      <c r="Q871" s="4"/>
      <c r="R871" s="4"/>
      <c r="S871" s="4"/>
      <c r="T871" s="4"/>
      <c r="U871" s="4"/>
      <c r="V871" s="4"/>
      <c r="W871" s="4"/>
      <c r="X871" s="4"/>
      <c r="Y871" s="4"/>
      <c r="Z871" s="4"/>
    </row>
    <row r="872" ht="12.75" customHeight="1">
      <c r="A872" s="9" t="s">
        <v>2904</v>
      </c>
      <c r="B872" s="10" t="s">
        <v>1047</v>
      </c>
      <c r="C872" s="21" t="s">
        <v>2905</v>
      </c>
      <c r="D872" s="12">
        <v>0.0</v>
      </c>
      <c r="E872" s="27">
        <v>44406.0</v>
      </c>
      <c r="F872" s="14" t="str">
        <f>IF(Tabela18[[#This Row],[Estações]]="HMOFICINA","VMS",IFERROR(VLOOKUP(B872,'Cadastro Estacoes'!$A$2:$Z$201,26,0),""))</f>
        <v>#ERROR!</v>
      </c>
      <c r="G872" s="18" t="s">
        <v>67</v>
      </c>
      <c r="H872" s="18"/>
      <c r="I872" s="18" t="s">
        <v>2906</v>
      </c>
      <c r="J872" s="18"/>
      <c r="K872" s="18" t="s">
        <v>26</v>
      </c>
      <c r="L872" s="18" t="s">
        <v>26</v>
      </c>
      <c r="M872" s="32">
        <v>44400.0</v>
      </c>
      <c r="N872" s="18"/>
      <c r="O872" s="20">
        <v>44404.0</v>
      </c>
      <c r="P872" s="18" t="str">
        <f>IFERROR(VLOOKUP(B872,'Cadastro Estacoes'!$A:$B,2,0),"")</f>
        <v>SISMO®SPPILOTS</v>
      </c>
      <c r="Q872" s="4"/>
      <c r="R872" s="4"/>
      <c r="S872" s="4"/>
      <c r="T872" s="4"/>
      <c r="U872" s="4"/>
      <c r="V872" s="4"/>
      <c r="W872" s="4"/>
      <c r="X872" s="4"/>
      <c r="Y872" s="4"/>
      <c r="Z872" s="4"/>
    </row>
    <row r="873" ht="12.75" customHeight="1">
      <c r="A873" s="18" t="s">
        <v>2907</v>
      </c>
      <c r="B873" s="10" t="s">
        <v>717</v>
      </c>
      <c r="C873" s="4" t="s">
        <v>2908</v>
      </c>
      <c r="D873" s="12">
        <v>0.0</v>
      </c>
      <c r="E873" s="27">
        <v>44406.0</v>
      </c>
      <c r="F873" s="14" t="str">
        <f>IF(Tabela18[[#This Row],[Estações]]="HMOFICINA","VMS",IFERROR(VLOOKUP(B873,'Cadastro Estacoes'!$A$2:$Z$201,26,0),""))</f>
        <v>#ERROR!</v>
      </c>
      <c r="G873" s="18" t="s">
        <v>67</v>
      </c>
      <c r="H873" s="18"/>
      <c r="I873" s="18" t="s">
        <v>2906</v>
      </c>
      <c r="J873" s="18"/>
      <c r="K873" s="18" t="s">
        <v>26</v>
      </c>
      <c r="L873" s="18" t="s">
        <v>26</v>
      </c>
      <c r="M873" s="32">
        <v>44400.0</v>
      </c>
      <c r="N873" s="18"/>
      <c r="O873" s="20">
        <v>44404.0</v>
      </c>
      <c r="P873" s="18" t="str">
        <f>IFERROR(VLOOKUP(B873,'Cadastro Estacoes'!$A:$B,2,0),"")</f>
        <v>SISMO®SPPILOTS</v>
      </c>
      <c r="Q873" s="4"/>
      <c r="R873" s="4"/>
      <c r="S873" s="4"/>
      <c r="T873" s="4"/>
      <c r="U873" s="4"/>
      <c r="V873" s="4"/>
      <c r="W873" s="4"/>
      <c r="X873" s="4"/>
      <c r="Y873" s="4"/>
      <c r="Z873" s="4"/>
    </row>
    <row r="874" ht="12.75" customHeight="1">
      <c r="A874" s="9" t="s">
        <v>2909</v>
      </c>
      <c r="B874" s="10" t="s">
        <v>2791</v>
      </c>
      <c r="C874" s="21" t="s">
        <v>2910</v>
      </c>
      <c r="D874" s="12">
        <v>0.0</v>
      </c>
      <c r="E874" s="27">
        <v>44405.0</v>
      </c>
      <c r="F874" s="14" t="str">
        <f>IF(Tabela18[[#This Row],[Estações]]="HMOFICINA","VMS",IFERROR(VLOOKUP(B874,'Cadastro Estacoes'!$A$2:$Z$201,26,0),""))</f>
        <v>#ERROR!</v>
      </c>
      <c r="G874" s="18" t="s">
        <v>67</v>
      </c>
      <c r="H874" s="18" t="s">
        <v>2911</v>
      </c>
      <c r="I874" s="18" t="s">
        <v>2912</v>
      </c>
      <c r="J874" s="18"/>
      <c r="K874" s="18"/>
      <c r="L874" s="18" t="s">
        <v>30</v>
      </c>
      <c r="M874" s="32">
        <v>44404.0</v>
      </c>
      <c r="N874" s="18"/>
      <c r="O874" s="20">
        <v>44405.0</v>
      </c>
      <c r="P874" s="18" t="str">
        <f>IFERROR(VLOOKUP(B874,'Cadastro Estacoes'!$A:$B,2,0),"")</f>
        <v>SISMO®BHGE</v>
      </c>
      <c r="Q874" s="4"/>
      <c r="R874" s="4"/>
      <c r="S874" s="4"/>
      <c r="T874" s="4"/>
      <c r="U874" s="4"/>
      <c r="V874" s="4"/>
      <c r="W874" s="4"/>
      <c r="X874" s="4"/>
      <c r="Y874" s="4"/>
      <c r="Z874" s="4"/>
    </row>
    <row r="875" ht="12.75" customHeight="1">
      <c r="A875" s="9" t="s">
        <v>2913</v>
      </c>
      <c r="B875" s="10" t="s">
        <v>2791</v>
      </c>
      <c r="C875" s="21" t="s">
        <v>2914</v>
      </c>
      <c r="D875" s="12">
        <v>0.0</v>
      </c>
      <c r="E875" s="27">
        <v>44405.0</v>
      </c>
      <c r="F875" s="14" t="str">
        <f>IF(Tabela18[[#This Row],[Estações]]="HMOFICINA","VMS",IFERROR(VLOOKUP(B875,'Cadastro Estacoes'!$A$2:$Z$201,26,0),""))</f>
        <v>#ERROR!</v>
      </c>
      <c r="G875" s="18" t="s">
        <v>67</v>
      </c>
      <c r="H875" s="18" t="s">
        <v>2915</v>
      </c>
      <c r="I875" s="18" t="s">
        <v>2916</v>
      </c>
      <c r="J875" s="18"/>
      <c r="K875" s="18"/>
      <c r="L875" s="18" t="s">
        <v>30</v>
      </c>
      <c r="M875" s="32">
        <v>44404.0</v>
      </c>
      <c r="N875" s="18"/>
      <c r="O875" s="20">
        <v>44405.0</v>
      </c>
      <c r="P875" s="18" t="str">
        <f>IFERROR(VLOOKUP(B875,'Cadastro Estacoes'!$A:$B,2,0),"")</f>
        <v>SISMO®BHGE</v>
      </c>
      <c r="Q875" s="4"/>
      <c r="R875" s="4"/>
      <c r="S875" s="4"/>
      <c r="T875" s="4"/>
      <c r="U875" s="4"/>
      <c r="V875" s="4"/>
      <c r="W875" s="4"/>
      <c r="X875" s="4"/>
      <c r="Y875" s="4"/>
      <c r="Z875" s="4"/>
    </row>
    <row r="876" ht="12.75" customHeight="1">
      <c r="A876" s="9" t="s">
        <v>2917</v>
      </c>
      <c r="B876" s="10" t="s">
        <v>925</v>
      </c>
      <c r="C876" s="21" t="s">
        <v>2918</v>
      </c>
      <c r="D876" s="12">
        <v>0.0</v>
      </c>
      <c r="E876" s="27">
        <v>44406.0</v>
      </c>
      <c r="F876" s="14" t="str">
        <f>IF(Tabela18[[#This Row],[Estações]]="HMOFICINA","VMS",IFERROR(VLOOKUP(B876,'Cadastro Estacoes'!$A$2:$Z$201,26,0),""))</f>
        <v>#ERROR!</v>
      </c>
      <c r="G876" s="18" t="s">
        <v>67</v>
      </c>
      <c r="H876" s="18" t="s">
        <v>2919</v>
      </c>
      <c r="I876" s="18" t="s">
        <v>2669</v>
      </c>
      <c r="J876" s="18"/>
      <c r="K876" s="18"/>
      <c r="L876" s="18" t="s">
        <v>30</v>
      </c>
      <c r="M876" s="32">
        <v>44404.0</v>
      </c>
      <c r="N876" s="18"/>
      <c r="O876" s="20">
        <v>44405.0</v>
      </c>
      <c r="P876" s="18" t="str">
        <f>IFERROR(VLOOKUP(B876,'Cadastro Estacoes'!$A:$B,2,0),"")</f>
        <v>SISMO®GUANABARA</v>
      </c>
      <c r="Q876" s="4"/>
      <c r="R876" s="4"/>
      <c r="S876" s="4"/>
      <c r="T876" s="4"/>
      <c r="U876" s="4"/>
      <c r="V876" s="4"/>
      <c r="W876" s="4"/>
      <c r="X876" s="4"/>
      <c r="Y876" s="4"/>
      <c r="Z876" s="4"/>
    </row>
    <row r="877" ht="12.75" customHeight="1">
      <c r="A877" s="18" t="s">
        <v>2920</v>
      </c>
      <c r="B877" s="10" t="s">
        <v>87</v>
      </c>
      <c r="C877" s="21" t="s">
        <v>2921</v>
      </c>
      <c r="D877" s="12">
        <v>2.0</v>
      </c>
      <c r="E877" s="27">
        <v>44434.0</v>
      </c>
      <c r="F877" s="14" t="str">
        <f>IF(Tabela18[[#This Row],[Estações]]="HMOFICINA","VMS",IFERROR(VLOOKUP(B877,'Cadastro Estacoes'!$A$2:$Z$201,26,0),""))</f>
        <v>#ERROR!</v>
      </c>
      <c r="G877" s="18" t="s">
        <v>67</v>
      </c>
      <c r="H877" s="18" t="s">
        <v>2922</v>
      </c>
      <c r="I877" s="18" t="s">
        <v>2923</v>
      </c>
      <c r="J877" s="18"/>
      <c r="K877" s="18" t="s">
        <v>23</v>
      </c>
      <c r="L877" s="18" t="s">
        <v>26</v>
      </c>
      <c r="M877" s="32">
        <v>44405.0</v>
      </c>
      <c r="N877" s="18" t="s">
        <v>78</v>
      </c>
      <c r="O877" s="20">
        <v>44508.0</v>
      </c>
      <c r="P877" s="18" t="str">
        <f>IFERROR(VLOOKUP(B877,'Cadastro Estacoes'!$A:$B,2,0),"")</f>
        <v>SISMO®PSE</v>
      </c>
      <c r="Q877" s="4"/>
      <c r="R877" s="4"/>
      <c r="S877" s="4"/>
      <c r="T877" s="4"/>
      <c r="U877" s="4"/>
      <c r="V877" s="4"/>
      <c r="W877" s="4"/>
      <c r="X877" s="4"/>
      <c r="Y877" s="4"/>
      <c r="Z877" s="4"/>
    </row>
    <row r="878" ht="12.75" customHeight="1">
      <c r="A878" s="9" t="s">
        <v>2924</v>
      </c>
      <c r="B878" s="10" t="s">
        <v>1572</v>
      </c>
      <c r="C878" s="21" t="s">
        <v>2925</v>
      </c>
      <c r="D878" s="12">
        <v>1.0</v>
      </c>
      <c r="E878" s="27">
        <v>44421.0</v>
      </c>
      <c r="F878" s="14" t="str">
        <f>IF(Tabela18[[#This Row],[Estações]]="HMOFICINA","VMS",IFERROR(VLOOKUP(B878,'Cadastro Estacoes'!$A$2:$Z$201,26,0),""))</f>
        <v>#ERROR!</v>
      </c>
      <c r="G878" s="18" t="s">
        <v>67</v>
      </c>
      <c r="H878" s="18" t="s">
        <v>2926</v>
      </c>
      <c r="I878" s="18"/>
      <c r="J878" s="18"/>
      <c r="K878" s="18" t="s">
        <v>23</v>
      </c>
      <c r="L878" s="18" t="s">
        <v>23</v>
      </c>
      <c r="M878" s="32">
        <v>44407.0</v>
      </c>
      <c r="N878" s="18" t="s">
        <v>22</v>
      </c>
      <c r="O878" s="20">
        <v>44427.0</v>
      </c>
      <c r="P878" s="18" t="str">
        <f>IFERROR(VLOOKUP(B878,'Cadastro Estacoes'!$A:$B,2,0),"")</f>
        <v>SISMO®QUIRIRI</v>
      </c>
      <c r="Q878" s="4"/>
      <c r="R878" s="4"/>
      <c r="S878" s="4"/>
      <c r="T878" s="4"/>
      <c r="U878" s="4"/>
      <c r="V878" s="4"/>
      <c r="W878" s="4"/>
      <c r="X878" s="4"/>
      <c r="Y878" s="4"/>
      <c r="Z878" s="4"/>
    </row>
    <row r="879" ht="12.75" customHeight="1">
      <c r="A879" s="9" t="s">
        <v>2927</v>
      </c>
      <c r="B879" s="10" t="s">
        <v>608</v>
      </c>
      <c r="C879" s="21" t="s">
        <v>2928</v>
      </c>
      <c r="D879" s="12">
        <v>0.0</v>
      </c>
      <c r="E879" s="27">
        <v>44406.0</v>
      </c>
      <c r="F879" s="14" t="str">
        <f>IF(Tabela18[[#This Row],[Estações]]="HMOFICINA","VMS",IFERROR(VLOOKUP(B879,'Cadastro Estacoes'!$A$2:$Z$201,26,0),""))</f>
        <v>#ERROR!</v>
      </c>
      <c r="G879" s="18" t="s">
        <v>67</v>
      </c>
      <c r="H879" s="18"/>
      <c r="I879" s="18"/>
      <c r="J879" s="18"/>
      <c r="K879" s="18"/>
      <c r="L879" s="18" t="s">
        <v>30</v>
      </c>
      <c r="M879" s="32">
        <v>44407.0</v>
      </c>
      <c r="N879" s="18" t="s">
        <v>78</v>
      </c>
      <c r="O879" s="20">
        <v>44406.0</v>
      </c>
      <c r="P879" s="18" t="str">
        <f>IFERROR(VLOOKUP(B879,'Cadastro Estacoes'!$A:$B,2,0),"")</f>
        <v>SISMO®COSAN</v>
      </c>
      <c r="Q879" s="4"/>
      <c r="R879" s="4"/>
      <c r="S879" s="4"/>
      <c r="T879" s="4"/>
      <c r="U879" s="4"/>
      <c r="V879" s="4"/>
      <c r="W879" s="4"/>
      <c r="X879" s="4"/>
      <c r="Y879" s="4"/>
      <c r="Z879" s="4"/>
    </row>
    <row r="880" ht="12.75" customHeight="1">
      <c r="A880" s="18" t="s">
        <v>2929</v>
      </c>
      <c r="B880" s="10" t="s">
        <v>608</v>
      </c>
      <c r="C880" s="21" t="s">
        <v>2930</v>
      </c>
      <c r="D880" s="12">
        <v>0.0</v>
      </c>
      <c r="E880" s="27">
        <v>44406.0</v>
      </c>
      <c r="F880" s="14" t="str">
        <f>IF(Tabela18[[#This Row],[Estações]]="HMOFICINA","VMS",IFERROR(VLOOKUP(B880,'Cadastro Estacoes'!$A$2:$Z$201,26,0),""))</f>
        <v>#ERROR!</v>
      </c>
      <c r="G880" s="18" t="s">
        <v>67</v>
      </c>
      <c r="H880" s="18"/>
      <c r="I880" s="18"/>
      <c r="J880" s="18"/>
      <c r="K880" s="18"/>
      <c r="L880" s="18" t="s">
        <v>30</v>
      </c>
      <c r="M880" s="32">
        <v>44407.0</v>
      </c>
      <c r="N880" s="18" t="s">
        <v>78</v>
      </c>
      <c r="O880" s="20">
        <v>44406.0</v>
      </c>
      <c r="P880" s="18" t="str">
        <f>IFERROR(VLOOKUP(B880,'Cadastro Estacoes'!$A:$B,2,0),"")</f>
        <v>SISMO®COSAN</v>
      </c>
      <c r="Q880" s="4"/>
      <c r="R880" s="4"/>
      <c r="S880" s="4"/>
      <c r="T880" s="4"/>
      <c r="U880" s="4"/>
      <c r="V880" s="4"/>
      <c r="W880" s="4"/>
      <c r="X880" s="4"/>
      <c r="Y880" s="4"/>
      <c r="Z880" s="4"/>
    </row>
    <row r="881" ht="12.75" customHeight="1">
      <c r="A881" s="9" t="s">
        <v>2931</v>
      </c>
      <c r="B881" s="10" t="s">
        <v>2791</v>
      </c>
      <c r="C881" s="21" t="s">
        <v>2932</v>
      </c>
      <c r="D881" s="12">
        <v>2.0</v>
      </c>
      <c r="E881" s="27">
        <v>44469.0</v>
      </c>
      <c r="F881" s="14" t="str">
        <f>IF(Tabela18[[#This Row],[Estações]]="HMOFICINA","VMS",IFERROR(VLOOKUP(B881,'Cadastro Estacoes'!$A$2:$Z$201,26,0),""))</f>
        <v>#ERROR!</v>
      </c>
      <c r="G881" s="18" t="s">
        <v>67</v>
      </c>
      <c r="H881" s="18"/>
      <c r="I881" s="18"/>
      <c r="J881" s="18"/>
      <c r="K881" s="18" t="s">
        <v>26</v>
      </c>
      <c r="L881" s="18" t="s">
        <v>30</v>
      </c>
      <c r="M881" s="32">
        <v>44407.0</v>
      </c>
      <c r="N881" s="18" t="s">
        <v>78</v>
      </c>
      <c r="O881" s="8">
        <v>44413.0</v>
      </c>
      <c r="P881" s="18" t="str">
        <f>IFERROR(VLOOKUP(B881,'Cadastro Estacoes'!$A:$B,2,0),"")</f>
        <v>SISMO®BHGE</v>
      </c>
      <c r="Q881" s="4"/>
      <c r="R881" s="4"/>
      <c r="S881" s="4"/>
      <c r="T881" s="4"/>
      <c r="U881" s="4"/>
      <c r="V881" s="4"/>
      <c r="W881" s="4"/>
      <c r="X881" s="4"/>
      <c r="Y881" s="4"/>
      <c r="Z881" s="4"/>
    </row>
    <row r="882" ht="12.75" customHeight="1">
      <c r="A882" s="9" t="s">
        <v>2933</v>
      </c>
      <c r="B882" s="10" t="s">
        <v>608</v>
      </c>
      <c r="C882" s="21" t="s">
        <v>2932</v>
      </c>
      <c r="D882" s="12">
        <v>2.0</v>
      </c>
      <c r="E882" s="27">
        <v>44469.0</v>
      </c>
      <c r="F882" s="14" t="str">
        <f>IF(Tabela18[[#This Row],[Estações]]="HMOFICINA","VMS",IFERROR(VLOOKUP(B882,'Cadastro Estacoes'!$A$2:$Z$201,26,0),""))</f>
        <v>#ERROR!</v>
      </c>
      <c r="G882" s="18" t="s">
        <v>67</v>
      </c>
      <c r="H882" s="18"/>
      <c r="I882" s="18"/>
      <c r="J882" s="18"/>
      <c r="K882" s="18" t="s">
        <v>52</v>
      </c>
      <c r="L882" s="18" t="s">
        <v>30</v>
      </c>
      <c r="M882" s="32">
        <v>44407.0</v>
      </c>
      <c r="N882" s="18" t="s">
        <v>78</v>
      </c>
      <c r="O882" s="20">
        <v>44517.0</v>
      </c>
      <c r="P882" s="18" t="str">
        <f>IFERROR(VLOOKUP(B882,'Cadastro Estacoes'!$A:$B,2,0),"")</f>
        <v>SISMO®COSAN</v>
      </c>
      <c r="Q882" s="4"/>
      <c r="R882" s="4"/>
      <c r="S882" s="4"/>
      <c r="T882" s="4"/>
      <c r="U882" s="4"/>
      <c r="V882" s="4"/>
      <c r="W882" s="4"/>
      <c r="X882" s="4"/>
      <c r="Y882" s="4"/>
      <c r="Z882" s="4"/>
    </row>
    <row r="883" ht="12.75" customHeight="1">
      <c r="A883" s="9" t="s">
        <v>2934</v>
      </c>
      <c r="B883" s="10" t="s">
        <v>2791</v>
      </c>
      <c r="C883" s="21" t="s">
        <v>2935</v>
      </c>
      <c r="D883" s="12">
        <v>0.0</v>
      </c>
      <c r="E883" s="27">
        <v>44454.0</v>
      </c>
      <c r="F883" s="14" t="str">
        <f>IF(Tabela18[[#This Row],[Estações]]="HMOFICINA","VMS",IFERROR(VLOOKUP(B883,'Cadastro Estacoes'!$A$2:$Z$201,26,0),""))</f>
        <v>#ERROR!</v>
      </c>
      <c r="G883" s="18" t="s">
        <v>67</v>
      </c>
      <c r="H883" s="18" t="s">
        <v>2936</v>
      </c>
      <c r="I883" s="18" t="s">
        <v>2937</v>
      </c>
      <c r="J883" s="18"/>
      <c r="K883" s="18" t="s">
        <v>26</v>
      </c>
      <c r="L883" s="18" t="s">
        <v>40</v>
      </c>
      <c r="M883" s="32">
        <v>44410.0</v>
      </c>
      <c r="N883" s="18" t="s">
        <v>78</v>
      </c>
      <c r="O883" s="20">
        <v>44413.0</v>
      </c>
      <c r="P883" s="18" t="str">
        <f>IFERROR(VLOOKUP(B883,'Cadastro Estacoes'!$A:$B,2,0),"")</f>
        <v>SISMO®BHGE</v>
      </c>
      <c r="Q883" s="4"/>
      <c r="R883" s="4"/>
      <c r="S883" s="4"/>
      <c r="T883" s="4"/>
      <c r="U883" s="4"/>
      <c r="V883" s="4"/>
      <c r="W883" s="4"/>
      <c r="X883" s="4"/>
      <c r="Y883" s="4"/>
      <c r="Z883" s="4"/>
    </row>
    <row r="884" ht="12.75" customHeight="1">
      <c r="A884" s="18" t="s">
        <v>2938</v>
      </c>
      <c r="B884" s="10" t="s">
        <v>192</v>
      </c>
      <c r="C884" s="21" t="s">
        <v>2939</v>
      </c>
      <c r="D884" s="12">
        <v>1.0</v>
      </c>
      <c r="E884" s="27">
        <v>44484.0</v>
      </c>
      <c r="F884" s="14" t="str">
        <f>IF(Tabela18[[#This Row],[Estações]]="HMOFICINA","VMS",IFERROR(VLOOKUP(B884,'Cadastro Estacoes'!$A$2:$Z$201,26,0),""))</f>
        <v>#ERROR!</v>
      </c>
      <c r="G884" s="18" t="s">
        <v>67</v>
      </c>
      <c r="H884" s="18" t="s">
        <v>2940</v>
      </c>
      <c r="I884" s="18" t="s">
        <v>2941</v>
      </c>
      <c r="J884" s="18"/>
      <c r="K884" s="18"/>
      <c r="L884" s="18" t="s">
        <v>40</v>
      </c>
      <c r="M884" s="32">
        <v>44412.0</v>
      </c>
      <c r="N884" s="18" t="s">
        <v>78</v>
      </c>
      <c r="O884" s="20"/>
      <c r="P884" s="18" t="str">
        <f>IFERROR(VLOOKUP(B884,'Cadastro Estacoes'!$A:$B,2,0),"")</f>
        <v>SISMO®BTS</v>
      </c>
      <c r="Q884" s="4"/>
      <c r="R884" s="4"/>
      <c r="S884" s="4"/>
      <c r="T884" s="4"/>
      <c r="U884" s="4"/>
      <c r="V884" s="4"/>
      <c r="W884" s="4"/>
      <c r="X884" s="4"/>
      <c r="Y884" s="4"/>
      <c r="Z884" s="4"/>
    </row>
    <row r="885" ht="12.75" customHeight="1">
      <c r="A885" s="9" t="s">
        <v>2942</v>
      </c>
      <c r="B885" s="10" t="s">
        <v>717</v>
      </c>
      <c r="C885" s="21" t="s">
        <v>2943</v>
      </c>
      <c r="D885" s="12">
        <v>3.0</v>
      </c>
      <c r="E885" s="27">
        <v>44448.0</v>
      </c>
      <c r="F885" s="14" t="str">
        <f>IF(Tabela18[[#This Row],[Estações]]="HMOFICINA","VMS",IFERROR(VLOOKUP(B885,'Cadastro Estacoes'!$A$2:$Z$201,26,0),""))</f>
        <v>#ERROR!</v>
      </c>
      <c r="G885" s="18" t="s">
        <v>67</v>
      </c>
      <c r="H885" s="18" t="s">
        <v>2944</v>
      </c>
      <c r="I885" s="18" t="s">
        <v>1947</v>
      </c>
      <c r="J885" s="18"/>
      <c r="K885" s="18" t="s">
        <v>58</v>
      </c>
      <c r="L885" s="18" t="s">
        <v>58</v>
      </c>
      <c r="M885" s="32">
        <v>44417.0</v>
      </c>
      <c r="N885" s="18" t="s">
        <v>78</v>
      </c>
      <c r="O885" s="20"/>
      <c r="P885" s="18" t="str">
        <f>IFERROR(VLOOKUP(B885,'Cadastro Estacoes'!$A:$B,2,0),"")</f>
        <v>SISMO®SPPILOTS</v>
      </c>
      <c r="Q885" s="4"/>
      <c r="R885" s="4"/>
      <c r="S885" s="4"/>
      <c r="T885" s="4"/>
      <c r="U885" s="4"/>
      <c r="V885" s="4"/>
      <c r="W885" s="4"/>
      <c r="X885" s="4"/>
      <c r="Y885" s="4"/>
      <c r="Z885" s="4"/>
    </row>
    <row r="886" ht="12.75" customHeight="1">
      <c r="A886" s="9" t="s">
        <v>2945</v>
      </c>
      <c r="B886" s="10" t="s">
        <v>717</v>
      </c>
      <c r="C886" s="21" t="s">
        <v>2946</v>
      </c>
      <c r="D886" s="12">
        <v>1.0</v>
      </c>
      <c r="E886" s="27">
        <v>44414.0</v>
      </c>
      <c r="F886" s="14" t="str">
        <f>IF(Tabela18[[#This Row],[Estações]]="HMOFICINA","VMS",IFERROR(VLOOKUP(B886,'Cadastro Estacoes'!$A$2:$Z$201,26,0),""))</f>
        <v>#ERROR!</v>
      </c>
      <c r="G886" s="18" t="s">
        <v>67</v>
      </c>
      <c r="H886" s="18"/>
      <c r="I886" s="18"/>
      <c r="J886" s="18"/>
      <c r="K886" s="18" t="s">
        <v>58</v>
      </c>
      <c r="L886" s="18" t="s">
        <v>58</v>
      </c>
      <c r="M886" s="32">
        <v>44417.0</v>
      </c>
      <c r="N886" s="18"/>
      <c r="O886" s="20"/>
      <c r="P886" s="18" t="str">
        <f>IFERROR(VLOOKUP(B886,'Cadastro Estacoes'!$A:$B,2,0),"")</f>
        <v>SISMO®SPPILOTS</v>
      </c>
      <c r="Q886" s="4"/>
      <c r="R886" s="4"/>
      <c r="S886" s="4"/>
      <c r="T886" s="4"/>
      <c r="U886" s="4"/>
      <c r="V886" s="4"/>
      <c r="W886" s="4"/>
      <c r="X886" s="4"/>
      <c r="Y886" s="4"/>
      <c r="Z886" s="4"/>
    </row>
    <row r="887" ht="12.75" customHeight="1">
      <c r="A887" s="9" t="s">
        <v>2947</v>
      </c>
      <c r="B887" s="10" t="s">
        <v>228</v>
      </c>
      <c r="C887" s="4" t="s">
        <v>2842</v>
      </c>
      <c r="D887" s="12">
        <v>1.0</v>
      </c>
      <c r="E887" s="27">
        <v>44469.0</v>
      </c>
      <c r="F887" s="14" t="str">
        <f>IF(Tabela18[[#This Row],[Estações]]="HMOFICINA","VMS",IFERROR(VLOOKUP(B887,'Cadastro Estacoes'!$A$2:$Z$201,26,0),""))</f>
        <v>#ERROR!</v>
      </c>
      <c r="G887" s="18" t="s">
        <v>67</v>
      </c>
      <c r="H887" s="18" t="s">
        <v>2948</v>
      </c>
      <c r="I887" s="14" t="s">
        <v>2949</v>
      </c>
      <c r="J887" s="18"/>
      <c r="K887" s="18"/>
      <c r="L887" s="18" t="s">
        <v>58</v>
      </c>
      <c r="M887" s="32">
        <v>44419.0</v>
      </c>
      <c r="N887" s="18" t="s">
        <v>78</v>
      </c>
      <c r="O887" s="20"/>
      <c r="P887" s="18" t="str">
        <f>IFERROR(VLOOKUP(B887,'Cadastro Estacoes'!$A:$B,2,0),"")</f>
        <v>SISMO®TAPAJOS</v>
      </c>
      <c r="Q887" s="4"/>
      <c r="R887" s="4"/>
      <c r="S887" s="4"/>
      <c r="T887" s="4"/>
      <c r="U887" s="4"/>
      <c r="V887" s="4"/>
      <c r="W887" s="4"/>
      <c r="X887" s="4"/>
      <c r="Y887" s="4"/>
      <c r="Z887" s="4"/>
    </row>
    <row r="888" ht="12.75" customHeight="1">
      <c r="A888" s="18" t="s">
        <v>2950</v>
      </c>
      <c r="B888" s="10" t="s">
        <v>1762</v>
      </c>
      <c r="C888" s="21" t="s">
        <v>2951</v>
      </c>
      <c r="D888" s="12">
        <v>0.0</v>
      </c>
      <c r="E888" s="27">
        <v>44469.0</v>
      </c>
      <c r="F888" s="14" t="str">
        <f>IF(Tabela18[[#This Row],[Estações]]="HMOFICINA","VMS",IFERROR(VLOOKUP(B888,'Cadastro Estacoes'!$A$2:$Z$201,26,0),""))</f>
        <v>#ERROR!</v>
      </c>
      <c r="G888" s="18" t="s">
        <v>67</v>
      </c>
      <c r="H888" s="18"/>
      <c r="I888" s="18" t="s">
        <v>814</v>
      </c>
      <c r="J888" s="18"/>
      <c r="K888" s="18" t="s">
        <v>30</v>
      </c>
      <c r="L888" s="18" t="s">
        <v>37</v>
      </c>
      <c r="M888" s="32">
        <v>44419.0</v>
      </c>
      <c r="N888" s="18" t="s">
        <v>78</v>
      </c>
      <c r="O888" s="20"/>
      <c r="P888" s="18" t="str">
        <f>IFERROR(VLOOKUP(B888,'Cadastro Estacoes'!$A:$B,2,0),"")</f>
        <v>SISMO®TIG</v>
      </c>
      <c r="Q888" s="4"/>
      <c r="R888" s="4"/>
      <c r="S888" s="4"/>
      <c r="T888" s="4"/>
      <c r="U888" s="4"/>
      <c r="V888" s="4"/>
      <c r="W888" s="4"/>
      <c r="X888" s="4"/>
      <c r="Y888" s="4"/>
      <c r="Z888" s="4"/>
    </row>
    <row r="889" ht="12.75" customHeight="1">
      <c r="A889" s="9" t="s">
        <v>2952</v>
      </c>
      <c r="B889" s="10" t="s">
        <v>1750</v>
      </c>
      <c r="C889" s="21" t="s">
        <v>1470</v>
      </c>
      <c r="D889" s="12">
        <v>2.0</v>
      </c>
      <c r="E889" s="27">
        <v>44511.0</v>
      </c>
      <c r="F889" s="14" t="str">
        <f>IF(Tabela18[[#This Row],[Estações]]="HMOFICINA","VMS",IFERROR(VLOOKUP(B889,'Cadastro Estacoes'!$A$2:$Z$201,26,0),""))</f>
        <v>#ERROR!</v>
      </c>
      <c r="G889" s="18" t="s">
        <v>67</v>
      </c>
      <c r="H889" s="18"/>
      <c r="I889" s="18" t="s">
        <v>541</v>
      </c>
      <c r="J889" s="18"/>
      <c r="K889" s="18" t="s">
        <v>37</v>
      </c>
      <c r="L889" s="18" t="s">
        <v>37</v>
      </c>
      <c r="M889" s="32">
        <v>44419.0</v>
      </c>
      <c r="N889" s="18" t="s">
        <v>78</v>
      </c>
      <c r="O889" s="20">
        <v>44497.0</v>
      </c>
      <c r="P889" s="18" t="str">
        <f>IFERROR(VLOOKUP(B889,'Cadastro Estacoes'!$A:$B,2,0),"")</f>
        <v>SISMO®TIG</v>
      </c>
      <c r="Q889" s="4"/>
      <c r="R889" s="4"/>
      <c r="S889" s="4"/>
      <c r="T889" s="4"/>
      <c r="U889" s="4"/>
      <c r="V889" s="4"/>
      <c r="W889" s="4"/>
      <c r="X889" s="4"/>
      <c r="Y889" s="4"/>
      <c r="Z889" s="4"/>
    </row>
    <row r="890" ht="12.75" customHeight="1">
      <c r="A890" s="9" t="s">
        <v>2953</v>
      </c>
      <c r="B890" s="10" t="s">
        <v>1750</v>
      </c>
      <c r="C890" s="21" t="s">
        <v>2954</v>
      </c>
      <c r="D890" s="12">
        <v>1.0</v>
      </c>
      <c r="E890" s="27">
        <v>44511.0</v>
      </c>
      <c r="F890" s="14" t="str">
        <f>IF(Tabela18[[#This Row],[Estações]]="HMOFICINA","VMS",IFERROR(VLOOKUP(B890,'Cadastro Estacoes'!$A$2:$Z$201,26,0),""))</f>
        <v>#ERROR!</v>
      </c>
      <c r="G890" s="18" t="s">
        <v>67</v>
      </c>
      <c r="H890" s="18"/>
      <c r="I890" s="14" t="s">
        <v>2955</v>
      </c>
      <c r="J890" s="18"/>
      <c r="K890" s="18"/>
      <c r="L890" s="18" t="s">
        <v>37</v>
      </c>
      <c r="M890" s="32">
        <v>44419.0</v>
      </c>
      <c r="N890" s="18" t="s">
        <v>78</v>
      </c>
      <c r="O890" s="20">
        <v>44497.0</v>
      </c>
      <c r="P890" s="18" t="str">
        <f>IFERROR(VLOOKUP(B890,'Cadastro Estacoes'!$A:$B,2,0),"")</f>
        <v>SISMO®TIG</v>
      </c>
      <c r="Q890" s="4"/>
      <c r="R890" s="4"/>
      <c r="S890" s="4"/>
      <c r="T890" s="4"/>
      <c r="U890" s="4"/>
      <c r="V890" s="4"/>
      <c r="W890" s="4"/>
      <c r="X890" s="4"/>
      <c r="Y890" s="4"/>
      <c r="Z890" s="4"/>
    </row>
    <row r="891" ht="12.75" customHeight="1">
      <c r="A891" s="9" t="s">
        <v>2956</v>
      </c>
      <c r="B891" s="10" t="s">
        <v>295</v>
      </c>
      <c r="C891" s="21" t="s">
        <v>2957</v>
      </c>
      <c r="D891" s="12">
        <v>0.0</v>
      </c>
      <c r="E891" s="27">
        <v>44427.0</v>
      </c>
      <c r="F891" s="14" t="str">
        <f>IF(Tabela18[[#This Row],[Estações]]="HMOFICINA","VMS",IFERROR(VLOOKUP(B891,'Cadastro Estacoes'!$A$2:$Z$201,26,0),""))</f>
        <v>#ERROR!</v>
      </c>
      <c r="G891" s="18" t="s">
        <v>67</v>
      </c>
      <c r="H891" s="18" t="s">
        <v>2958</v>
      </c>
      <c r="I891" s="18" t="s">
        <v>2959</v>
      </c>
      <c r="J891" s="18"/>
      <c r="K891" s="18"/>
      <c r="L891" s="18" t="s">
        <v>30</v>
      </c>
      <c r="M891" s="32">
        <v>44419.0</v>
      </c>
      <c r="N891" s="18" t="s">
        <v>78</v>
      </c>
      <c r="O891" s="20"/>
      <c r="P891" s="18" t="str">
        <f>IFERROR(VLOOKUP(B891,'Cadastro Estacoes'!$A:$B,2,0),"")</f>
        <v>SISMO®CSN</v>
      </c>
      <c r="Q891" s="4"/>
      <c r="R891" s="4"/>
      <c r="S891" s="4"/>
      <c r="T891" s="4"/>
      <c r="U891" s="4"/>
      <c r="V891" s="4"/>
      <c r="W891" s="4"/>
      <c r="X891" s="4"/>
      <c r="Y891" s="4"/>
      <c r="Z891" s="4"/>
    </row>
    <row r="892" ht="12.75" customHeight="1">
      <c r="A892" s="18" t="s">
        <v>2960</v>
      </c>
      <c r="B892" s="10" t="s">
        <v>295</v>
      </c>
      <c r="C892" s="21" t="s">
        <v>2961</v>
      </c>
      <c r="D892" s="12">
        <v>0.0</v>
      </c>
      <c r="E892" s="27">
        <v>44428.0</v>
      </c>
      <c r="F892" s="14" t="str">
        <f>IF(Tabela18[[#This Row],[Estações]]="HMOFICINA","VMS",IFERROR(VLOOKUP(B892,'Cadastro Estacoes'!$A$2:$Z$201,26,0),""))</f>
        <v>#ERROR!</v>
      </c>
      <c r="G892" s="18" t="s">
        <v>67</v>
      </c>
      <c r="H892" s="18" t="s">
        <v>2962</v>
      </c>
      <c r="I892" s="14" t="s">
        <v>2963</v>
      </c>
      <c r="J892" s="18"/>
      <c r="K892" s="18"/>
      <c r="L892" s="18" t="s">
        <v>30</v>
      </c>
      <c r="M892" s="32">
        <v>44419.0</v>
      </c>
      <c r="N892" s="18" t="s">
        <v>78</v>
      </c>
      <c r="O892" s="20"/>
      <c r="P892" s="18" t="str">
        <f>IFERROR(VLOOKUP(B892,'Cadastro Estacoes'!$A:$B,2,0),"")</f>
        <v>SISMO®CSN</v>
      </c>
      <c r="Q892" s="4"/>
      <c r="R892" s="4"/>
      <c r="S892" s="4"/>
      <c r="T892" s="4"/>
      <c r="U892" s="4"/>
      <c r="V892" s="4"/>
      <c r="W892" s="4"/>
      <c r="X892" s="4"/>
      <c r="Y892" s="4"/>
      <c r="Z892" s="4"/>
    </row>
    <row r="893" ht="12.75" customHeight="1">
      <c r="A893" s="9" t="s">
        <v>2964</v>
      </c>
      <c r="B893" s="10" t="s">
        <v>1345</v>
      </c>
      <c r="C893" s="21" t="s">
        <v>2965</v>
      </c>
      <c r="D893" s="12">
        <v>1.0</v>
      </c>
      <c r="E893" s="27">
        <v>44480.0</v>
      </c>
      <c r="F893" s="14" t="str">
        <f>IF(Tabela18[[#This Row],[Estações]]="HMOFICINA","VMS",IFERROR(VLOOKUP(B893,'Cadastro Estacoes'!$A$2:$Z$201,26,0),""))</f>
        <v>#ERROR!</v>
      </c>
      <c r="G893" s="18" t="s">
        <v>67</v>
      </c>
      <c r="H893" s="18" t="s">
        <v>2966</v>
      </c>
      <c r="I893" s="18"/>
      <c r="J893" s="18"/>
      <c r="K893" s="18"/>
      <c r="L893" s="18" t="s">
        <v>52</v>
      </c>
      <c r="M893" s="32">
        <v>44420.0</v>
      </c>
      <c r="N893" s="18" t="s">
        <v>78</v>
      </c>
      <c r="O893" s="20"/>
      <c r="P893" s="18" t="str">
        <f>IFERROR(VLOOKUP(B893,'Cadastro Estacoes'!$A:$B,2,0),"")</f>
        <v>SISMO®VALEPDM</v>
      </c>
      <c r="Q893" s="4"/>
      <c r="R893" s="4"/>
      <c r="S893" s="4"/>
      <c r="T893" s="4"/>
      <c r="U893" s="4"/>
      <c r="V893" s="4"/>
      <c r="W893" s="4"/>
      <c r="X893" s="4"/>
      <c r="Y893" s="4"/>
      <c r="Z893" s="4"/>
    </row>
    <row r="894" ht="12.75" customHeight="1">
      <c r="A894" s="9" t="s">
        <v>2967</v>
      </c>
      <c r="B894" s="10" t="s">
        <v>136</v>
      </c>
      <c r="C894" s="21" t="s">
        <v>2968</v>
      </c>
      <c r="D894" s="12">
        <v>3.0</v>
      </c>
      <c r="E894" s="27">
        <v>44480.0</v>
      </c>
      <c r="F894" s="14" t="str">
        <f>IF(Tabela18[[#This Row],[Estações]]="HMOFICINA","VMS",IFERROR(VLOOKUP(B894,'Cadastro Estacoes'!$A$2:$Z$201,26,0),""))</f>
        <v>#ERROR!</v>
      </c>
      <c r="G894" s="18" t="s">
        <v>67</v>
      </c>
      <c r="H894" s="18" t="s">
        <v>2969</v>
      </c>
      <c r="I894" s="18"/>
      <c r="J894" s="18"/>
      <c r="K894" s="18"/>
      <c r="L894" s="18" t="s">
        <v>52</v>
      </c>
      <c r="M894" s="32">
        <v>44420.0</v>
      </c>
      <c r="N894" s="18" t="s">
        <v>78</v>
      </c>
      <c r="O894" s="20"/>
      <c r="P894" s="18" t="str">
        <f>IFERROR(VLOOKUP(B894,'Cadastro Estacoes'!$A:$B,2,0),"")</f>
        <v>SISMO®VALEPDM</v>
      </c>
      <c r="Q894" s="4"/>
      <c r="R894" s="4"/>
      <c r="S894" s="4"/>
      <c r="T894" s="4"/>
      <c r="U894" s="4"/>
      <c r="V894" s="4"/>
      <c r="W894" s="4"/>
      <c r="X894" s="4"/>
      <c r="Y894" s="4"/>
      <c r="Z894" s="4"/>
    </row>
    <row r="895" ht="12.75" customHeight="1">
      <c r="A895" s="9" t="s">
        <v>2970</v>
      </c>
      <c r="B895" s="10" t="s">
        <v>136</v>
      </c>
      <c r="C895" s="21" t="s">
        <v>2971</v>
      </c>
      <c r="D895" s="12">
        <v>1.0</v>
      </c>
      <c r="E895" s="27">
        <v>44480.0</v>
      </c>
      <c r="F895" s="14" t="str">
        <f>IF(Tabela18[[#This Row],[Estações]]="HMOFICINA","VMS",IFERROR(VLOOKUP(B895,'Cadastro Estacoes'!$A$2:$Z$201,26,0),""))</f>
        <v>#ERROR!</v>
      </c>
      <c r="G895" s="18" t="s">
        <v>67</v>
      </c>
      <c r="H895" s="18" t="s">
        <v>2972</v>
      </c>
      <c r="I895" s="18"/>
      <c r="J895" s="18"/>
      <c r="K895" s="18"/>
      <c r="L895" s="18" t="s">
        <v>52</v>
      </c>
      <c r="M895" s="32">
        <v>44420.0</v>
      </c>
      <c r="N895" s="18" t="s">
        <v>78</v>
      </c>
      <c r="O895" s="20"/>
      <c r="P895" s="18" t="str">
        <f>IFERROR(VLOOKUP(B895,'Cadastro Estacoes'!$A:$B,2,0),"")</f>
        <v>SISMO®VALEPDM</v>
      </c>
      <c r="Q895" s="4"/>
      <c r="R895" s="4"/>
      <c r="S895" s="4"/>
      <c r="T895" s="4"/>
      <c r="U895" s="4"/>
      <c r="V895" s="4"/>
      <c r="W895" s="4"/>
      <c r="X895" s="4"/>
      <c r="Y895" s="4"/>
      <c r="Z895" s="4"/>
    </row>
    <row r="896" ht="12.75" customHeight="1">
      <c r="A896" s="18" t="s">
        <v>2973</v>
      </c>
      <c r="B896" s="10" t="s">
        <v>2974</v>
      </c>
      <c r="C896" s="21" t="s">
        <v>2975</v>
      </c>
      <c r="D896" s="12">
        <v>0.0</v>
      </c>
      <c r="E896" s="27">
        <v>44435.0</v>
      </c>
      <c r="F896" s="14" t="str">
        <f>IF(Tabela18[[#This Row],[Estações]]="HMOFICINA","VMS",IFERROR(VLOOKUP(B896,'Cadastro Estacoes'!$A$2:$Z$201,26,0),""))</f>
        <v>#ERROR!</v>
      </c>
      <c r="G896" s="18" t="s">
        <v>67</v>
      </c>
      <c r="H896" s="18" t="s">
        <v>2976</v>
      </c>
      <c r="I896" s="18" t="s">
        <v>2977</v>
      </c>
      <c r="J896" s="18"/>
      <c r="K896" s="18" t="s">
        <v>55</v>
      </c>
      <c r="L896" s="18" t="s">
        <v>23</v>
      </c>
      <c r="M896" s="32">
        <v>44424.0</v>
      </c>
      <c r="N896" s="18" t="s">
        <v>22</v>
      </c>
      <c r="O896" s="20">
        <v>44425.0</v>
      </c>
      <c r="P896" s="18" t="str">
        <f>IFERROR(VLOOKUP(B896,'Cadastro Estacoes'!$A:$B,2,0),"")</f>
        <v>SISMO®TAPAJOS</v>
      </c>
      <c r="Q896" s="4"/>
      <c r="R896" s="4"/>
      <c r="S896" s="4"/>
      <c r="T896" s="4"/>
      <c r="U896" s="4"/>
      <c r="V896" s="4"/>
      <c r="W896" s="4"/>
      <c r="X896" s="4"/>
      <c r="Y896" s="4"/>
      <c r="Z896" s="4"/>
    </row>
    <row r="897" ht="12.75" customHeight="1">
      <c r="A897" s="9" t="s">
        <v>2978</v>
      </c>
      <c r="B897" s="10" t="s">
        <v>2974</v>
      </c>
      <c r="C897" s="21" t="s">
        <v>2979</v>
      </c>
      <c r="D897" s="12">
        <v>0.0</v>
      </c>
      <c r="E897" s="27">
        <v>44435.0</v>
      </c>
      <c r="F897" s="14" t="str">
        <f>IF(Tabela18[[#This Row],[Estações]]="HMOFICINA","VMS",IFERROR(VLOOKUP(B897,'Cadastro Estacoes'!$A$2:$Z$201,26,0),""))</f>
        <v>#ERROR!</v>
      </c>
      <c r="G897" s="18" t="s">
        <v>67</v>
      </c>
      <c r="H897" s="18" t="s">
        <v>2980</v>
      </c>
      <c r="I897" s="18" t="s">
        <v>2981</v>
      </c>
      <c r="J897" s="18"/>
      <c r="K897" s="18" t="s">
        <v>23</v>
      </c>
      <c r="L897" s="18" t="s">
        <v>23</v>
      </c>
      <c r="M897" s="32">
        <v>44424.0</v>
      </c>
      <c r="N897" s="18" t="s">
        <v>22</v>
      </c>
      <c r="O897" s="20">
        <v>44436.0</v>
      </c>
      <c r="P897" s="18" t="str">
        <f>IFERROR(VLOOKUP(B897,'Cadastro Estacoes'!$A:$B,2,0),"")</f>
        <v>SISMO®TAPAJOS</v>
      </c>
      <c r="Q897" s="4"/>
      <c r="R897" s="4"/>
      <c r="S897" s="4"/>
      <c r="T897" s="4"/>
      <c r="U897" s="4"/>
      <c r="V897" s="4"/>
      <c r="W897" s="4"/>
      <c r="X897" s="4"/>
      <c r="Y897" s="4"/>
      <c r="Z897" s="4"/>
    </row>
    <row r="898" ht="12.75" customHeight="1">
      <c r="A898" s="9" t="s">
        <v>2982</v>
      </c>
      <c r="B898" s="10" t="s">
        <v>2974</v>
      </c>
      <c r="C898" s="21" t="s">
        <v>2983</v>
      </c>
      <c r="D898" s="12">
        <v>0.0</v>
      </c>
      <c r="E898" s="27">
        <v>44435.0</v>
      </c>
      <c r="F898" s="14" t="str">
        <f>IF(Tabela18[[#This Row],[Estações]]="HMOFICINA","VMS",IFERROR(VLOOKUP(B898,'Cadastro Estacoes'!$A$2:$Z$201,26,0),""))</f>
        <v>#ERROR!</v>
      </c>
      <c r="G898" s="18" t="s">
        <v>67</v>
      </c>
      <c r="H898" s="18" t="s">
        <v>2984</v>
      </c>
      <c r="I898" s="18" t="s">
        <v>2985</v>
      </c>
      <c r="J898" s="18"/>
      <c r="K898" s="18" t="s">
        <v>55</v>
      </c>
      <c r="L898" s="18" t="s">
        <v>23</v>
      </c>
      <c r="M898" s="32">
        <v>44427.0</v>
      </c>
      <c r="N898" s="18" t="s">
        <v>22</v>
      </c>
      <c r="O898" s="20">
        <v>44427.0</v>
      </c>
      <c r="P898" s="18" t="str">
        <f>IFERROR(VLOOKUP(B898,'Cadastro Estacoes'!$A:$B,2,0),"")</f>
        <v>SISMO®TAPAJOS</v>
      </c>
      <c r="Q898" s="4"/>
      <c r="R898" s="4"/>
      <c r="S898" s="4"/>
      <c r="T898" s="4"/>
      <c r="U898" s="4"/>
      <c r="V898" s="4"/>
      <c r="W898" s="4"/>
      <c r="X898" s="4"/>
      <c r="Y898" s="4"/>
      <c r="Z898" s="4"/>
    </row>
    <row r="899" ht="12.75" customHeight="1">
      <c r="A899" s="18" t="s">
        <v>2986</v>
      </c>
      <c r="B899" s="10" t="s">
        <v>123</v>
      </c>
      <c r="C899" s="21" t="s">
        <v>2987</v>
      </c>
      <c r="D899" s="12">
        <v>0.0</v>
      </c>
      <c r="E899" s="27">
        <v>44433.0</v>
      </c>
      <c r="F899" s="14" t="str">
        <f>IF(Tabela18[[#This Row],[Estações]]="HMOFICINA","VMS",IFERROR(VLOOKUP(B899,'Cadastro Estacoes'!$A$2:$Z$201,26,0),""))</f>
        <v>#ERROR!</v>
      </c>
      <c r="G899" s="18" t="s">
        <v>67</v>
      </c>
      <c r="H899" s="18" t="s">
        <v>2988</v>
      </c>
      <c r="I899" s="18" t="s">
        <v>2989</v>
      </c>
      <c r="J899" s="18"/>
      <c r="K899" s="18" t="s">
        <v>52</v>
      </c>
      <c r="L899" s="18" t="s">
        <v>52</v>
      </c>
      <c r="M899" s="32">
        <v>44428.0</v>
      </c>
      <c r="N899" s="18" t="s">
        <v>78</v>
      </c>
      <c r="O899" s="20">
        <v>44431.0</v>
      </c>
      <c r="P899" s="18" t="str">
        <f>IFERROR(VLOOKUP(B899,'Cadastro Estacoes'!$A:$B,2,0),"")</f>
        <v>SISMO®VALEPDM</v>
      </c>
      <c r="Q899" s="4"/>
      <c r="R899" s="4"/>
      <c r="S899" s="4"/>
      <c r="T899" s="4"/>
      <c r="U899" s="4"/>
      <c r="V899" s="4"/>
      <c r="W899" s="4"/>
      <c r="X899" s="4"/>
      <c r="Y899" s="4"/>
      <c r="Z899" s="4"/>
    </row>
    <row r="900" ht="12.75" customHeight="1">
      <c r="A900" s="9" t="s">
        <v>2990</v>
      </c>
      <c r="B900" s="10" t="s">
        <v>1223</v>
      </c>
      <c r="C900" s="21" t="s">
        <v>2991</v>
      </c>
      <c r="D900" s="12">
        <v>0.0</v>
      </c>
      <c r="E900" s="27">
        <v>44433.0</v>
      </c>
      <c r="F900" s="14" t="str">
        <f>IF(Tabela18[[#This Row],[Estações]]="HMOFICINA","VMS",IFERROR(VLOOKUP(B900,'Cadastro Estacoes'!$A$2:$Z$201,26,0),""))</f>
        <v>#ERROR!</v>
      </c>
      <c r="G900" s="18" t="s">
        <v>67</v>
      </c>
      <c r="H900" s="18" t="s">
        <v>2992</v>
      </c>
      <c r="I900" s="18" t="s">
        <v>2993</v>
      </c>
      <c r="J900" s="18"/>
      <c r="K900" s="18" t="s">
        <v>52</v>
      </c>
      <c r="L900" s="18" t="s">
        <v>52</v>
      </c>
      <c r="M900" s="32">
        <v>44428.0</v>
      </c>
      <c r="N900" s="18" t="s">
        <v>78</v>
      </c>
      <c r="O900" s="20">
        <v>44430.0</v>
      </c>
      <c r="P900" s="18" t="str">
        <f>IFERROR(VLOOKUP(B900,'Cadastro Estacoes'!$A:$B,2,0),"")</f>
        <v>SISMO®VALEPDM</v>
      </c>
      <c r="Q900" s="4"/>
      <c r="R900" s="4"/>
      <c r="S900" s="4"/>
      <c r="T900" s="4"/>
      <c r="U900" s="4"/>
      <c r="V900" s="4"/>
      <c r="W900" s="4"/>
      <c r="X900" s="4"/>
      <c r="Y900" s="4"/>
      <c r="Z900" s="4"/>
    </row>
    <row r="901" ht="12.75" customHeight="1">
      <c r="A901" s="9" t="s">
        <v>2994</v>
      </c>
      <c r="B901" s="10" t="s">
        <v>413</v>
      </c>
      <c r="C901" s="21" t="s">
        <v>2995</v>
      </c>
      <c r="D901" s="12">
        <v>1.0</v>
      </c>
      <c r="E901" s="27">
        <v>44459.0</v>
      </c>
      <c r="F901" s="14" t="str">
        <f>IF(Tabela18[[#This Row],[Estações]]="HMOFICINA","VMS",IFERROR(VLOOKUP(B901,'Cadastro Estacoes'!$A$2:$Z$201,26,0),""))</f>
        <v>#ERROR!</v>
      </c>
      <c r="G901" s="18" t="s">
        <v>67</v>
      </c>
      <c r="H901" s="18" t="s">
        <v>2996</v>
      </c>
      <c r="I901" s="18" t="s">
        <v>2997</v>
      </c>
      <c r="J901" s="18"/>
      <c r="K901" s="18" t="s">
        <v>26</v>
      </c>
      <c r="L901" s="18" t="s">
        <v>26</v>
      </c>
      <c r="M901" s="32">
        <v>44428.0</v>
      </c>
      <c r="N901" s="18" t="s">
        <v>78</v>
      </c>
      <c r="O901" s="20"/>
      <c r="P901" s="18" t="str">
        <f>IFERROR(VLOOKUP(B901,'Cadastro Estacoes'!$A:$B,2,0),"")</f>
        <v>SISMO®PORTOCEL</v>
      </c>
      <c r="Q901" s="4"/>
      <c r="R901" s="4"/>
      <c r="S901" s="4"/>
      <c r="T901" s="4"/>
      <c r="U901" s="4"/>
      <c r="V901" s="4"/>
      <c r="W901" s="4"/>
      <c r="X901" s="4"/>
      <c r="Y901" s="4"/>
      <c r="Z901" s="4"/>
    </row>
    <row r="902" ht="12.75" customHeight="1">
      <c r="A902" s="9" t="s">
        <v>2998</v>
      </c>
      <c r="B902" s="10" t="s">
        <v>211</v>
      </c>
      <c r="C902" s="21" t="s">
        <v>2999</v>
      </c>
      <c r="D902" s="12">
        <v>2.0</v>
      </c>
      <c r="E902" s="27">
        <v>44459.0</v>
      </c>
      <c r="F902" s="14" t="str">
        <f>IF(Tabela18[[#This Row],[Estações]]="HMOFICINA","VMS",IFERROR(VLOOKUP(B902,'Cadastro Estacoes'!$A$2:$Z$201,26,0),""))</f>
        <v>#ERROR!</v>
      </c>
      <c r="G902" s="18" t="s">
        <v>67</v>
      </c>
      <c r="H902" s="18" t="s">
        <v>3000</v>
      </c>
      <c r="I902" s="18" t="s">
        <v>2102</v>
      </c>
      <c r="J902" s="18"/>
      <c r="K902" s="18" t="s">
        <v>26</v>
      </c>
      <c r="L902" s="18" t="s">
        <v>26</v>
      </c>
      <c r="M902" s="32">
        <v>44428.0</v>
      </c>
      <c r="N902" s="18"/>
      <c r="O902" s="20"/>
      <c r="P902" s="18" t="str">
        <f>IFERROR(VLOOKUP(B902,'Cadastro Estacoes'!$A:$B,2,0),"")</f>
        <v>SISMO®PORTOCEL</v>
      </c>
      <c r="Q902" s="4"/>
      <c r="R902" s="4"/>
      <c r="S902" s="4"/>
      <c r="T902" s="4"/>
      <c r="U902" s="4"/>
      <c r="V902" s="4"/>
      <c r="W902" s="4"/>
      <c r="X902" s="4"/>
      <c r="Y902" s="4"/>
      <c r="Z902" s="4"/>
    </row>
    <row r="903" ht="12.75" customHeight="1">
      <c r="A903" s="18" t="s">
        <v>3001</v>
      </c>
      <c r="B903" s="10" t="s">
        <v>1572</v>
      </c>
      <c r="C903" s="21" t="s">
        <v>3002</v>
      </c>
      <c r="D903" s="12">
        <v>1.0</v>
      </c>
      <c r="E903" s="27">
        <v>44499.0</v>
      </c>
      <c r="F903" s="14" t="str">
        <f>IF(Tabela18[[#This Row],[Estações]]="HMOFICINA","VMS",IFERROR(VLOOKUP(B903,'Cadastro Estacoes'!$A$2:$Z$201,26,0),""))</f>
        <v>#ERROR!</v>
      </c>
      <c r="G903" s="18" t="s">
        <v>67</v>
      </c>
      <c r="H903" s="18" t="s">
        <v>3003</v>
      </c>
      <c r="I903" s="18" t="s">
        <v>3004</v>
      </c>
      <c r="J903" s="18"/>
      <c r="K903" s="18" t="s">
        <v>23</v>
      </c>
      <c r="L903" s="18" t="s">
        <v>23</v>
      </c>
      <c r="M903" s="32">
        <v>44434.0</v>
      </c>
      <c r="N903" s="18" t="s">
        <v>78</v>
      </c>
      <c r="O903" s="20">
        <v>44441.0</v>
      </c>
      <c r="P903" s="18" t="str">
        <f>IFERROR(VLOOKUP(B903,'Cadastro Estacoes'!$A:$B,2,0),"")</f>
        <v>SISMO®QUIRIRI</v>
      </c>
      <c r="Q903" s="4"/>
      <c r="R903" s="4"/>
      <c r="S903" s="4"/>
      <c r="T903" s="4"/>
      <c r="U903" s="4"/>
      <c r="V903" s="4"/>
      <c r="W903" s="4"/>
      <c r="X903" s="4"/>
      <c r="Y903" s="4"/>
      <c r="Z903" s="4"/>
    </row>
    <row r="904" ht="12.75" customHeight="1">
      <c r="A904" s="9" t="s">
        <v>3005</v>
      </c>
      <c r="B904" s="10" t="s">
        <v>295</v>
      </c>
      <c r="C904" s="21" t="s">
        <v>3006</v>
      </c>
      <c r="D904" s="12">
        <v>1.0</v>
      </c>
      <c r="E904" s="27">
        <v>44495.0</v>
      </c>
      <c r="F904" s="14" t="str">
        <f>IF(Tabela18[[#This Row],[Estações]]="HMOFICINA","VMS",IFERROR(VLOOKUP(B904,'Cadastro Estacoes'!$A$2:$Z$201,26,0),""))</f>
        <v>#ERROR!</v>
      </c>
      <c r="G904" s="18" t="s">
        <v>67</v>
      </c>
      <c r="H904" s="18" t="s">
        <v>3007</v>
      </c>
      <c r="I904" s="18"/>
      <c r="J904" s="18"/>
      <c r="K904" s="18"/>
      <c r="L904" s="18" t="s">
        <v>30</v>
      </c>
      <c r="M904" s="32">
        <v>44434.0</v>
      </c>
      <c r="N904" s="18" t="s">
        <v>78</v>
      </c>
      <c r="O904" s="20"/>
      <c r="P904" s="18" t="str">
        <f>IFERROR(VLOOKUP(B904,'Cadastro Estacoes'!$A:$B,2,0),"")</f>
        <v>SISMO®CSN</v>
      </c>
      <c r="Q904" s="4"/>
      <c r="R904" s="4"/>
      <c r="S904" s="4"/>
      <c r="T904" s="4"/>
      <c r="U904" s="4"/>
      <c r="V904" s="4"/>
      <c r="W904" s="4"/>
      <c r="X904" s="4"/>
      <c r="Y904" s="4"/>
      <c r="Z904" s="4"/>
    </row>
    <row r="905" ht="12.75" customHeight="1">
      <c r="A905" s="9" t="s">
        <v>3008</v>
      </c>
      <c r="B905" s="10" t="s">
        <v>3009</v>
      </c>
      <c r="C905" s="21" t="s">
        <v>3010</v>
      </c>
      <c r="D905" s="12">
        <v>1.0</v>
      </c>
      <c r="E905" s="27">
        <v>44459.0</v>
      </c>
      <c r="F905" s="14" t="str">
        <f>IF(Tabela18[[#This Row],[Estações]]="HMOFICINA","VMS",IFERROR(VLOOKUP(B905,'Cadastro Estacoes'!$A$2:$Z$201,26,0),""))</f>
        <v>#ERROR!</v>
      </c>
      <c r="G905" s="18" t="s">
        <v>67</v>
      </c>
      <c r="H905" s="18" t="s">
        <v>3011</v>
      </c>
      <c r="I905" s="18"/>
      <c r="J905" s="18"/>
      <c r="K905" s="18" t="s">
        <v>58</v>
      </c>
      <c r="L905" s="18" t="s">
        <v>58</v>
      </c>
      <c r="M905" s="32">
        <v>44435.0</v>
      </c>
      <c r="N905" s="18" t="s">
        <v>78</v>
      </c>
      <c r="O905" s="20"/>
      <c r="P905" s="18" t="str">
        <f>IFERROR(VLOOKUP(B905,'Cadastro Estacoes'!$A:$B,2,0),"")</f>
        <v>COLETA®PEDRACAVALO</v>
      </c>
      <c r="Q905" s="4"/>
      <c r="R905" s="4"/>
      <c r="S905" s="4"/>
      <c r="T905" s="4"/>
      <c r="U905" s="4"/>
      <c r="V905" s="4"/>
      <c r="W905" s="4"/>
      <c r="X905" s="4"/>
      <c r="Y905" s="4"/>
      <c r="Z905" s="4"/>
    </row>
    <row r="906" ht="12.75" customHeight="1">
      <c r="A906" s="9" t="s">
        <v>3012</v>
      </c>
      <c r="B906" s="10" t="s">
        <v>3013</v>
      </c>
      <c r="C906" s="21" t="s">
        <v>3014</v>
      </c>
      <c r="D906" s="12">
        <v>1.0</v>
      </c>
      <c r="E906" s="27">
        <v>44459.0</v>
      </c>
      <c r="F906" s="14" t="str">
        <f>IF(Tabela18[[#This Row],[Estações]]="HMOFICINA","VMS",IFERROR(VLOOKUP(B906,'Cadastro Estacoes'!$A$2:$Z$201,26,0),""))</f>
        <v>#ERROR!</v>
      </c>
      <c r="G906" s="18" t="s">
        <v>67</v>
      </c>
      <c r="H906" s="18" t="s">
        <v>3015</v>
      </c>
      <c r="I906" s="18"/>
      <c r="J906" s="18"/>
      <c r="K906" s="18" t="s">
        <v>58</v>
      </c>
      <c r="L906" s="18" t="s">
        <v>58</v>
      </c>
      <c r="M906" s="32">
        <v>44435.0</v>
      </c>
      <c r="N906" s="18" t="s">
        <v>78</v>
      </c>
      <c r="O906" s="20"/>
      <c r="P906" s="18" t="str">
        <f>IFERROR(VLOOKUP(B906,'Cadastro Estacoes'!$A:$B,2,0),"")</f>
        <v>COLETA®PEDRACAVALO</v>
      </c>
      <c r="Q906" s="4"/>
      <c r="R906" s="4"/>
      <c r="S906" s="4"/>
      <c r="T906" s="4"/>
      <c r="U906" s="4"/>
      <c r="V906" s="4"/>
      <c r="W906" s="4"/>
      <c r="X906" s="4"/>
      <c r="Y906" s="4"/>
      <c r="Z906" s="4"/>
    </row>
    <row r="907" ht="12.75" customHeight="1">
      <c r="A907" s="18" t="s">
        <v>3016</v>
      </c>
      <c r="B907" s="10" t="s">
        <v>74</v>
      </c>
      <c r="C907" s="21" t="s">
        <v>3017</v>
      </c>
      <c r="D907" s="12">
        <v>0.0</v>
      </c>
      <c r="E907" s="27">
        <v>44454.0</v>
      </c>
      <c r="F907" s="14" t="str">
        <f>IF(Tabela18[[#This Row],[Estações]]="HMOFICINA","VMS",IFERROR(VLOOKUP(B907,'Cadastro Estacoes'!$A$2:$Z$201,26,0),""))</f>
        <v>#ERROR!</v>
      </c>
      <c r="G907" s="18" t="s">
        <v>67</v>
      </c>
      <c r="H907" s="18"/>
      <c r="I907" s="18"/>
      <c r="J907" s="18"/>
      <c r="K907" s="18" t="s">
        <v>23</v>
      </c>
      <c r="L907" s="18" t="s">
        <v>30</v>
      </c>
      <c r="M907" s="32">
        <v>44448.0</v>
      </c>
      <c r="N907" s="18" t="s">
        <v>78</v>
      </c>
      <c r="O907" s="20">
        <v>44457.0</v>
      </c>
      <c r="P907" s="18" t="str">
        <f>IFERROR(VLOOKUP(B907,'Cadastro Estacoes'!$A:$B,2,0),"")</f>
        <v>SISMO®CSN</v>
      </c>
      <c r="Q907" s="4"/>
      <c r="R907" s="4"/>
      <c r="S907" s="4"/>
      <c r="T907" s="4"/>
      <c r="U907" s="4"/>
      <c r="V907" s="4"/>
      <c r="W907" s="4"/>
      <c r="X907" s="4"/>
      <c r="Y907" s="4"/>
      <c r="Z907" s="4"/>
    </row>
    <row r="908" ht="12.75" customHeight="1">
      <c r="A908" s="9" t="s">
        <v>3018</v>
      </c>
      <c r="B908" s="10" t="s">
        <v>2974</v>
      </c>
      <c r="C908" s="21" t="s">
        <v>3019</v>
      </c>
      <c r="D908" s="12">
        <v>1.0</v>
      </c>
      <c r="E908" s="27">
        <v>44510.0</v>
      </c>
      <c r="F908" s="14" t="str">
        <f>IF(Tabela18[[#This Row],[Estações]]="HMOFICINA","VMS",IFERROR(VLOOKUP(B908,'Cadastro Estacoes'!$A$2:$Z$201,26,0),""))</f>
        <v>#ERROR!</v>
      </c>
      <c r="G908" s="18" t="s">
        <v>67</v>
      </c>
      <c r="H908" s="18" t="s">
        <v>3020</v>
      </c>
      <c r="I908" s="18" t="s">
        <v>3021</v>
      </c>
      <c r="J908" s="18"/>
      <c r="K908" s="18"/>
      <c r="L908" s="18" t="s">
        <v>23</v>
      </c>
      <c r="M908" s="32">
        <v>44448.0</v>
      </c>
      <c r="N908" s="18" t="s">
        <v>78</v>
      </c>
      <c r="O908" s="20"/>
      <c r="P908" s="18" t="str">
        <f>IFERROR(VLOOKUP(B908,'Cadastro Estacoes'!$A:$B,2,0),"")</f>
        <v>SISMO®TAPAJOS</v>
      </c>
      <c r="Q908" s="4"/>
      <c r="R908" s="4"/>
      <c r="S908" s="4"/>
      <c r="T908" s="4"/>
      <c r="U908" s="4"/>
      <c r="V908" s="4"/>
      <c r="W908" s="4"/>
      <c r="X908" s="4"/>
      <c r="Y908" s="4"/>
      <c r="Z908" s="4"/>
    </row>
    <row r="909" ht="12.75" customHeight="1">
      <c r="A909" s="9" t="s">
        <v>3022</v>
      </c>
      <c r="B909" s="10" t="s">
        <v>465</v>
      </c>
      <c r="C909" s="21" t="s">
        <v>3023</v>
      </c>
      <c r="D909" s="12">
        <v>3.0</v>
      </c>
      <c r="E909" s="27">
        <v>44510.0</v>
      </c>
      <c r="F909" s="14" t="str">
        <f>IF(Tabela18[[#This Row],[Estações]]="HMOFICINA","VMS",IFERROR(VLOOKUP(B909,'Cadastro Estacoes'!$A$2:$Z$201,26,0),""))</f>
        <v>#ERROR!</v>
      </c>
      <c r="G909" s="18" t="s">
        <v>67</v>
      </c>
      <c r="H909" s="18" t="s">
        <v>3024</v>
      </c>
      <c r="I909" s="18" t="s">
        <v>685</v>
      </c>
      <c r="J909" s="18"/>
      <c r="K909" s="18" t="s">
        <v>23</v>
      </c>
      <c r="L909" s="18" t="s">
        <v>58</v>
      </c>
      <c r="M909" s="32">
        <v>44449.0</v>
      </c>
      <c r="N909" s="18" t="s">
        <v>78</v>
      </c>
      <c r="O909" s="20">
        <v>44505.0</v>
      </c>
      <c r="P909" s="18" t="str">
        <f>IFERROR(VLOOKUP(B909,'Cadastro Estacoes'!$A:$B,2,0),"")</f>
        <v>SISMO®ALEMOA</v>
      </c>
      <c r="Q909" s="4"/>
      <c r="R909" s="4"/>
      <c r="S909" s="4"/>
      <c r="T909" s="4"/>
      <c r="U909" s="4"/>
      <c r="V909" s="4"/>
      <c r="W909" s="4"/>
      <c r="X909" s="4"/>
      <c r="Y909" s="4"/>
      <c r="Z909" s="4"/>
    </row>
    <row r="910" ht="12.75" customHeight="1">
      <c r="A910" s="9" t="s">
        <v>3025</v>
      </c>
      <c r="B910" s="10" t="s">
        <v>1655</v>
      </c>
      <c r="C910" s="21" t="s">
        <v>3026</v>
      </c>
      <c r="D910" s="12">
        <v>2.0</v>
      </c>
      <c r="E910" s="27">
        <v>44510.0</v>
      </c>
      <c r="F910" s="14" t="str">
        <f>IF(Tabela18[[#This Row],[Estações]]="HMOFICINA","VMS",IFERROR(VLOOKUP(B910,'Cadastro Estacoes'!$A$2:$Z$201,26,0),""))</f>
        <v>#ERROR!</v>
      </c>
      <c r="G910" s="18" t="s">
        <v>67</v>
      </c>
      <c r="H910" s="18" t="s">
        <v>3027</v>
      </c>
      <c r="I910" s="18"/>
      <c r="J910" s="18"/>
      <c r="K910" s="18" t="s">
        <v>23</v>
      </c>
      <c r="L910" s="18" t="s">
        <v>58</v>
      </c>
      <c r="M910" s="32">
        <v>44449.0</v>
      </c>
      <c r="N910" s="18" t="s">
        <v>78</v>
      </c>
      <c r="O910" s="20">
        <v>44505.0</v>
      </c>
      <c r="P910" s="18" t="str">
        <f>IFERROR(VLOOKUP(B910,'Cadastro Estacoes'!$A:$B,2,0),"")</f>
        <v>SISMO®ALEMOA</v>
      </c>
      <c r="Q910" s="4"/>
      <c r="R910" s="4"/>
      <c r="S910" s="4"/>
      <c r="T910" s="4"/>
      <c r="U910" s="4"/>
      <c r="V910" s="4"/>
      <c r="W910" s="4"/>
      <c r="X910" s="4"/>
      <c r="Y910" s="4"/>
      <c r="Z910" s="4"/>
    </row>
    <row r="911" ht="12.75" customHeight="1">
      <c r="A911" s="18" t="s">
        <v>3028</v>
      </c>
      <c r="B911" s="10" t="s">
        <v>2302</v>
      </c>
      <c r="C911" s="21" t="s">
        <v>3029</v>
      </c>
      <c r="D911" s="12">
        <v>1.0</v>
      </c>
      <c r="E911" s="27">
        <v>44510.0</v>
      </c>
      <c r="F911" s="14" t="str">
        <f>IF(Tabela18[[#This Row],[Estações]]="HMOFICINA","VMS",IFERROR(VLOOKUP(B911,'Cadastro Estacoes'!$A$2:$Z$201,26,0),""))</f>
        <v>#ERROR!</v>
      </c>
      <c r="G911" s="18" t="s">
        <v>67</v>
      </c>
      <c r="H911" s="18" t="s">
        <v>3030</v>
      </c>
      <c r="I911" s="18" t="s">
        <v>3031</v>
      </c>
      <c r="J911" s="18"/>
      <c r="K911" s="18" t="s">
        <v>23</v>
      </c>
      <c r="L911" s="18" t="s">
        <v>58</v>
      </c>
      <c r="M911" s="32">
        <v>44449.0</v>
      </c>
      <c r="N911" s="18" t="s">
        <v>78</v>
      </c>
      <c r="O911" s="20">
        <v>44558.0</v>
      </c>
      <c r="P911" s="18" t="str">
        <f>IFERROR(VLOOKUP(B911,'Cadastro Estacoes'!$A:$B,2,0),"")</f>
        <v>SISMO®SPPILOTS</v>
      </c>
      <c r="Q911" s="4"/>
      <c r="R911" s="4"/>
      <c r="S911" s="4"/>
      <c r="T911" s="4"/>
      <c r="U911" s="4"/>
      <c r="V911" s="4"/>
      <c r="W911" s="4"/>
      <c r="X911" s="4"/>
      <c r="Y911" s="4"/>
      <c r="Z911" s="4"/>
    </row>
    <row r="912" ht="12.75" customHeight="1">
      <c r="A912" s="9" t="s">
        <v>3032</v>
      </c>
      <c r="B912" s="10" t="s">
        <v>166</v>
      </c>
      <c r="C912" s="21" t="s">
        <v>3033</v>
      </c>
      <c r="D912" s="12">
        <v>0.0</v>
      </c>
      <c r="E912" s="27">
        <v>44453.0</v>
      </c>
      <c r="F912" s="14" t="str">
        <f>IF(Tabela18[[#This Row],[Estações]]="HMOFICINA","VMS",IFERROR(VLOOKUP(B912,'Cadastro Estacoes'!$A$2:$Z$201,26,0),""))</f>
        <v>#ERROR!</v>
      </c>
      <c r="G912" s="18" t="s">
        <v>67</v>
      </c>
      <c r="H912" s="18" t="s">
        <v>3034</v>
      </c>
      <c r="I912" s="18"/>
      <c r="J912" s="18"/>
      <c r="K912" s="18" t="s">
        <v>55</v>
      </c>
      <c r="L912" s="18" t="s">
        <v>4</v>
      </c>
      <c r="M912" s="32">
        <v>44453.0</v>
      </c>
      <c r="N912" s="18" t="s">
        <v>22</v>
      </c>
      <c r="O912" s="20">
        <v>44453.0</v>
      </c>
      <c r="P912" s="18" t="str">
        <f>IFERROR(VLOOKUP(B912,'Cadastro Estacoes'!$A:$B,2,0),"")</f>
        <v>SEM PROJETO</v>
      </c>
      <c r="Q912" s="4"/>
      <c r="R912" s="4"/>
      <c r="S912" s="4"/>
      <c r="T912" s="4"/>
      <c r="U912" s="4"/>
      <c r="V912" s="4"/>
      <c r="W912" s="4"/>
      <c r="X912" s="4"/>
      <c r="Y912" s="4"/>
      <c r="Z912" s="4"/>
    </row>
    <row r="913" ht="12.75" customHeight="1">
      <c r="A913" s="9" t="s">
        <v>3035</v>
      </c>
      <c r="B913" s="10" t="s">
        <v>158</v>
      </c>
      <c r="C913" s="21" t="s">
        <v>3036</v>
      </c>
      <c r="D913" s="12">
        <v>0.0</v>
      </c>
      <c r="E913" s="27">
        <v>44510.0</v>
      </c>
      <c r="F913" s="14" t="str">
        <f>IF(Tabela18[[#This Row],[Estações]]="HMOFICINA","VMS",IFERROR(VLOOKUP(B913,'Cadastro Estacoes'!$A$2:$Z$201,26,0),""))</f>
        <v>#ERROR!</v>
      </c>
      <c r="G913" s="18" t="s">
        <v>67</v>
      </c>
      <c r="H913" s="18" t="s">
        <v>3037</v>
      </c>
      <c r="I913" s="18" t="s">
        <v>3038</v>
      </c>
      <c r="J913" s="18">
        <v>2.0</v>
      </c>
      <c r="K913" s="18" t="s">
        <v>26</v>
      </c>
      <c r="L913" s="18" t="s">
        <v>19</v>
      </c>
      <c r="M913" s="32">
        <v>44454.0</v>
      </c>
      <c r="N913" s="18" t="s">
        <v>22</v>
      </c>
      <c r="O913" s="20">
        <v>44552.0</v>
      </c>
      <c r="P913" s="18" t="str">
        <f>IFERROR(VLOOKUP(B913,'Cadastro Estacoes'!$A:$B,2,0),"")</f>
        <v>SISMO®LIBRA/MULTI</v>
      </c>
      <c r="Q913" s="4"/>
      <c r="R913" s="4"/>
      <c r="S913" s="4"/>
      <c r="T913" s="4"/>
      <c r="U913" s="4"/>
      <c r="V913" s="4"/>
      <c r="W913" s="4"/>
      <c r="X913" s="4"/>
      <c r="Y913" s="4"/>
      <c r="Z913" s="4"/>
    </row>
    <row r="914" ht="12.75" customHeight="1">
      <c r="A914" s="9" t="s">
        <v>3039</v>
      </c>
      <c r="B914" s="10" t="s">
        <v>1750</v>
      </c>
      <c r="C914" s="21" t="s">
        <v>3040</v>
      </c>
      <c r="D914" s="12">
        <v>1.0</v>
      </c>
      <c r="E914" s="27">
        <v>44530.0</v>
      </c>
      <c r="F914" s="14" t="str">
        <f>IF(Tabela18[[#This Row],[Estações]]="HMOFICINA","VMS",IFERROR(VLOOKUP(B914,'Cadastro Estacoes'!$A$2:$Z$201,26,0),""))</f>
        <v>#ERROR!</v>
      </c>
      <c r="G914" s="18" t="s">
        <v>67</v>
      </c>
      <c r="H914" s="18"/>
      <c r="I914" s="18"/>
      <c r="J914" s="18"/>
      <c r="K914" s="18" t="s">
        <v>37</v>
      </c>
      <c r="L914" s="18" t="s">
        <v>40</v>
      </c>
      <c r="M914" s="32" t="s">
        <v>3041</v>
      </c>
      <c r="N914" s="18" t="s">
        <v>78</v>
      </c>
      <c r="O914" s="20"/>
      <c r="P914" s="18" t="str">
        <f>IFERROR(VLOOKUP(B914,'Cadastro Estacoes'!$A:$B,2,0),"")</f>
        <v>SISMO®TIG</v>
      </c>
      <c r="Q914" s="4"/>
      <c r="R914" s="4"/>
      <c r="S914" s="4"/>
      <c r="T914" s="4"/>
      <c r="U914" s="4"/>
      <c r="V914" s="4"/>
      <c r="W914" s="4"/>
      <c r="X914" s="4"/>
      <c r="Y914" s="4"/>
      <c r="Z914" s="4"/>
    </row>
    <row r="915" ht="12.75" customHeight="1">
      <c r="A915" s="18" t="s">
        <v>3042</v>
      </c>
      <c r="B915" s="10" t="s">
        <v>2974</v>
      </c>
      <c r="C915" s="21" t="s">
        <v>3043</v>
      </c>
      <c r="D915" s="12">
        <v>1.0</v>
      </c>
      <c r="E915" s="27">
        <v>44530.0</v>
      </c>
      <c r="F915" s="14" t="str">
        <f>IF(Tabela18[[#This Row],[Estações]]="HMOFICINA","VMS",IFERROR(VLOOKUP(B915,'Cadastro Estacoes'!$A$2:$Z$201,26,0),""))</f>
        <v>#ERROR!</v>
      </c>
      <c r="G915" s="18" t="s">
        <v>67</v>
      </c>
      <c r="H915" s="18"/>
      <c r="I915" s="18"/>
      <c r="J915" s="18"/>
      <c r="K915" s="18"/>
      <c r="L915" s="18" t="s">
        <v>40</v>
      </c>
      <c r="M915" s="32">
        <v>44460.0</v>
      </c>
      <c r="N915" s="18" t="s">
        <v>78</v>
      </c>
      <c r="O915" s="20"/>
      <c r="P915" s="18" t="str">
        <f>IFERROR(VLOOKUP(B915,'Cadastro Estacoes'!$A:$B,2,0),"")</f>
        <v>SISMO®TAPAJOS</v>
      </c>
      <c r="Q915" s="4"/>
      <c r="R915" s="4"/>
      <c r="S915" s="4"/>
      <c r="T915" s="4"/>
      <c r="U915" s="4"/>
      <c r="V915" s="4"/>
      <c r="W915" s="4"/>
      <c r="X915" s="4"/>
      <c r="Y915" s="4"/>
      <c r="Z915" s="4"/>
    </row>
    <row r="916" ht="12.75" customHeight="1">
      <c r="A916" s="9" t="s">
        <v>3044</v>
      </c>
      <c r="B916" s="10" t="s">
        <v>2249</v>
      </c>
      <c r="C916" s="21" t="s">
        <v>1263</v>
      </c>
      <c r="D916" s="12">
        <v>0.0</v>
      </c>
      <c r="E916" s="27">
        <v>44560.0</v>
      </c>
      <c r="F916" s="14" t="str">
        <f>IF(Tabela18[[#This Row],[Estações]]="HMOFICINA","VMS",IFERROR(VLOOKUP(B916,'Cadastro Estacoes'!$A$2:$Z$201,26,0),""))</f>
        <v>#ERROR!</v>
      </c>
      <c r="G916" s="18" t="s">
        <v>67</v>
      </c>
      <c r="H916" s="18"/>
      <c r="I916" s="18" t="s">
        <v>814</v>
      </c>
      <c r="J916" s="18"/>
      <c r="K916" s="18"/>
      <c r="L916" s="18" t="s">
        <v>37</v>
      </c>
      <c r="M916" s="32">
        <v>44460.0</v>
      </c>
      <c r="N916" s="18" t="s">
        <v>78</v>
      </c>
      <c r="O916" s="20"/>
      <c r="P916" s="18" t="str">
        <f>IFERROR(VLOOKUP(B916,'Cadastro Estacoes'!$A:$B,2,0),"")</f>
        <v>SISMO®TIG</v>
      </c>
      <c r="Q916" s="4"/>
      <c r="R916" s="4"/>
      <c r="S916" s="4"/>
      <c r="T916" s="4"/>
      <c r="U916" s="4"/>
      <c r="V916" s="4"/>
      <c r="W916" s="4"/>
      <c r="X916" s="4"/>
      <c r="Y916" s="4"/>
      <c r="Z916" s="4"/>
    </row>
    <row r="917" ht="12.75" customHeight="1">
      <c r="A917" s="9" t="s">
        <v>3045</v>
      </c>
      <c r="B917" s="10" t="s">
        <v>963</v>
      </c>
      <c r="C917" s="21" t="s">
        <v>3046</v>
      </c>
      <c r="D917" s="12">
        <v>0.0</v>
      </c>
      <c r="E917" s="27">
        <v>44454.0</v>
      </c>
      <c r="F917" s="14" t="str">
        <f>IF(Tabela18[[#This Row],[Estações]]="HMOFICINA","VMS",IFERROR(VLOOKUP(B917,'Cadastro Estacoes'!$A$2:$Z$201,26,0),""))</f>
        <v>#ERROR!</v>
      </c>
      <c r="G917" s="18" t="s">
        <v>67</v>
      </c>
      <c r="H917" s="18" t="s">
        <v>3047</v>
      </c>
      <c r="I917" s="18" t="s">
        <v>3048</v>
      </c>
      <c r="J917" s="18"/>
      <c r="K917" s="18"/>
      <c r="L917" s="18" t="s">
        <v>30</v>
      </c>
      <c r="M917" s="32">
        <v>44449.0</v>
      </c>
      <c r="N917" s="18" t="s">
        <v>78</v>
      </c>
      <c r="O917" s="20">
        <v>44453.0</v>
      </c>
      <c r="P917" s="18" t="str">
        <f>IFERROR(VLOOKUP(B917,'Cadastro Estacoes'!$A:$B,2,0),"")</f>
        <v>SISMO®BHGE</v>
      </c>
      <c r="Q917" s="4"/>
      <c r="R917" s="4"/>
      <c r="S917" s="4"/>
      <c r="T917" s="4"/>
      <c r="U917" s="4"/>
      <c r="V917" s="4"/>
      <c r="W917" s="4"/>
      <c r="X917" s="4"/>
      <c r="Y917" s="4"/>
      <c r="Z917" s="4"/>
    </row>
    <row r="918" ht="12.75" customHeight="1">
      <c r="A918" s="18" t="s">
        <v>3049</v>
      </c>
      <c r="B918" s="10" t="s">
        <v>520</v>
      </c>
      <c r="C918" s="21" t="s">
        <v>3050</v>
      </c>
      <c r="D918" s="12">
        <v>3.0</v>
      </c>
      <c r="E918" s="27">
        <v>44555.0</v>
      </c>
      <c r="F918" s="14" t="str">
        <f>IF(Tabela18[[#This Row],[Estações]]="HMOFICINA","VMS",IFERROR(VLOOKUP(B918,'Cadastro Estacoes'!$A$2:$Z$201,26,0),""))</f>
        <v>#ERROR!</v>
      </c>
      <c r="G918" s="18" t="s">
        <v>67</v>
      </c>
      <c r="H918" s="18"/>
      <c r="I918" s="18" t="s">
        <v>3051</v>
      </c>
      <c r="J918" s="18"/>
      <c r="K918" s="18" t="s">
        <v>23</v>
      </c>
      <c r="L918" s="18" t="s">
        <v>23</v>
      </c>
      <c r="M918" s="32">
        <v>44463.0</v>
      </c>
      <c r="N918" s="18" t="s">
        <v>78</v>
      </c>
      <c r="O918" s="20">
        <v>44468.0</v>
      </c>
      <c r="P918" s="18" t="str">
        <f>IFERROR(VLOOKUP(B918,'Cadastro Estacoes'!$A:$B,2,0),"")</f>
        <v>SISMO®CATTALINI</v>
      </c>
      <c r="Q918" s="4"/>
      <c r="R918" s="4"/>
      <c r="S918" s="4"/>
      <c r="T918" s="4"/>
      <c r="U918" s="4"/>
      <c r="V918" s="4"/>
      <c r="W918" s="4"/>
      <c r="X918" s="4"/>
      <c r="Y918" s="4"/>
      <c r="Z918" s="4"/>
    </row>
    <row r="919" ht="12.75" customHeight="1">
      <c r="A919" s="9" t="s">
        <v>3052</v>
      </c>
      <c r="B919" s="10" t="s">
        <v>158</v>
      </c>
      <c r="C919" s="21" t="s">
        <v>3053</v>
      </c>
      <c r="D919" s="12">
        <v>0.0</v>
      </c>
      <c r="E919" s="27">
        <v>44449.0</v>
      </c>
      <c r="F919" s="14" t="str">
        <f>IF(Tabela18[[#This Row],[Estações]]="HMOFICINA","VMS",IFERROR(VLOOKUP(B919,'Cadastro Estacoes'!$A$2:$Z$201,26,0),""))</f>
        <v>#ERROR!</v>
      </c>
      <c r="G919" s="18" t="s">
        <v>67</v>
      </c>
      <c r="H919" s="18" t="s">
        <v>3054</v>
      </c>
      <c r="I919" s="18"/>
      <c r="J919" s="18"/>
      <c r="K919" s="18"/>
      <c r="L919" s="18" t="s">
        <v>30</v>
      </c>
      <c r="M919" s="32">
        <v>44449.0</v>
      </c>
      <c r="N919" s="18" t="s">
        <v>78</v>
      </c>
      <c r="O919" s="20">
        <v>44454.0</v>
      </c>
      <c r="P919" s="18" t="str">
        <f>IFERROR(VLOOKUP(B919,'Cadastro Estacoes'!$A:$B,2,0),"")</f>
        <v>SISMO®LIBRA/MULTI</v>
      </c>
      <c r="Q919" s="4"/>
      <c r="R919" s="4"/>
      <c r="S919" s="4"/>
      <c r="T919" s="4"/>
      <c r="U919" s="4"/>
      <c r="V919" s="4"/>
      <c r="W919" s="4"/>
      <c r="X919" s="4"/>
      <c r="Y919" s="4"/>
      <c r="Z919" s="4"/>
    </row>
    <row r="920" ht="12.75" customHeight="1">
      <c r="A920" s="9" t="s">
        <v>3055</v>
      </c>
      <c r="B920" s="10" t="s">
        <v>744</v>
      </c>
      <c r="C920" s="21" t="s">
        <v>3056</v>
      </c>
      <c r="D920" s="12">
        <v>0.0</v>
      </c>
      <c r="E920" s="27">
        <v>44470.0</v>
      </c>
      <c r="F920" s="14" t="str">
        <f>IF(Tabela18[[#This Row],[Estações]]="HMOFICINA","VMS",IFERROR(VLOOKUP(B920,'Cadastro Estacoes'!$A$2:$Z$201,26,0),""))</f>
        <v>#ERROR!</v>
      </c>
      <c r="G920" s="18" t="s">
        <v>67</v>
      </c>
      <c r="H920" s="18"/>
      <c r="I920" s="18"/>
      <c r="J920" s="18"/>
      <c r="K920" s="18"/>
      <c r="L920" s="18" t="s">
        <v>30</v>
      </c>
      <c r="M920" s="32">
        <v>44467.0</v>
      </c>
      <c r="N920" s="18" t="s">
        <v>78</v>
      </c>
      <c r="O920" s="20">
        <v>44469.0</v>
      </c>
      <c r="P920" s="18" t="str">
        <f>IFERROR(VLOOKUP(B920,'Cadastro Estacoes'!$A:$B,2,0),"")</f>
        <v>SISMO®PEREGRINO</v>
      </c>
      <c r="Q920" s="4"/>
      <c r="R920" s="4"/>
      <c r="S920" s="4"/>
      <c r="T920" s="4"/>
      <c r="U920" s="4"/>
      <c r="V920" s="4"/>
      <c r="W920" s="4"/>
      <c r="X920" s="4"/>
      <c r="Y920" s="4"/>
      <c r="Z920" s="4"/>
    </row>
    <row r="921" ht="12.75" customHeight="1">
      <c r="A921" s="9" t="s">
        <v>3057</v>
      </c>
      <c r="B921" s="10" t="s">
        <v>744</v>
      </c>
      <c r="C921" s="21" t="s">
        <v>3058</v>
      </c>
      <c r="D921" s="12">
        <v>0.0</v>
      </c>
      <c r="E921" s="27">
        <v>44474.0</v>
      </c>
      <c r="F921" s="14" t="str">
        <f>IF(Tabela18[[#This Row],[Estações]]="HMOFICINA","VMS",IFERROR(VLOOKUP(B921,'Cadastro Estacoes'!$A$2:$Z$201,26,0),""))</f>
        <v>#ERROR!</v>
      </c>
      <c r="G921" s="18" t="s">
        <v>67</v>
      </c>
      <c r="H921" s="18"/>
      <c r="I921" s="18"/>
      <c r="J921" s="18"/>
      <c r="K921" s="18"/>
      <c r="L921" s="18" t="s">
        <v>30</v>
      </c>
      <c r="M921" s="32">
        <v>44467.0</v>
      </c>
      <c r="N921" s="18" t="s">
        <v>78</v>
      </c>
      <c r="O921" s="20">
        <v>44469.0</v>
      </c>
      <c r="P921" s="18" t="str">
        <f>IFERROR(VLOOKUP(B921,'Cadastro Estacoes'!$A:$B,2,0),"")</f>
        <v>SISMO®PEREGRINO</v>
      </c>
      <c r="Q921" s="4"/>
      <c r="R921" s="4"/>
      <c r="S921" s="4"/>
      <c r="T921" s="4"/>
      <c r="U921" s="4"/>
      <c r="V921" s="4"/>
      <c r="W921" s="4"/>
      <c r="X921" s="4"/>
      <c r="Y921" s="4"/>
      <c r="Z921" s="4"/>
    </row>
    <row r="922" ht="12.75" customHeight="1">
      <c r="A922" s="18" t="s">
        <v>3059</v>
      </c>
      <c r="B922" s="10" t="s">
        <v>744</v>
      </c>
      <c r="C922" s="21" t="s">
        <v>3060</v>
      </c>
      <c r="D922" s="12">
        <v>0.0</v>
      </c>
      <c r="E922" s="27">
        <v>44499.0</v>
      </c>
      <c r="F922" s="14" t="str">
        <f>IF(Tabela18[[#This Row],[Estações]]="HMOFICINA","VMS",IFERROR(VLOOKUP(B922,'Cadastro Estacoes'!$A$2:$Z$201,26,0),""))</f>
        <v>#ERROR!</v>
      </c>
      <c r="G922" s="18" t="s">
        <v>67</v>
      </c>
      <c r="H922" s="18"/>
      <c r="I922" s="18"/>
      <c r="J922" s="18"/>
      <c r="K922" s="18"/>
      <c r="L922" s="18" t="s">
        <v>30</v>
      </c>
      <c r="M922" s="32">
        <v>44467.0</v>
      </c>
      <c r="N922" s="18" t="s">
        <v>22</v>
      </c>
      <c r="O922" s="20"/>
      <c r="P922" s="18" t="str">
        <f>IFERROR(VLOOKUP(B922,'Cadastro Estacoes'!$A:$B,2,0),"")</f>
        <v>SISMO®PEREGRINO</v>
      </c>
      <c r="Q922" s="4"/>
      <c r="R922" s="4"/>
      <c r="S922" s="4"/>
      <c r="T922" s="4"/>
      <c r="U922" s="4"/>
      <c r="V922" s="4"/>
      <c r="W922" s="4"/>
      <c r="X922" s="4"/>
      <c r="Y922" s="4"/>
      <c r="Z922" s="4"/>
    </row>
    <row r="923" ht="12.75" customHeight="1">
      <c r="A923" s="9" t="s">
        <v>3061</v>
      </c>
      <c r="B923" s="10" t="s">
        <v>1750</v>
      </c>
      <c r="C923" s="21" t="s">
        <v>3062</v>
      </c>
      <c r="D923" s="12">
        <v>3.0</v>
      </c>
      <c r="E923" s="27">
        <v>44535.0</v>
      </c>
      <c r="F923" s="14" t="str">
        <f>IF(Tabela18[[#This Row],[Estações]]="HMOFICINA","VMS",IFERROR(VLOOKUP(B923,'Cadastro Estacoes'!$A$2:$Z$201,26,0),""))</f>
        <v>#ERROR!</v>
      </c>
      <c r="G923" s="18" t="s">
        <v>67</v>
      </c>
      <c r="H923" s="18"/>
      <c r="I923" s="18" t="s">
        <v>3063</v>
      </c>
      <c r="J923" s="18"/>
      <c r="K923" s="18" t="s">
        <v>37</v>
      </c>
      <c r="L923" s="18" t="s">
        <v>40</v>
      </c>
      <c r="M923" s="32">
        <v>44474.0</v>
      </c>
      <c r="N923" s="18" t="s">
        <v>78</v>
      </c>
      <c r="O923" s="20">
        <v>44497.0</v>
      </c>
      <c r="P923" s="18" t="str">
        <f>IFERROR(VLOOKUP(B923,'Cadastro Estacoes'!$A:$B,2,0),"")</f>
        <v>SISMO®TIG</v>
      </c>
      <c r="Q923" s="4"/>
      <c r="R923" s="4"/>
      <c r="S923" s="4"/>
      <c r="T923" s="4"/>
      <c r="U923" s="4"/>
      <c r="V923" s="4"/>
      <c r="W923" s="4"/>
      <c r="X923" s="4"/>
      <c r="Y923" s="4"/>
      <c r="Z923" s="4"/>
    </row>
    <row r="924" ht="12.75" customHeight="1">
      <c r="A924" s="9" t="s">
        <v>3064</v>
      </c>
      <c r="B924" s="10" t="s">
        <v>954</v>
      </c>
      <c r="C924" s="21" t="s">
        <v>3065</v>
      </c>
      <c r="D924" s="12">
        <v>1.0</v>
      </c>
      <c r="E924" s="27">
        <v>44439.0</v>
      </c>
      <c r="F924" s="14" t="str">
        <f>IF(Tabela18[[#This Row],[Estações]]="HMOFICINA","VMS",IFERROR(VLOOKUP(B924,'Cadastro Estacoes'!$A$2:$Z$201,26,0),""))</f>
        <v>#ERROR!</v>
      </c>
      <c r="G924" s="18" t="s">
        <v>67</v>
      </c>
      <c r="H924" s="18" t="s">
        <v>3066</v>
      </c>
      <c r="I924" s="18"/>
      <c r="J924" s="18"/>
      <c r="K924" s="18" t="s">
        <v>52</v>
      </c>
      <c r="L924" s="18" t="s">
        <v>8</v>
      </c>
      <c r="M924" s="32">
        <v>44412.0</v>
      </c>
      <c r="N924" s="18" t="s">
        <v>22</v>
      </c>
      <c r="O924" s="20"/>
      <c r="P924" s="18" t="str">
        <f>IFERROR(VLOOKUP(B924,'Cadastro Estacoes'!$A:$B,2,0),"")</f>
        <v>SISMO®SUAPE</v>
      </c>
      <c r="Q924" s="4"/>
      <c r="R924" s="4"/>
      <c r="S924" s="4"/>
      <c r="T924" s="4"/>
      <c r="U924" s="4"/>
      <c r="V924" s="4"/>
      <c r="W924" s="4"/>
      <c r="X924" s="4"/>
      <c r="Y924" s="4"/>
      <c r="Z924" s="4"/>
    </row>
    <row r="925" ht="12.75" customHeight="1">
      <c r="A925" s="9" t="s">
        <v>3067</v>
      </c>
      <c r="B925" s="10" t="s">
        <v>2249</v>
      </c>
      <c r="C925" s="21" t="s">
        <v>3068</v>
      </c>
      <c r="D925" s="12">
        <v>0.0</v>
      </c>
      <c r="E925" s="27">
        <v>44508.0</v>
      </c>
      <c r="F925" s="14" t="str">
        <f>IF(Tabela18[[#This Row],[Estações]]="HMOFICINA","VMS",IFERROR(VLOOKUP(B925,'Cadastro Estacoes'!$A$2:$Z$201,26,0),""))</f>
        <v>#ERROR!</v>
      </c>
      <c r="G925" s="18" t="s">
        <v>67</v>
      </c>
      <c r="H925" s="18" t="s">
        <v>3069</v>
      </c>
      <c r="I925" s="18" t="s">
        <v>3070</v>
      </c>
      <c r="J925" s="18"/>
      <c r="K925" s="18" t="s">
        <v>37</v>
      </c>
      <c r="L925" s="18" t="s">
        <v>23</v>
      </c>
      <c r="M925" s="32">
        <v>44477.0</v>
      </c>
      <c r="N925" s="18" t="s">
        <v>78</v>
      </c>
      <c r="O925" s="20">
        <v>44496.0</v>
      </c>
      <c r="P925" s="18" t="str">
        <f>IFERROR(VLOOKUP(B925,'Cadastro Estacoes'!$A:$B,2,0),"")</f>
        <v>SISMO®TIG</v>
      </c>
      <c r="Q925" s="4"/>
      <c r="R925" s="4"/>
      <c r="S925" s="4"/>
      <c r="T925" s="4"/>
      <c r="U925" s="4"/>
      <c r="V925" s="4"/>
      <c r="W925" s="4"/>
      <c r="X925" s="4"/>
      <c r="Y925" s="4"/>
      <c r="Z925" s="4"/>
    </row>
    <row r="926" ht="12.75" customHeight="1">
      <c r="A926" s="18" t="s">
        <v>3071</v>
      </c>
      <c r="B926" s="10" t="s">
        <v>2249</v>
      </c>
      <c r="C926" s="21" t="s">
        <v>3072</v>
      </c>
      <c r="D926" s="12">
        <v>0.0</v>
      </c>
      <c r="E926" s="27">
        <v>44508.0</v>
      </c>
      <c r="F926" s="14" t="str">
        <f>IF(Tabela18[[#This Row],[Estações]]="HMOFICINA","VMS",IFERROR(VLOOKUP(B926,'Cadastro Estacoes'!$A$2:$Z$201,26,0),""))</f>
        <v>#ERROR!</v>
      </c>
      <c r="G926" s="18" t="s">
        <v>67</v>
      </c>
      <c r="H926" s="18" t="s">
        <v>3073</v>
      </c>
      <c r="I926" s="18" t="s">
        <v>3074</v>
      </c>
      <c r="J926" s="18"/>
      <c r="K926" s="18" t="s">
        <v>37</v>
      </c>
      <c r="L926" s="18" t="s">
        <v>23</v>
      </c>
      <c r="M926" s="32">
        <v>44477.0</v>
      </c>
      <c r="N926" s="18" t="s">
        <v>78</v>
      </c>
      <c r="O926" s="20">
        <v>44496.0</v>
      </c>
      <c r="P926" s="18" t="str">
        <f>IFERROR(VLOOKUP(B926,'Cadastro Estacoes'!$A:$B,2,0),"")</f>
        <v>SISMO®TIG</v>
      </c>
      <c r="Q926" s="4"/>
      <c r="R926" s="4"/>
      <c r="S926" s="4"/>
      <c r="T926" s="4"/>
      <c r="U926" s="4"/>
      <c r="V926" s="4"/>
      <c r="W926" s="4"/>
      <c r="X926" s="4"/>
      <c r="Y926" s="4"/>
      <c r="Z926" s="4"/>
    </row>
    <row r="927" ht="12.75" customHeight="1">
      <c r="A927" s="9" t="s">
        <v>3075</v>
      </c>
      <c r="B927" s="10" t="s">
        <v>2302</v>
      </c>
      <c r="C927" s="21" t="s">
        <v>3076</v>
      </c>
      <c r="D927" s="12">
        <v>2.0</v>
      </c>
      <c r="E927" s="27">
        <v>44500.0</v>
      </c>
      <c r="F927" s="14" t="str">
        <f>IF(Tabela18[[#This Row],[Estações]]="HMOFICINA","VMS",IFERROR(VLOOKUP(B927,'Cadastro Estacoes'!$A$2:$Z$201,26,0),""))</f>
        <v>#ERROR!</v>
      </c>
      <c r="G927" s="18" t="s">
        <v>67</v>
      </c>
      <c r="H927" s="18"/>
      <c r="I927" s="18"/>
      <c r="J927" s="18"/>
      <c r="K927" s="18" t="s">
        <v>23</v>
      </c>
      <c r="L927" s="18" t="s">
        <v>8</v>
      </c>
      <c r="M927" s="32">
        <v>44480.0</v>
      </c>
      <c r="N927" s="18" t="s">
        <v>78</v>
      </c>
      <c r="O927" s="20">
        <v>44558.0</v>
      </c>
      <c r="P927" s="18" t="str">
        <f>IFERROR(VLOOKUP(B927,'Cadastro Estacoes'!$A:$B,2,0),"")</f>
        <v>SISMO®SPPILOTS</v>
      </c>
      <c r="Q927" s="4"/>
      <c r="R927" s="4"/>
      <c r="S927" s="4"/>
      <c r="T927" s="4"/>
      <c r="U927" s="4"/>
      <c r="V927" s="4"/>
      <c r="W927" s="4"/>
      <c r="X927" s="4"/>
      <c r="Y927" s="4"/>
      <c r="Z927" s="4"/>
    </row>
    <row r="928" ht="12.75" customHeight="1">
      <c r="A928" s="9" t="s">
        <v>3077</v>
      </c>
      <c r="B928" s="10" t="s">
        <v>1047</v>
      </c>
      <c r="C928" s="21" t="s">
        <v>3078</v>
      </c>
      <c r="D928" s="12">
        <v>1.0</v>
      </c>
      <c r="E928" s="27">
        <v>44500.0</v>
      </c>
      <c r="F928" s="14" t="str">
        <f>IF(Tabela18[[#This Row],[Estações]]="HMOFICINA","VMS",IFERROR(VLOOKUP(B928,'Cadastro Estacoes'!$A$2:$Z$201,26,0),""))</f>
        <v>#ERROR!</v>
      </c>
      <c r="G928" s="18" t="s">
        <v>67</v>
      </c>
      <c r="H928" s="18" t="s">
        <v>3079</v>
      </c>
      <c r="I928" s="18" t="s">
        <v>3080</v>
      </c>
      <c r="J928" s="18"/>
      <c r="K928" s="18" t="s">
        <v>37</v>
      </c>
      <c r="L928" s="18" t="s">
        <v>8</v>
      </c>
      <c r="M928" s="32">
        <v>44480.0</v>
      </c>
      <c r="N928" s="18" t="s">
        <v>78</v>
      </c>
      <c r="O928" s="20" t="s">
        <v>3081</v>
      </c>
      <c r="P928" s="18" t="str">
        <f>IFERROR(VLOOKUP(B928,'Cadastro Estacoes'!$A:$B,2,0),"")</f>
        <v>SISMO®SPPILOTS</v>
      </c>
      <c r="Q928" s="4"/>
      <c r="R928" s="4"/>
      <c r="S928" s="4"/>
      <c r="T928" s="4"/>
      <c r="U928" s="4"/>
      <c r="V928" s="4"/>
      <c r="W928" s="4"/>
      <c r="X928" s="4"/>
      <c r="Y928" s="4"/>
      <c r="Z928" s="4"/>
    </row>
    <row r="929" ht="12.75" customHeight="1">
      <c r="A929" s="9" t="s">
        <v>3082</v>
      </c>
      <c r="B929" s="10" t="s">
        <v>2791</v>
      </c>
      <c r="C929" s="21" t="s">
        <v>3083</v>
      </c>
      <c r="D929" s="12">
        <v>0.0</v>
      </c>
      <c r="E929" s="27">
        <v>44484.0</v>
      </c>
      <c r="F929" s="14" t="str">
        <f>IF(Tabela18[[#This Row],[Estações]]="HMOFICINA","VMS",IFERROR(VLOOKUP(B929,'Cadastro Estacoes'!$A$2:$Z$201,26,0),""))</f>
        <v>#ERROR!</v>
      </c>
      <c r="G929" s="18" t="s">
        <v>67</v>
      </c>
      <c r="H929" s="18" t="s">
        <v>3084</v>
      </c>
      <c r="I929" s="18" t="s">
        <v>3085</v>
      </c>
      <c r="J929" s="18"/>
      <c r="K929" s="18" t="s">
        <v>55</v>
      </c>
      <c r="L929" s="18" t="s">
        <v>30</v>
      </c>
      <c r="M929" s="32">
        <v>44482.0</v>
      </c>
      <c r="N929" s="18" t="s">
        <v>22</v>
      </c>
      <c r="O929" s="20">
        <v>44488.0</v>
      </c>
      <c r="P929" s="18" t="str">
        <f>IFERROR(VLOOKUP(B929,'Cadastro Estacoes'!$A:$B,2,0),"")</f>
        <v>SISMO®BHGE</v>
      </c>
      <c r="Q929" s="4"/>
      <c r="R929" s="4"/>
      <c r="S929" s="4"/>
      <c r="T929" s="4"/>
      <c r="U929" s="4"/>
      <c r="V929" s="4"/>
      <c r="W929" s="4"/>
      <c r="X929" s="4"/>
      <c r="Y929" s="4"/>
      <c r="Z929" s="4"/>
    </row>
    <row r="930" ht="12.75" customHeight="1">
      <c r="A930" s="18" t="s">
        <v>3086</v>
      </c>
      <c r="B930" s="10" t="s">
        <v>2791</v>
      </c>
      <c r="C930" s="21" t="s">
        <v>3087</v>
      </c>
      <c r="D930" s="12">
        <v>0.0</v>
      </c>
      <c r="E930" s="27">
        <v>44484.0</v>
      </c>
      <c r="F930" s="14" t="str">
        <f>IF(Tabela18[[#This Row],[Estações]]="HMOFICINA","VMS",IFERROR(VLOOKUP(B930,'Cadastro Estacoes'!$A$2:$Z$201,26,0),""))</f>
        <v>#ERROR!</v>
      </c>
      <c r="G930" s="18" t="s">
        <v>67</v>
      </c>
      <c r="H930" s="4" t="s">
        <v>3088</v>
      </c>
      <c r="I930" s="18" t="s">
        <v>3089</v>
      </c>
      <c r="J930" s="18"/>
      <c r="K930" s="18" t="s">
        <v>55</v>
      </c>
      <c r="L930" s="18" t="s">
        <v>30</v>
      </c>
      <c r="M930" s="32">
        <v>44482.0</v>
      </c>
      <c r="N930" s="18" t="s">
        <v>22</v>
      </c>
      <c r="O930" s="20">
        <v>44488.0</v>
      </c>
      <c r="P930" s="18" t="str">
        <f>IFERROR(VLOOKUP(B930,'Cadastro Estacoes'!$A:$B,2,0),"")</f>
        <v>SISMO®BHGE</v>
      </c>
      <c r="Q930" s="4"/>
      <c r="R930" s="4"/>
      <c r="S930" s="4"/>
      <c r="T930" s="4"/>
      <c r="U930" s="4"/>
      <c r="V930" s="4"/>
      <c r="W930" s="4"/>
      <c r="X930" s="4"/>
      <c r="Y930" s="4"/>
      <c r="Z930" s="4"/>
    </row>
    <row r="931" ht="12.75" customHeight="1">
      <c r="A931" s="9" t="s">
        <v>3090</v>
      </c>
      <c r="B931" s="10" t="s">
        <v>2791</v>
      </c>
      <c r="C931" s="21" t="s">
        <v>3091</v>
      </c>
      <c r="D931" s="12">
        <v>0.0</v>
      </c>
      <c r="E931" s="27">
        <v>44484.0</v>
      </c>
      <c r="F931" s="14" t="str">
        <f>IF(Tabela18[[#This Row],[Estações]]="HMOFICINA","VMS",IFERROR(VLOOKUP(B931,'Cadastro Estacoes'!$A$2:$Z$201,26,0),""))</f>
        <v>#ERROR!</v>
      </c>
      <c r="G931" s="18" t="s">
        <v>67</v>
      </c>
      <c r="H931" s="18"/>
      <c r="I931" s="18"/>
      <c r="J931" s="18"/>
      <c r="K931" s="18" t="s">
        <v>52</v>
      </c>
      <c r="L931" s="18"/>
      <c r="M931" s="32"/>
      <c r="N931" s="18"/>
      <c r="O931" s="20">
        <v>44517.0</v>
      </c>
      <c r="P931" s="18" t="str">
        <f>IFERROR(VLOOKUP(B931,'Cadastro Estacoes'!$A:$B,2,0),"")</f>
        <v>SISMO®BHGE</v>
      </c>
      <c r="Q931" s="4"/>
      <c r="R931" s="4"/>
      <c r="S931" s="4"/>
      <c r="T931" s="4"/>
      <c r="U931" s="4"/>
      <c r="V931" s="4"/>
      <c r="W931" s="4"/>
      <c r="X931" s="4"/>
      <c r="Y931" s="4"/>
      <c r="Z931" s="4"/>
    </row>
    <row r="932" ht="12.75" customHeight="1">
      <c r="A932" s="9" t="s">
        <v>3092</v>
      </c>
      <c r="B932" s="10" t="s">
        <v>74</v>
      </c>
      <c r="C932" s="21" t="s">
        <v>3093</v>
      </c>
      <c r="D932" s="12">
        <v>0.0</v>
      </c>
      <c r="E932" s="27">
        <v>44491.0</v>
      </c>
      <c r="F932" s="14" t="str">
        <f>IF(Tabela18[[#This Row],[Estações]]="HMOFICINA","VMS",IFERROR(VLOOKUP(B932,'Cadastro Estacoes'!$A$2:$Z$201,26,0),""))</f>
        <v>#ERROR!</v>
      </c>
      <c r="G932" s="18" t="s">
        <v>67</v>
      </c>
      <c r="H932" s="18" t="s">
        <v>3094</v>
      </c>
      <c r="I932" s="18" t="s">
        <v>3095</v>
      </c>
      <c r="J932" s="18"/>
      <c r="K932" s="18" t="s">
        <v>23</v>
      </c>
      <c r="L932" s="18" t="s">
        <v>58</v>
      </c>
      <c r="M932" s="32">
        <v>44488.0</v>
      </c>
      <c r="N932" s="18" t="s">
        <v>78</v>
      </c>
      <c r="O932" s="20">
        <v>44490.0</v>
      </c>
      <c r="P932" s="18" t="str">
        <f>IFERROR(VLOOKUP(B932,'Cadastro Estacoes'!$A:$B,2,0),"")</f>
        <v>SISMO®CSN</v>
      </c>
      <c r="Q932" s="4"/>
      <c r="R932" s="4"/>
      <c r="S932" s="4"/>
      <c r="T932" s="4"/>
      <c r="U932" s="4"/>
      <c r="V932" s="4"/>
      <c r="W932" s="4"/>
      <c r="X932" s="4"/>
      <c r="Y932" s="4"/>
      <c r="Z932" s="4"/>
    </row>
    <row r="933" ht="12.75" customHeight="1">
      <c r="A933" s="9" t="s">
        <v>3096</v>
      </c>
      <c r="B933" s="10" t="s">
        <v>74</v>
      </c>
      <c r="C933" s="21" t="s">
        <v>3097</v>
      </c>
      <c r="D933" s="12">
        <v>0.0</v>
      </c>
      <c r="E933" s="27">
        <v>44491.0</v>
      </c>
      <c r="F933" s="14" t="str">
        <f>IF(Tabela18[[#This Row],[Estações]]="HMOFICINA","VMS",IFERROR(VLOOKUP(B933,'Cadastro Estacoes'!$A$2:$Z$201,26,0),""))</f>
        <v>#ERROR!</v>
      </c>
      <c r="G933" s="18" t="s">
        <v>67</v>
      </c>
      <c r="H933" s="18" t="s">
        <v>3098</v>
      </c>
      <c r="I933" s="18" t="s">
        <v>3099</v>
      </c>
      <c r="J933" s="18"/>
      <c r="K933" s="18" t="s">
        <v>23</v>
      </c>
      <c r="L933" s="18" t="s">
        <v>58</v>
      </c>
      <c r="M933" s="32">
        <v>44488.0</v>
      </c>
      <c r="N933" s="18" t="s">
        <v>78</v>
      </c>
      <c r="O933" s="20">
        <v>44490.0</v>
      </c>
      <c r="P933" s="18" t="str">
        <f>IFERROR(VLOOKUP(B933,'Cadastro Estacoes'!$A:$B,2,0),"")</f>
        <v>SISMO®CSN</v>
      </c>
      <c r="Q933" s="4"/>
      <c r="R933" s="4"/>
      <c r="S933" s="4"/>
      <c r="T933" s="4"/>
      <c r="U933" s="4"/>
      <c r="V933" s="4"/>
      <c r="W933" s="4"/>
      <c r="X933" s="4"/>
      <c r="Y933" s="4"/>
      <c r="Z933" s="4"/>
    </row>
    <row r="934" ht="12.75" customHeight="1">
      <c r="A934" s="18" t="s">
        <v>3100</v>
      </c>
      <c r="B934" s="10" t="s">
        <v>717</v>
      </c>
      <c r="C934" s="21" t="s">
        <v>3101</v>
      </c>
      <c r="D934" s="12">
        <v>1.0</v>
      </c>
      <c r="E934" s="27">
        <v>44519.0</v>
      </c>
      <c r="F934" s="14" t="str">
        <f>IF(Tabela18[[#This Row],[Estações]]="HMOFICINA","VMS",IFERROR(VLOOKUP(B934,'Cadastro Estacoes'!$A$2:$Z$201,26,0),""))</f>
        <v>#ERROR!</v>
      </c>
      <c r="G934" s="18" t="s">
        <v>67</v>
      </c>
      <c r="H934" s="18" t="s">
        <v>3102</v>
      </c>
      <c r="I934" s="18" t="s">
        <v>238</v>
      </c>
      <c r="J934" s="18"/>
      <c r="K934" s="18" t="s">
        <v>23</v>
      </c>
      <c r="L934" s="18" t="s">
        <v>589</v>
      </c>
      <c r="M934" s="32">
        <v>44488.0</v>
      </c>
      <c r="N934" s="18" t="s">
        <v>78</v>
      </c>
      <c r="O934" s="20">
        <v>44547.0</v>
      </c>
      <c r="P934" s="18" t="str">
        <f>IFERROR(VLOOKUP(B934,'Cadastro Estacoes'!$A:$B,2,0),"")</f>
        <v>SISMO®SPPILOTS</v>
      </c>
      <c r="Q934" s="4"/>
      <c r="R934" s="4"/>
      <c r="S934" s="4"/>
      <c r="T934" s="4"/>
      <c r="U934" s="4"/>
      <c r="V934" s="4"/>
      <c r="W934" s="4"/>
      <c r="X934" s="4"/>
      <c r="Y934" s="4"/>
      <c r="Z934" s="4"/>
    </row>
    <row r="935" ht="12.75" customHeight="1">
      <c r="A935" s="9" t="s">
        <v>3103</v>
      </c>
      <c r="B935" s="10" t="s">
        <v>123</v>
      </c>
      <c r="C935" s="21" t="s">
        <v>3104</v>
      </c>
      <c r="D935" s="12">
        <v>2.0</v>
      </c>
      <c r="E935" s="27">
        <v>44522.0</v>
      </c>
      <c r="F935" s="14" t="str">
        <f>IF(Tabela18[[#This Row],[Estações]]="HMOFICINA","VMS",IFERROR(VLOOKUP(B935,'Cadastro Estacoes'!$A$2:$Z$201,26,0),""))</f>
        <v>#ERROR!</v>
      </c>
      <c r="G935" s="18" t="s">
        <v>67</v>
      </c>
      <c r="H935" s="18" t="s">
        <v>3105</v>
      </c>
      <c r="I935" s="18" t="s">
        <v>3106</v>
      </c>
      <c r="J935" s="18"/>
      <c r="K935" s="18"/>
      <c r="L935" s="18" t="s">
        <v>52</v>
      </c>
      <c r="M935" s="32">
        <v>44489.0</v>
      </c>
      <c r="N935" s="18" t="s">
        <v>78</v>
      </c>
      <c r="O935" s="20"/>
      <c r="P935" s="18" t="str">
        <f>IFERROR(VLOOKUP(B935,'Cadastro Estacoes'!$A:$B,2,0),"")</f>
        <v>SISMO®VALEPDM</v>
      </c>
      <c r="Q935" s="4"/>
      <c r="R935" s="4"/>
      <c r="S935" s="4"/>
      <c r="T935" s="4"/>
      <c r="U935" s="4"/>
      <c r="V935" s="4"/>
      <c r="W935" s="4"/>
      <c r="X935" s="4"/>
      <c r="Y935" s="4"/>
      <c r="Z935" s="4"/>
    </row>
    <row r="936" ht="12.75" customHeight="1">
      <c r="A936" s="9" t="s">
        <v>3107</v>
      </c>
      <c r="B936" s="10" t="s">
        <v>3108</v>
      </c>
      <c r="C936" s="21" t="s">
        <v>3109</v>
      </c>
      <c r="D936" s="12">
        <v>1.0</v>
      </c>
      <c r="E936" s="27">
        <v>44477.0</v>
      </c>
      <c r="F936" s="14" t="str">
        <f>IF(Tabela18[[#This Row],[Estações]]="HMOFICINA","VMS",IFERROR(VLOOKUP(B936,'Cadastro Estacoes'!$A$2:$Z$201,26,0),""))</f>
        <v>#ERROR!</v>
      </c>
      <c r="G936" s="18" t="s">
        <v>67</v>
      </c>
      <c r="H936" s="18"/>
      <c r="I936" s="18"/>
      <c r="J936" s="18"/>
      <c r="K936" s="18"/>
      <c r="L936" s="18" t="s">
        <v>30</v>
      </c>
      <c r="M936" s="32">
        <v>44489.0</v>
      </c>
      <c r="N936" s="18" t="s">
        <v>78</v>
      </c>
      <c r="O936" s="20">
        <v>44475.0</v>
      </c>
      <c r="P936" s="18" t="str">
        <f>IFERROR(VLOOKUP(B936,'Cadastro Estacoes'!$A:$B,2,0),"")</f>
        <v>SISMO®CELSE</v>
      </c>
      <c r="Q936" s="4"/>
      <c r="R936" s="4"/>
      <c r="S936" s="4"/>
      <c r="T936" s="4"/>
      <c r="U936" s="4"/>
      <c r="V936" s="4"/>
      <c r="W936" s="4"/>
      <c r="X936" s="4"/>
      <c r="Y936" s="4"/>
      <c r="Z936" s="4"/>
    </row>
    <row r="937" ht="12.75" customHeight="1">
      <c r="A937" s="18" t="s">
        <v>3110</v>
      </c>
      <c r="B937" s="10" t="s">
        <v>3108</v>
      </c>
      <c r="C937" s="21" t="s">
        <v>3111</v>
      </c>
      <c r="D937" s="12">
        <v>1.0</v>
      </c>
      <c r="E937" s="27">
        <v>44477.0</v>
      </c>
      <c r="F937" s="14" t="str">
        <f>IF(Tabela18[[#This Row],[Estações]]="HMOFICINA","VMS",IFERROR(VLOOKUP(B937,'Cadastro Estacoes'!$A$2:$Z$201,26,0),""))</f>
        <v>#ERROR!</v>
      </c>
      <c r="G937" s="18" t="s">
        <v>67</v>
      </c>
      <c r="H937" s="18"/>
      <c r="I937" s="18"/>
      <c r="J937" s="18"/>
      <c r="K937" s="18"/>
      <c r="L937" s="18" t="s">
        <v>30</v>
      </c>
      <c r="M937" s="32">
        <v>44489.0</v>
      </c>
      <c r="N937" s="18" t="s">
        <v>78</v>
      </c>
      <c r="O937" s="20">
        <v>44476.0</v>
      </c>
      <c r="P937" s="18" t="str">
        <f>IFERROR(VLOOKUP(B937,'Cadastro Estacoes'!$A:$B,2,0),"")</f>
        <v>SISMO®CELSE</v>
      </c>
      <c r="Q937" s="4"/>
      <c r="R937" s="4"/>
      <c r="S937" s="4"/>
      <c r="T937" s="4"/>
      <c r="U937" s="4"/>
      <c r="V937" s="4"/>
      <c r="W937" s="4"/>
      <c r="X937" s="4"/>
      <c r="Y937" s="4"/>
      <c r="Z937" s="4"/>
    </row>
    <row r="938" ht="12.75" customHeight="1">
      <c r="A938" s="9" t="s">
        <v>3112</v>
      </c>
      <c r="B938" s="10" t="s">
        <v>3108</v>
      </c>
      <c r="C938" s="21" t="s">
        <v>3113</v>
      </c>
      <c r="D938" s="12">
        <v>1.0</v>
      </c>
      <c r="E938" s="27">
        <v>44477.0</v>
      </c>
      <c r="F938" s="14" t="str">
        <f>IF(Tabela18[[#This Row],[Estações]]="HMOFICINA","VMS",IFERROR(VLOOKUP(B938,'Cadastro Estacoes'!$A$2:$Z$201,26,0),""))</f>
        <v>#ERROR!</v>
      </c>
      <c r="G938" s="18" t="s">
        <v>67</v>
      </c>
      <c r="H938" s="18"/>
      <c r="I938" s="18"/>
      <c r="J938" s="18"/>
      <c r="K938" s="18"/>
      <c r="L938" s="18" t="s">
        <v>30</v>
      </c>
      <c r="M938" s="32">
        <v>44489.0</v>
      </c>
      <c r="N938" s="18" t="s">
        <v>78</v>
      </c>
      <c r="O938" s="20">
        <v>44477.0</v>
      </c>
      <c r="P938" s="18" t="str">
        <f>IFERROR(VLOOKUP(B938,'Cadastro Estacoes'!$A:$B,2,0),"")</f>
        <v>SISMO®CELSE</v>
      </c>
      <c r="Q938" s="4"/>
      <c r="R938" s="4"/>
      <c r="S938" s="4"/>
      <c r="T938" s="4"/>
      <c r="U938" s="4"/>
      <c r="V938" s="4"/>
      <c r="W938" s="4"/>
      <c r="X938" s="4"/>
      <c r="Y938" s="4"/>
      <c r="Z938" s="4"/>
    </row>
    <row r="939" ht="12.75" customHeight="1">
      <c r="A939" s="9" t="s">
        <v>3114</v>
      </c>
      <c r="B939" s="10" t="s">
        <v>1345</v>
      </c>
      <c r="C939" s="21" t="s">
        <v>3115</v>
      </c>
      <c r="D939" s="12">
        <v>1.0</v>
      </c>
      <c r="E939" s="27">
        <v>44522.0</v>
      </c>
      <c r="F939" s="14" t="str">
        <f>IF(Tabela18[[#This Row],[Estações]]="HMOFICINA","VMS",IFERROR(VLOOKUP(B939,'Cadastro Estacoes'!$A$2:$Z$201,26,0),""))</f>
        <v>#ERROR!</v>
      </c>
      <c r="G939" s="18" t="s">
        <v>67</v>
      </c>
      <c r="H939" s="18" t="s">
        <v>3116</v>
      </c>
      <c r="I939" s="18" t="s">
        <v>3117</v>
      </c>
      <c r="J939" s="18"/>
      <c r="K939" s="18"/>
      <c r="L939" s="18" t="s">
        <v>52</v>
      </c>
      <c r="M939" s="32">
        <v>44490.0</v>
      </c>
      <c r="N939" s="18" t="s">
        <v>78</v>
      </c>
      <c r="O939" s="20"/>
      <c r="P939" s="18" t="str">
        <f>IFERROR(VLOOKUP(B939,'Cadastro Estacoes'!$A:$B,2,0),"")</f>
        <v>SISMO®VALEPDM</v>
      </c>
      <c r="Q939" s="4"/>
      <c r="R939" s="4"/>
      <c r="S939" s="4"/>
      <c r="T939" s="4"/>
      <c r="U939" s="4"/>
      <c r="V939" s="4"/>
      <c r="W939" s="4"/>
      <c r="X939" s="4"/>
      <c r="Y939" s="4"/>
      <c r="Z939" s="4"/>
    </row>
    <row r="940" ht="12.75" customHeight="1">
      <c r="A940" s="9" t="s">
        <v>3118</v>
      </c>
      <c r="B940" s="10" t="s">
        <v>1345</v>
      </c>
      <c r="C940" s="21" t="s">
        <v>3119</v>
      </c>
      <c r="D940" s="12">
        <v>1.0</v>
      </c>
      <c r="E940" s="27">
        <v>44520.0</v>
      </c>
      <c r="F940" s="14" t="str">
        <f>IF(Tabela18[[#This Row],[Estações]]="HMOFICINA","VMS",IFERROR(VLOOKUP(B940,'Cadastro Estacoes'!$A$2:$Z$201,26,0),""))</f>
        <v>#ERROR!</v>
      </c>
      <c r="G940" s="18" t="s">
        <v>67</v>
      </c>
      <c r="H940" s="18" t="s">
        <v>3116</v>
      </c>
      <c r="I940" s="18"/>
      <c r="J940" s="18"/>
      <c r="K940" s="18"/>
      <c r="L940" s="18" t="s">
        <v>52</v>
      </c>
      <c r="M940" s="32">
        <v>44490.0</v>
      </c>
      <c r="N940" s="18" t="s">
        <v>22</v>
      </c>
      <c r="O940" s="20"/>
      <c r="P940" s="18" t="str">
        <f>IFERROR(VLOOKUP(B940,'Cadastro Estacoes'!$A:$B,2,0),"")</f>
        <v>SISMO®VALEPDM</v>
      </c>
      <c r="Q940" s="4"/>
      <c r="R940" s="4"/>
      <c r="S940" s="4"/>
      <c r="T940" s="4"/>
      <c r="U940" s="4"/>
      <c r="V940" s="4"/>
      <c r="W940" s="4"/>
      <c r="X940" s="4"/>
      <c r="Y940" s="4"/>
      <c r="Z940" s="4"/>
    </row>
    <row r="941" ht="12.75" customHeight="1">
      <c r="A941" s="18" t="s">
        <v>3120</v>
      </c>
      <c r="B941" s="10" t="s">
        <v>1223</v>
      </c>
      <c r="C941" s="21" t="s">
        <v>3115</v>
      </c>
      <c r="D941" s="12">
        <v>1.0</v>
      </c>
      <c r="E941" s="27">
        <v>44522.0</v>
      </c>
      <c r="F941" s="14" t="str">
        <f>IF(Tabela18[[#This Row],[Estações]]="HMOFICINA","VMS",IFERROR(VLOOKUP(B941,'Cadastro Estacoes'!$A$2:$Z$201,26,0),""))</f>
        <v>#ERROR!</v>
      </c>
      <c r="G941" s="18" t="s">
        <v>67</v>
      </c>
      <c r="H941" s="18" t="s">
        <v>3116</v>
      </c>
      <c r="I941" s="18" t="s">
        <v>3117</v>
      </c>
      <c r="J941" s="18"/>
      <c r="K941" s="18" t="s">
        <v>30</v>
      </c>
      <c r="L941" s="18" t="s">
        <v>52</v>
      </c>
      <c r="M941" s="32">
        <v>44490.0</v>
      </c>
      <c r="N941" s="18" t="s">
        <v>78</v>
      </c>
      <c r="O941" s="20">
        <v>44518.0</v>
      </c>
      <c r="P941" s="18" t="str">
        <f>IFERROR(VLOOKUP(B941,'Cadastro Estacoes'!$A:$B,2,0),"")</f>
        <v>SISMO®VALEPDM</v>
      </c>
      <c r="Q941" s="4"/>
      <c r="R941" s="4"/>
      <c r="S941" s="4"/>
      <c r="T941" s="4"/>
      <c r="U941" s="4"/>
      <c r="V941" s="4"/>
      <c r="W941" s="4"/>
      <c r="X941" s="4"/>
      <c r="Y941" s="4"/>
      <c r="Z941" s="4"/>
    </row>
    <row r="942" ht="12.75" customHeight="1">
      <c r="A942" s="9" t="s">
        <v>3121</v>
      </c>
      <c r="B942" s="10" t="s">
        <v>2249</v>
      </c>
      <c r="C942" s="21" t="s">
        <v>3122</v>
      </c>
      <c r="D942" s="12">
        <v>0.0</v>
      </c>
      <c r="E942" s="27">
        <v>44526.0</v>
      </c>
      <c r="F942" s="14" t="str">
        <f>IF(Tabela18[[#This Row],[Estações]]="HMOFICINA","VMS",IFERROR(VLOOKUP(B942,'Cadastro Estacoes'!$A$2:$Z$201,26,0),""))</f>
        <v>#ERROR!</v>
      </c>
      <c r="G942" s="18" t="s">
        <v>67</v>
      </c>
      <c r="H942" s="18" t="s">
        <v>3123</v>
      </c>
      <c r="I942" s="18"/>
      <c r="J942" s="18"/>
      <c r="K942" s="18" t="s">
        <v>37</v>
      </c>
      <c r="L942" s="18" t="s">
        <v>37</v>
      </c>
      <c r="M942" s="32">
        <v>44490.0</v>
      </c>
      <c r="N942" s="18" t="s">
        <v>78</v>
      </c>
      <c r="O942" s="20">
        <v>44496.0</v>
      </c>
      <c r="P942" s="18" t="str">
        <f>IFERROR(VLOOKUP(B942,'Cadastro Estacoes'!$A:$B,2,0),"")</f>
        <v>SISMO®TIG</v>
      </c>
      <c r="Q942" s="4"/>
      <c r="R942" s="4"/>
      <c r="S942" s="4"/>
      <c r="T942" s="4"/>
      <c r="U942" s="4"/>
      <c r="V942" s="4"/>
      <c r="W942" s="4"/>
      <c r="X942" s="4"/>
      <c r="Y942" s="4"/>
      <c r="Z942" s="4"/>
    </row>
    <row r="943" ht="12.75" customHeight="1">
      <c r="A943" s="9" t="s">
        <v>3124</v>
      </c>
      <c r="B943" s="10" t="s">
        <v>1762</v>
      </c>
      <c r="C943" s="21" t="s">
        <v>3122</v>
      </c>
      <c r="D943" s="12">
        <v>0.0</v>
      </c>
      <c r="E943" s="27">
        <v>44526.0</v>
      </c>
      <c r="F943" s="14" t="str">
        <f>IF(Tabela18[[#This Row],[Estações]]="HMOFICINA","VMS",IFERROR(VLOOKUP(B943,'Cadastro Estacoes'!$A$2:$Z$201,26,0),""))</f>
        <v>#ERROR!</v>
      </c>
      <c r="G943" s="18" t="s">
        <v>67</v>
      </c>
      <c r="H943" s="18" t="s">
        <v>3123</v>
      </c>
      <c r="I943" s="18"/>
      <c r="J943" s="18"/>
      <c r="K943" s="18" t="s">
        <v>37</v>
      </c>
      <c r="L943" s="18" t="s">
        <v>37</v>
      </c>
      <c r="M943" s="32">
        <v>44490.0</v>
      </c>
      <c r="N943" s="18" t="s">
        <v>78</v>
      </c>
      <c r="O943" s="20">
        <v>44496.0</v>
      </c>
      <c r="P943" s="18" t="str">
        <f>IFERROR(VLOOKUP(B943,'Cadastro Estacoes'!$A:$B,2,0),"")</f>
        <v>SISMO®TIG</v>
      </c>
      <c r="Q943" s="4"/>
      <c r="R943" s="4"/>
      <c r="S943" s="4"/>
      <c r="T943" s="4"/>
      <c r="U943" s="4"/>
      <c r="V943" s="4"/>
      <c r="W943" s="4"/>
      <c r="X943" s="4"/>
      <c r="Y943" s="4"/>
      <c r="Z943" s="4"/>
    </row>
    <row r="944" ht="12.75" customHeight="1">
      <c r="A944" s="9" t="s">
        <v>3125</v>
      </c>
      <c r="B944" s="10" t="s">
        <v>2249</v>
      </c>
      <c r="C944" s="21" t="s">
        <v>3126</v>
      </c>
      <c r="D944" s="12">
        <v>1.0</v>
      </c>
      <c r="E944" s="27">
        <v>44521.0</v>
      </c>
      <c r="F944" s="14" t="str">
        <f>IF(Tabela18[[#This Row],[Estações]]="HMOFICINA","VMS",IFERROR(VLOOKUP(B944,'Cadastro Estacoes'!$A$2:$Z$201,26,0),""))</f>
        <v>#ERROR!</v>
      </c>
      <c r="G944" s="18" t="s">
        <v>67</v>
      </c>
      <c r="H944" s="18" t="s">
        <v>3102</v>
      </c>
      <c r="I944" s="18" t="s">
        <v>238</v>
      </c>
      <c r="J944" s="18"/>
      <c r="K944" s="18" t="s">
        <v>37</v>
      </c>
      <c r="L944" s="18" t="s">
        <v>589</v>
      </c>
      <c r="M944" s="32">
        <v>44490.0</v>
      </c>
      <c r="N944" s="18" t="s">
        <v>78</v>
      </c>
      <c r="O944" s="20">
        <v>44496.0</v>
      </c>
      <c r="P944" s="18" t="str">
        <f>IFERROR(VLOOKUP(B944,'Cadastro Estacoes'!$A:$B,2,0),"")</f>
        <v>SISMO®TIG</v>
      </c>
      <c r="Q944" s="4"/>
      <c r="R944" s="4"/>
      <c r="S944" s="4"/>
      <c r="T944" s="4"/>
      <c r="U944" s="4"/>
      <c r="V944" s="4"/>
      <c r="W944" s="4"/>
      <c r="X944" s="4"/>
      <c r="Y944" s="4"/>
      <c r="Z944" s="4"/>
    </row>
    <row r="945" ht="12.75" customHeight="1">
      <c r="A945" s="18" t="s">
        <v>3127</v>
      </c>
      <c r="B945" s="10" t="s">
        <v>1762</v>
      </c>
      <c r="C945" s="21" t="s">
        <v>3128</v>
      </c>
      <c r="D945" s="12">
        <v>1.0</v>
      </c>
      <c r="E945" s="27">
        <v>44525.0</v>
      </c>
      <c r="F945" s="14" t="str">
        <f>IF(Tabela18[[#This Row],[Estações]]="HMOFICINA","VMS",IFERROR(VLOOKUP(B945,'Cadastro Estacoes'!$A$2:$Z$201,26,0),""))</f>
        <v>#ERROR!</v>
      </c>
      <c r="G945" s="18" t="s">
        <v>67</v>
      </c>
      <c r="H945" s="18"/>
      <c r="I945" s="18"/>
      <c r="J945" s="18"/>
      <c r="K945" s="18" t="s">
        <v>37</v>
      </c>
      <c r="L945" s="18"/>
      <c r="M945" s="32"/>
      <c r="N945" s="18" t="s">
        <v>78</v>
      </c>
      <c r="O945" s="20">
        <v>44496.0</v>
      </c>
      <c r="P945" s="18" t="str">
        <f>IFERROR(VLOOKUP(B945,'Cadastro Estacoes'!$A:$B,2,0),"")</f>
        <v>SISMO®TIG</v>
      </c>
      <c r="Q945" s="4"/>
      <c r="R945" s="4"/>
      <c r="S945" s="4"/>
      <c r="T945" s="4"/>
      <c r="U945" s="4"/>
      <c r="V945" s="4"/>
      <c r="W945" s="4"/>
      <c r="X945" s="4"/>
      <c r="Y945" s="4"/>
      <c r="Z945" s="4"/>
    </row>
    <row r="946" ht="12.75" customHeight="1">
      <c r="A946" s="9" t="s">
        <v>3129</v>
      </c>
      <c r="B946" s="10" t="s">
        <v>2249</v>
      </c>
      <c r="C946" s="21" t="s">
        <v>3130</v>
      </c>
      <c r="D946" s="12">
        <v>0.0</v>
      </c>
      <c r="E946" s="27">
        <v>44525.0</v>
      </c>
      <c r="F946" s="14" t="str">
        <f>IF(Tabela18[[#This Row],[Estações]]="HMOFICINA","VMS",IFERROR(VLOOKUP(B946,'Cadastro Estacoes'!$A$2:$Z$201,26,0),""))</f>
        <v>#ERROR!</v>
      </c>
      <c r="G946" s="18" t="s">
        <v>67</v>
      </c>
      <c r="H946" s="18" t="s">
        <v>3131</v>
      </c>
      <c r="I946" s="18" t="s">
        <v>3063</v>
      </c>
      <c r="J946" s="18"/>
      <c r="K946" s="18" t="s">
        <v>37</v>
      </c>
      <c r="L946" s="18" t="s">
        <v>40</v>
      </c>
      <c r="M946" s="32">
        <v>44494.0</v>
      </c>
      <c r="N946" s="18" t="s">
        <v>78</v>
      </c>
      <c r="O946" s="20">
        <v>44496.0</v>
      </c>
      <c r="P946" s="18" t="str">
        <f>IFERROR(VLOOKUP(B946,'Cadastro Estacoes'!$A:$B,2,0),"")</f>
        <v>SISMO®TIG</v>
      </c>
      <c r="Q946" s="4"/>
      <c r="R946" s="4"/>
      <c r="S946" s="4"/>
      <c r="T946" s="4"/>
      <c r="U946" s="4"/>
      <c r="V946" s="4"/>
      <c r="W946" s="4"/>
      <c r="X946" s="4"/>
      <c r="Y946" s="4"/>
      <c r="Z946" s="4"/>
    </row>
    <row r="947" ht="12.75" customHeight="1">
      <c r="A947" s="9" t="s">
        <v>3132</v>
      </c>
      <c r="B947" s="10" t="s">
        <v>1762</v>
      </c>
      <c r="C947" s="21" t="s">
        <v>3133</v>
      </c>
      <c r="D947" s="12">
        <v>1.0</v>
      </c>
      <c r="E947" s="27">
        <v>44526.0</v>
      </c>
      <c r="F947" s="14" t="str">
        <f>IF(Tabela18[[#This Row],[Estações]]="HMOFICINA","VMS",IFERROR(VLOOKUP(B947,'Cadastro Estacoes'!$A$2:$Z$201,26,0),""))</f>
        <v>#ERROR!</v>
      </c>
      <c r="G947" s="18" t="s">
        <v>67</v>
      </c>
      <c r="H947" s="18" t="s">
        <v>3102</v>
      </c>
      <c r="I947" s="18" t="s">
        <v>238</v>
      </c>
      <c r="J947" s="18"/>
      <c r="K947" s="18"/>
      <c r="L947" s="18" t="s">
        <v>589</v>
      </c>
      <c r="M947" s="32">
        <v>44495.0</v>
      </c>
      <c r="N947" s="18" t="s">
        <v>78</v>
      </c>
      <c r="O947" s="20"/>
      <c r="P947" s="18" t="str">
        <f>IFERROR(VLOOKUP(B947,'Cadastro Estacoes'!$A:$B,2,0),"")</f>
        <v>SISMO®TIG</v>
      </c>
      <c r="Q947" s="4"/>
      <c r="R947" s="4"/>
      <c r="S947" s="4"/>
      <c r="T947" s="4"/>
      <c r="U947" s="4"/>
      <c r="V947" s="4"/>
      <c r="W947" s="4"/>
      <c r="X947" s="4"/>
      <c r="Y947" s="4"/>
      <c r="Z947" s="4"/>
    </row>
    <row r="948" ht="12.75" customHeight="1">
      <c r="A948" s="9" t="s">
        <v>3134</v>
      </c>
      <c r="B948" s="10" t="s">
        <v>2249</v>
      </c>
      <c r="C948" s="21" t="s">
        <v>3135</v>
      </c>
      <c r="D948" s="12">
        <v>1.0</v>
      </c>
      <c r="E948" s="27">
        <v>44526.0</v>
      </c>
      <c r="F948" s="14" t="str">
        <f>IF(Tabela18[[#This Row],[Estações]]="HMOFICINA","VMS",IFERROR(VLOOKUP(B948,'Cadastro Estacoes'!$A$2:$Z$201,26,0),""))</f>
        <v>#ERROR!</v>
      </c>
      <c r="G948" s="18" t="s">
        <v>67</v>
      </c>
      <c r="H948" s="18" t="s">
        <v>3136</v>
      </c>
      <c r="I948" s="18" t="s">
        <v>238</v>
      </c>
      <c r="J948" s="18"/>
      <c r="K948" s="18"/>
      <c r="L948" s="18" t="s">
        <v>589</v>
      </c>
      <c r="M948" s="32">
        <v>44495.0</v>
      </c>
      <c r="N948" s="18" t="s">
        <v>78</v>
      </c>
      <c r="O948" s="20"/>
      <c r="P948" s="18" t="str">
        <f>IFERROR(VLOOKUP(B948,'Cadastro Estacoes'!$A:$B,2,0),"")</f>
        <v>SISMO®TIG</v>
      </c>
      <c r="Q948" s="4"/>
      <c r="R948" s="4"/>
      <c r="S948" s="4"/>
      <c r="T948" s="4"/>
      <c r="U948" s="4"/>
      <c r="V948" s="4"/>
      <c r="W948" s="4"/>
      <c r="X948" s="4"/>
      <c r="Y948" s="4"/>
      <c r="Z948" s="4"/>
    </row>
    <row r="949" ht="12.75" customHeight="1">
      <c r="A949" s="18" t="s">
        <v>3137</v>
      </c>
      <c r="B949" s="10" t="s">
        <v>228</v>
      </c>
      <c r="C949" s="21" t="s">
        <v>3138</v>
      </c>
      <c r="D949" s="12">
        <v>1.0</v>
      </c>
      <c r="E949" s="27">
        <v>44530.0</v>
      </c>
      <c r="F949" s="14" t="str">
        <f>IF(Tabela18[[#This Row],[Estações]]="HMOFICINA","VMS",IFERROR(VLOOKUP(B949,'Cadastro Estacoes'!$A$2:$Z$201,26,0),""))</f>
        <v>#ERROR!</v>
      </c>
      <c r="G949" s="18" t="s">
        <v>67</v>
      </c>
      <c r="H949" s="18" t="s">
        <v>3139</v>
      </c>
      <c r="I949" s="18" t="s">
        <v>3140</v>
      </c>
      <c r="J949" s="18"/>
      <c r="K949" s="18" t="s">
        <v>3141</v>
      </c>
      <c r="L949" s="18" t="s">
        <v>58</v>
      </c>
      <c r="M949" s="32">
        <v>44496.0</v>
      </c>
      <c r="N949" s="18" t="s">
        <v>22</v>
      </c>
      <c r="O949" s="20">
        <v>44498.0</v>
      </c>
      <c r="P949" s="18" t="str">
        <f>IFERROR(VLOOKUP(B949,'Cadastro Estacoes'!$A:$B,2,0),"")</f>
        <v>SISMO®TAPAJOS</v>
      </c>
      <c r="Q949" s="4"/>
      <c r="R949" s="4"/>
      <c r="S949" s="4"/>
      <c r="T949" s="4"/>
      <c r="U949" s="4"/>
      <c r="V949" s="4"/>
      <c r="W949" s="4"/>
      <c r="X949" s="4"/>
      <c r="Y949" s="4"/>
      <c r="Z949" s="4"/>
    </row>
    <row r="950" ht="12.75" customHeight="1">
      <c r="A950" s="9" t="s">
        <v>3142</v>
      </c>
      <c r="B950" s="10" t="s">
        <v>465</v>
      </c>
      <c r="C950" s="21" t="s">
        <v>3143</v>
      </c>
      <c r="D950" s="12">
        <v>1.0</v>
      </c>
      <c r="E950" s="27">
        <v>44531.0</v>
      </c>
      <c r="F950" s="14" t="str">
        <f>IF(Tabela18[[#This Row],[Estações]]="HMOFICINA","VMS",IFERROR(VLOOKUP(B950,'Cadastro Estacoes'!$A$2:$Z$201,26,0),""))</f>
        <v>#ERROR!</v>
      </c>
      <c r="G950" s="18" t="s">
        <v>67</v>
      </c>
      <c r="H950" s="18" t="s">
        <v>3144</v>
      </c>
      <c r="I950" s="18" t="s">
        <v>2762</v>
      </c>
      <c r="J950" s="18"/>
      <c r="K950" s="18" t="s">
        <v>23</v>
      </c>
      <c r="L950" s="18" t="s">
        <v>23</v>
      </c>
      <c r="M950" s="32">
        <v>44503.0</v>
      </c>
      <c r="N950" s="18" t="s">
        <v>78</v>
      </c>
      <c r="O950" s="20">
        <v>44505.0</v>
      </c>
      <c r="P950" s="18" t="str">
        <f>IFERROR(VLOOKUP(B950,'Cadastro Estacoes'!$A:$B,2,0),"")</f>
        <v>SISMO®ALEMOA</v>
      </c>
      <c r="Q950" s="4"/>
      <c r="R950" s="4"/>
      <c r="S950" s="4"/>
      <c r="T950" s="4"/>
      <c r="U950" s="4"/>
      <c r="V950" s="4"/>
      <c r="W950" s="4"/>
      <c r="X950" s="4"/>
      <c r="Y950" s="4"/>
      <c r="Z950" s="4"/>
    </row>
    <row r="951" ht="12.75" customHeight="1">
      <c r="A951" s="9" t="s">
        <v>3145</v>
      </c>
      <c r="B951" s="10" t="s">
        <v>2509</v>
      </c>
      <c r="C951" s="21" t="s">
        <v>3146</v>
      </c>
      <c r="D951" s="12">
        <v>1.0</v>
      </c>
      <c r="E951" s="27">
        <v>44519.0</v>
      </c>
      <c r="F951" s="14" t="str">
        <f>IF(Tabela18[[#This Row],[Estações]]="HMOFICINA","VMS",IFERROR(VLOOKUP(B951,'Cadastro Estacoes'!$A$2:$Z$201,26,0),""))</f>
        <v>#ERROR!</v>
      </c>
      <c r="G951" s="18" t="s">
        <v>67</v>
      </c>
      <c r="H951" s="18" t="s">
        <v>3147</v>
      </c>
      <c r="I951" s="18" t="s">
        <v>3148</v>
      </c>
      <c r="J951" s="18">
        <v>3.0</v>
      </c>
      <c r="K951" s="18"/>
      <c r="L951" s="18" t="s">
        <v>19</v>
      </c>
      <c r="M951" s="32">
        <v>44503.0</v>
      </c>
      <c r="N951" s="18" t="s">
        <v>22</v>
      </c>
      <c r="O951" s="20"/>
      <c r="P951" s="18" t="str">
        <f>IFERROR(VLOOKUP(B951,'Cadastro Estacoes'!$A:$B,2,0),"")</f>
        <v/>
      </c>
      <c r="Q951" s="4"/>
      <c r="R951" s="4"/>
      <c r="S951" s="4"/>
      <c r="T951" s="4"/>
      <c r="U951" s="4"/>
      <c r="V951" s="4"/>
      <c r="W951" s="4"/>
      <c r="X951" s="4"/>
      <c r="Y951" s="4"/>
      <c r="Z951" s="4"/>
    </row>
    <row r="952" ht="12.75" customHeight="1">
      <c r="A952" s="9" t="s">
        <v>3149</v>
      </c>
      <c r="B952" s="10" t="s">
        <v>2509</v>
      </c>
      <c r="C952" s="21" t="s">
        <v>3150</v>
      </c>
      <c r="D952" s="12">
        <v>1.0</v>
      </c>
      <c r="E952" s="27">
        <v>44519.0</v>
      </c>
      <c r="F952" s="14" t="str">
        <f>IF(Tabela18[[#This Row],[Estações]]="HMOFICINA","VMS",IFERROR(VLOOKUP(B952,'Cadastro Estacoes'!$A$2:$Z$201,26,0),""))</f>
        <v>#ERROR!</v>
      </c>
      <c r="G952" s="18" t="s">
        <v>67</v>
      </c>
      <c r="H952" s="18" t="s">
        <v>3151</v>
      </c>
      <c r="I952" s="18" t="s">
        <v>3152</v>
      </c>
      <c r="J952" s="18">
        <v>2.0</v>
      </c>
      <c r="K952" s="18" t="s">
        <v>0</v>
      </c>
      <c r="L952" s="18" t="s">
        <v>19</v>
      </c>
      <c r="M952" s="32">
        <v>44503.0</v>
      </c>
      <c r="N952" s="18" t="s">
        <v>1648</v>
      </c>
      <c r="O952" s="20">
        <v>44510.0</v>
      </c>
      <c r="P952" s="18" t="str">
        <f>IFERROR(VLOOKUP(B952,'Cadastro Estacoes'!$A:$B,2,0),"")</f>
        <v/>
      </c>
      <c r="Q952" s="4"/>
      <c r="R952" s="4"/>
      <c r="S952" s="4"/>
      <c r="T952" s="4"/>
      <c r="U952" s="4"/>
      <c r="V952" s="4"/>
      <c r="W952" s="4"/>
      <c r="X952" s="4"/>
      <c r="Y952" s="4"/>
      <c r="Z952" s="4"/>
    </row>
    <row r="953" ht="12.75" customHeight="1">
      <c r="A953" s="18" t="s">
        <v>3153</v>
      </c>
      <c r="B953" s="10" t="s">
        <v>2509</v>
      </c>
      <c r="C953" s="21" t="s">
        <v>3154</v>
      </c>
      <c r="D953" s="12">
        <v>0.0</v>
      </c>
      <c r="E953" s="27">
        <v>44519.0</v>
      </c>
      <c r="F953" s="14" t="str">
        <f>IF(Tabela18[[#This Row],[Estações]]="HMOFICINA","VMS",IFERROR(VLOOKUP(B953,'Cadastro Estacoes'!$A$2:$Z$201,26,0),""))</f>
        <v>#ERROR!</v>
      </c>
      <c r="G953" s="18" t="s">
        <v>67</v>
      </c>
      <c r="H953" s="18" t="s">
        <v>3155</v>
      </c>
      <c r="I953" s="18" t="s">
        <v>3156</v>
      </c>
      <c r="J953" s="18">
        <v>1.0</v>
      </c>
      <c r="K953" s="18"/>
      <c r="L953" s="18" t="s">
        <v>19</v>
      </c>
      <c r="M953" s="32">
        <v>44503.0</v>
      </c>
      <c r="N953" s="18" t="s">
        <v>78</v>
      </c>
      <c r="O953" s="20"/>
      <c r="P953" s="18" t="str">
        <f>IFERROR(VLOOKUP(B953,'Cadastro Estacoes'!$A:$B,2,0),"")</f>
        <v/>
      </c>
      <c r="Q953" s="4"/>
      <c r="R953" s="4"/>
      <c r="S953" s="4"/>
      <c r="T953" s="4"/>
      <c r="U953" s="4"/>
      <c r="V953" s="4"/>
      <c r="W953" s="4"/>
      <c r="X953" s="4"/>
      <c r="Y953" s="4"/>
      <c r="Z953" s="4"/>
    </row>
    <row r="954" ht="12.75" customHeight="1">
      <c r="A954" s="9" t="s">
        <v>3157</v>
      </c>
      <c r="B954" s="10" t="s">
        <v>2249</v>
      </c>
      <c r="C954" s="21" t="s">
        <v>3158</v>
      </c>
      <c r="D954" s="12">
        <v>0.0</v>
      </c>
      <c r="E954" s="27">
        <v>44591.0</v>
      </c>
      <c r="F954" s="14" t="str">
        <f>IF(Tabela18[[#This Row],[Estações]]="HMOFICINA","VMS",IFERROR(VLOOKUP(B954,'Cadastro Estacoes'!$A$2:$Z$201,26,0),""))</f>
        <v>#ERROR!</v>
      </c>
      <c r="G954" s="18" t="s">
        <v>67</v>
      </c>
      <c r="H954" s="18"/>
      <c r="I954" s="18"/>
      <c r="J954" s="18"/>
      <c r="K954" s="18"/>
      <c r="L954" s="18" t="s">
        <v>37</v>
      </c>
      <c r="M954" s="32">
        <v>44503.0</v>
      </c>
      <c r="N954" s="18" t="s">
        <v>78</v>
      </c>
      <c r="O954" s="20"/>
      <c r="P954" s="18" t="str">
        <f>IFERROR(VLOOKUP(B954,'Cadastro Estacoes'!$A:$B,2,0),"")</f>
        <v>SISMO®TIG</v>
      </c>
      <c r="Q954" s="4"/>
      <c r="R954" s="4"/>
      <c r="S954" s="4"/>
      <c r="T954" s="4"/>
      <c r="U954" s="4"/>
      <c r="V954" s="4"/>
      <c r="W954" s="4"/>
      <c r="X954" s="4"/>
      <c r="Y954" s="4"/>
      <c r="Z954" s="4"/>
    </row>
    <row r="955" ht="12.75" customHeight="1">
      <c r="A955" s="9" t="s">
        <v>3159</v>
      </c>
      <c r="B955" s="10" t="s">
        <v>2249</v>
      </c>
      <c r="C955" s="21" t="s">
        <v>3160</v>
      </c>
      <c r="D955" s="12">
        <v>0.0</v>
      </c>
      <c r="E955" s="27">
        <v>44591.0</v>
      </c>
      <c r="F955" s="14" t="str">
        <f>IF(Tabela18[[#This Row],[Estações]]="HMOFICINA","VMS",IFERROR(VLOOKUP(B955,'Cadastro Estacoes'!$A$2:$Z$201,26,0),""))</f>
        <v>#ERROR!</v>
      </c>
      <c r="G955" s="18" t="s">
        <v>67</v>
      </c>
      <c r="H955" s="18"/>
      <c r="I955" s="18"/>
      <c r="J955" s="18"/>
      <c r="K955" s="18"/>
      <c r="L955" s="18" t="s">
        <v>37</v>
      </c>
      <c r="M955" s="32">
        <v>44503.0</v>
      </c>
      <c r="N955" s="18" t="s">
        <v>78</v>
      </c>
      <c r="O955" s="20"/>
      <c r="P955" s="18" t="str">
        <f>IFERROR(VLOOKUP(B955,'Cadastro Estacoes'!$A:$B,2,0),"")</f>
        <v>SISMO®TIG</v>
      </c>
      <c r="Q955" s="4"/>
      <c r="R955" s="4"/>
      <c r="S955" s="4"/>
      <c r="T955" s="4"/>
      <c r="U955" s="4"/>
      <c r="V955" s="4"/>
      <c r="W955" s="4"/>
      <c r="X955" s="4"/>
      <c r="Y955" s="4"/>
      <c r="Z955" s="4"/>
    </row>
    <row r="956" ht="12.75" customHeight="1">
      <c r="A956" s="18" t="s">
        <v>3161</v>
      </c>
      <c r="B956" s="10" t="s">
        <v>2249</v>
      </c>
      <c r="C956" s="21" t="s">
        <v>3162</v>
      </c>
      <c r="D956" s="12">
        <v>0.0</v>
      </c>
      <c r="E956" s="27">
        <v>44591.0</v>
      </c>
      <c r="F956" s="14" t="str">
        <f>IF(Tabela18[[#This Row],[Estações]]="HMOFICINA","VMS",IFERROR(VLOOKUP(B956,'Cadastro Estacoes'!$A$2:$Z$201,26,0),""))</f>
        <v>#ERROR!</v>
      </c>
      <c r="G956" s="18" t="s">
        <v>67</v>
      </c>
      <c r="H956" s="18"/>
      <c r="I956" s="18"/>
      <c r="J956" s="18"/>
      <c r="K956" s="18"/>
      <c r="L956" s="18" t="s">
        <v>37</v>
      </c>
      <c r="M956" s="32">
        <v>44503.0</v>
      </c>
      <c r="N956" s="18" t="s">
        <v>78</v>
      </c>
      <c r="O956" s="20"/>
      <c r="P956" s="18" t="str">
        <f>IFERROR(VLOOKUP(B956,'Cadastro Estacoes'!$A:$B,2,0),"")</f>
        <v>SISMO®TIG</v>
      </c>
      <c r="Q956" s="4"/>
      <c r="R956" s="4"/>
      <c r="S956" s="4"/>
      <c r="T956" s="4"/>
      <c r="U956" s="4"/>
      <c r="V956" s="4"/>
      <c r="W956" s="4"/>
      <c r="X956" s="4"/>
      <c r="Y956" s="4"/>
      <c r="Z956" s="4"/>
    </row>
    <row r="957" ht="12.75" customHeight="1">
      <c r="A957" s="9" t="s">
        <v>3163</v>
      </c>
      <c r="B957" s="10" t="s">
        <v>80</v>
      </c>
      <c r="C957" s="21" t="s">
        <v>3164</v>
      </c>
      <c r="D957" s="12">
        <v>0.0</v>
      </c>
      <c r="E957" s="27">
        <v>44508.0</v>
      </c>
      <c r="F957" s="14" t="str">
        <f>IF(Tabela18[[#This Row],[Estações]]="HMOFICINA","VMS",IFERROR(VLOOKUP(B957,'Cadastro Estacoes'!$A$2:$Z$201,26,0),""))</f>
        <v>#ERROR!</v>
      </c>
      <c r="G957" s="18" t="s">
        <v>67</v>
      </c>
      <c r="H957" s="18" t="s">
        <v>3165</v>
      </c>
      <c r="I957" s="18"/>
      <c r="J957" s="18"/>
      <c r="K957" s="18"/>
      <c r="L957" s="18" t="s">
        <v>52</v>
      </c>
      <c r="M957" s="32">
        <v>44505.0</v>
      </c>
      <c r="N957" s="18" t="s">
        <v>22</v>
      </c>
      <c r="O957" s="20"/>
      <c r="P957" s="18" t="str">
        <f>IFERROR(VLOOKUP(B957,'Cadastro Estacoes'!$A:$B,2,0),"")</f>
        <v>SISMO®VALEPDM</v>
      </c>
      <c r="Q957" s="4"/>
      <c r="R957" s="4"/>
      <c r="S957" s="4"/>
      <c r="T957" s="4"/>
      <c r="U957" s="4"/>
      <c r="V957" s="4"/>
      <c r="W957" s="4"/>
      <c r="X957" s="4"/>
      <c r="Y957" s="4"/>
      <c r="Z957" s="4"/>
    </row>
    <row r="958" ht="12.75" customHeight="1">
      <c r="A958" s="9" t="s">
        <v>3166</v>
      </c>
      <c r="B958" s="10" t="s">
        <v>80</v>
      </c>
      <c r="C958" s="21" t="s">
        <v>3167</v>
      </c>
      <c r="D958" s="12">
        <v>0.0</v>
      </c>
      <c r="E958" s="27">
        <v>44522.0</v>
      </c>
      <c r="F958" s="14" t="str">
        <f>IF(Tabela18[[#This Row],[Estações]]="HMOFICINA","VMS",IFERROR(VLOOKUP(B958,'Cadastro Estacoes'!$A$2:$Z$201,26,0),""))</f>
        <v>#ERROR!</v>
      </c>
      <c r="G958" s="18" t="s">
        <v>67</v>
      </c>
      <c r="H958" s="18"/>
      <c r="I958" s="18"/>
      <c r="J958" s="18"/>
      <c r="K958" s="18" t="s">
        <v>30</v>
      </c>
      <c r="L958" s="18" t="s">
        <v>52</v>
      </c>
      <c r="M958" s="32">
        <v>44505.0</v>
      </c>
      <c r="N958" s="18" t="s">
        <v>78</v>
      </c>
      <c r="O958" s="20">
        <v>44518.0</v>
      </c>
      <c r="P958" s="18" t="str">
        <f>IFERROR(VLOOKUP(B958,'Cadastro Estacoes'!$A:$B,2,0),"")</f>
        <v>SISMO®VALEPDM</v>
      </c>
      <c r="Q958" s="4"/>
      <c r="R958" s="4"/>
      <c r="S958" s="4"/>
      <c r="T958" s="4"/>
      <c r="U958" s="4"/>
      <c r="V958" s="4"/>
      <c r="W958" s="4"/>
      <c r="X958" s="4"/>
      <c r="Y958" s="4"/>
      <c r="Z958" s="4"/>
    </row>
    <row r="959" ht="12.75" customHeight="1">
      <c r="A959" s="9" t="s">
        <v>3168</v>
      </c>
      <c r="B959" s="10" t="s">
        <v>80</v>
      </c>
      <c r="C959" s="21" t="s">
        <v>3169</v>
      </c>
      <c r="D959" s="12">
        <v>0.0</v>
      </c>
      <c r="E959" s="27">
        <v>44512.0</v>
      </c>
      <c r="F959" s="14" t="str">
        <f>IF(Tabela18[[#This Row],[Estações]]="HMOFICINA","VMS",IFERROR(VLOOKUP(B959,'Cadastro Estacoes'!$A$2:$Z$201,26,0),""))</f>
        <v>#ERROR!</v>
      </c>
      <c r="G959" s="18" t="s">
        <v>67</v>
      </c>
      <c r="H959" s="18" t="s">
        <v>3170</v>
      </c>
      <c r="I959" s="18"/>
      <c r="J959" s="18"/>
      <c r="K959" s="18"/>
      <c r="L959" s="18" t="s">
        <v>52</v>
      </c>
      <c r="M959" s="32">
        <v>44505.0</v>
      </c>
      <c r="N959" s="18" t="s">
        <v>22</v>
      </c>
      <c r="O959" s="20"/>
      <c r="P959" s="18" t="str">
        <f>IFERROR(VLOOKUP(B959,'Cadastro Estacoes'!$A:$B,2,0),"")</f>
        <v>SISMO®VALEPDM</v>
      </c>
      <c r="Q959" s="4"/>
      <c r="R959" s="4"/>
      <c r="S959" s="4"/>
      <c r="T959" s="4"/>
      <c r="U959" s="4"/>
      <c r="V959" s="4"/>
      <c r="W959" s="4"/>
      <c r="X959" s="4"/>
      <c r="Y959" s="4"/>
      <c r="Z959" s="4"/>
    </row>
    <row r="960" ht="12.75" customHeight="1">
      <c r="A960" s="18" t="s">
        <v>3171</v>
      </c>
      <c r="B960" s="10" t="s">
        <v>87</v>
      </c>
      <c r="C960" s="21" t="s">
        <v>3172</v>
      </c>
      <c r="D960" s="12">
        <v>0.0</v>
      </c>
      <c r="E960" s="27">
        <v>44512.0</v>
      </c>
      <c r="F960" s="14" t="str">
        <f>IF(Tabela18[[#This Row],[Estações]]="HMOFICINA","VMS",IFERROR(VLOOKUP(B960,'Cadastro Estacoes'!$A$2:$Z$201,26,0),""))</f>
        <v>#ERROR!</v>
      </c>
      <c r="G960" s="18" t="s">
        <v>67</v>
      </c>
      <c r="H960" s="18" t="s">
        <v>3173</v>
      </c>
      <c r="I960" s="18"/>
      <c r="J960" s="18"/>
      <c r="K960" s="18"/>
      <c r="L960" s="18" t="s">
        <v>23</v>
      </c>
      <c r="M960" s="32">
        <v>44508.0</v>
      </c>
      <c r="N960" s="18" t="s">
        <v>22</v>
      </c>
      <c r="O960" s="20"/>
      <c r="P960" s="18" t="str">
        <f>IFERROR(VLOOKUP(B960,'Cadastro Estacoes'!$A:$B,2,0),"")</f>
        <v>SISMO®PSE</v>
      </c>
      <c r="Q960" s="4"/>
      <c r="R960" s="4"/>
      <c r="S960" s="4"/>
      <c r="T960" s="4"/>
      <c r="U960" s="4"/>
      <c r="V960" s="4"/>
      <c r="W960" s="4"/>
      <c r="X960" s="4"/>
      <c r="Y960" s="4"/>
      <c r="Z960" s="4"/>
    </row>
    <row r="961" ht="12.75" customHeight="1">
      <c r="A961" s="9" t="s">
        <v>3174</v>
      </c>
      <c r="B961" s="10" t="s">
        <v>87</v>
      </c>
      <c r="C961" s="21" t="s">
        <v>3175</v>
      </c>
      <c r="D961" s="12">
        <v>0.0</v>
      </c>
      <c r="E961" s="27">
        <v>44512.0</v>
      </c>
      <c r="F961" s="14" t="str">
        <f>IF(Tabela18[[#This Row],[Estações]]="HMOFICINA","VMS",IFERROR(VLOOKUP(B961,'Cadastro Estacoes'!$A$2:$Z$201,26,0),""))</f>
        <v>#ERROR!</v>
      </c>
      <c r="G961" s="18" t="s">
        <v>67</v>
      </c>
      <c r="H961" s="18"/>
      <c r="I961" s="18"/>
      <c r="J961" s="18"/>
      <c r="K961" s="18"/>
      <c r="L961" s="18" t="s">
        <v>23</v>
      </c>
      <c r="M961" s="32">
        <v>44509.0</v>
      </c>
      <c r="N961" s="18" t="s">
        <v>22</v>
      </c>
      <c r="O961" s="20"/>
      <c r="P961" s="18" t="str">
        <f>IFERROR(VLOOKUP(B961,'Cadastro Estacoes'!$A:$B,2,0),"")</f>
        <v>SISMO®PSE</v>
      </c>
      <c r="Q961" s="4"/>
      <c r="R961" s="4"/>
      <c r="S961" s="4"/>
      <c r="T961" s="4"/>
      <c r="U961" s="4"/>
      <c r="V961" s="4"/>
      <c r="W961" s="4"/>
      <c r="X961" s="4"/>
      <c r="Y961" s="4"/>
      <c r="Z961" s="4"/>
    </row>
    <row r="962" ht="12.75" customHeight="1">
      <c r="A962" s="9" t="s">
        <v>3176</v>
      </c>
      <c r="B962" s="10" t="s">
        <v>1223</v>
      </c>
      <c r="C962" s="21" t="s">
        <v>3177</v>
      </c>
      <c r="D962" s="12">
        <v>0.0</v>
      </c>
      <c r="E962" s="27">
        <v>44517.0</v>
      </c>
      <c r="F962" s="14" t="str">
        <f>IF(Tabela18[[#This Row],[Estações]]="HMOFICINA","VMS",IFERROR(VLOOKUP(B962,'Cadastro Estacoes'!$A$2:$Z$201,26,0),""))</f>
        <v>#ERROR!</v>
      </c>
      <c r="G962" s="18" t="s">
        <v>67</v>
      </c>
      <c r="H962" s="18"/>
      <c r="I962" s="18"/>
      <c r="J962" s="18"/>
      <c r="K962" s="18"/>
      <c r="L962" s="18" t="s">
        <v>30</v>
      </c>
      <c r="M962" s="32">
        <v>44511.0</v>
      </c>
      <c r="N962" s="18" t="s">
        <v>22</v>
      </c>
      <c r="O962" s="20"/>
      <c r="P962" s="18" t="str">
        <f>IFERROR(VLOOKUP(B962,'Cadastro Estacoes'!$A:$B,2,0),"")</f>
        <v>SISMO®VALEPDM</v>
      </c>
      <c r="Q962" s="4"/>
      <c r="R962" s="4"/>
      <c r="S962" s="4"/>
      <c r="T962" s="4"/>
      <c r="U962" s="4"/>
      <c r="V962" s="4"/>
      <c r="W962" s="4"/>
      <c r="X962" s="4"/>
      <c r="Y962" s="4"/>
      <c r="Z962" s="4"/>
    </row>
    <row r="963" ht="12.75" customHeight="1">
      <c r="A963" s="9" t="s">
        <v>3178</v>
      </c>
      <c r="B963" s="10" t="s">
        <v>1223</v>
      </c>
      <c r="C963" s="21" t="s">
        <v>3179</v>
      </c>
      <c r="D963" s="12">
        <v>0.0</v>
      </c>
      <c r="E963" s="27">
        <v>44517.0</v>
      </c>
      <c r="F963" s="14" t="str">
        <f>IF(Tabela18[[#This Row],[Estações]]="HMOFICINA","VMS",IFERROR(VLOOKUP(B963,'Cadastro Estacoes'!$A$2:$Z$201,26,0),""))</f>
        <v>#ERROR!</v>
      </c>
      <c r="G963" s="18" t="s">
        <v>67</v>
      </c>
      <c r="H963" s="18"/>
      <c r="I963" s="18"/>
      <c r="J963" s="18"/>
      <c r="K963" s="18"/>
      <c r="L963" s="18" t="s">
        <v>30</v>
      </c>
      <c r="M963" s="32">
        <v>44511.0</v>
      </c>
      <c r="N963" s="18" t="s">
        <v>22</v>
      </c>
      <c r="O963" s="20"/>
      <c r="P963" s="18" t="str">
        <f>IFERROR(VLOOKUP(B963,'Cadastro Estacoes'!$A:$B,2,0),"")</f>
        <v>SISMO®VALEPDM</v>
      </c>
      <c r="Q963" s="4"/>
      <c r="R963" s="4"/>
      <c r="S963" s="4"/>
      <c r="T963" s="4"/>
      <c r="U963" s="4"/>
      <c r="V963" s="4"/>
      <c r="W963" s="4"/>
      <c r="X963" s="4"/>
      <c r="Y963" s="4"/>
      <c r="Z963" s="4"/>
    </row>
    <row r="964" ht="12.75" customHeight="1">
      <c r="A964" s="18" t="s">
        <v>3180</v>
      </c>
      <c r="B964" s="10" t="s">
        <v>1223</v>
      </c>
      <c r="C964" s="21" t="s">
        <v>3181</v>
      </c>
      <c r="D964" s="12">
        <v>0.0</v>
      </c>
      <c r="E964" s="27">
        <v>44517.0</v>
      </c>
      <c r="F964" s="14" t="str">
        <f>IF(Tabela18[[#This Row],[Estações]]="HMOFICINA","VMS",IFERROR(VLOOKUP(B964,'Cadastro Estacoes'!$A$2:$Z$201,26,0),""))</f>
        <v>#ERROR!</v>
      </c>
      <c r="G964" s="18" t="s">
        <v>67</v>
      </c>
      <c r="H964" s="18"/>
      <c r="I964" s="18"/>
      <c r="J964" s="18"/>
      <c r="K964" s="18"/>
      <c r="L964" s="18" t="s">
        <v>30</v>
      </c>
      <c r="M964" s="32">
        <v>44511.0</v>
      </c>
      <c r="N964" s="18" t="s">
        <v>22</v>
      </c>
      <c r="O964" s="20"/>
      <c r="P964" s="18" t="str">
        <f>IFERROR(VLOOKUP(B964,'Cadastro Estacoes'!$A:$B,2,0),"")</f>
        <v>SISMO®VALEPDM</v>
      </c>
      <c r="Q964" s="4"/>
      <c r="R964" s="4"/>
      <c r="S964" s="4"/>
      <c r="T964" s="4"/>
      <c r="U964" s="4"/>
      <c r="V964" s="4"/>
      <c r="W964" s="4"/>
      <c r="X964" s="4"/>
      <c r="Y964" s="4"/>
      <c r="Z964" s="4"/>
    </row>
    <row r="965" ht="12.75" customHeight="1">
      <c r="A965" s="9" t="s">
        <v>3182</v>
      </c>
      <c r="B965" s="10" t="s">
        <v>1223</v>
      </c>
      <c r="C965" s="21" t="s">
        <v>3183</v>
      </c>
      <c r="D965" s="12">
        <v>0.0</v>
      </c>
      <c r="E965" s="27">
        <v>44517.0</v>
      </c>
      <c r="F965" s="14" t="str">
        <f>IF(Tabela18[[#This Row],[Estações]]="HMOFICINA","VMS",IFERROR(VLOOKUP(B965,'Cadastro Estacoes'!$A$2:$Z$201,26,0),""))</f>
        <v>#ERROR!</v>
      </c>
      <c r="G965" s="18" t="s">
        <v>67</v>
      </c>
      <c r="H965" s="18"/>
      <c r="I965" s="18"/>
      <c r="J965" s="18"/>
      <c r="K965" s="18"/>
      <c r="L965" s="18" t="s">
        <v>30</v>
      </c>
      <c r="M965" s="32">
        <v>44511.0</v>
      </c>
      <c r="N965" s="18" t="s">
        <v>78</v>
      </c>
      <c r="O965" s="20"/>
      <c r="P965" s="18" t="str">
        <f>IFERROR(VLOOKUP(B965,'Cadastro Estacoes'!$A:$B,2,0),"")</f>
        <v>SISMO®VALEPDM</v>
      </c>
      <c r="Q965" s="4"/>
      <c r="R965" s="4"/>
      <c r="S965" s="4"/>
      <c r="T965" s="4"/>
      <c r="U965" s="4"/>
      <c r="V965" s="4"/>
      <c r="W965" s="4"/>
      <c r="X965" s="4"/>
      <c r="Y965" s="4"/>
      <c r="Z965" s="4"/>
    </row>
    <row r="966" ht="12.75" customHeight="1">
      <c r="A966" s="9" t="s">
        <v>3184</v>
      </c>
      <c r="B966" s="10" t="s">
        <v>1223</v>
      </c>
      <c r="C966" s="21" t="s">
        <v>3185</v>
      </c>
      <c r="D966" s="12">
        <v>0.0</v>
      </c>
      <c r="E966" s="27">
        <v>44517.0</v>
      </c>
      <c r="F966" s="14" t="str">
        <f>IF(Tabela18[[#This Row],[Estações]]="HMOFICINA","VMS",IFERROR(VLOOKUP(B966,'Cadastro Estacoes'!$A$2:$Z$201,26,0),""))</f>
        <v>#ERROR!</v>
      </c>
      <c r="G966" s="18" t="s">
        <v>67</v>
      </c>
      <c r="H966" s="18"/>
      <c r="I966" s="18"/>
      <c r="J966" s="18"/>
      <c r="K966" s="18"/>
      <c r="L966" s="18" t="s">
        <v>30</v>
      </c>
      <c r="M966" s="32">
        <v>44511.0</v>
      </c>
      <c r="N966" s="18" t="s">
        <v>78</v>
      </c>
      <c r="O966" s="20"/>
      <c r="P966" s="18" t="str">
        <f>IFERROR(VLOOKUP(B966,'Cadastro Estacoes'!$A:$B,2,0),"")</f>
        <v>SISMO®VALEPDM</v>
      </c>
      <c r="Q966" s="4"/>
      <c r="R966" s="4"/>
      <c r="S966" s="4"/>
      <c r="T966" s="4"/>
      <c r="U966" s="4"/>
      <c r="V966" s="4"/>
      <c r="W966" s="4"/>
      <c r="X966" s="4"/>
      <c r="Y966" s="4"/>
      <c r="Z966" s="4"/>
    </row>
    <row r="967" ht="12.75" customHeight="1">
      <c r="A967" s="9" t="s">
        <v>3186</v>
      </c>
      <c r="B967" s="10" t="s">
        <v>1223</v>
      </c>
      <c r="C967" s="21" t="s">
        <v>3187</v>
      </c>
      <c r="D967" s="12">
        <v>0.0</v>
      </c>
      <c r="E967" s="27">
        <v>44517.0</v>
      </c>
      <c r="F967" s="14" t="str">
        <f>IF(Tabela18[[#This Row],[Estações]]="HMOFICINA","VMS",IFERROR(VLOOKUP(B967,'Cadastro Estacoes'!$A$2:$Z$201,26,0),""))</f>
        <v>#ERROR!</v>
      </c>
      <c r="G967" s="18" t="s">
        <v>67</v>
      </c>
      <c r="H967" s="18"/>
      <c r="I967" s="18"/>
      <c r="J967" s="18"/>
      <c r="K967" s="18"/>
      <c r="L967" s="18" t="s">
        <v>30</v>
      </c>
      <c r="M967" s="32">
        <v>44511.0</v>
      </c>
      <c r="N967" s="18" t="s">
        <v>78</v>
      </c>
      <c r="O967" s="20"/>
      <c r="P967" s="18" t="str">
        <f>IFERROR(VLOOKUP(B967,'Cadastro Estacoes'!$A:$B,2,0),"")</f>
        <v>SISMO®VALEPDM</v>
      </c>
      <c r="Q967" s="4"/>
      <c r="R967" s="4"/>
      <c r="S967" s="4"/>
      <c r="T967" s="4"/>
      <c r="U967" s="4"/>
      <c r="V967" s="4"/>
      <c r="W967" s="4"/>
      <c r="X967" s="4"/>
      <c r="Y967" s="4"/>
      <c r="Z967" s="4"/>
    </row>
    <row r="968" ht="12.75" customHeight="1">
      <c r="A968" s="18" t="s">
        <v>3188</v>
      </c>
      <c r="B968" s="10" t="s">
        <v>102</v>
      </c>
      <c r="C968" s="21" t="s">
        <v>3189</v>
      </c>
      <c r="D968" s="12">
        <v>0.0</v>
      </c>
      <c r="E968" s="27">
        <v>44530.0</v>
      </c>
      <c r="F968" s="14" t="str">
        <f>IF(Tabela18[[#This Row],[Estações]]="HMOFICINA","VMS",IFERROR(VLOOKUP(B968,'Cadastro Estacoes'!$A$2:$Z$201,26,0),""))</f>
        <v>#ERROR!</v>
      </c>
      <c r="G968" s="18" t="s">
        <v>67</v>
      </c>
      <c r="H968" s="18" t="s">
        <v>3190</v>
      </c>
      <c r="I968" s="18" t="s">
        <v>3191</v>
      </c>
      <c r="J968" s="18"/>
      <c r="K968" s="18" t="s">
        <v>23</v>
      </c>
      <c r="L968" s="18" t="s">
        <v>40</v>
      </c>
      <c r="M968" s="32">
        <v>44516.0</v>
      </c>
      <c r="N968" s="18" t="s">
        <v>78</v>
      </c>
      <c r="O968" s="20">
        <v>44530.0</v>
      </c>
      <c r="P968" s="18" t="str">
        <f>IFERROR(VLOOKUP(B968,'Cadastro Estacoes'!$A:$B,2,0),"")</f>
        <v>SISMO®QUIRIRI</v>
      </c>
      <c r="Q968" s="4"/>
      <c r="R968" s="4"/>
      <c r="S968" s="4"/>
      <c r="T968" s="4"/>
      <c r="U968" s="4"/>
      <c r="V968" s="4"/>
      <c r="W968" s="4"/>
      <c r="X968" s="4"/>
      <c r="Y968" s="4"/>
      <c r="Z968" s="4"/>
    </row>
    <row r="969" ht="12.75" customHeight="1">
      <c r="A969" s="9" t="s">
        <v>3192</v>
      </c>
      <c r="B969" s="10" t="s">
        <v>2249</v>
      </c>
      <c r="C969" s="21" t="s">
        <v>3193</v>
      </c>
      <c r="D969" s="12">
        <v>1.0</v>
      </c>
      <c r="E969" s="27">
        <v>44560.0</v>
      </c>
      <c r="F969" s="14" t="str">
        <f>IF(Tabela18[[#This Row],[Estações]]="HMOFICINA","VMS",IFERROR(VLOOKUP(B969,'Cadastro Estacoes'!$A$2:$Z$201,26,0),""))</f>
        <v>#ERROR!</v>
      </c>
      <c r="G969" s="18" t="s">
        <v>67</v>
      </c>
      <c r="H969" s="18" t="s">
        <v>3194</v>
      </c>
      <c r="I969" s="18" t="s">
        <v>3195</v>
      </c>
      <c r="J969" s="18"/>
      <c r="K969" s="18"/>
      <c r="L969" s="18" t="s">
        <v>40</v>
      </c>
      <c r="M969" s="32">
        <v>44517.0</v>
      </c>
      <c r="N969" s="18" t="s">
        <v>78</v>
      </c>
      <c r="O969" s="20"/>
      <c r="P969" s="18" t="str">
        <f>IFERROR(VLOOKUP(B969,'Cadastro Estacoes'!$A:$B,2,0),"")</f>
        <v>SISMO®TIG</v>
      </c>
      <c r="Q969" s="4"/>
      <c r="R969" s="4"/>
      <c r="S969" s="4"/>
      <c r="T969" s="4"/>
      <c r="U969" s="4"/>
      <c r="V969" s="4"/>
      <c r="W969" s="4"/>
      <c r="X969" s="4"/>
      <c r="Y969" s="4"/>
      <c r="Z969" s="4"/>
    </row>
    <row r="970" ht="12.75" customHeight="1">
      <c r="A970" s="9" t="s">
        <v>3196</v>
      </c>
      <c r="B970" s="10" t="s">
        <v>136</v>
      </c>
      <c r="C970" s="21" t="s">
        <v>3197</v>
      </c>
      <c r="D970" s="12">
        <v>0.0</v>
      </c>
      <c r="E970" s="27">
        <v>44591.0</v>
      </c>
      <c r="F970" s="14" t="str">
        <f>IF(Tabela18[[#This Row],[Estações]]="HMOFICINA","VMS",IFERROR(VLOOKUP(B970,'Cadastro Estacoes'!$A$2:$Z$201,26,0),""))</f>
        <v>#ERROR!</v>
      </c>
      <c r="G970" s="18" t="s">
        <v>67</v>
      </c>
      <c r="H970" s="18" t="s">
        <v>3198</v>
      </c>
      <c r="I970" s="18" t="s">
        <v>3199</v>
      </c>
      <c r="J970" s="18">
        <v>1.0</v>
      </c>
      <c r="K970" s="18"/>
      <c r="L970" s="18" t="s">
        <v>19</v>
      </c>
      <c r="M970" s="32">
        <v>44518.0</v>
      </c>
      <c r="N970" s="18" t="s">
        <v>78</v>
      </c>
      <c r="O970" s="20"/>
      <c r="P970" s="18" t="str">
        <f>IFERROR(VLOOKUP(B970,'Cadastro Estacoes'!$A:$B,2,0),"")</f>
        <v>SISMO®VALEPDM</v>
      </c>
      <c r="Q970" s="4"/>
      <c r="R970" s="4"/>
      <c r="S970" s="4"/>
      <c r="T970" s="4"/>
      <c r="U970" s="4"/>
      <c r="V970" s="4"/>
      <c r="W970" s="4"/>
      <c r="X970" s="4"/>
      <c r="Y970" s="4"/>
      <c r="Z970" s="4"/>
    </row>
    <row r="971" ht="12.75" customHeight="1">
      <c r="A971" s="9" t="s">
        <v>3200</v>
      </c>
      <c r="B971" s="10" t="s">
        <v>166</v>
      </c>
      <c r="C971" s="21" t="s">
        <v>3201</v>
      </c>
      <c r="D971" s="12">
        <v>0.0</v>
      </c>
      <c r="E971" s="27">
        <v>44550.0</v>
      </c>
      <c r="F971" s="14" t="str">
        <f>IF(Tabela18[[#This Row],[Estações]]="HMOFICINA","VMS",IFERROR(VLOOKUP(B971,'Cadastro Estacoes'!$A$2:$Z$201,26,0),""))</f>
        <v>#ERROR!</v>
      </c>
      <c r="G971" s="18" t="s">
        <v>67</v>
      </c>
      <c r="H971" s="18"/>
      <c r="I971" s="18" t="s">
        <v>3202</v>
      </c>
      <c r="J971" s="18"/>
      <c r="K971" s="18" t="s">
        <v>37</v>
      </c>
      <c r="L971" s="18" t="s">
        <v>37</v>
      </c>
      <c r="M971" s="32">
        <v>44523.0</v>
      </c>
      <c r="N971" s="18" t="s">
        <v>78</v>
      </c>
      <c r="O971" s="20">
        <v>44550.0</v>
      </c>
      <c r="P971" s="18" t="s">
        <v>3203</v>
      </c>
      <c r="Q971" s="4"/>
      <c r="R971" s="4"/>
      <c r="S971" s="4"/>
      <c r="T971" s="4"/>
      <c r="U971" s="4"/>
      <c r="V971" s="4"/>
      <c r="W971" s="4"/>
      <c r="X971" s="4"/>
      <c r="Y971" s="4"/>
      <c r="Z971" s="4"/>
    </row>
    <row r="972" ht="12.75" customHeight="1">
      <c r="A972" s="18" t="s">
        <v>3204</v>
      </c>
      <c r="B972" s="10" t="s">
        <v>166</v>
      </c>
      <c r="C972" s="21" t="s">
        <v>3205</v>
      </c>
      <c r="D972" s="12">
        <v>0.0</v>
      </c>
      <c r="E972" s="27">
        <v>44550.0</v>
      </c>
      <c r="F972" s="14" t="str">
        <f>IF(Tabela18[[#This Row],[Estações]]="HMOFICINA","VMS",IFERROR(VLOOKUP(B972,'Cadastro Estacoes'!$A$2:$Z$201,26,0),""))</f>
        <v>#ERROR!</v>
      </c>
      <c r="G972" s="18" t="s">
        <v>67</v>
      </c>
      <c r="H972" s="18"/>
      <c r="I972" s="18" t="s">
        <v>3206</v>
      </c>
      <c r="J972" s="18"/>
      <c r="K972" s="18" t="s">
        <v>37</v>
      </c>
      <c r="L972" s="18" t="s">
        <v>37</v>
      </c>
      <c r="M972" s="32">
        <v>44523.0</v>
      </c>
      <c r="N972" s="18" t="s">
        <v>78</v>
      </c>
      <c r="O972" s="20">
        <v>44550.0</v>
      </c>
      <c r="P972" s="18" t="s">
        <v>3203</v>
      </c>
      <c r="Q972" s="4"/>
      <c r="R972" s="4"/>
      <c r="S972" s="4"/>
      <c r="T972" s="4"/>
      <c r="U972" s="4"/>
      <c r="V972" s="4"/>
      <c r="W972" s="4"/>
      <c r="X972" s="4"/>
      <c r="Y972" s="4"/>
      <c r="Z972" s="4"/>
    </row>
    <row r="973" ht="12.75" customHeight="1">
      <c r="A973" s="9" t="s">
        <v>3207</v>
      </c>
      <c r="B973" s="10" t="s">
        <v>954</v>
      </c>
      <c r="C973" s="21" t="s">
        <v>3208</v>
      </c>
      <c r="D973" s="12">
        <v>2.0</v>
      </c>
      <c r="E973" s="27">
        <v>44603.0</v>
      </c>
      <c r="F973" s="14" t="str">
        <f>IF(Tabela18[[#This Row],[Estações]]="HMOFICINA","VMS",IFERROR(VLOOKUP(B973,'Cadastro Estacoes'!$A$2:$Z$201,26,0),""))</f>
        <v>#ERROR!</v>
      </c>
      <c r="G973" s="18" t="s">
        <v>67</v>
      </c>
      <c r="H973" s="18" t="s">
        <v>3209</v>
      </c>
      <c r="I973" s="18" t="s">
        <v>3210</v>
      </c>
      <c r="J973" s="18"/>
      <c r="K973" s="18"/>
      <c r="L973" s="18" t="s">
        <v>52</v>
      </c>
      <c r="M973" s="32">
        <v>44523.0</v>
      </c>
      <c r="N973" s="18" t="s">
        <v>78</v>
      </c>
      <c r="O973" s="20">
        <v>44524.0</v>
      </c>
      <c r="P973" s="18" t="str">
        <f>IFERROR(VLOOKUP(B973,'Cadastro Estacoes'!$A:$B,2,0),"")</f>
        <v>SISMO®SUAPE</v>
      </c>
      <c r="Q973" s="4"/>
      <c r="R973" s="4"/>
      <c r="S973" s="4"/>
      <c r="T973" s="4"/>
      <c r="U973" s="4"/>
      <c r="V973" s="4"/>
      <c r="W973" s="4"/>
      <c r="X973" s="4"/>
      <c r="Y973" s="4"/>
      <c r="Z973" s="4"/>
    </row>
    <row r="974" ht="12.75" customHeight="1">
      <c r="A974" s="9" t="s">
        <v>3211</v>
      </c>
      <c r="B974" s="10" t="s">
        <v>1762</v>
      </c>
      <c r="C974" s="21" t="s">
        <v>3212</v>
      </c>
      <c r="D974" s="12">
        <v>1.0</v>
      </c>
      <c r="E974" s="27">
        <v>44206.0</v>
      </c>
      <c r="F974" s="14" t="str">
        <f>IF(Tabela18[[#This Row],[Estações]]="HMOFICINA","VMS",IFERROR(VLOOKUP(B974,'Cadastro Estacoes'!$A$2:$Z$201,26,0),""))</f>
        <v>#ERROR!</v>
      </c>
      <c r="G974" s="18" t="s">
        <v>67</v>
      </c>
      <c r="H974" s="18" t="s">
        <v>3213</v>
      </c>
      <c r="I974" s="18"/>
      <c r="J974" s="18"/>
      <c r="K974" s="18"/>
      <c r="L974" s="18" t="s">
        <v>40</v>
      </c>
      <c r="M974" s="32">
        <v>44523.0</v>
      </c>
      <c r="N974" s="18" t="s">
        <v>78</v>
      </c>
      <c r="O974" s="20"/>
      <c r="P974" s="18" t="str">
        <f>IFERROR(VLOOKUP(B974,'Cadastro Estacoes'!$A:$B,2,0),"")</f>
        <v>SISMO®TIG</v>
      </c>
      <c r="Q974" s="4"/>
      <c r="R974" s="4"/>
      <c r="S974" s="4"/>
      <c r="T974" s="4"/>
      <c r="U974" s="4"/>
      <c r="V974" s="4"/>
      <c r="W974" s="4"/>
      <c r="X974" s="4"/>
      <c r="Y974" s="4"/>
      <c r="Z974" s="4"/>
    </row>
    <row r="975" ht="12.75" customHeight="1">
      <c r="A975" s="18" t="s">
        <v>3214</v>
      </c>
      <c r="B975" s="10" t="s">
        <v>1223</v>
      </c>
      <c r="C975" s="21" t="s">
        <v>3215</v>
      </c>
      <c r="D975" s="12">
        <v>2.0</v>
      </c>
      <c r="E975" s="27">
        <v>44571.0</v>
      </c>
      <c r="F975" s="14" t="str">
        <f>IF(Tabela18[[#This Row],[Estações]]="HMOFICINA","VMS",IFERROR(VLOOKUP(B975,'Cadastro Estacoes'!$A$2:$Z$201,26,0),""))</f>
        <v>#ERROR!</v>
      </c>
      <c r="G975" s="18" t="s">
        <v>67</v>
      </c>
      <c r="H975" s="36" t="s">
        <v>3216</v>
      </c>
      <c r="I975" s="18" t="s">
        <v>3217</v>
      </c>
      <c r="J975" s="18"/>
      <c r="K975" s="18"/>
      <c r="L975" s="18" t="s">
        <v>30</v>
      </c>
      <c r="M975" s="8">
        <v>44524.0</v>
      </c>
      <c r="N975" s="18" t="s">
        <v>78</v>
      </c>
      <c r="O975" s="20"/>
      <c r="P975" s="18" t="str">
        <f>IFERROR(VLOOKUP(B975,'Cadastro Estacoes'!$A:$B,2,0),"")</f>
        <v>SISMO®VALEPDM</v>
      </c>
      <c r="Q975" s="4"/>
      <c r="R975" s="4"/>
      <c r="S975" s="4"/>
      <c r="T975" s="4"/>
      <c r="U975" s="4"/>
      <c r="V975" s="4"/>
      <c r="W975" s="4"/>
      <c r="X975" s="4"/>
      <c r="Y975" s="4"/>
      <c r="Z975" s="4"/>
    </row>
    <row r="976" ht="12.75" customHeight="1">
      <c r="A976" s="9" t="s">
        <v>3218</v>
      </c>
      <c r="B976" s="10" t="s">
        <v>136</v>
      </c>
      <c r="C976" s="21" t="s">
        <v>3219</v>
      </c>
      <c r="D976" s="12">
        <v>0.0</v>
      </c>
      <c r="E976" s="27">
        <v>44540.0</v>
      </c>
      <c r="F976" s="14" t="str">
        <f>IF(Tabela18[[#This Row],[Estações]]="HMOFICINA","VMS",IFERROR(VLOOKUP(B976,'Cadastro Estacoes'!$A$2:$Z$201,26,0),""))</f>
        <v>#ERROR!</v>
      </c>
      <c r="G976" s="18" t="s">
        <v>67</v>
      </c>
      <c r="H976" s="18" t="s">
        <v>3220</v>
      </c>
      <c r="I976" s="18" t="s">
        <v>3221</v>
      </c>
      <c r="J976" s="18"/>
      <c r="K976" s="18"/>
      <c r="L976" s="18" t="s">
        <v>30</v>
      </c>
      <c r="M976" s="32">
        <v>44524.0</v>
      </c>
      <c r="N976" s="18" t="s">
        <v>78</v>
      </c>
      <c r="O976" s="20"/>
      <c r="P976" s="18" t="str">
        <f>IFERROR(VLOOKUP(B976,'Cadastro Estacoes'!$A:$B,2,0),"")</f>
        <v>SISMO®VALEPDM</v>
      </c>
      <c r="Q976" s="4"/>
      <c r="R976" s="4"/>
      <c r="S976" s="4"/>
      <c r="T976" s="4"/>
      <c r="U976" s="4"/>
      <c r="V976" s="4"/>
      <c r="W976" s="4"/>
      <c r="X976" s="4"/>
      <c r="Y976" s="4"/>
      <c r="Z976" s="4"/>
    </row>
    <row r="977" ht="12.75" customHeight="1">
      <c r="A977" s="9" t="s">
        <v>3222</v>
      </c>
      <c r="B977" s="10" t="s">
        <v>2249</v>
      </c>
      <c r="C977" s="21" t="s">
        <v>3223</v>
      </c>
      <c r="D977" s="12">
        <v>0.0</v>
      </c>
      <c r="E977" s="27">
        <v>44602.0</v>
      </c>
      <c r="F977" s="14" t="str">
        <f>IF(Tabela18[[#This Row],[Estações]]="HMOFICINA","VMS",IFERROR(VLOOKUP(B977,'Cadastro Estacoes'!$A$2:$Z$201,26,0),""))</f>
        <v>#ERROR!</v>
      </c>
      <c r="G977" s="18" t="s">
        <v>67</v>
      </c>
      <c r="H977" s="18" t="s">
        <v>3224</v>
      </c>
      <c r="I977" s="18" t="s">
        <v>3225</v>
      </c>
      <c r="J977" s="18"/>
      <c r="K977" s="18"/>
      <c r="L977" s="18" t="s">
        <v>37</v>
      </c>
      <c r="M977" s="32">
        <v>44524.0</v>
      </c>
      <c r="N977" s="18" t="s">
        <v>78</v>
      </c>
      <c r="O977" s="20"/>
      <c r="P977" s="18" t="str">
        <f>IFERROR(VLOOKUP(B977,'Cadastro Estacoes'!$A:$B,2,0),"")</f>
        <v>SISMO®TIG</v>
      </c>
      <c r="Q977" s="4"/>
      <c r="R977" s="4"/>
      <c r="S977" s="4"/>
      <c r="T977" s="4"/>
      <c r="U977" s="4"/>
      <c r="V977" s="4"/>
      <c r="W977" s="4"/>
      <c r="X977" s="4"/>
      <c r="Y977" s="4"/>
      <c r="Z977" s="4"/>
    </row>
    <row r="978" ht="12.75" customHeight="1">
      <c r="A978" s="9" t="s">
        <v>3226</v>
      </c>
      <c r="B978" s="10" t="s">
        <v>2249</v>
      </c>
      <c r="C978" s="21" t="s">
        <v>3227</v>
      </c>
      <c r="D978" s="12">
        <v>0.0</v>
      </c>
      <c r="E978" s="27">
        <v>44602.0</v>
      </c>
      <c r="F978" s="14" t="str">
        <f>IF(Tabela18[[#This Row],[Estações]]="HMOFICINA","VMS",IFERROR(VLOOKUP(B978,'Cadastro Estacoes'!$A$2:$Z$201,26,0),""))</f>
        <v>#ERROR!</v>
      </c>
      <c r="G978" s="18" t="s">
        <v>67</v>
      </c>
      <c r="H978" s="18"/>
      <c r="I978" s="18"/>
      <c r="J978" s="18"/>
      <c r="K978" s="18"/>
      <c r="L978" s="18" t="s">
        <v>37</v>
      </c>
      <c r="M978" s="32">
        <v>44524.0</v>
      </c>
      <c r="N978" s="18" t="s">
        <v>78</v>
      </c>
      <c r="O978" s="20"/>
      <c r="P978" s="18" t="str">
        <f>IFERROR(VLOOKUP(B978,'Cadastro Estacoes'!$A:$B,2,0),"")</f>
        <v>SISMO®TIG</v>
      </c>
      <c r="Q978" s="4"/>
      <c r="R978" s="4"/>
      <c r="S978" s="4"/>
      <c r="T978" s="4"/>
      <c r="U978" s="4"/>
      <c r="V978" s="4"/>
      <c r="W978" s="4"/>
      <c r="X978" s="4"/>
      <c r="Y978" s="4"/>
      <c r="Z978" s="4"/>
    </row>
    <row r="979" ht="12.75" customHeight="1">
      <c r="A979" s="18" t="s">
        <v>3228</v>
      </c>
      <c r="B979" s="10" t="s">
        <v>1762</v>
      </c>
      <c r="C979" s="21" t="s">
        <v>3227</v>
      </c>
      <c r="D979" s="12">
        <v>0.0</v>
      </c>
      <c r="E979" s="27">
        <v>44602.0</v>
      </c>
      <c r="F979" s="14" t="str">
        <f>IF(Tabela18[[#This Row],[Estações]]="HMOFICINA","VMS",IFERROR(VLOOKUP(B979,'Cadastro Estacoes'!$A$2:$Z$201,26,0),""))</f>
        <v>#ERROR!</v>
      </c>
      <c r="G979" s="18" t="s">
        <v>67</v>
      </c>
      <c r="H979" s="18"/>
      <c r="I979" s="18"/>
      <c r="J979" s="18"/>
      <c r="K979" s="18"/>
      <c r="L979" s="18" t="s">
        <v>37</v>
      </c>
      <c r="M979" s="32">
        <v>44524.0</v>
      </c>
      <c r="N979" s="18" t="s">
        <v>78</v>
      </c>
      <c r="O979" s="20"/>
      <c r="P979" s="18" t="str">
        <f>IFERROR(VLOOKUP(B979,'Cadastro Estacoes'!$A:$B,2,0),"")</f>
        <v>SISMO®TIG</v>
      </c>
      <c r="Q979" s="4"/>
      <c r="R979" s="4"/>
      <c r="S979" s="4"/>
      <c r="T979" s="4"/>
      <c r="U979" s="4"/>
      <c r="V979" s="4"/>
      <c r="W979" s="4"/>
      <c r="X979" s="4"/>
      <c r="Y979" s="4"/>
      <c r="Z979" s="4"/>
    </row>
    <row r="980" ht="12.75" customHeight="1">
      <c r="A980" s="9" t="s">
        <v>3229</v>
      </c>
      <c r="B980" s="10" t="s">
        <v>2791</v>
      </c>
      <c r="C980" s="21" t="s">
        <v>3230</v>
      </c>
      <c r="D980" s="12">
        <v>1.0</v>
      </c>
      <c r="E980" s="27">
        <v>44610.0</v>
      </c>
      <c r="F980" s="14" t="str">
        <f>IF(Tabela18[[#This Row],[Estações]]="HMOFICINA","VMS",IFERROR(VLOOKUP(B980,'Cadastro Estacoes'!$A$2:$Z$201,26,0),""))</f>
        <v>#ERROR!</v>
      </c>
      <c r="G980" s="18" t="s">
        <v>67</v>
      </c>
      <c r="H980" s="36" t="s">
        <v>3231</v>
      </c>
      <c r="I980" s="36" t="s">
        <v>3232</v>
      </c>
      <c r="J980" s="18"/>
      <c r="K980" s="18"/>
      <c r="L980" s="18" t="s">
        <v>52</v>
      </c>
      <c r="M980" s="32">
        <v>44525.0</v>
      </c>
      <c r="N980" s="18" t="s">
        <v>78</v>
      </c>
      <c r="O980" s="20"/>
      <c r="P980" s="18" t="str">
        <f>IFERROR(VLOOKUP(B980,'Cadastro Estacoes'!$A:$B,2,0),"")</f>
        <v>SISMO®BHGE</v>
      </c>
      <c r="Q980" s="4"/>
      <c r="R980" s="4"/>
      <c r="S980" s="4"/>
      <c r="T980" s="4"/>
      <c r="U980" s="4"/>
      <c r="V980" s="4"/>
      <c r="W980" s="4"/>
      <c r="X980" s="4"/>
      <c r="Y980" s="4"/>
      <c r="Z980" s="4"/>
    </row>
    <row r="981" ht="12.75" customHeight="1">
      <c r="A981" s="9" t="s">
        <v>3233</v>
      </c>
      <c r="B981" s="10" t="s">
        <v>102</v>
      </c>
      <c r="C981" s="21" t="s">
        <v>3234</v>
      </c>
      <c r="D981" s="12">
        <v>1.0</v>
      </c>
      <c r="E981" s="27">
        <v>44561.0</v>
      </c>
      <c r="F981" s="14" t="str">
        <f>IF(Tabela18[[#This Row],[Estações]]="HMOFICINA","VMS",IFERROR(VLOOKUP(B981,'Cadastro Estacoes'!$A$2:$Z$201,26,0),""))</f>
        <v>#ERROR!</v>
      </c>
      <c r="G981" s="18" t="s">
        <v>67</v>
      </c>
      <c r="H981" s="18" t="s">
        <v>3235</v>
      </c>
      <c r="I981" s="18"/>
      <c r="J981" s="18"/>
      <c r="K981" s="18" t="s">
        <v>23</v>
      </c>
      <c r="L981" s="18" t="s">
        <v>23</v>
      </c>
      <c r="M981" s="32">
        <v>44526.0</v>
      </c>
      <c r="N981" s="18" t="s">
        <v>78</v>
      </c>
      <c r="O981" s="20">
        <v>44530.0</v>
      </c>
      <c r="P981" s="18" t="str">
        <f>IFERROR(VLOOKUP(B982,'Cadastro Estacoes'!$A:$B,2,0),"")</f>
        <v>SISMO®TIG</v>
      </c>
      <c r="Q981" s="4"/>
      <c r="R981" s="4"/>
      <c r="S981" s="4"/>
      <c r="T981" s="4"/>
      <c r="U981" s="4"/>
      <c r="V981" s="4"/>
      <c r="W981" s="4"/>
      <c r="X981" s="4"/>
      <c r="Y981" s="4"/>
      <c r="Z981" s="4"/>
    </row>
    <row r="982" ht="12.75" customHeight="1">
      <c r="A982" s="9" t="s">
        <v>3236</v>
      </c>
      <c r="B982" s="10" t="s">
        <v>1762</v>
      </c>
      <c r="C982" s="21" t="s">
        <v>3237</v>
      </c>
      <c r="D982" s="12">
        <v>0.0</v>
      </c>
      <c r="E982" s="27">
        <v>44592.0</v>
      </c>
      <c r="F982" s="14" t="str">
        <f>IF(Tabela18[[#This Row],[Estações]]="HMOFICINA","VMS",IFERROR(VLOOKUP(B982,'Cadastro Estacoes'!$A$2:$Z$201,26,0),""))</f>
        <v>#ERROR!</v>
      </c>
      <c r="G982" s="18" t="s">
        <v>67</v>
      </c>
      <c r="H982" s="18" t="s">
        <v>3238</v>
      </c>
      <c r="I982" s="18"/>
      <c r="J982" s="18"/>
      <c r="K982" s="18"/>
      <c r="L982" s="18" t="s">
        <v>40</v>
      </c>
      <c r="M982" s="32">
        <v>44532.0</v>
      </c>
      <c r="N982" s="18" t="s">
        <v>78</v>
      </c>
      <c r="O982" s="20"/>
      <c r="P982" s="18" t="s">
        <v>3239</v>
      </c>
      <c r="Q982" s="4"/>
      <c r="R982" s="4"/>
      <c r="S982" s="4"/>
      <c r="T982" s="4"/>
      <c r="U982" s="4"/>
      <c r="V982" s="4"/>
      <c r="W982" s="4"/>
      <c r="X982" s="4"/>
      <c r="Y982" s="4"/>
      <c r="Z982" s="4"/>
    </row>
    <row r="983" ht="12.75" customHeight="1">
      <c r="A983" s="18" t="s">
        <v>3240</v>
      </c>
      <c r="B983" s="10" t="s">
        <v>2791</v>
      </c>
      <c r="C983" s="21" t="s">
        <v>3241</v>
      </c>
      <c r="D983" s="12">
        <v>1.0</v>
      </c>
      <c r="E983" s="27">
        <v>44610.0</v>
      </c>
      <c r="F983" s="14" t="str">
        <f>IF(Tabela18[[#This Row],[Estações]]="HMOFICINA","VMS",IFERROR(VLOOKUP(B983,'Cadastro Estacoes'!$A$2:$Z$201,26,0),""))</f>
        <v>#ERROR!</v>
      </c>
      <c r="G983" s="18" t="s">
        <v>67</v>
      </c>
      <c r="H983" s="18" t="s">
        <v>3242</v>
      </c>
      <c r="I983" s="18"/>
      <c r="J983" s="18"/>
      <c r="K983" s="18"/>
      <c r="L983" s="18" t="s">
        <v>58</v>
      </c>
      <c r="M983" s="32">
        <v>44532.0</v>
      </c>
      <c r="N983" s="18" t="s">
        <v>78</v>
      </c>
      <c r="O983" s="20"/>
      <c r="P983" s="18" t="str">
        <f>IFERROR(VLOOKUP(B983,'Cadastro Estacoes'!$A:$B,2,0),"")</f>
        <v>SISMO®BHGE</v>
      </c>
      <c r="Q983" s="4"/>
      <c r="R983" s="4"/>
      <c r="S983" s="4"/>
      <c r="T983" s="4"/>
      <c r="U983" s="4"/>
      <c r="V983" s="4"/>
      <c r="W983" s="4"/>
      <c r="X983" s="4"/>
      <c r="Y983" s="4"/>
      <c r="Z983" s="4"/>
    </row>
    <row r="984" ht="12.75" customHeight="1">
      <c r="A984" s="9" t="s">
        <v>3243</v>
      </c>
      <c r="B984" s="10" t="s">
        <v>795</v>
      </c>
      <c r="C984" s="21" t="s">
        <v>3244</v>
      </c>
      <c r="D984" s="12">
        <v>1.0</v>
      </c>
      <c r="E984" s="27">
        <v>44543.0</v>
      </c>
      <c r="F984" s="14" t="str">
        <f>IF(Tabela18[[#This Row],[Estações]]="HMOFICINA","VMS",IFERROR(VLOOKUP(B984,'Cadastro Estacoes'!$A$2:$Z$201,26,0),""))</f>
        <v>#ERROR!</v>
      </c>
      <c r="G984" s="18" t="s">
        <v>67</v>
      </c>
      <c r="H984" s="18" t="s">
        <v>3245</v>
      </c>
      <c r="I984" s="18" t="s">
        <v>3246</v>
      </c>
      <c r="J984" s="18"/>
      <c r="K984" s="18"/>
      <c r="L984" s="18" t="s">
        <v>58</v>
      </c>
      <c r="M984" s="32">
        <v>44540.0</v>
      </c>
      <c r="N984" s="18" t="s">
        <v>22</v>
      </c>
      <c r="O984" s="20"/>
      <c r="P984" s="18" t="str">
        <f>IFERROR(VLOOKUP(B984,'Cadastro Estacoes'!$A:$B,2,0),"")</f>
        <v>SISMO®TEBIG</v>
      </c>
      <c r="Q984" s="4"/>
      <c r="R984" s="4"/>
      <c r="S984" s="4"/>
      <c r="T984" s="4"/>
      <c r="U984" s="4"/>
      <c r="V984" s="4"/>
      <c r="W984" s="4"/>
      <c r="X984" s="4"/>
      <c r="Y984" s="4"/>
      <c r="Z984" s="4"/>
    </row>
    <row r="985" ht="12.75" customHeight="1">
      <c r="A985" s="9" t="s">
        <v>3247</v>
      </c>
      <c r="B985" s="10" t="s">
        <v>2791</v>
      </c>
      <c r="C985" s="21" t="s">
        <v>3248</v>
      </c>
      <c r="D985" s="12">
        <v>0.0</v>
      </c>
      <c r="E985" s="27">
        <v>44543.0</v>
      </c>
      <c r="F985" s="14" t="str">
        <f>IF(Tabela18[[#This Row],[Estações]]="HMOFICINA","VMS",IFERROR(VLOOKUP(B985,'Cadastro Estacoes'!$A$2:$Z$201,26,0),""))</f>
        <v>#ERROR!</v>
      </c>
      <c r="G985" s="18" t="s">
        <v>67</v>
      </c>
      <c r="H985" s="18" t="s">
        <v>3249</v>
      </c>
      <c r="I985" s="18"/>
      <c r="J985" s="18"/>
      <c r="K985" s="18"/>
      <c r="L985" s="18" t="s">
        <v>58</v>
      </c>
      <c r="M985" s="32">
        <v>44543.0</v>
      </c>
      <c r="N985" s="18" t="s">
        <v>22</v>
      </c>
      <c r="O985" s="20"/>
      <c r="P985" s="18" t="str">
        <f>IFERROR(VLOOKUP(B985,'Cadastro Estacoes'!$A:$B,2,0),"")</f>
        <v>SISMO®BHGE</v>
      </c>
      <c r="Q985" s="4"/>
      <c r="R985" s="4"/>
      <c r="S985" s="4"/>
      <c r="T985" s="4"/>
      <c r="U985" s="4"/>
      <c r="V985" s="4"/>
      <c r="W985" s="4"/>
      <c r="X985" s="4"/>
      <c r="Y985" s="4"/>
      <c r="Z985" s="4"/>
    </row>
    <row r="986" ht="12.75" customHeight="1">
      <c r="A986" s="9" t="s">
        <v>3250</v>
      </c>
      <c r="B986" s="10" t="s">
        <v>80</v>
      </c>
      <c r="C986" s="21" t="s">
        <v>3251</v>
      </c>
      <c r="D986" s="12">
        <v>0.0</v>
      </c>
      <c r="E986" s="27">
        <v>44592.0</v>
      </c>
      <c r="F986" s="14" t="str">
        <f>IF(Tabela18[[#This Row],[Estações]]="HMOFICINA","VMS",IFERROR(VLOOKUP(B986,'Cadastro Estacoes'!$A$2:$Z$201,26,0),""))</f>
        <v>#ERROR!</v>
      </c>
      <c r="G986" s="18" t="s">
        <v>67</v>
      </c>
      <c r="H986" s="18" t="s">
        <v>3252</v>
      </c>
      <c r="I986" s="18"/>
      <c r="J986" s="18"/>
      <c r="K986" s="18" t="s">
        <v>23</v>
      </c>
      <c r="L986" s="18" t="s">
        <v>19</v>
      </c>
      <c r="M986" s="32">
        <v>44553.0</v>
      </c>
      <c r="N986" s="18" t="s">
        <v>78</v>
      </c>
      <c r="O986" s="20">
        <v>44567.0</v>
      </c>
      <c r="P986" s="18" t="str">
        <f>IFERROR(VLOOKUP(B986,'Cadastro Estacoes'!$A:$B,2,0),"")</f>
        <v>SISMO®VALEPDM</v>
      </c>
      <c r="Q986" s="4"/>
      <c r="R986" s="4"/>
      <c r="S986" s="4"/>
      <c r="T986" s="4"/>
      <c r="U986" s="4"/>
      <c r="V986" s="4"/>
      <c r="W986" s="4"/>
      <c r="X986" s="4"/>
      <c r="Y986" s="4"/>
      <c r="Z986" s="4"/>
    </row>
    <row r="987" ht="12.75" customHeight="1">
      <c r="A987" s="18" t="s">
        <v>3253</v>
      </c>
      <c r="B987" s="10" t="s">
        <v>1223</v>
      </c>
      <c r="C987" s="21" t="s">
        <v>3254</v>
      </c>
      <c r="D987" s="12">
        <v>0.0</v>
      </c>
      <c r="E987" s="27">
        <v>44554.0</v>
      </c>
      <c r="F987" s="14" t="str">
        <f>IF(Tabela18[[#This Row],[Estações]]="HMOFICINA","VMS",IFERROR(VLOOKUP(B987,'Cadastro Estacoes'!$A$2:$Z$201,26,0),""))</f>
        <v>#ERROR!</v>
      </c>
      <c r="G987" s="18" t="s">
        <v>67</v>
      </c>
      <c r="H987" s="18" t="s">
        <v>3255</v>
      </c>
      <c r="I987" s="18" t="s">
        <v>3256</v>
      </c>
      <c r="J987" s="18">
        <v>1.0</v>
      </c>
      <c r="K987" s="18"/>
      <c r="L987" s="18" t="s">
        <v>19</v>
      </c>
      <c r="M987" s="32">
        <v>44553.0</v>
      </c>
      <c r="N987" s="18" t="s">
        <v>22</v>
      </c>
      <c r="O987" s="20"/>
      <c r="P987" s="18" t="str">
        <f>IFERROR(VLOOKUP(B987,'Cadastro Estacoes'!$A:$B,2,0),"")</f>
        <v>SISMO®VALEPDM</v>
      </c>
      <c r="Q987" s="4"/>
      <c r="R987" s="4"/>
      <c r="S987" s="4"/>
      <c r="T987" s="4"/>
      <c r="U987" s="4"/>
      <c r="V987" s="4"/>
      <c r="W987" s="4"/>
      <c r="X987" s="4"/>
      <c r="Y987" s="4"/>
      <c r="Z987" s="4"/>
    </row>
    <row r="988" ht="12.75" customHeight="1">
      <c r="A988" s="9" t="s">
        <v>3257</v>
      </c>
      <c r="B988" s="10" t="s">
        <v>1223</v>
      </c>
      <c r="C988" s="21" t="s">
        <v>3258</v>
      </c>
      <c r="D988" s="12">
        <v>0.0</v>
      </c>
      <c r="E988" s="27">
        <v>44554.0</v>
      </c>
      <c r="F988" s="14" t="str">
        <f>IF(Tabela18[[#This Row],[Estações]]="HMOFICINA","VMS",IFERROR(VLOOKUP(B988,'Cadastro Estacoes'!$A$2:$Z$201,26,0),""))</f>
        <v>#ERROR!</v>
      </c>
      <c r="G988" s="18" t="s">
        <v>67</v>
      </c>
      <c r="H988" s="18" t="s">
        <v>3259</v>
      </c>
      <c r="I988" s="18"/>
      <c r="J988" s="18"/>
      <c r="K988" s="18"/>
      <c r="L988" s="18" t="s">
        <v>19</v>
      </c>
      <c r="M988" s="32">
        <v>44553.0</v>
      </c>
      <c r="N988" s="18" t="s">
        <v>22</v>
      </c>
      <c r="O988" s="20"/>
      <c r="P988" s="18" t="str">
        <f>IFERROR(VLOOKUP(B988,'Cadastro Estacoes'!$A:$B,2,0),"")</f>
        <v>SISMO®VALEPDM</v>
      </c>
      <c r="Q988" s="4"/>
      <c r="R988" s="4"/>
      <c r="S988" s="4"/>
      <c r="T988" s="4"/>
      <c r="U988" s="4"/>
      <c r="V988" s="4"/>
      <c r="W988" s="4"/>
      <c r="X988" s="4"/>
      <c r="Y988" s="4"/>
      <c r="Z988" s="4"/>
    </row>
    <row r="989" ht="12.75" customHeight="1">
      <c r="A989" s="9" t="s">
        <v>3260</v>
      </c>
      <c r="B989" s="10" t="s">
        <v>136</v>
      </c>
      <c r="C989" s="21" t="s">
        <v>3261</v>
      </c>
      <c r="D989" s="12">
        <v>0.0</v>
      </c>
      <c r="E989" s="27">
        <v>44592.0</v>
      </c>
      <c r="F989" s="14" t="str">
        <f>IF(Tabela18[[#This Row],[Estações]]="HMOFICINA","VMS",IFERROR(VLOOKUP(B989,'Cadastro Estacoes'!$A$2:$Z$201,26,0),""))</f>
        <v>#ERROR!</v>
      </c>
      <c r="G989" s="18" t="s">
        <v>67</v>
      </c>
      <c r="H989" s="18" t="s">
        <v>3262</v>
      </c>
      <c r="I989" s="18"/>
      <c r="J989" s="18">
        <v>1.0</v>
      </c>
      <c r="K989" s="18"/>
      <c r="L989" s="18" t="s">
        <v>19</v>
      </c>
      <c r="M989" s="32">
        <v>44553.0</v>
      </c>
      <c r="N989" s="18" t="s">
        <v>78</v>
      </c>
      <c r="O989" s="20"/>
      <c r="P989" s="18" t="str">
        <f>IFERROR(VLOOKUP(B989,'Cadastro Estacoes'!$A:$B,2,0),"")</f>
        <v>SISMO®VALEPDM</v>
      </c>
      <c r="Q989" s="4"/>
      <c r="R989" s="4"/>
      <c r="S989" s="4"/>
      <c r="T989" s="4"/>
      <c r="U989" s="4"/>
      <c r="V989" s="4"/>
      <c r="W989" s="4"/>
      <c r="X989" s="4"/>
      <c r="Y989" s="4"/>
      <c r="Z989" s="4"/>
    </row>
    <row r="990" ht="12.75" customHeight="1">
      <c r="A990" s="9" t="s">
        <v>3263</v>
      </c>
      <c r="B990" s="10" t="s">
        <v>1838</v>
      </c>
      <c r="C990" s="21" t="s">
        <v>3264</v>
      </c>
      <c r="D990" s="12">
        <v>0.0</v>
      </c>
      <c r="E990" s="27">
        <v>44568.0</v>
      </c>
      <c r="F990" s="14" t="str">
        <f>IF(Tabela18[[#This Row],[Estações]]="HMOFICINA","VMS",IFERROR(VLOOKUP(B990,'Cadastro Estacoes'!$A$2:$Z$201,26,0),""))</f>
        <v>#ERROR!</v>
      </c>
      <c r="G990" s="18" t="s">
        <v>67</v>
      </c>
      <c r="H990" s="18" t="s">
        <v>3265</v>
      </c>
      <c r="I990" s="18"/>
      <c r="J990" s="18"/>
      <c r="K990" s="18" t="s">
        <v>46</v>
      </c>
      <c r="L990" s="18" t="s">
        <v>58</v>
      </c>
      <c r="M990" s="32">
        <v>44565.0</v>
      </c>
      <c r="N990" s="18" t="s">
        <v>22</v>
      </c>
      <c r="O990" s="20">
        <v>44568.0</v>
      </c>
      <c r="P990" s="18" t="str">
        <f>IFERROR(VLOOKUP(B990,'Cadastro Estacoes'!$A:$B,2,0),"")</f>
        <v>SISMO®BTS</v>
      </c>
      <c r="Q990" s="4"/>
      <c r="R990" s="4"/>
      <c r="S990" s="4"/>
      <c r="T990" s="4"/>
      <c r="U990" s="4"/>
      <c r="V990" s="4"/>
      <c r="W990" s="4"/>
      <c r="X990" s="4"/>
      <c r="Y990" s="4"/>
      <c r="Z990" s="4"/>
    </row>
    <row r="991" ht="12.75" customHeight="1">
      <c r="A991" s="18" t="s">
        <v>3266</v>
      </c>
      <c r="B991" s="10" t="s">
        <v>1838</v>
      </c>
      <c r="C991" s="21" t="s">
        <v>3267</v>
      </c>
      <c r="D991" s="12">
        <v>0.0</v>
      </c>
      <c r="E991" s="27">
        <v>44568.0</v>
      </c>
      <c r="F991" s="14" t="str">
        <f>IF(Tabela18[[#This Row],[Estações]]="HMOFICINA","VMS",IFERROR(VLOOKUP(B991,'Cadastro Estacoes'!$A$2:$Z$201,26,0),""))</f>
        <v>#ERROR!</v>
      </c>
      <c r="G991" s="18" t="s">
        <v>67</v>
      </c>
      <c r="H991" s="18"/>
      <c r="I991" s="18" t="s">
        <v>3268</v>
      </c>
      <c r="J991" s="18"/>
      <c r="K991" s="18" t="s">
        <v>61</v>
      </c>
      <c r="L991" s="18" t="s">
        <v>58</v>
      </c>
      <c r="M991" s="32">
        <v>44565.0</v>
      </c>
      <c r="N991" s="18" t="s">
        <v>22</v>
      </c>
      <c r="O991" s="20">
        <v>44567.0</v>
      </c>
      <c r="P991" s="18" t="str">
        <f>IFERROR(VLOOKUP(B991,'Cadastro Estacoes'!$A:$B,2,0),"")</f>
        <v>SISMO®BTS</v>
      </c>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G2:G332 G334:G363 G366:G372 G376 G377 G380:G394 G397:G398 G397 G399:G405 G406:G408 G455:G459 G463:G467 G478 G487 G489 G510:G514 G528:G532 G559 G573 G629 G633:G957 G958 G959:G991">
    <cfRule type="containsText" dxfId="0" priority="1" operator="containsText" text="A fazer">
      <formula>NOT(ISERROR(SEARCH(("A fazer"),(G2))))</formula>
    </cfRule>
  </conditionalFormatting>
  <conditionalFormatting sqref="G377 G397 G399:G405 G478 G487 G489 G958">
    <cfRule type="containsText" dxfId="1" priority="2" operator="containsText" text="Fazendo">
      <formula>NOT(ISERROR(SEARCH(("Fazendo"),(G377))))</formula>
    </cfRule>
  </conditionalFormatting>
  <conditionalFormatting sqref="C399:C405 C828 C958">
    <cfRule type="expression" dxfId="2" priority="3">
      <formula>N399="O"</formula>
    </cfRule>
  </conditionalFormatting>
  <conditionalFormatting sqref="C399:C405 C828 C958">
    <cfRule type="expression" dxfId="3" priority="4">
      <formula>N399="M"</formula>
    </cfRule>
  </conditionalFormatting>
  <conditionalFormatting sqref="G2:G332 G333 G334:G363 G365 G366:G372 G376 G379 G380:G394 G395 G396 G397:G398 G398:G401 G406:G408 G455:G459 G463:G467 G477 G479 G488 G510:G514 G528:G532 G559 G573 G581 G629 G633:G957 G959:G991">
    <cfRule type="containsText" dxfId="4" priority="5" operator="containsText" text="Fazendo">
      <formula>NOT(ISERROR(SEARCH(("Fazendo"),(G2))))</formula>
    </cfRule>
  </conditionalFormatting>
  <conditionalFormatting sqref="C2:C332 C334:C363 C365:C372 C376:C385 C388:C395 C406:C408 C419:C573 C578 C580:C601 C603:C611 C613:C629 C631:C689 C691:C709 C710 C711:C742 C744:C765 C767:C826 C829:C850 C853:C957 C959:C991">
    <cfRule type="expression" dxfId="5" priority="6">
      <formula>N2="O"</formula>
    </cfRule>
  </conditionalFormatting>
  <conditionalFormatting sqref="C2:C332 C334:C363 C365:C372 C376:C385 C388:C395 C406:C408 C419:C573 C578 C580:C601 C603:C611 C613:C629 C631:C689 C691:C709 C710 C711:C742 C744:C765 C767:C826 C829:C850 C853:C957 C959:C991">
    <cfRule type="expression" dxfId="0" priority="7">
      <formula>N2="M"</formula>
    </cfRule>
  </conditionalFormatting>
  <conditionalFormatting sqref="G2:G991">
    <cfRule type="expression" dxfId="1" priority="8">
      <formula>O:O=""</formula>
    </cfRule>
  </conditionalFormatting>
  <conditionalFormatting sqref="G2:G332 G333 G334:G363 G366:G372 G376 G377 G380:G394 G406:G408 G455:G459 G463:G467 G510:G514 G528:G532 G559 G573 G574:G576 G578:G580 G582:G584 G586:G588 G590:G592 G594:G596 G598:G600 G602:G608 G610:G612 G614:G616 G618:G620 G622:G624 G626:G628 G629 G631:G632 G633:G957 G651 G959:G991">
    <cfRule type="containsText" dxfId="4" priority="9" operator="containsText" text="Feito">
      <formula>NOT(ISERROR(SEARCH(("Feito"),(G2))))</formula>
    </cfRule>
  </conditionalFormatting>
  <conditionalFormatting sqref="I2:I332 I334:I372 I376:I395 I407:I408 I457:I459 I463:I467 I510:I514 I528:I532 I559 I629 I633:I650 I652:I656 I659:I741 I744:I765 I767:I771 I773:I824 I826:I912 I914:I929 I931:I957 I959:I991">
    <cfRule type="expression" dxfId="0" priority="10">
      <formula>LEN(TRIM(I376))&gt;0</formula>
    </cfRule>
  </conditionalFormatting>
  <conditionalFormatting sqref="D2:D398 D333 D364 D373:D375 D397:D398 D399:D405 D399:D405 D406:D408 D406:D408 D409:D415 D409:D415 D416:D418 D416:D418 D419:D425 D419:D425 D426:D428 D426:D428 D429:D435 D429:D435 D436:D438 D436:D438 D439:D445 D439:D445 D446:D448 D446:D448 D449:D454 D449:D454 D455:D459 D460:D462 D460:D462 D463:D467 D468:D469 D468:D469 D470:D476 D470:D476 D477:D479 D477:D479 D480:D486 D480:D486 D487:D489 D487:D489 D490:D496 D490:D496 D497:D499 D497:D499 D500:D506 D500:D506 D507:D509 D507:D509 D510:D514 D515:D517 D515:D517 D518:D524 D518:D524 D525:D527 D525:D527 D528:D532 D533:D535 D533:D535 D536:D542 D536:D542 D543:D545 D543:D545 D546:D552 D546:D552 D553:D555 D553:D555 D556:D558 D556:D558 D559 D560:D566 D560:D566 D567:D569 D567:D569 D570:D572 D570:D572 D573 D574:D576 D574:D576 D577 D578:D580 D578:D580 D581 D582:D584 D582:D584 D584 D585 D586:D588 D586:D588 D589 D590:D592 D590:D592 D593 D594:D596 D594:D596 D597 D598:D600 D598:D600 D601 D602:D604 D602:D604 D605 D606:D608 D606:D608 D609 D610:D611 D613 D614:D616 D614:D616 D617 D618:D620 D618:D620 D621 D622:D624 D622:D624 D625 D626:D628 D626:D628 D629 D630 D631:D632 D631:D632 D633:D652 D653 D654:D709 D710 D711:D957 D958 D959:D991">
    <cfRule type="colorScale" priority="11">
      <colorScale>
        <cfvo type="formula" val="0"/>
        <cfvo type="formula" val="1"/>
        <cfvo type="formula" val="3"/>
        <color rgb="FFEA9999"/>
        <color rgb="FFFFD966"/>
        <color rgb="FF93C47D"/>
      </colorScale>
    </cfRule>
  </conditionalFormatting>
  <conditionalFormatting sqref="G333 G365 G379 G396 G477 G581 G648">
    <cfRule type="containsText" dxfId="1" priority="12" operator="containsText" text="A fazer">
      <formula>NOT(ISERROR(SEARCH(("A fazer"),(G333))))</formula>
    </cfRule>
  </conditionalFormatting>
  <conditionalFormatting sqref="C333 C396 C397:C398 C574:C576">
    <cfRule type="expression" dxfId="0" priority="13">
      <formula>N333="O"</formula>
    </cfRule>
  </conditionalFormatting>
  <conditionalFormatting sqref="C333 C396 C397:C398 C574:C576">
    <cfRule type="expression" dxfId="1" priority="14">
      <formula>N333="M"</formula>
    </cfRule>
  </conditionalFormatting>
  <conditionalFormatting sqref="I333 I574:I576 I578:I580 I582:I584 I586:I588 I590:I592 I594:I596 I598:I600 I602:I604 I606:I608 I610:I612 I614:I616 I618:I620 I622:I624 I626:I628 I631:I632">
    <cfRule type="expression" dxfId="0" priority="15">
      <formula>LEN(TRIM(I333))&gt;0</formula>
    </cfRule>
  </conditionalFormatting>
  <conditionalFormatting sqref="C364 C373 C827">
    <cfRule type="expression" dxfId="1" priority="16">
      <formula>N364="O"</formula>
    </cfRule>
  </conditionalFormatting>
  <conditionalFormatting sqref="C364 C373 C827">
    <cfRule type="expression" dxfId="4" priority="17">
      <formula>N364="M"</formula>
    </cfRule>
  </conditionalFormatting>
  <conditionalFormatting sqref="G364 G378 G585 G648 G651">
    <cfRule type="containsText" dxfId="2" priority="18" operator="containsText" text="A fazer">
      <formula>NOT(ISERROR(SEARCH(("A fazer"),(G364))))</formula>
    </cfRule>
  </conditionalFormatting>
  <conditionalFormatting sqref="G364 G378 G585 G648 G651">
    <cfRule type="containsText" dxfId="3" priority="19" operator="containsText" text="Fazendo">
      <formula>NOT(ISERROR(SEARCH(("Fazendo"),(G364))))</formula>
    </cfRule>
  </conditionalFormatting>
  <conditionalFormatting sqref="G364 G378 G396 G399:G405 G581 G585 G648 G958">
    <cfRule type="containsText" dxfId="0" priority="20" operator="containsText" text="Feito">
      <formula>NOT(ISERROR(SEARCH(("Feito"),(G364))))</formula>
    </cfRule>
  </conditionalFormatting>
  <conditionalFormatting sqref="G365 G373:G375 G379 G397:G398 G397 G478 G487 G489">
    <cfRule type="containsText" dxfId="2" priority="21" operator="containsText" text="Feito">
      <formula>NOT(ISERROR(SEARCH(("Feito"),(G365))))</formula>
    </cfRule>
  </conditionalFormatting>
  <conditionalFormatting sqref="G373:G375 G395 G398:G401 G479 G488">
    <cfRule type="containsText" dxfId="3" priority="22" operator="containsText" text="A fazer">
      <formula>NOT(ISERROR(SEARCH(("A fazer"),(G373))))</formula>
    </cfRule>
  </conditionalFormatting>
  <conditionalFormatting sqref="G373:G375 G416:G418 G426:G428 G436:G438 G446:G448 G460:G462 G468:G469 G477:G479 G487:G489 G497:G499 G507:G509 G515:G517 G525:G527 G533:G535 G543:G545 G553:G555 G567:G569 G577 G581 G585 G589 G593 G597 G601 G605 G609 G613 G617 G621 G625 G630 G651">
    <cfRule type="containsText" dxfId="0" priority="23" operator="containsText" text="Fazendo">
      <formula>NOT(ISERROR(SEARCH(("Fazendo"),(G373))))</formula>
    </cfRule>
  </conditionalFormatting>
  <conditionalFormatting sqref="I375 I397:I398">
    <cfRule type="expression" dxfId="3" priority="24">
      <formula>LEN(TRIM(I375))&gt;0</formula>
    </cfRule>
  </conditionalFormatting>
  <conditionalFormatting sqref="C386:C387">
    <cfRule type="expression" dxfId="3" priority="25">
      <formula>N387="O"</formula>
    </cfRule>
  </conditionalFormatting>
  <conditionalFormatting sqref="C386:C387">
    <cfRule type="expression" dxfId="0" priority="26">
      <formula>N387="M"</formula>
    </cfRule>
  </conditionalFormatting>
  <conditionalFormatting sqref="I396 I958">
    <cfRule type="expression" dxfId="1" priority="27">
      <formula>LEN(TRIM(I396))&gt;0</formula>
    </cfRule>
  </conditionalFormatting>
  <conditionalFormatting sqref="I399:I405 I409:I415 I417:I418 I419:I425 I427:I428 I429:I435 I437:I438 I439:I445 I447:I448 I449:I454 I455:I456 I461:I462 I469 I470:I476 I478:I479 I480:I486 I488:I489 I490:I496 I498:I499 I500:I506 I508:I509 I516:I517 I518:I524 I526:I527 I534:I535 I536:I542 I544:I545 I546:I552 I554:I555 I556:I558 I560:I566 I568:I569 I570:I572">
    <cfRule type="expression" dxfId="4" priority="28">
      <formula>LEN(TRIM(I399))&gt;0</formula>
    </cfRule>
  </conditionalFormatting>
  <conditionalFormatting sqref="G409:G415 G416:G418 G419:G425 G426:G428 G429:G435 G436:G438 G439:G445 G446:G448 G449:G454 G460:G462 G468:G469 G470:G476 G477:G479 G480:G486 G487:G489 G490:G496 G497:G499 G500:G506 G507:G509 G515:G517 G518:G524 G525:G527 G533:G535 G536:G542 G543:G545 G546:G552 G553:G555 G556:G558 G560:G566 G567:G569 G570:G572">
    <cfRule type="containsText" dxfId="5" priority="29" operator="containsText" text="A fazer">
      <formula>NOT(ISERROR(SEARCH(("A fazer"),(G409))))</formula>
    </cfRule>
  </conditionalFormatting>
  <conditionalFormatting sqref="C416:C418 C577">
    <cfRule type="expression" dxfId="1" priority="30">
      <formula>N416="O"</formula>
    </cfRule>
  </conditionalFormatting>
  <conditionalFormatting sqref="C416:C418 C577">
    <cfRule type="expression" dxfId="2" priority="31">
      <formula>N416="M"</formula>
    </cfRule>
  </conditionalFormatting>
  <conditionalFormatting sqref="G416:G418 G426:G428 G436:G438 G446:G448 G460:G462 G468:G469 G477:G479 G487:G489 G497:G499 G507:G509 G515:G517 G525:G527 G533:G535 G543:G545 G553:G555 G567:G569 G577 G581 G585 G589 G593 G597 G601 G605 G609 G613 G617 G621 G625 G630 G648">
    <cfRule type="containsText" dxfId="3" priority="32" operator="containsText" text="Feito">
      <formula>NOT(ISERROR(SEARCH(("Feito"),(G416))))</formula>
    </cfRule>
  </conditionalFormatting>
  <conditionalFormatting sqref="G409:G415 G419:G425 G429:G435 G439:G445 G449:G454 G470:G476 G480:G486 G490:G496 G500:G506 G518:G524 G536:G542 G546:G552 G556:G558 G560:G566 G570:G572 G648">
    <cfRule type="containsText" dxfId="2" priority="33" operator="containsText" text="Fazendo">
      <formula>NOT(ISERROR(SEARCH(("Fazendo"),(G409))))</formula>
    </cfRule>
  </conditionalFormatting>
  <conditionalFormatting sqref="C409:C415">
    <cfRule type="expression" dxfId="3" priority="34">
      <formula>N409="O"</formula>
    </cfRule>
  </conditionalFormatting>
  <conditionalFormatting sqref="C409:C415">
    <cfRule type="expression" dxfId="0" priority="35">
      <formula>N409="M"</formula>
    </cfRule>
  </conditionalFormatting>
  <conditionalFormatting sqref="G409:G415 G419:G425 G429:G435 G439:G445 G449:G454 G470:G476 G480:G486 G490:G496 G500:G506 G518:G524 G536:G542 G546:G552 G556:G558 G560:G566 G570:G572 G651">
    <cfRule type="containsText" dxfId="1" priority="36" operator="containsText" text="Feito">
      <formula>NOT(ISERROR(SEARCH(("Feito"),(G409))))</formula>
    </cfRule>
  </conditionalFormatting>
  <conditionalFormatting sqref="G574:G576 G577 G578:G580 G581 G582:G584 G585 G586:G588 G589 G590:G592 G593 G594:G596 G597 G598:G600 G601 G602:G608 G605 G609 G610:G612 G613 G614:G616 G617 G618:G620 G621 G622:G624 G625 G626:G628 G630 G631:G632 G651">
    <cfRule type="containsText" dxfId="4" priority="37" operator="containsText" text="A fazer">
      <formula>NOT(ISERROR(SEARCH(("A fazer"),(G574))))</formula>
    </cfRule>
  </conditionalFormatting>
  <conditionalFormatting sqref="G574:G576 G578:G580 G582:G584 G586:G588 G590:G592 G594:G596 G598:G600 G602:G608 G610:G612 G614:G616 G618:G620 G622:G624 G626:G628 G631:G632">
    <cfRule type="containsText" dxfId="5" priority="38" operator="containsText" text="Fazendo">
      <formula>NOT(ISERROR(SEARCH(("Fazendo"),(G574))))</formula>
    </cfRule>
  </conditionalFormatting>
  <conditionalFormatting sqref="C584">
    <cfRule type="expression" dxfId="1" priority="39">
      <formula>N612="O"</formula>
    </cfRule>
  </conditionalFormatting>
  <conditionalFormatting sqref="C584">
    <cfRule type="expression" dxfId="4" priority="40">
      <formula>N612="M"</formula>
    </cfRule>
  </conditionalFormatting>
  <conditionalFormatting sqref="G395 G398:G401 G477 G479 G488">
    <cfRule type="containsText" dxfId="5" priority="41" operator="containsText" text="Feito">
      <formula>NOT(ISERROR(SEARCH(("Feito"),(G395))))</formula>
    </cfRule>
  </conditionalFormatting>
  <dataValidations>
    <dataValidation type="decimal" allowBlank="1" showDropDown="1" showInputMessage="1" prompt="Insira um número entre 0 e 90" sqref="J373:J375 J397 I406:J406 J407:J741 I742:J743 J744:J991">
      <formula1>0.0</formula1>
      <formula2>90.0</formula2>
    </dataValidation>
    <dataValidation type="custom" allowBlank="1" showDropDown="1" showInputMessage="1" prompt="Digite uma data válida" sqref="E398:E408">
      <formula1>OR(NOT(ISERROR(DATEVALUE(E398))), AND(ISNUMBER(E398), LEFT(CELL("format", E398))="D"))</formula1>
    </dataValidation>
    <dataValidation type="decimal" allowBlank="1" showDropDown="1" showInputMessage="1" showErrorMessage="1" prompt="Insira a Prioridade da pendência 0 a 3" sqref="D398:D611 D613:D991">
      <formula1>0.0</formula1>
      <formula2>3.0</formula2>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44" t="s">
        <v>3269</v>
      </c>
      <c r="B1" s="45"/>
      <c r="C1" s="45"/>
      <c r="D1" s="45"/>
      <c r="E1" s="45" t="s">
        <v>3270</v>
      </c>
      <c r="F1" s="46" t="s">
        <v>1345</v>
      </c>
      <c r="G1" s="47"/>
      <c r="H1" s="48"/>
      <c r="I1" s="49" t="str">
        <f>VLOOKUP(F1,'Cadastro Estacoes'!A1:AB152,9,0)</f>
        <v>OPERACIONAL</v>
      </c>
      <c r="J1" s="50" t="str">
        <f>VLOOKUP(F1,'Cadastro Estacoes'!A1:AB152,10,0)</f>
        <v>Oceanografia Pier</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t="s">
        <v>3294</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3301</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3305</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HMPDMCTDPIER1</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3325</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3339</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3340</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3342</v>
      </c>
      <c r="D65" s="152"/>
      <c r="E65" s="153"/>
      <c r="F65" s="209" t="s">
        <v>3343</v>
      </c>
      <c r="G65" s="181"/>
      <c r="H65" s="208"/>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3351</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3354</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3342</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3342</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3368</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HMPDMCTDPIER1</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3377</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t="s">
        <v>3299</v>
      </c>
      <c r="J99" s="249" t="s">
        <v>3389</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3397</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259"/>
      <c r="B105" s="260"/>
      <c r="C105" s="261"/>
      <c r="D105" s="262" t="s">
        <v>3398</v>
      </c>
      <c r="E105" s="80"/>
      <c r="F105" s="262" t="s">
        <v>3399</v>
      </c>
      <c r="G105" s="80"/>
      <c r="H105" s="262" t="s">
        <v>3400</v>
      </c>
      <c r="I105" s="79"/>
      <c r="J105" s="105"/>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c r="E106" s="72"/>
      <c r="F106" s="265"/>
      <c r="G106" s="72"/>
      <c r="H106" s="265"/>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268"/>
      <c r="E111" s="80"/>
      <c r="F111" s="268"/>
      <c r="G111" s="80"/>
      <c r="H111" s="268"/>
      <c r="I111" s="79"/>
      <c r="J111" s="105"/>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271" t="s">
        <v>3401</v>
      </c>
      <c r="B112" s="47"/>
      <c r="C112" s="47"/>
      <c r="D112" s="47"/>
      <c r="E112" s="47"/>
      <c r="F112" s="47"/>
      <c r="G112" s="47"/>
      <c r="H112" s="47"/>
      <c r="I112" s="47"/>
      <c r="J112" s="91"/>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272"/>
      <c r="B113" s="273"/>
      <c r="C113" s="273"/>
      <c r="D113" s="273"/>
      <c r="E113" s="273"/>
      <c r="F113" s="273"/>
      <c r="G113" s="273"/>
      <c r="H113" s="273"/>
      <c r="I113" s="273"/>
      <c r="J113" s="274"/>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275" t="s">
        <v>3402</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276"/>
      <c r="B118" s="277"/>
      <c r="C118" s="277"/>
      <c r="D118" s="277"/>
      <c r="E118" s="277"/>
      <c r="F118" s="277"/>
      <c r="G118" s="277"/>
      <c r="H118" s="277"/>
      <c r="I118" s="277"/>
      <c r="J118" s="278"/>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279" t="s">
        <v>3403</v>
      </c>
      <c r="B119" s="71"/>
      <c r="C119" s="71"/>
      <c r="D119" s="71"/>
      <c r="E119" s="280"/>
      <c r="F119" s="281" t="s">
        <v>3404</v>
      </c>
      <c r="G119" s="281" t="s">
        <v>3405</v>
      </c>
      <c r="H119" s="282" t="s">
        <v>3406</v>
      </c>
      <c r="I119" s="71"/>
      <c r="J119" s="96"/>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283"/>
      <c r="B120" s="152"/>
      <c r="C120" s="152"/>
      <c r="D120" s="152"/>
      <c r="E120" s="153"/>
      <c r="F120" s="284"/>
      <c r="G120" s="284"/>
      <c r="H120" s="285"/>
      <c r="I120" s="152"/>
      <c r="J120" s="154"/>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283"/>
      <c r="B121" s="152"/>
      <c r="C121" s="152"/>
      <c r="D121" s="152"/>
      <c r="E121" s="153"/>
      <c r="F121" s="284"/>
      <c r="G121" s="284"/>
      <c r="H121" s="285"/>
      <c r="I121" s="152"/>
      <c r="J121" s="154"/>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283"/>
      <c r="B122" s="152"/>
      <c r="C122" s="152"/>
      <c r="D122" s="152"/>
      <c r="E122" s="153"/>
      <c r="F122" s="284"/>
      <c r="G122" s="284"/>
      <c r="H122" s="285"/>
      <c r="I122" s="152"/>
      <c r="J122" s="154"/>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283"/>
      <c r="B123" s="152"/>
      <c r="C123" s="152"/>
      <c r="D123" s="152"/>
      <c r="E123" s="153"/>
      <c r="F123" s="284"/>
      <c r="G123" s="284"/>
      <c r="H123" s="285"/>
      <c r="I123" s="152"/>
      <c r="J123" s="154"/>
      <c r="K123" s="51"/>
      <c r="L123" s="51"/>
      <c r="M123" s="51"/>
      <c r="N123" s="51"/>
      <c r="O123" s="51"/>
      <c r="P123" s="51"/>
      <c r="Q123" s="51"/>
      <c r="R123" s="51"/>
      <c r="S123" s="51"/>
      <c r="T123" s="51"/>
      <c r="U123" s="51"/>
      <c r="V123" s="51"/>
      <c r="W123" s="52" t="str">
        <f t="array" ref="W123">IFERROR(INDEX(Pendencias!$A$2:$O$209,SMALL(IF(Pendencias!$B$2:$B$209=$F$1,ROW(Pendencias!$B$2:$B$209)-1),ROW(A154)),1),"")</f>
        <v/>
      </c>
      <c r="X123" s="52" t="str">
        <f t="array" ref="X123">IFERROR(INDEX(Pendencias!$A$2:$O$209,SMALL(IF(Pendencias!$B$2:$B$209=$F$1,ROW(Pendencias!$B$2:$B$209)-1),ROW(A154)),3),"")</f>
        <v/>
      </c>
      <c r="Y123" s="53" t="str">
        <f t="array" ref="Y123">IFERROR(INDEX(Pendencias!$A$2:$O$209,SMALL(IF(Pendencias!$B$2:$B$209=$F$1,ROW(Pendencias!$B$2:$B$209)-1),ROW(A154)),4),"")</f>
        <v/>
      </c>
      <c r="Z123" s="54" t="str">
        <f t="array" ref="Z123">IFERROR(INDEX(Pendencias!$A$2:$O$209,SMALL(IF(Pendencias!$B$2:$B$209=$F$1,ROW(Pendencias!$B$2:$B$209)-1),ROW(A154)),7),"")</f>
        <v/>
      </c>
      <c r="AA123" s="51" t="str">
        <f t="array" ref="AA123">IF(IFERROR(INDEX(Pendencias!$A$2:$O$209,SMALL(IF(Pendencias!$B$2:$B$209=$F$1,ROW(Pendencias!$B$2:$B$209)-1),ROW(A154)),9),"")=0,"",IFERROR(INDEX(Pendencias!$A$2:$O$209,SMALL(IF(Pendencias!$B$2:$B$209=$F$1,ROW(Pendencias!$B$2:$B$209)-1),ROW(A154)),9),""))</f>
        <v/>
      </c>
    </row>
    <row r="124" ht="15.0" customHeight="1">
      <c r="A124" s="283"/>
      <c r="B124" s="152"/>
      <c r="C124" s="152"/>
      <c r="D124" s="152"/>
      <c r="E124" s="153"/>
      <c r="F124" s="284"/>
      <c r="G124" s="284"/>
      <c r="H124" s="285"/>
      <c r="I124" s="152"/>
      <c r="J124" s="154"/>
      <c r="K124" s="51"/>
      <c r="L124" s="51"/>
      <c r="M124" s="51"/>
      <c r="N124" s="51"/>
      <c r="O124" s="51"/>
      <c r="P124" s="51"/>
      <c r="Q124" s="51"/>
      <c r="R124" s="51"/>
      <c r="S124" s="51"/>
      <c r="T124" s="51"/>
      <c r="U124" s="51"/>
      <c r="V124" s="51"/>
      <c r="W124" s="52" t="str">
        <f t="array" ref="W124">IFERROR(INDEX(Pendencias!$A$2:$O$209,SMALL(IF(Pendencias!$B$2:$B$209=$F$1,ROW(Pendencias!$B$2:$B$209)-1),ROW(A155)),1),"")</f>
        <v/>
      </c>
      <c r="X124" s="52" t="str">
        <f t="array" ref="X124">IFERROR(INDEX(Pendencias!$A$2:$O$209,SMALL(IF(Pendencias!$B$2:$B$209=$F$1,ROW(Pendencias!$B$2:$B$209)-1),ROW(A155)),3),"")</f>
        <v/>
      </c>
      <c r="Y124" s="53" t="str">
        <f t="array" ref="Y124">IFERROR(INDEX(Pendencias!$A$2:$O$209,SMALL(IF(Pendencias!$B$2:$B$209=$F$1,ROW(Pendencias!$B$2:$B$209)-1),ROW(A155)),4),"")</f>
        <v/>
      </c>
      <c r="Z124" s="54" t="str">
        <f t="array" ref="Z124">IFERROR(INDEX(Pendencias!$A$2:$O$209,SMALL(IF(Pendencias!$B$2:$B$209=$F$1,ROW(Pendencias!$B$2:$B$209)-1),ROW(A155)),7),"")</f>
        <v/>
      </c>
      <c r="AA124" s="51" t="str">
        <f t="array" ref="AA124">IF(IFERROR(INDEX(Pendencias!$A$2:$O$209,SMALL(IF(Pendencias!$B$2:$B$209=$F$1,ROW(Pendencias!$B$2:$B$209)-1),ROW(A155)),9),"")=0,"",IFERROR(INDEX(Pendencias!$A$2:$O$209,SMALL(IF(Pendencias!$B$2:$B$209=$F$1,ROW(Pendencias!$B$2:$B$209)-1),ROW(A155)),9),""))</f>
        <v/>
      </c>
    </row>
    <row r="125" ht="15.0" customHeight="1">
      <c r="A125" s="283"/>
      <c r="B125" s="152"/>
      <c r="C125" s="152"/>
      <c r="D125" s="152"/>
      <c r="E125" s="153"/>
      <c r="F125" s="284"/>
      <c r="G125" s="284"/>
      <c r="H125" s="285"/>
      <c r="I125" s="152"/>
      <c r="J125" s="154"/>
      <c r="K125" s="51"/>
      <c r="L125" s="51"/>
      <c r="M125" s="51"/>
      <c r="N125" s="51"/>
      <c r="O125" s="51"/>
      <c r="P125" s="51"/>
      <c r="Q125" s="51"/>
      <c r="R125" s="51"/>
      <c r="S125" s="51"/>
      <c r="T125" s="51"/>
      <c r="U125" s="51"/>
      <c r="V125" s="51"/>
      <c r="W125" s="52" t="str">
        <f t="array" ref="W125">IFERROR(INDEX(Pendencias!$A$2:$O$209,SMALL(IF(Pendencias!$B$2:$B$209=$F$1,ROW(Pendencias!$B$2:$B$209)-1),ROW(A156)),1),"")</f>
        <v/>
      </c>
      <c r="X125" s="52" t="str">
        <f t="array" ref="X125">IFERROR(INDEX(Pendencias!$A$2:$O$209,SMALL(IF(Pendencias!$B$2:$B$209=$F$1,ROW(Pendencias!$B$2:$B$209)-1),ROW(A156)),3),"")</f>
        <v/>
      </c>
      <c r="Y125" s="53" t="str">
        <f t="array" ref="Y125">IFERROR(INDEX(Pendencias!$A$2:$O$209,SMALL(IF(Pendencias!$B$2:$B$209=$F$1,ROW(Pendencias!$B$2:$B$209)-1),ROW(A156)),4),"")</f>
        <v/>
      </c>
      <c r="Z125" s="54" t="str">
        <f t="array" ref="Z125">IFERROR(INDEX(Pendencias!$A$2:$O$209,SMALL(IF(Pendencias!$B$2:$B$209=$F$1,ROW(Pendencias!$B$2:$B$209)-1),ROW(A156)),7),"")</f>
        <v/>
      </c>
      <c r="AA125" s="51" t="str">
        <f t="array" ref="AA125">IF(IFERROR(INDEX(Pendencias!$A$2:$O$209,SMALL(IF(Pendencias!$B$2:$B$209=$F$1,ROW(Pendencias!$B$2:$B$209)-1),ROW(A156)),9),"")=0,"",IFERROR(INDEX(Pendencias!$A$2:$O$209,SMALL(IF(Pendencias!$B$2:$B$209=$F$1,ROW(Pendencias!$B$2:$B$209)-1),ROW(A156)),9),""))</f>
        <v/>
      </c>
    </row>
    <row r="126" ht="15.0" customHeight="1">
      <c r="A126" s="283"/>
      <c r="B126" s="152"/>
      <c r="C126" s="152"/>
      <c r="D126" s="152"/>
      <c r="E126" s="153"/>
      <c r="F126" s="284"/>
      <c r="G126" s="284"/>
      <c r="H126" s="285"/>
      <c r="I126" s="152"/>
      <c r="J126" s="154"/>
      <c r="K126" s="51"/>
      <c r="L126" s="51"/>
      <c r="M126" s="51"/>
      <c r="N126" s="51"/>
      <c r="O126" s="51"/>
      <c r="P126" s="51"/>
      <c r="Q126" s="51"/>
      <c r="R126" s="51"/>
      <c r="S126" s="51"/>
      <c r="T126" s="51"/>
      <c r="U126" s="51"/>
      <c r="V126" s="51"/>
      <c r="W126" s="52" t="str">
        <f t="array" ref="W126">IFERROR(INDEX(Pendencias!$A$2:$O$209,SMALL(IF(Pendencias!$B$2:$B$209=$F$1,ROW(Pendencias!$B$2:$B$209)-1),ROW(A157)),1),"")</f>
        <v/>
      </c>
      <c r="X126" s="52" t="str">
        <f t="array" ref="X126">IFERROR(INDEX(Pendencias!$A$2:$O$209,SMALL(IF(Pendencias!$B$2:$B$209=$F$1,ROW(Pendencias!$B$2:$B$209)-1),ROW(A157)),3),"")</f>
        <v/>
      </c>
      <c r="Y126" s="53" t="str">
        <f t="array" ref="Y126">IFERROR(INDEX(Pendencias!$A$2:$O$209,SMALL(IF(Pendencias!$B$2:$B$209=$F$1,ROW(Pendencias!$B$2:$B$209)-1),ROW(A157)),4),"")</f>
        <v/>
      </c>
      <c r="Z126" s="54" t="str">
        <f t="array" ref="Z126">IFERROR(INDEX(Pendencias!$A$2:$O$209,SMALL(IF(Pendencias!$B$2:$B$209=$F$1,ROW(Pendencias!$B$2:$B$209)-1),ROW(A157)),7),"")</f>
        <v/>
      </c>
      <c r="AA126" s="51" t="str">
        <f t="array" ref="AA126">IF(IFERROR(INDEX(Pendencias!$A$2:$O$209,SMALL(IF(Pendencias!$B$2:$B$209=$F$1,ROW(Pendencias!$B$2:$B$209)-1),ROW(A157)),9),"")=0,"",IFERROR(INDEX(Pendencias!$A$2:$O$209,SMALL(IF(Pendencias!$B$2:$B$209=$F$1,ROW(Pendencias!$B$2:$B$209)-1),ROW(A157)),9),""))</f>
        <v/>
      </c>
    </row>
    <row r="127" ht="15.0" customHeight="1">
      <c r="A127" s="283"/>
      <c r="B127" s="152"/>
      <c r="C127" s="152"/>
      <c r="D127" s="152"/>
      <c r="E127" s="153"/>
      <c r="F127" s="284"/>
      <c r="G127" s="284"/>
      <c r="H127" s="285"/>
      <c r="I127" s="152"/>
      <c r="J127" s="154"/>
      <c r="K127" s="51"/>
      <c r="L127" s="51"/>
      <c r="M127" s="51"/>
      <c r="N127" s="51"/>
      <c r="O127" s="51"/>
      <c r="P127" s="51"/>
      <c r="Q127" s="51"/>
      <c r="R127" s="51"/>
      <c r="S127" s="51"/>
      <c r="T127" s="51"/>
      <c r="U127" s="51"/>
      <c r="V127" s="51"/>
      <c r="W127" s="52"/>
      <c r="X127" s="52"/>
      <c r="Y127" s="53"/>
      <c r="Z127" s="54"/>
      <c r="AA127" s="51"/>
    </row>
    <row r="128" ht="15.0" customHeight="1">
      <c r="A128" s="283"/>
      <c r="B128" s="152"/>
      <c r="C128" s="152"/>
      <c r="D128" s="152"/>
      <c r="E128" s="153"/>
      <c r="F128" s="284"/>
      <c r="G128" s="284"/>
      <c r="H128" s="285"/>
      <c r="I128" s="152"/>
      <c r="J128" s="154"/>
      <c r="K128" s="51"/>
      <c r="L128" s="51"/>
      <c r="M128" s="51"/>
      <c r="N128" s="51"/>
      <c r="O128" s="51"/>
      <c r="P128" s="51"/>
      <c r="Q128" s="51"/>
      <c r="R128" s="51"/>
      <c r="S128" s="51"/>
      <c r="T128" s="51"/>
      <c r="U128" s="51"/>
      <c r="V128" s="51"/>
      <c r="W128" s="52"/>
      <c r="X128" s="52"/>
      <c r="Y128" s="53"/>
      <c r="Z128" s="54"/>
      <c r="AA128" s="51"/>
    </row>
    <row r="129" ht="15.0" customHeight="1">
      <c r="A129" s="283"/>
      <c r="B129" s="152"/>
      <c r="C129" s="152"/>
      <c r="D129" s="152"/>
      <c r="E129" s="153"/>
      <c r="F129" s="284"/>
      <c r="G129" s="284"/>
      <c r="H129" s="285"/>
      <c r="I129" s="152"/>
      <c r="J129" s="154"/>
      <c r="K129" s="51"/>
      <c r="L129" s="51"/>
      <c r="M129" s="51"/>
      <c r="N129" s="51"/>
      <c r="O129" s="51"/>
      <c r="P129" s="51"/>
      <c r="Q129" s="51"/>
      <c r="R129" s="51"/>
      <c r="S129" s="51"/>
      <c r="T129" s="51"/>
      <c r="U129" s="51"/>
      <c r="V129" s="51"/>
      <c r="W129" s="52"/>
      <c r="X129" s="52"/>
      <c r="Y129" s="53"/>
      <c r="Z129" s="54"/>
      <c r="AA129" s="51"/>
    </row>
    <row r="130" ht="15.0" customHeight="1">
      <c r="A130" s="283"/>
      <c r="B130" s="152"/>
      <c r="C130" s="152"/>
      <c r="D130" s="152"/>
      <c r="E130" s="153"/>
      <c r="F130" s="284"/>
      <c r="G130" s="284"/>
      <c r="H130" s="285"/>
      <c r="I130" s="152"/>
      <c r="J130" s="154"/>
      <c r="K130" s="51"/>
      <c r="L130" s="51"/>
      <c r="M130" s="51"/>
      <c r="N130" s="51"/>
      <c r="O130" s="51"/>
      <c r="P130" s="51"/>
      <c r="Q130" s="51"/>
      <c r="R130" s="51"/>
      <c r="S130" s="51"/>
      <c r="T130" s="51"/>
      <c r="U130" s="51"/>
      <c r="V130" s="51"/>
      <c r="W130" s="52"/>
      <c r="X130" s="52"/>
      <c r="Y130" s="53"/>
      <c r="Z130" s="54"/>
      <c r="AA130" s="51"/>
    </row>
    <row r="131" ht="15.0" customHeight="1">
      <c r="A131" s="283"/>
      <c r="B131" s="152"/>
      <c r="C131" s="152"/>
      <c r="D131" s="152"/>
      <c r="E131" s="153"/>
      <c r="F131" s="284"/>
      <c r="G131" s="284"/>
      <c r="H131" s="285"/>
      <c r="I131" s="152"/>
      <c r="J131" s="154"/>
      <c r="K131" s="51"/>
      <c r="L131" s="51"/>
      <c r="M131" s="51"/>
      <c r="N131" s="51"/>
      <c r="O131" s="51"/>
      <c r="P131" s="51"/>
      <c r="Q131" s="51"/>
      <c r="R131" s="51"/>
      <c r="S131" s="51"/>
      <c r="T131" s="51"/>
      <c r="U131" s="51"/>
      <c r="V131" s="51"/>
      <c r="W131" s="52"/>
      <c r="X131" s="52"/>
      <c r="Y131" s="53"/>
      <c r="Z131" s="54"/>
      <c r="AA131" s="51"/>
    </row>
    <row r="132" ht="15.0" customHeight="1">
      <c r="A132" s="283"/>
      <c r="B132" s="152"/>
      <c r="C132" s="152"/>
      <c r="D132" s="152"/>
      <c r="E132" s="153"/>
      <c r="F132" s="284"/>
      <c r="G132" s="284"/>
      <c r="H132" s="285"/>
      <c r="I132" s="152"/>
      <c r="J132" s="154"/>
      <c r="K132" s="51"/>
      <c r="L132" s="51"/>
      <c r="M132" s="51"/>
      <c r="N132" s="51"/>
      <c r="O132" s="51"/>
      <c r="P132" s="51"/>
      <c r="Q132" s="51"/>
      <c r="R132" s="51"/>
      <c r="S132" s="51"/>
      <c r="T132" s="51"/>
      <c r="U132" s="51"/>
      <c r="V132" s="51"/>
      <c r="W132" s="52"/>
      <c r="X132" s="52"/>
      <c r="Y132" s="53"/>
      <c r="Z132" s="54"/>
      <c r="AA132" s="51"/>
    </row>
    <row r="133" ht="15.0" customHeight="1">
      <c r="A133" s="283"/>
      <c r="B133" s="152"/>
      <c r="C133" s="152"/>
      <c r="D133" s="152"/>
      <c r="E133" s="153"/>
      <c r="F133" s="284"/>
      <c r="G133" s="284"/>
      <c r="H133" s="285"/>
      <c r="I133" s="152"/>
      <c r="J133" s="154"/>
      <c r="K133" s="51"/>
      <c r="L133" s="51"/>
      <c r="M133" s="51"/>
      <c r="N133" s="51"/>
      <c r="O133" s="51"/>
      <c r="P133" s="51"/>
      <c r="Q133" s="51"/>
      <c r="R133" s="51"/>
      <c r="S133" s="51"/>
      <c r="T133" s="51"/>
      <c r="U133" s="51"/>
      <c r="V133" s="51"/>
      <c r="W133" s="52"/>
      <c r="X133" s="52"/>
      <c r="Y133" s="53"/>
      <c r="Z133" s="54"/>
      <c r="AA133" s="51"/>
    </row>
    <row r="134" ht="15.0" customHeight="1">
      <c r="A134" s="283"/>
      <c r="B134" s="152"/>
      <c r="C134" s="152"/>
      <c r="D134" s="152"/>
      <c r="E134" s="153"/>
      <c r="F134" s="284"/>
      <c r="G134" s="284"/>
      <c r="H134" s="285"/>
      <c r="I134" s="152"/>
      <c r="J134" s="154"/>
      <c r="K134" s="51"/>
      <c r="L134" s="51"/>
      <c r="M134" s="51"/>
      <c r="N134" s="51"/>
      <c r="O134" s="51"/>
      <c r="P134" s="51"/>
      <c r="Q134" s="51"/>
      <c r="R134" s="51"/>
      <c r="S134" s="51"/>
      <c r="T134" s="51"/>
      <c r="U134" s="51"/>
      <c r="V134" s="51"/>
      <c r="W134" s="52"/>
      <c r="X134" s="52"/>
      <c r="Y134" s="53"/>
      <c r="Z134" s="54"/>
      <c r="AA134" s="51"/>
    </row>
    <row r="135" ht="15.0" customHeight="1">
      <c r="A135" s="283"/>
      <c r="B135" s="152"/>
      <c r="C135" s="152"/>
      <c r="D135" s="152"/>
      <c r="E135" s="153"/>
      <c r="F135" s="284"/>
      <c r="G135" s="284"/>
      <c r="H135" s="285"/>
      <c r="I135" s="152"/>
      <c r="J135" s="154"/>
      <c r="K135" s="51"/>
      <c r="L135" s="51"/>
      <c r="M135" s="51"/>
      <c r="N135" s="51"/>
      <c r="O135" s="51"/>
      <c r="P135" s="51"/>
      <c r="Q135" s="51"/>
      <c r="R135" s="51"/>
      <c r="S135" s="51"/>
      <c r="T135" s="51"/>
      <c r="U135" s="51"/>
      <c r="V135" s="51"/>
      <c r="W135" s="52"/>
      <c r="X135" s="52"/>
      <c r="Y135" s="53"/>
      <c r="Z135" s="54"/>
      <c r="AA135" s="51"/>
    </row>
    <row r="136" ht="15.0" customHeight="1">
      <c r="A136" s="283"/>
      <c r="B136" s="152"/>
      <c r="C136" s="152"/>
      <c r="D136" s="152"/>
      <c r="E136" s="153"/>
      <c r="F136" s="284"/>
      <c r="G136" s="284"/>
      <c r="H136" s="285"/>
      <c r="I136" s="152"/>
      <c r="J136" s="154"/>
      <c r="K136" s="51"/>
      <c r="L136" s="51"/>
      <c r="M136" s="51"/>
      <c r="N136" s="51"/>
      <c r="O136" s="51"/>
      <c r="P136" s="51"/>
      <c r="Q136" s="51"/>
      <c r="R136" s="51"/>
      <c r="S136" s="51"/>
      <c r="T136" s="51"/>
      <c r="U136" s="51"/>
      <c r="V136" s="51"/>
      <c r="W136" s="52"/>
      <c r="X136" s="52"/>
      <c r="Y136" s="53"/>
      <c r="Z136" s="54"/>
      <c r="AA136" s="51"/>
    </row>
    <row r="137" ht="15.0" customHeight="1">
      <c r="A137" s="283"/>
      <c r="B137" s="152"/>
      <c r="C137" s="152"/>
      <c r="D137" s="152"/>
      <c r="E137" s="153"/>
      <c r="F137" s="284"/>
      <c r="G137" s="284"/>
      <c r="H137" s="285"/>
      <c r="I137" s="152"/>
      <c r="J137" s="154"/>
      <c r="K137" s="51"/>
      <c r="L137" s="51"/>
      <c r="M137" s="51"/>
      <c r="N137" s="51"/>
      <c r="O137" s="51"/>
      <c r="P137" s="51"/>
      <c r="Q137" s="51"/>
      <c r="R137" s="51"/>
      <c r="S137" s="51"/>
      <c r="T137" s="51"/>
      <c r="U137" s="51"/>
      <c r="V137" s="51"/>
      <c r="W137" s="52"/>
      <c r="X137" s="52"/>
      <c r="Y137" s="53"/>
      <c r="Z137" s="54"/>
      <c r="AA137" s="51"/>
    </row>
    <row r="138" ht="15.0" customHeight="1">
      <c r="A138" s="283"/>
      <c r="B138" s="152"/>
      <c r="C138" s="152"/>
      <c r="D138" s="152"/>
      <c r="E138" s="153"/>
      <c r="F138" s="284"/>
      <c r="G138" s="284"/>
      <c r="H138" s="285"/>
      <c r="I138" s="152"/>
      <c r="J138" s="154"/>
      <c r="K138" s="51"/>
      <c r="L138" s="51"/>
      <c r="M138" s="51"/>
      <c r="N138" s="51"/>
      <c r="O138" s="51"/>
      <c r="P138" s="51"/>
      <c r="Q138" s="51"/>
      <c r="R138" s="51"/>
      <c r="S138" s="51"/>
      <c r="T138" s="51"/>
      <c r="U138" s="51"/>
      <c r="V138" s="51"/>
      <c r="W138" s="52"/>
      <c r="X138" s="52"/>
      <c r="Y138" s="53"/>
      <c r="Z138" s="54"/>
      <c r="AA138" s="51"/>
    </row>
    <row r="139" ht="15.0" customHeight="1">
      <c r="A139" s="283"/>
      <c r="B139" s="152"/>
      <c r="C139" s="152"/>
      <c r="D139" s="152"/>
      <c r="E139" s="153"/>
      <c r="F139" s="284"/>
      <c r="G139" s="284"/>
      <c r="H139" s="285"/>
      <c r="I139" s="152"/>
      <c r="J139" s="154"/>
      <c r="K139" s="51"/>
      <c r="L139" s="51"/>
      <c r="M139" s="51"/>
      <c r="N139" s="51"/>
      <c r="O139" s="51"/>
      <c r="P139" s="51"/>
      <c r="Q139" s="51"/>
      <c r="R139" s="51"/>
      <c r="S139" s="51"/>
      <c r="T139" s="51"/>
      <c r="U139" s="51"/>
      <c r="V139" s="51"/>
      <c r="W139" s="52"/>
      <c r="X139" s="52"/>
      <c r="Y139" s="53"/>
      <c r="Z139" s="54"/>
      <c r="AA139" s="51"/>
    </row>
    <row r="140" ht="15.0" customHeight="1">
      <c r="A140" s="283"/>
      <c r="B140" s="152"/>
      <c r="C140" s="152"/>
      <c r="D140" s="152"/>
      <c r="E140" s="153"/>
      <c r="F140" s="284"/>
      <c r="G140" s="284"/>
      <c r="H140" s="285"/>
      <c r="I140" s="152"/>
      <c r="J140" s="154"/>
      <c r="K140" s="51"/>
      <c r="L140" s="51"/>
      <c r="M140" s="51"/>
      <c r="N140" s="51"/>
      <c r="O140" s="51"/>
      <c r="P140" s="51"/>
      <c r="Q140" s="51"/>
      <c r="R140" s="51"/>
      <c r="S140" s="51"/>
      <c r="T140" s="51"/>
      <c r="U140" s="51"/>
      <c r="V140" s="51"/>
      <c r="W140" s="52"/>
      <c r="X140" s="52"/>
      <c r="Y140" s="53"/>
      <c r="Z140" s="54"/>
      <c r="AA140" s="51"/>
    </row>
    <row r="141" ht="15.0" customHeight="1">
      <c r="A141" s="283"/>
      <c r="B141" s="152"/>
      <c r="C141" s="152"/>
      <c r="D141" s="152"/>
      <c r="E141" s="153"/>
      <c r="F141" s="284"/>
      <c r="G141" s="284"/>
      <c r="H141" s="285"/>
      <c r="I141" s="152"/>
      <c r="J141" s="154"/>
      <c r="K141" s="51"/>
      <c r="L141" s="51"/>
      <c r="M141" s="51"/>
      <c r="N141" s="51"/>
      <c r="O141" s="51"/>
      <c r="P141" s="51"/>
      <c r="Q141" s="51"/>
      <c r="R141" s="51"/>
      <c r="S141" s="51"/>
      <c r="T141" s="51"/>
      <c r="U141" s="51"/>
      <c r="V141" s="51"/>
      <c r="W141" s="52"/>
      <c r="X141" s="52"/>
      <c r="Y141" s="53"/>
      <c r="Z141" s="54"/>
      <c r="AA141" s="51"/>
    </row>
    <row r="142" ht="15.0" customHeight="1">
      <c r="A142" s="283"/>
      <c r="B142" s="152"/>
      <c r="C142" s="152"/>
      <c r="D142" s="152"/>
      <c r="E142" s="153"/>
      <c r="F142" s="284"/>
      <c r="G142" s="284"/>
      <c r="H142" s="285"/>
      <c r="I142" s="152"/>
      <c r="J142" s="154"/>
      <c r="K142" s="51"/>
      <c r="L142" s="51"/>
      <c r="M142" s="51"/>
      <c r="N142" s="51"/>
      <c r="O142" s="51"/>
      <c r="P142" s="51"/>
      <c r="Q142" s="51"/>
      <c r="R142" s="51"/>
      <c r="S142" s="51"/>
      <c r="T142" s="51"/>
      <c r="U142" s="51"/>
      <c r="V142" s="51"/>
      <c r="W142" s="52"/>
      <c r="X142" s="52"/>
      <c r="Y142" s="53"/>
      <c r="Z142" s="54"/>
      <c r="AA142" s="51"/>
    </row>
    <row r="143" ht="15.0" customHeight="1">
      <c r="A143" s="283"/>
      <c r="B143" s="152"/>
      <c r="C143" s="152"/>
      <c r="D143" s="152"/>
      <c r="E143" s="153"/>
      <c r="F143" s="284"/>
      <c r="G143" s="284"/>
      <c r="H143" s="285"/>
      <c r="I143" s="152"/>
      <c r="J143" s="154"/>
      <c r="K143" s="51"/>
      <c r="L143" s="51"/>
      <c r="M143" s="51"/>
      <c r="N143" s="51"/>
      <c r="O143" s="51"/>
      <c r="P143" s="51"/>
      <c r="Q143" s="51"/>
      <c r="R143" s="51"/>
      <c r="S143" s="51"/>
      <c r="T143" s="51"/>
      <c r="U143" s="51"/>
      <c r="V143" s="51"/>
      <c r="W143" s="52"/>
      <c r="X143" s="52"/>
      <c r="Y143" s="53"/>
      <c r="Z143" s="54"/>
      <c r="AA143" s="51"/>
    </row>
    <row r="144" ht="15.0" customHeight="1">
      <c r="A144" s="283"/>
      <c r="B144" s="152"/>
      <c r="C144" s="152"/>
      <c r="D144" s="152"/>
      <c r="E144" s="153"/>
      <c r="F144" s="284"/>
      <c r="G144" s="284"/>
      <c r="H144" s="285"/>
      <c r="I144" s="152"/>
      <c r="J144" s="154"/>
      <c r="K144" s="51"/>
      <c r="L144" s="51"/>
      <c r="M144" s="51"/>
      <c r="N144" s="51"/>
      <c r="O144" s="51"/>
      <c r="P144" s="51"/>
      <c r="Q144" s="51"/>
      <c r="R144" s="51"/>
      <c r="S144" s="51"/>
      <c r="T144" s="51"/>
      <c r="U144" s="51"/>
      <c r="V144" s="51"/>
      <c r="W144" s="52"/>
      <c r="X144" s="52"/>
      <c r="Y144" s="53"/>
      <c r="Z144" s="54"/>
      <c r="AA144" s="51"/>
    </row>
    <row r="145" ht="15.0" customHeight="1">
      <c r="A145" s="283"/>
      <c r="B145" s="152"/>
      <c r="C145" s="152"/>
      <c r="D145" s="152"/>
      <c r="E145" s="153"/>
      <c r="F145" s="284"/>
      <c r="G145" s="284"/>
      <c r="H145" s="285"/>
      <c r="I145" s="152"/>
      <c r="J145" s="154"/>
      <c r="K145" s="51"/>
      <c r="L145" s="51"/>
      <c r="M145" s="51"/>
      <c r="N145" s="51"/>
      <c r="O145" s="51"/>
      <c r="P145" s="51"/>
      <c r="Q145" s="51"/>
      <c r="R145" s="51"/>
      <c r="S145" s="51"/>
      <c r="T145" s="51"/>
      <c r="U145" s="51"/>
      <c r="V145" s="51"/>
      <c r="W145" s="52"/>
      <c r="X145" s="52"/>
      <c r="Y145" s="53"/>
      <c r="Z145" s="54"/>
      <c r="AA145" s="51"/>
    </row>
    <row r="146" ht="15.0" customHeight="1">
      <c r="A146" s="283"/>
      <c r="B146" s="152"/>
      <c r="C146" s="152"/>
      <c r="D146" s="152"/>
      <c r="E146" s="153"/>
      <c r="F146" s="284"/>
      <c r="G146" s="284"/>
      <c r="H146" s="285"/>
      <c r="I146" s="152"/>
      <c r="J146" s="154"/>
      <c r="K146" s="51"/>
      <c r="L146" s="51"/>
      <c r="M146" s="51"/>
      <c r="N146" s="51"/>
      <c r="O146" s="51"/>
      <c r="P146" s="51"/>
      <c r="Q146" s="51"/>
      <c r="R146" s="51"/>
      <c r="S146" s="51"/>
      <c r="T146" s="51"/>
      <c r="U146" s="51"/>
      <c r="V146" s="51"/>
      <c r="W146" s="52"/>
      <c r="X146" s="52"/>
      <c r="Y146" s="53"/>
      <c r="Z146" s="54"/>
      <c r="AA146" s="51"/>
    </row>
    <row r="147" ht="15.0" customHeight="1">
      <c r="A147" s="283"/>
      <c r="B147" s="152"/>
      <c r="C147" s="152"/>
      <c r="D147" s="152"/>
      <c r="E147" s="153"/>
      <c r="F147" s="284"/>
      <c r="G147" s="284"/>
      <c r="H147" s="285"/>
      <c r="I147" s="152"/>
      <c r="J147" s="154"/>
      <c r="K147" s="51"/>
      <c r="L147" s="51"/>
      <c r="M147" s="51"/>
      <c r="N147" s="51"/>
      <c r="O147" s="51"/>
      <c r="P147" s="51"/>
      <c r="Q147" s="51"/>
      <c r="R147" s="51"/>
      <c r="S147" s="51"/>
      <c r="T147" s="51"/>
      <c r="U147" s="51"/>
      <c r="V147" s="51"/>
      <c r="W147" s="52"/>
      <c r="X147" s="52"/>
      <c r="Y147" s="53"/>
      <c r="Z147" s="54"/>
      <c r="AA147" s="51"/>
    </row>
    <row r="148" ht="15.0" customHeight="1">
      <c r="A148" s="283"/>
      <c r="B148" s="152"/>
      <c r="C148" s="152"/>
      <c r="D148" s="152"/>
      <c r="E148" s="153"/>
      <c r="F148" s="284"/>
      <c r="G148" s="284"/>
      <c r="H148" s="285"/>
      <c r="I148" s="152"/>
      <c r="J148" s="154"/>
      <c r="K148" s="51"/>
      <c r="L148" s="51"/>
      <c r="M148" s="51"/>
      <c r="N148" s="51"/>
      <c r="O148" s="51"/>
      <c r="P148" s="51"/>
      <c r="Q148" s="51"/>
      <c r="R148" s="51"/>
      <c r="S148" s="51"/>
      <c r="T148" s="51"/>
      <c r="U148" s="51"/>
      <c r="V148" s="51"/>
      <c r="W148" s="52"/>
      <c r="X148" s="52"/>
      <c r="Y148" s="53"/>
      <c r="Z148" s="54"/>
      <c r="AA148" s="51"/>
    </row>
    <row r="149" ht="15.0" customHeight="1">
      <c r="A149" s="283"/>
      <c r="B149" s="152"/>
      <c r="C149" s="152"/>
      <c r="D149" s="152"/>
      <c r="E149" s="153"/>
      <c r="F149" s="284"/>
      <c r="G149" s="284"/>
      <c r="H149" s="285"/>
      <c r="I149" s="152"/>
      <c r="J149" s="154"/>
      <c r="K149" s="51"/>
      <c r="L149" s="51"/>
      <c r="M149" s="51"/>
      <c r="N149" s="51"/>
      <c r="O149" s="51"/>
      <c r="P149" s="51"/>
      <c r="Q149" s="51"/>
      <c r="R149" s="51"/>
      <c r="S149" s="51"/>
      <c r="T149" s="51"/>
      <c r="U149" s="51"/>
      <c r="V149" s="51"/>
      <c r="W149" s="52"/>
      <c r="X149" s="52"/>
      <c r="Y149" s="53"/>
      <c r="Z149" s="54"/>
      <c r="AA149" s="51"/>
    </row>
    <row r="150" ht="15.0" customHeight="1">
      <c r="A150" s="283"/>
      <c r="B150" s="152"/>
      <c r="C150" s="152"/>
      <c r="D150" s="152"/>
      <c r="E150" s="153"/>
      <c r="F150" s="284"/>
      <c r="G150" s="284"/>
      <c r="H150" s="285"/>
      <c r="I150" s="152"/>
      <c r="J150" s="154"/>
      <c r="K150" s="51"/>
      <c r="L150" s="51"/>
      <c r="M150" s="51"/>
      <c r="N150" s="51"/>
      <c r="O150" s="51"/>
      <c r="P150" s="51"/>
      <c r="Q150" s="51"/>
      <c r="R150" s="51"/>
      <c r="S150" s="51"/>
      <c r="T150" s="51"/>
      <c r="U150" s="51"/>
      <c r="V150" s="51"/>
      <c r="W150" s="52"/>
      <c r="X150" s="52"/>
      <c r="Y150" s="53"/>
      <c r="Z150" s="54"/>
      <c r="AA150" s="51"/>
    </row>
    <row r="151" ht="15.0" customHeight="1">
      <c r="A151" s="283"/>
      <c r="B151" s="152"/>
      <c r="C151" s="152"/>
      <c r="D151" s="152"/>
      <c r="E151" s="153"/>
      <c r="F151" s="284"/>
      <c r="G151" s="284"/>
      <c r="H151" s="285"/>
      <c r="I151" s="152"/>
      <c r="J151" s="154"/>
      <c r="K151" s="51"/>
      <c r="L151" s="51"/>
      <c r="M151" s="51"/>
      <c r="N151" s="51"/>
      <c r="O151" s="51"/>
      <c r="P151" s="51"/>
      <c r="Q151" s="51"/>
      <c r="R151" s="51"/>
      <c r="S151" s="51"/>
      <c r="T151" s="51"/>
      <c r="U151" s="51"/>
      <c r="V151" s="51"/>
      <c r="W151" s="52"/>
      <c r="X151" s="52"/>
      <c r="Y151" s="53"/>
      <c r="Z151" s="54"/>
      <c r="AA151" s="51"/>
    </row>
    <row r="152" ht="15.0" customHeight="1">
      <c r="A152" s="283"/>
      <c r="B152" s="152"/>
      <c r="C152" s="152"/>
      <c r="D152" s="152"/>
      <c r="E152" s="153"/>
      <c r="F152" s="284"/>
      <c r="G152" s="284"/>
      <c r="H152" s="285"/>
      <c r="I152" s="152"/>
      <c r="J152" s="154"/>
      <c r="K152" s="51"/>
      <c r="L152" s="51"/>
      <c r="M152" s="51"/>
      <c r="N152" s="51"/>
      <c r="O152" s="51"/>
      <c r="P152" s="51"/>
      <c r="Q152" s="51"/>
      <c r="R152" s="51"/>
      <c r="S152" s="51"/>
      <c r="T152" s="51"/>
      <c r="U152" s="51"/>
      <c r="V152" s="51"/>
      <c r="W152" s="52"/>
      <c r="X152" s="52"/>
      <c r="Y152" s="53"/>
      <c r="Z152" s="54"/>
      <c r="AA152" s="51"/>
    </row>
    <row r="153" ht="15.0" customHeight="1">
      <c r="A153" s="283"/>
      <c r="B153" s="152"/>
      <c r="C153" s="152"/>
      <c r="D153" s="152"/>
      <c r="E153" s="153"/>
      <c r="F153" s="286"/>
      <c r="G153" s="286"/>
      <c r="H153" s="287"/>
      <c r="I153" s="124"/>
      <c r="J153" s="157"/>
      <c r="K153" s="51"/>
      <c r="L153" s="51"/>
      <c r="M153" s="51"/>
      <c r="N153" s="51"/>
      <c r="O153" s="51"/>
      <c r="P153" s="51"/>
      <c r="Q153" s="51"/>
      <c r="R153" s="51"/>
      <c r="S153" s="51"/>
      <c r="T153" s="51"/>
      <c r="U153" s="51"/>
      <c r="V153" s="51"/>
      <c r="W153" s="52"/>
      <c r="X153" s="52"/>
      <c r="Y153" s="53"/>
      <c r="Z153" s="54"/>
      <c r="AA153" s="51"/>
    </row>
    <row r="154" ht="15.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9.5" customHeight="1">
      <c r="A155" s="232" t="s">
        <v>3407</v>
      </c>
      <c r="B155" s="71"/>
      <c r="C155" s="71"/>
      <c r="D155" s="71"/>
      <c r="E155" s="71"/>
      <c r="F155" s="71"/>
      <c r="G155" s="71"/>
      <c r="H155" s="71"/>
      <c r="I155" s="71"/>
      <c r="J155" s="96"/>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9.5" customHeight="1">
      <c r="A156" s="288" t="s">
        <v>3408</v>
      </c>
      <c r="B156" s="152"/>
      <c r="C156" s="153"/>
      <c r="D156" s="165"/>
      <c r="E156" s="153"/>
      <c r="F156" s="183" t="s">
        <v>3409</v>
      </c>
      <c r="G156" s="152"/>
      <c r="H156" s="153"/>
      <c r="I156" s="289"/>
      <c r="J156" s="154"/>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9.5" customHeight="1">
      <c r="A157" s="193" t="s">
        <v>3410</v>
      </c>
      <c r="B157" s="152"/>
      <c r="C157" s="153"/>
      <c r="D157" s="165"/>
      <c r="E157" s="153"/>
      <c r="F157" s="290" t="s">
        <v>3411</v>
      </c>
      <c r="G157" s="152"/>
      <c r="H157" s="153"/>
      <c r="I157" s="165"/>
      <c r="J157" s="154"/>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9.5" customHeight="1">
      <c r="A158" s="291" t="s">
        <v>3412</v>
      </c>
      <c r="B158" s="124"/>
      <c r="C158" s="122"/>
      <c r="D158" s="292"/>
      <c r="E158" s="122"/>
      <c r="F158" s="293" t="s">
        <v>3413</v>
      </c>
      <c r="G158" s="124"/>
      <c r="H158" s="122"/>
      <c r="I158" s="292"/>
      <c r="J158" s="157"/>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75" t="s">
        <v>3324</v>
      </c>
      <c r="B161" s="84"/>
      <c r="C161" s="84"/>
      <c r="D161" s="84"/>
      <c r="E161" s="85"/>
      <c r="F161" s="176"/>
      <c r="G161" s="177" t="str">
        <f>F1</f>
        <v>HMPDMCTDPIER1</v>
      </c>
      <c r="H161" s="84"/>
      <c r="I161" s="85"/>
      <c r="J161" s="178"/>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294" t="s">
        <v>3414</v>
      </c>
      <c r="B162" s="146"/>
      <c r="C162" s="146"/>
      <c r="D162" s="146"/>
      <c r="E162" s="146"/>
      <c r="F162" s="146"/>
      <c r="G162" s="146"/>
      <c r="H162" s="146"/>
      <c r="I162" s="146"/>
      <c r="J162" s="148"/>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295"/>
      <c r="B163" s="296"/>
      <c r="C163" s="296"/>
      <c r="D163" s="296"/>
      <c r="E163" s="296"/>
      <c r="F163" s="296"/>
      <c r="G163" s="296"/>
      <c r="H163" s="296"/>
      <c r="I163" s="296"/>
      <c r="J163" s="297"/>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49"/>
      <c r="J170" s="119"/>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149"/>
      <c r="J171" s="119"/>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149"/>
      <c r="J172" s="119"/>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149"/>
      <c r="J173" s="119"/>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49"/>
      <c r="J179" s="119"/>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149"/>
      <c r="J180" s="119"/>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149"/>
      <c r="J181" s="119"/>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149"/>
      <c r="J182" s="119"/>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149"/>
      <c r="J183" s="119"/>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149"/>
      <c r="J184" s="119"/>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149"/>
      <c r="J185" s="119"/>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149"/>
      <c r="J186" s="119"/>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149"/>
      <c r="J187" s="119"/>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149"/>
      <c r="J188" s="119"/>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149"/>
      <c r="J189" s="119"/>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149"/>
      <c r="J190" s="119"/>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149"/>
      <c r="J191" s="119"/>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149"/>
      <c r="J192" s="119"/>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149"/>
      <c r="J193" s="119"/>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149"/>
      <c r="J194" s="119"/>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149"/>
      <c r="J195" s="119"/>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149"/>
      <c r="J196" s="119"/>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132"/>
      <c r="B197" s="133"/>
      <c r="C197" s="133"/>
      <c r="D197" s="133"/>
      <c r="E197" s="133"/>
      <c r="F197" s="133"/>
      <c r="G197" s="133"/>
      <c r="H197" s="133"/>
      <c r="I197" s="133"/>
      <c r="J197" s="57"/>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298" t="s">
        <v>3415</v>
      </c>
      <c r="B198" s="47"/>
      <c r="C198" s="47"/>
      <c r="D198" s="47"/>
      <c r="E198" s="47"/>
      <c r="F198" s="47"/>
      <c r="G198" s="47"/>
      <c r="H198" s="47"/>
      <c r="I198" s="47"/>
      <c r="J198" s="91"/>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298" t="s">
        <v>3416</v>
      </c>
      <c r="B199" s="47"/>
      <c r="C199" s="47"/>
      <c r="D199" s="47"/>
      <c r="E199" s="47"/>
      <c r="F199" s="47"/>
      <c r="G199" s="47"/>
      <c r="H199" s="47"/>
      <c r="I199" s="47"/>
      <c r="J199" s="91"/>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299"/>
      <c r="B200" s="300"/>
      <c r="C200" s="300"/>
      <c r="D200" s="300"/>
      <c r="E200" s="300"/>
      <c r="F200" s="300"/>
      <c r="G200" s="300"/>
      <c r="H200" s="300"/>
      <c r="I200" s="300"/>
      <c r="J200" s="301"/>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02"/>
      <c r="B201" s="303"/>
      <c r="C201" s="303"/>
      <c r="D201" s="303"/>
      <c r="E201" s="303"/>
      <c r="F201" s="303"/>
      <c r="G201" s="303"/>
      <c r="H201" s="303"/>
      <c r="I201" s="303"/>
      <c r="J201" s="30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02"/>
      <c r="B202" s="303"/>
      <c r="C202" s="303"/>
      <c r="D202" s="303"/>
      <c r="E202" s="303"/>
      <c r="F202" s="303"/>
      <c r="G202" s="303"/>
      <c r="H202" s="303"/>
      <c r="I202" s="303"/>
      <c r="J202" s="30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02"/>
      <c r="B203" s="303"/>
      <c r="C203" s="303"/>
      <c r="D203" s="303"/>
      <c r="E203" s="303"/>
      <c r="F203" s="303"/>
      <c r="G203" s="303"/>
      <c r="H203" s="303"/>
      <c r="I203" s="303"/>
      <c r="J203" s="30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02"/>
      <c r="B204" s="303"/>
      <c r="C204" s="303"/>
      <c r="D204" s="303"/>
      <c r="E204" s="303"/>
      <c r="F204" s="303"/>
      <c r="G204" s="303"/>
      <c r="H204" s="303"/>
      <c r="I204" s="303"/>
      <c r="J204" s="30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02"/>
      <c r="B205" s="303"/>
      <c r="C205" s="303"/>
      <c r="D205" s="303"/>
      <c r="E205" s="303"/>
      <c r="F205" s="303"/>
      <c r="G205" s="303"/>
      <c r="H205" s="303"/>
      <c r="I205" s="303"/>
      <c r="J205" s="30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05"/>
      <c r="B206" s="306"/>
      <c r="C206" s="306"/>
      <c r="D206" s="306"/>
      <c r="E206" s="306"/>
      <c r="F206" s="306"/>
      <c r="G206" s="306"/>
      <c r="H206" s="306"/>
      <c r="I206" s="306"/>
      <c r="J206" s="307"/>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08" t="s">
        <v>3417</v>
      </c>
      <c r="B207" s="84"/>
      <c r="C207" s="84"/>
      <c r="D207" s="84"/>
      <c r="E207" s="59"/>
      <c r="F207" s="60"/>
      <c r="G207" s="133"/>
      <c r="H207" s="133"/>
      <c r="I207" s="133"/>
      <c r="J207" s="57"/>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09" t="s">
        <v>3418</v>
      </c>
      <c r="B208" s="47"/>
      <c r="C208" s="47"/>
      <c r="D208" s="47"/>
      <c r="E208" s="91"/>
      <c r="F208" s="309" t="str">
        <f>F1</f>
        <v>HMPDMCTDPIER1</v>
      </c>
      <c r="G208" s="47"/>
      <c r="H208" s="47"/>
      <c r="I208" s="47"/>
      <c r="J208" s="91"/>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10" t="s">
        <v>3419</v>
      </c>
      <c r="B209" s="91"/>
      <c r="C209" s="68"/>
      <c r="D209" s="310" t="s">
        <v>3420</v>
      </c>
      <c r="E209" s="91"/>
      <c r="F209" s="311"/>
      <c r="G209" s="68"/>
      <c r="H209" s="312" t="s">
        <v>3273</v>
      </c>
      <c r="I209" s="313"/>
      <c r="J209" s="68"/>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14" t="s">
        <v>3421</v>
      </c>
      <c r="B210" s="315"/>
      <c r="C210" s="315"/>
      <c r="D210" s="316"/>
      <c r="E210" s="314" t="s">
        <v>3422</v>
      </c>
      <c r="F210" s="315"/>
      <c r="G210" s="315"/>
      <c r="H210" s="315"/>
      <c r="I210" s="315"/>
      <c r="J210" s="316"/>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17" t="s">
        <v>3423</v>
      </c>
      <c r="B211" s="318"/>
      <c r="C211" s="311"/>
      <c r="D211" s="91"/>
      <c r="E211" s="319" t="s">
        <v>3424</v>
      </c>
      <c r="F211" s="47"/>
      <c r="G211" s="47"/>
      <c r="H211" s="91"/>
      <c r="I211" s="320" t="s">
        <v>3425</v>
      </c>
      <c r="J211" s="321" t="s">
        <v>3426</v>
      </c>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17" t="s">
        <v>3427</v>
      </c>
      <c r="B212" s="318"/>
      <c r="C212" s="320" t="s">
        <v>3425</v>
      </c>
      <c r="D212" s="320" t="s">
        <v>3426</v>
      </c>
      <c r="E212" s="322"/>
      <c r="F212" s="47"/>
      <c r="G212" s="47"/>
      <c r="H212" s="91"/>
      <c r="I212" s="323"/>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25"/>
      <c r="B213" s="147"/>
      <c r="C213" s="326"/>
      <c r="D213" s="327"/>
      <c r="E213" s="322"/>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25"/>
      <c r="B214" s="147"/>
      <c r="C214" s="329"/>
      <c r="D214" s="330"/>
      <c r="E214" s="322"/>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25"/>
      <c r="B215" s="147"/>
      <c r="C215" s="329"/>
      <c r="D215" s="330"/>
      <c r="E215" s="322"/>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25"/>
      <c r="B216" s="147"/>
      <c r="C216" s="329"/>
      <c r="D216" s="330"/>
      <c r="E216" s="322"/>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25"/>
      <c r="B217" s="147"/>
      <c r="C217" s="329"/>
      <c r="D217" s="330"/>
      <c r="E217" s="322"/>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25"/>
      <c r="B218" s="147"/>
      <c r="C218" s="329"/>
      <c r="D218" s="330"/>
      <c r="E218" s="322"/>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0"/>
      <c r="E219" s="322"/>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0"/>
      <c r="E220" s="322"/>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0"/>
      <c r="E221" s="322"/>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0"/>
      <c r="E222" s="322"/>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0"/>
      <c r="E223" s="332"/>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29"/>
      <c r="D224" s="330"/>
      <c r="E224" s="332"/>
      <c r="F224" s="47"/>
      <c r="G224" s="47"/>
      <c r="H224" s="91"/>
      <c r="I224" s="328"/>
      <c r="J224" s="324"/>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1"/>
      <c r="B225" s="147"/>
      <c r="C225" s="329"/>
      <c r="D225" s="333"/>
      <c r="E225" s="334" t="str">
        <f t="array" ref="E225">IFERROR(INDEX($W$1:$AA$101,SMALL(IF($Z$1:$Z$101="A fazer",ROW($Z$1:$Z$101)-1),ROW(A15)),5),"")</f>
        <v/>
      </c>
      <c r="F225" s="47"/>
      <c r="G225" s="47"/>
      <c r="H225" s="91"/>
      <c r="I225" s="328"/>
      <c r="J225" s="324"/>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1"/>
      <c r="B226" s="147"/>
      <c r="C226" s="329"/>
      <c r="D226" s="333"/>
      <c r="E226" s="334" t="str">
        <f t="array" ref="E226">IFERROR(INDEX($W$1:$AA$101,SMALL(IF($Z$1:$Z$101="A fazer",ROW($Z$1:$Z$101)-1),ROW(A25)),5),"")</f>
        <v/>
      </c>
      <c r="F226" s="47"/>
      <c r="G226" s="47"/>
      <c r="H226" s="91"/>
      <c r="I226" s="328"/>
      <c r="J226" s="324"/>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1"/>
      <c r="B227" s="147"/>
      <c r="C227" s="329"/>
      <c r="D227" s="333"/>
      <c r="E227" s="334" t="str">
        <f t="array" ref="E227">IFERROR(INDEX($W$1:$AA$101,SMALL(IF($Z$1:$Z$101="A fazer",ROW($Z$1:$Z$101)-1),ROW(A26)),5),"")</f>
        <v/>
      </c>
      <c r="F227" s="47"/>
      <c r="G227" s="47"/>
      <c r="H227" s="91"/>
      <c r="I227" s="328"/>
      <c r="J227" s="324"/>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331"/>
      <c r="B228" s="147"/>
      <c r="C228" s="329"/>
      <c r="D228" s="333"/>
      <c r="E228" s="334" t="str">
        <f t="array" ref="E228">IFERROR(INDEX($W$1:$AA$101,SMALL(IF($Z$1:$Z$101="A fazer",ROW($Z$1:$Z$101)-1),ROW(A27)),5),"")</f>
        <v/>
      </c>
      <c r="F228" s="47"/>
      <c r="G228" s="47"/>
      <c r="H228" s="91"/>
      <c r="I228" s="328"/>
      <c r="J228" s="324"/>
      <c r="K228" s="51"/>
      <c r="L228" s="51"/>
      <c r="M228" s="51"/>
      <c r="N228" s="51"/>
      <c r="O228" s="51"/>
      <c r="P228" s="51"/>
      <c r="Q228" s="51"/>
      <c r="R228" s="51"/>
      <c r="S228" s="51"/>
      <c r="T228" s="51"/>
      <c r="U228" s="51"/>
      <c r="V228" s="51"/>
      <c r="W228" s="52" t="str">
        <f t="array" ref="W228">IFERROR(INDEX(Pendencias!$A$2:$O$209,SMALL(IF(Pendencias!$B$2:$B$209=$F$1,ROW(Pendencias!$B$2:$B$209)-1),ROW(A232)),1),"")</f>
        <v/>
      </c>
      <c r="X228" s="52" t="str">
        <f t="array" ref="X228">IFERROR(INDEX(Pendencias!$A$2:$O$209,SMALL(IF(Pendencias!$B$2:$B$209=$F$1,ROW(Pendencias!$B$2:$B$209)-1),ROW(A232)),3),"")</f>
        <v/>
      </c>
      <c r="Y228" s="53" t="str">
        <f t="array" ref="Y228">IFERROR(INDEX(Pendencias!$A$2:$O$209,SMALL(IF(Pendencias!$B$2:$B$209=$F$1,ROW(Pendencias!$B$2:$B$209)-1),ROW(A232)),4),"")</f>
        <v/>
      </c>
      <c r="Z228" s="54" t="str">
        <f t="array" ref="Z228">IFERROR(INDEX(Pendencias!$A$2:$O$209,SMALL(IF(Pendencias!$B$2:$B$209=$F$1,ROW(Pendencias!$B$2:$B$209)-1),ROW(A232)),7),"")</f>
        <v/>
      </c>
      <c r="AA228" s="51" t="str">
        <f t="array" ref="AA228">IF(IFERROR(INDEX(Pendencias!$A$2:$O$209,SMALL(IF(Pendencias!$B$2:$B$209=$F$1,ROW(Pendencias!$B$2:$B$209)-1),ROW(A232)),9),"")=0,"",IFERROR(INDEX(Pendencias!$A$2:$O$209,SMALL(IF(Pendencias!$B$2:$B$209=$F$1,ROW(Pendencias!$B$2:$B$209)-1),ROW(A232)),9),""))</f>
        <v/>
      </c>
    </row>
    <row r="229" ht="15.75" customHeight="1">
      <c r="A229" s="331"/>
      <c r="B229" s="147"/>
      <c r="C229" s="329"/>
      <c r="D229" s="333"/>
      <c r="E229" s="334" t="str">
        <f t="array" ref="E229">IFERROR(INDEX($W$1:$AA$101,SMALL(IF($Z$1:$Z$101="A fazer",ROW($Z$1:$Z$101)-1),ROW(A28)),5),"")</f>
        <v/>
      </c>
      <c r="F229" s="47"/>
      <c r="G229" s="47"/>
      <c r="H229" s="91"/>
      <c r="I229" s="328"/>
      <c r="J229" s="324"/>
      <c r="K229" s="51"/>
      <c r="L229" s="51"/>
      <c r="M229" s="51"/>
      <c r="N229" s="51"/>
      <c r="O229" s="51"/>
      <c r="P229" s="51"/>
      <c r="Q229" s="51"/>
      <c r="R229" s="51"/>
      <c r="S229" s="51"/>
      <c r="T229" s="51"/>
      <c r="U229" s="51"/>
      <c r="V229" s="51"/>
      <c r="W229" s="52" t="str">
        <f t="array" ref="W229">IFERROR(INDEX(Pendencias!$A$2:$O$209,SMALL(IF(Pendencias!$B$2:$B$209=$F$1,ROW(Pendencias!$B$2:$B$209)-1),ROW(A233)),1),"")</f>
        <v/>
      </c>
      <c r="X229" s="52" t="str">
        <f t="array" ref="X229">IFERROR(INDEX(Pendencias!$A$2:$O$209,SMALL(IF(Pendencias!$B$2:$B$209=$F$1,ROW(Pendencias!$B$2:$B$209)-1),ROW(A233)),3),"")</f>
        <v/>
      </c>
      <c r="Y229" s="53" t="str">
        <f t="array" ref="Y229">IFERROR(INDEX(Pendencias!$A$2:$O$209,SMALL(IF(Pendencias!$B$2:$B$209=$F$1,ROW(Pendencias!$B$2:$B$209)-1),ROW(A233)),4),"")</f>
        <v/>
      </c>
      <c r="Z229" s="54" t="str">
        <f t="array" ref="Z229">IFERROR(INDEX(Pendencias!$A$2:$O$209,SMALL(IF(Pendencias!$B$2:$B$209=$F$1,ROW(Pendencias!$B$2:$B$209)-1),ROW(A233)),7),"")</f>
        <v/>
      </c>
      <c r="AA229" s="51" t="str">
        <f t="array" ref="AA229">IF(IFERROR(INDEX(Pendencias!$A$2:$O$209,SMALL(IF(Pendencias!$B$2:$B$209=$F$1,ROW(Pendencias!$B$2:$B$209)-1),ROW(A233)),9),"")=0,"",IFERROR(INDEX(Pendencias!$A$2:$O$209,SMALL(IF(Pendencias!$B$2:$B$209=$F$1,ROW(Pendencias!$B$2:$B$209)-1),ROW(A233)),9),""))</f>
        <v/>
      </c>
    </row>
    <row r="230" ht="15.75" customHeight="1">
      <c r="A230" s="331"/>
      <c r="B230" s="147"/>
      <c r="C230" s="329"/>
      <c r="D230" s="333"/>
      <c r="E230" s="334" t="str">
        <f t="array" ref="E230">IFERROR(INDEX($W$1:$AA$101,SMALL(IF($Z$1:$Z$101="A fazer",ROW($Z$1:$Z$101)-1),ROW(A29)),5),"")</f>
        <v/>
      </c>
      <c r="F230" s="47"/>
      <c r="G230" s="47"/>
      <c r="H230" s="91"/>
      <c r="I230" s="328"/>
      <c r="J230" s="324"/>
      <c r="K230" s="51"/>
      <c r="L230" s="51"/>
      <c r="M230" s="51"/>
      <c r="N230" s="51"/>
      <c r="O230" s="51"/>
      <c r="P230" s="51"/>
      <c r="Q230" s="51"/>
      <c r="R230" s="51"/>
      <c r="S230" s="51"/>
      <c r="T230" s="51"/>
      <c r="U230" s="51"/>
      <c r="V230" s="51"/>
      <c r="W230" s="52" t="str">
        <f t="array" ref="W230">IFERROR(INDEX(Pendencias!$A$2:$O$209,SMALL(IF(Pendencias!$B$2:$B$209=$F$1,ROW(Pendencias!$B$2:$B$209)-1),ROW(A234)),1),"")</f>
        <v/>
      </c>
      <c r="X230" s="52" t="str">
        <f t="array" ref="X230">IFERROR(INDEX(Pendencias!$A$2:$O$209,SMALL(IF(Pendencias!$B$2:$B$209=$F$1,ROW(Pendencias!$B$2:$B$209)-1),ROW(A234)),3),"")</f>
        <v/>
      </c>
      <c r="Y230" s="53" t="str">
        <f t="array" ref="Y230">IFERROR(INDEX(Pendencias!$A$2:$O$209,SMALL(IF(Pendencias!$B$2:$B$209=$F$1,ROW(Pendencias!$B$2:$B$209)-1),ROW(A234)),4),"")</f>
        <v/>
      </c>
      <c r="Z230" s="54" t="str">
        <f t="array" ref="Z230">IFERROR(INDEX(Pendencias!$A$2:$O$209,SMALL(IF(Pendencias!$B$2:$B$209=$F$1,ROW(Pendencias!$B$2:$B$209)-1),ROW(A234)),7),"")</f>
        <v/>
      </c>
      <c r="AA230" s="51" t="str">
        <f t="array" ref="AA230">IF(IFERROR(INDEX(Pendencias!$A$2:$O$209,SMALL(IF(Pendencias!$B$2:$B$209=$F$1,ROW(Pendencias!$B$2:$B$209)-1),ROW(A234)),9),"")=0,"",IFERROR(INDEX(Pendencias!$A$2:$O$209,SMALL(IF(Pendencias!$B$2:$B$209=$F$1,ROW(Pendencias!$B$2:$B$209)-1),ROW(A234)),9),""))</f>
        <v/>
      </c>
    </row>
    <row r="231" ht="15.75" customHeight="1">
      <c r="A231" s="331"/>
      <c r="B231" s="147"/>
      <c r="C231" s="329"/>
      <c r="D231" s="333"/>
      <c r="E231" s="334" t="str">
        <f t="array" ref="E231">IFERROR(INDEX($W$1:$AA$101,SMALL(IF($Z$1:$Z$101="A fazer",ROW($Z$1:$Z$101)-1),ROW(A30)),5),"")</f>
        <v/>
      </c>
      <c r="F231" s="47"/>
      <c r="G231" s="47"/>
      <c r="H231" s="91"/>
      <c r="I231" s="328"/>
      <c r="J231" s="324"/>
      <c r="K231" s="51"/>
      <c r="L231" s="51"/>
      <c r="M231" s="51"/>
      <c r="N231" s="51"/>
      <c r="O231" s="51"/>
      <c r="P231" s="51"/>
      <c r="Q231" s="51"/>
      <c r="R231" s="51"/>
      <c r="S231" s="51"/>
      <c r="T231" s="51"/>
      <c r="U231" s="51"/>
      <c r="V231" s="51"/>
      <c r="W231" s="52" t="str">
        <f t="array" ref="W231">IFERROR(INDEX(Pendencias!$A$2:$O$209,SMALL(IF(Pendencias!$B$2:$B$209=$F$1,ROW(Pendencias!$B$2:$B$209)-1),ROW(A235)),1),"")</f>
        <v/>
      </c>
      <c r="X231" s="52" t="str">
        <f t="array" ref="X231">IFERROR(INDEX(Pendencias!$A$2:$O$209,SMALL(IF(Pendencias!$B$2:$B$209=$F$1,ROW(Pendencias!$B$2:$B$209)-1),ROW(A235)),3),"")</f>
        <v/>
      </c>
      <c r="Y231" s="53" t="str">
        <f t="array" ref="Y231">IFERROR(INDEX(Pendencias!$A$2:$O$209,SMALL(IF(Pendencias!$B$2:$B$209=$F$1,ROW(Pendencias!$B$2:$B$209)-1),ROW(A235)),4),"")</f>
        <v/>
      </c>
      <c r="Z231" s="54" t="str">
        <f t="array" ref="Z231">IFERROR(INDEX(Pendencias!$A$2:$O$209,SMALL(IF(Pendencias!$B$2:$B$209=$F$1,ROW(Pendencias!$B$2:$B$209)-1),ROW(A235)),7),"")</f>
        <v/>
      </c>
      <c r="AA231" s="51" t="str">
        <f t="array" ref="AA231">IF(IFERROR(INDEX(Pendencias!$A$2:$O$209,SMALL(IF(Pendencias!$B$2:$B$209=$F$1,ROW(Pendencias!$B$2:$B$209)-1),ROW(A235)),9),"")=0,"",IFERROR(INDEX(Pendencias!$A$2:$O$209,SMALL(IF(Pendencias!$B$2:$B$209=$F$1,ROW(Pendencias!$B$2:$B$209)-1),ROW(A235)),9),""))</f>
        <v/>
      </c>
    </row>
    <row r="232" ht="15.75" customHeight="1">
      <c r="A232" s="331"/>
      <c r="B232" s="147"/>
      <c r="C232" s="329"/>
      <c r="D232" s="333"/>
      <c r="E232" s="334" t="str">
        <f t="array" ref="E232">IFERROR(INDEX($W$1:$AA$101,SMALL(IF($Z$1:$Z$101="A fazer",ROW($Z$1:$Z$101)-1),ROW(A31)),5),"")</f>
        <v/>
      </c>
      <c r="F232" s="47"/>
      <c r="G232" s="47"/>
      <c r="H232" s="91"/>
      <c r="I232" s="328"/>
      <c r="J232" s="324"/>
      <c r="K232" s="51"/>
      <c r="L232" s="51"/>
      <c r="M232" s="51"/>
      <c r="N232" s="51"/>
      <c r="O232" s="51"/>
      <c r="P232" s="51"/>
      <c r="Q232" s="51"/>
      <c r="R232" s="51"/>
      <c r="S232" s="51"/>
      <c r="T232" s="51"/>
      <c r="U232" s="51"/>
      <c r="V232" s="51"/>
      <c r="W232" s="52" t="str">
        <f t="array" ref="W232">IFERROR(INDEX(Pendencias!$A$2:$O$209,SMALL(IF(Pendencias!$B$2:$B$209=$F$1,ROW(Pendencias!$B$2:$B$209)-1),ROW(A236)),1),"")</f>
        <v/>
      </c>
      <c r="X232" s="52" t="str">
        <f t="array" ref="X232">IFERROR(INDEX(Pendencias!$A$2:$O$209,SMALL(IF(Pendencias!$B$2:$B$209=$F$1,ROW(Pendencias!$B$2:$B$209)-1),ROW(A236)),3),"")</f>
        <v/>
      </c>
      <c r="Y232" s="53" t="str">
        <f t="array" ref="Y232">IFERROR(INDEX(Pendencias!$A$2:$O$209,SMALL(IF(Pendencias!$B$2:$B$209=$F$1,ROW(Pendencias!$B$2:$B$209)-1),ROW(A236)),4),"")</f>
        <v/>
      </c>
      <c r="Z232" s="54" t="str">
        <f t="array" ref="Z232">IFERROR(INDEX(Pendencias!$A$2:$O$209,SMALL(IF(Pendencias!$B$2:$B$209=$F$1,ROW(Pendencias!$B$2:$B$209)-1),ROW(A236)),7),"")</f>
        <v/>
      </c>
      <c r="AA232" s="51" t="str">
        <f t="array" ref="AA232">IF(IFERROR(INDEX(Pendencias!$A$2:$O$209,SMALL(IF(Pendencias!$B$2:$B$209=$F$1,ROW(Pendencias!$B$2:$B$209)-1),ROW(A236)),9),"")=0,"",IFERROR(INDEX(Pendencias!$A$2:$O$209,SMALL(IF(Pendencias!$B$2:$B$209=$F$1,ROW(Pendencias!$B$2:$B$209)-1),ROW(A236)),9),""))</f>
        <v/>
      </c>
    </row>
    <row r="233" ht="15.75" customHeight="1">
      <c r="A233" s="331"/>
      <c r="B233" s="147"/>
      <c r="C233" s="329"/>
      <c r="D233" s="333"/>
      <c r="E233" s="334" t="str">
        <f t="array" ref="E233">IFERROR(INDEX($W$1:$AA$101,SMALL(IF($Z$1:$Z$101="A fazer",ROW($Z$1:$Z$101)-1),ROW(A32)),5),"")</f>
        <v/>
      </c>
      <c r="F233" s="47"/>
      <c r="G233" s="47"/>
      <c r="H233" s="91"/>
      <c r="I233" s="328"/>
      <c r="J233" s="324"/>
      <c r="K233" s="51"/>
      <c r="L233" s="51"/>
      <c r="M233" s="51"/>
      <c r="N233" s="51"/>
      <c r="O233" s="51"/>
      <c r="P233" s="51"/>
      <c r="Q233" s="51"/>
      <c r="R233" s="51"/>
      <c r="S233" s="51"/>
      <c r="T233" s="51"/>
      <c r="U233" s="51"/>
      <c r="V233" s="51"/>
      <c r="W233" s="52" t="str">
        <f t="array" ref="W233">IFERROR(INDEX(Pendencias!$A$2:$O$209,SMALL(IF(Pendencias!$B$2:$B$209=$F$1,ROW(Pendencias!$B$2:$B$209)-1),ROW(A237)),1),"")</f>
        <v/>
      </c>
      <c r="X233" s="52" t="str">
        <f t="array" ref="X233">IFERROR(INDEX(Pendencias!$A$2:$O$209,SMALL(IF(Pendencias!$B$2:$B$209=$F$1,ROW(Pendencias!$B$2:$B$209)-1),ROW(A237)),3),"")</f>
        <v/>
      </c>
      <c r="Y233" s="53" t="str">
        <f t="array" ref="Y233">IFERROR(INDEX(Pendencias!$A$2:$O$209,SMALL(IF(Pendencias!$B$2:$B$209=$F$1,ROW(Pendencias!$B$2:$B$209)-1),ROW(A237)),4),"")</f>
        <v/>
      </c>
      <c r="Z233" s="54" t="str">
        <f t="array" ref="Z233">IFERROR(INDEX(Pendencias!$A$2:$O$209,SMALL(IF(Pendencias!$B$2:$B$209=$F$1,ROW(Pendencias!$B$2:$B$209)-1),ROW(A237)),7),"")</f>
        <v/>
      </c>
      <c r="AA233" s="51" t="str">
        <f t="array" ref="AA233">IF(IFERROR(INDEX(Pendencias!$A$2:$O$209,SMALL(IF(Pendencias!$B$2:$B$209=$F$1,ROW(Pendencias!$B$2:$B$209)-1),ROW(A237)),9),"")=0,"",IFERROR(INDEX(Pendencias!$A$2:$O$209,SMALL(IF(Pendencias!$B$2:$B$209=$F$1,ROW(Pendencias!$B$2:$B$209)-1),ROW(A237)),9),""))</f>
        <v/>
      </c>
    </row>
    <row r="234" ht="15.75" customHeight="1">
      <c r="A234" s="331"/>
      <c r="B234" s="147"/>
      <c r="C234" s="329"/>
      <c r="D234" s="333"/>
      <c r="E234" s="334" t="str">
        <f t="array" ref="E234">IFERROR(INDEX($W$1:$AA$101,SMALL(IF($Z$1:$Z$101="A fazer",ROW($Z$1:$Z$101)-1),ROW(A33)),5),"")</f>
        <v/>
      </c>
      <c r="F234" s="47"/>
      <c r="G234" s="47"/>
      <c r="H234" s="91"/>
      <c r="I234" s="328"/>
      <c r="J234" s="324"/>
      <c r="K234" s="51"/>
      <c r="L234" s="51"/>
      <c r="M234" s="51"/>
      <c r="N234" s="51"/>
      <c r="O234" s="51"/>
      <c r="P234" s="51"/>
      <c r="Q234" s="51"/>
      <c r="R234" s="51"/>
      <c r="S234" s="51"/>
      <c r="T234" s="51"/>
      <c r="U234" s="51"/>
      <c r="V234" s="51"/>
      <c r="W234" s="52" t="str">
        <f t="array" ref="W234">IFERROR(INDEX(Pendencias!$A$2:$O$209,SMALL(IF(Pendencias!$B$2:$B$209=$F$1,ROW(Pendencias!$B$2:$B$209)-1),ROW(A238)),1),"")</f>
        <v/>
      </c>
      <c r="X234" s="52" t="str">
        <f t="array" ref="X234">IFERROR(INDEX(Pendencias!$A$2:$O$209,SMALL(IF(Pendencias!$B$2:$B$209=$F$1,ROW(Pendencias!$B$2:$B$209)-1),ROW(A238)),3),"")</f>
        <v/>
      </c>
      <c r="Y234" s="53" t="str">
        <f t="array" ref="Y234">IFERROR(INDEX(Pendencias!$A$2:$O$209,SMALL(IF(Pendencias!$B$2:$B$209=$F$1,ROW(Pendencias!$B$2:$B$209)-1),ROW(A238)),4),"")</f>
        <v/>
      </c>
      <c r="Z234" s="54" t="str">
        <f t="array" ref="Z234">IFERROR(INDEX(Pendencias!$A$2:$O$209,SMALL(IF(Pendencias!$B$2:$B$209=$F$1,ROW(Pendencias!$B$2:$B$209)-1),ROW(A238)),7),"")</f>
        <v/>
      </c>
      <c r="AA234" s="51" t="str">
        <f t="array" ref="AA234">IF(IFERROR(INDEX(Pendencias!$A$2:$O$209,SMALL(IF(Pendencias!$B$2:$B$209=$F$1,ROW(Pendencias!$B$2:$B$209)-1),ROW(A238)),9),"")=0,"",IFERROR(INDEX(Pendencias!$A$2:$O$209,SMALL(IF(Pendencias!$B$2:$B$209=$F$1,ROW(Pendencias!$B$2:$B$209)-1),ROW(A238)),9),""))</f>
        <v/>
      </c>
    </row>
    <row r="235" ht="15.75" customHeight="1">
      <c r="A235" s="331"/>
      <c r="B235" s="147"/>
      <c r="C235" s="329"/>
      <c r="D235" s="333"/>
      <c r="E235" s="334"/>
      <c r="F235" s="47"/>
      <c r="G235" s="47"/>
      <c r="H235" s="91"/>
      <c r="I235" s="328"/>
      <c r="J235" s="324"/>
      <c r="K235" s="51"/>
      <c r="L235" s="51"/>
      <c r="M235" s="51"/>
      <c r="N235" s="51"/>
      <c r="O235" s="51"/>
      <c r="P235" s="51"/>
      <c r="Q235" s="51"/>
      <c r="R235" s="51"/>
      <c r="S235" s="51"/>
      <c r="T235" s="51"/>
      <c r="U235" s="51"/>
      <c r="V235" s="51"/>
      <c r="W235" s="52" t="str">
        <f t="array" ref="W235">IFERROR(INDEX(Pendencias!$A$2:$O$209,SMALL(IF(Pendencias!$B$2:$B$209=$F$1,ROW(Pendencias!$B$2:$B$209)-1),ROW(A239)),1),"")</f>
        <v/>
      </c>
      <c r="X235" s="52" t="str">
        <f t="array" ref="X235">IFERROR(INDEX(Pendencias!$A$2:$O$209,SMALL(IF(Pendencias!$B$2:$B$209=$F$1,ROW(Pendencias!$B$2:$B$209)-1),ROW(A239)),3),"")</f>
        <v/>
      </c>
      <c r="Y235" s="53" t="str">
        <f t="array" ref="Y235">IFERROR(INDEX(Pendencias!$A$2:$O$209,SMALL(IF(Pendencias!$B$2:$B$209=$F$1,ROW(Pendencias!$B$2:$B$209)-1),ROW(A239)),4),"")</f>
        <v/>
      </c>
      <c r="Z235" s="54" t="str">
        <f t="array" ref="Z235">IFERROR(INDEX(Pendencias!$A$2:$O$209,SMALL(IF(Pendencias!$B$2:$B$209=$F$1,ROW(Pendencias!$B$2:$B$209)-1),ROW(A239)),7),"")</f>
        <v/>
      </c>
      <c r="AA235" s="51" t="str">
        <f t="array" ref="AA235">IF(IFERROR(INDEX(Pendencias!$A$2:$O$209,SMALL(IF(Pendencias!$B$2:$B$209=$F$1,ROW(Pendencias!$B$2:$B$209)-1),ROW(A239)),9),"")=0,"",IFERROR(INDEX(Pendencias!$A$2:$O$209,SMALL(IF(Pendencias!$B$2:$B$209=$F$1,ROW(Pendencias!$B$2:$B$209)-1),ROW(A239)),9),""))</f>
        <v/>
      </c>
    </row>
    <row r="236" ht="15.75" customHeight="1">
      <c r="A236" s="331"/>
      <c r="B236" s="147"/>
      <c r="C236" s="329"/>
      <c r="D236" s="333"/>
      <c r="E236" s="334"/>
      <c r="F236" s="47"/>
      <c r="G236" s="47"/>
      <c r="H236" s="91"/>
      <c r="I236" s="328"/>
      <c r="J236" s="324"/>
      <c r="K236" s="51"/>
      <c r="L236" s="51"/>
      <c r="M236" s="51"/>
      <c r="N236" s="51"/>
      <c r="O236" s="51"/>
      <c r="P236" s="51"/>
      <c r="Q236" s="51"/>
      <c r="R236" s="51"/>
      <c r="S236" s="51"/>
      <c r="T236" s="51"/>
      <c r="U236" s="51"/>
      <c r="V236" s="51"/>
      <c r="W236" s="52" t="str">
        <f t="array" ref="W236">IFERROR(INDEX(Pendencias!$A$2:$O$209,SMALL(IF(Pendencias!$B$2:$B$209=$F$1,ROW(Pendencias!$B$2:$B$209)-1),ROW(A240)),1),"")</f>
        <v/>
      </c>
      <c r="X236" s="52" t="str">
        <f t="array" ref="X236">IFERROR(INDEX(Pendencias!$A$2:$O$209,SMALL(IF(Pendencias!$B$2:$B$209=$F$1,ROW(Pendencias!$B$2:$B$209)-1),ROW(A240)),3),"")</f>
        <v/>
      </c>
      <c r="Y236" s="53" t="str">
        <f t="array" ref="Y236">IFERROR(INDEX(Pendencias!$A$2:$O$209,SMALL(IF(Pendencias!$B$2:$B$209=$F$1,ROW(Pendencias!$B$2:$B$209)-1),ROW(A240)),4),"")</f>
        <v/>
      </c>
      <c r="Z236" s="54" t="str">
        <f t="array" ref="Z236">IFERROR(INDEX(Pendencias!$A$2:$O$209,SMALL(IF(Pendencias!$B$2:$B$209=$F$1,ROW(Pendencias!$B$2:$B$209)-1),ROW(A240)),7),"")</f>
        <v/>
      </c>
      <c r="AA236" s="51" t="str">
        <f t="array" ref="AA236">IF(IFERROR(INDEX(Pendencias!$A$2:$O$209,SMALL(IF(Pendencias!$B$2:$B$209=$F$1,ROW(Pendencias!$B$2:$B$209)-1),ROW(A240)),9),"")=0,"",IFERROR(INDEX(Pendencias!$A$2:$O$209,SMALL(IF(Pendencias!$B$2:$B$209=$F$1,ROW(Pendencias!$B$2:$B$209)-1),ROW(A240)),9),""))</f>
        <v/>
      </c>
    </row>
    <row r="237" ht="15.75" customHeight="1">
      <c r="A237" s="331"/>
      <c r="B237" s="147"/>
      <c r="C237" s="329"/>
      <c r="D237" s="333"/>
      <c r="E237" s="334"/>
      <c r="F237" s="47"/>
      <c r="G237" s="47"/>
      <c r="H237" s="91"/>
      <c r="I237" s="328"/>
      <c r="J237" s="324"/>
      <c r="K237" s="51"/>
      <c r="L237" s="51"/>
      <c r="M237" s="51"/>
      <c r="N237" s="51"/>
      <c r="O237" s="51"/>
      <c r="P237" s="51"/>
      <c r="Q237" s="51"/>
      <c r="R237" s="51"/>
      <c r="S237" s="51"/>
      <c r="T237" s="51"/>
      <c r="U237" s="51"/>
      <c r="V237" s="51"/>
      <c r="W237" s="52" t="str">
        <f t="array" ref="W237">IFERROR(INDEX(Pendencias!$A$2:$O$209,SMALL(IF(Pendencias!$B$2:$B$209=$F$1,ROW(Pendencias!$B$2:$B$209)-1),ROW(A241)),1),"")</f>
        <v/>
      </c>
      <c r="X237" s="52" t="str">
        <f t="array" ref="X237">IFERROR(INDEX(Pendencias!$A$2:$O$209,SMALL(IF(Pendencias!$B$2:$B$209=$F$1,ROW(Pendencias!$B$2:$B$209)-1),ROW(A241)),3),"")</f>
        <v/>
      </c>
      <c r="Y237" s="53" t="str">
        <f t="array" ref="Y237">IFERROR(INDEX(Pendencias!$A$2:$O$209,SMALL(IF(Pendencias!$B$2:$B$209=$F$1,ROW(Pendencias!$B$2:$B$209)-1),ROW(A241)),4),"")</f>
        <v/>
      </c>
      <c r="Z237" s="54" t="str">
        <f t="array" ref="Z237">IFERROR(INDEX(Pendencias!$A$2:$O$209,SMALL(IF(Pendencias!$B$2:$B$209=$F$1,ROW(Pendencias!$B$2:$B$209)-1),ROW(A241)),7),"")</f>
        <v/>
      </c>
      <c r="AA237" s="51" t="str">
        <f t="array" ref="AA237">IF(IFERROR(INDEX(Pendencias!$A$2:$O$209,SMALL(IF(Pendencias!$B$2:$B$209=$F$1,ROW(Pendencias!$B$2:$B$209)-1),ROW(A241)),9),"")=0,"",IFERROR(INDEX(Pendencias!$A$2:$O$209,SMALL(IF(Pendencias!$B$2:$B$209=$F$1,ROW(Pendencias!$B$2:$B$209)-1),ROW(A241)),9),""))</f>
        <v/>
      </c>
    </row>
    <row r="238" ht="15.75" customHeight="1">
      <c r="A238" s="331"/>
      <c r="B238" s="147"/>
      <c r="C238" s="329"/>
      <c r="D238" s="333"/>
      <c r="E238" s="334"/>
      <c r="F238" s="47"/>
      <c r="G238" s="47"/>
      <c r="H238" s="91"/>
      <c r="I238" s="328"/>
      <c r="J238" s="324"/>
      <c r="K238" s="51"/>
      <c r="L238" s="51"/>
      <c r="M238" s="51"/>
      <c r="N238" s="51"/>
      <c r="O238" s="51"/>
      <c r="P238" s="51"/>
      <c r="Q238" s="51"/>
      <c r="R238" s="51"/>
      <c r="S238" s="51"/>
      <c r="T238" s="51"/>
      <c r="U238" s="51"/>
      <c r="V238" s="51"/>
      <c r="W238" s="52" t="str">
        <f t="array" ref="W238">IFERROR(INDEX(Pendencias!$A$2:$O$209,SMALL(IF(Pendencias!$B$2:$B$209=$F$1,ROW(Pendencias!$B$2:$B$209)-1),ROW(A242)),1),"")</f>
        <v/>
      </c>
      <c r="X238" s="52" t="str">
        <f t="array" ref="X238">IFERROR(INDEX(Pendencias!$A$2:$O$209,SMALL(IF(Pendencias!$B$2:$B$209=$F$1,ROW(Pendencias!$B$2:$B$209)-1),ROW(A242)),3),"")</f>
        <v/>
      </c>
      <c r="Y238" s="53" t="str">
        <f t="array" ref="Y238">IFERROR(INDEX(Pendencias!$A$2:$O$209,SMALL(IF(Pendencias!$B$2:$B$209=$F$1,ROW(Pendencias!$B$2:$B$209)-1),ROW(A242)),4),"")</f>
        <v/>
      </c>
      <c r="Z238" s="54" t="str">
        <f t="array" ref="Z238">IFERROR(INDEX(Pendencias!$A$2:$O$209,SMALL(IF(Pendencias!$B$2:$B$209=$F$1,ROW(Pendencias!$B$2:$B$209)-1),ROW(A242)),7),"")</f>
        <v/>
      </c>
      <c r="AA238" s="51" t="str">
        <f t="array" ref="AA238">IF(IFERROR(INDEX(Pendencias!$A$2:$O$209,SMALL(IF(Pendencias!$B$2:$B$209=$F$1,ROW(Pendencias!$B$2:$B$209)-1),ROW(A242)),9),"")=0,"",IFERROR(INDEX(Pendencias!$A$2:$O$209,SMALL(IF(Pendencias!$B$2:$B$209=$F$1,ROW(Pendencias!$B$2:$B$209)-1),ROW(A242)),9),""))</f>
        <v/>
      </c>
    </row>
    <row r="239" ht="15.75" customHeight="1">
      <c r="A239" s="331"/>
      <c r="B239" s="147"/>
      <c r="C239" s="329"/>
      <c r="D239" s="333"/>
      <c r="E239" s="334"/>
      <c r="F239" s="47"/>
      <c r="G239" s="47"/>
      <c r="H239" s="91"/>
      <c r="I239" s="328"/>
      <c r="J239" s="324"/>
      <c r="K239" s="51"/>
      <c r="L239" s="51"/>
      <c r="M239" s="51"/>
      <c r="N239" s="51"/>
      <c r="O239" s="51"/>
      <c r="P239" s="51"/>
      <c r="Q239" s="51"/>
      <c r="R239" s="51"/>
      <c r="S239" s="51"/>
      <c r="T239" s="51"/>
      <c r="U239" s="51"/>
      <c r="V239" s="51"/>
      <c r="W239" s="52" t="str">
        <f t="array" ref="W239">IFERROR(INDEX(Pendencias!$A$2:$O$209,SMALL(IF(Pendencias!$B$2:$B$209=$F$1,ROW(Pendencias!$B$2:$B$209)-1),ROW(A243)),1),"")</f>
        <v/>
      </c>
      <c r="X239" s="52" t="str">
        <f t="array" ref="X239">IFERROR(INDEX(Pendencias!$A$2:$O$209,SMALL(IF(Pendencias!$B$2:$B$209=$F$1,ROW(Pendencias!$B$2:$B$209)-1),ROW(A243)),3),"")</f>
        <v/>
      </c>
      <c r="Y239" s="53" t="str">
        <f t="array" ref="Y239">IFERROR(INDEX(Pendencias!$A$2:$O$209,SMALL(IF(Pendencias!$B$2:$B$209=$F$1,ROW(Pendencias!$B$2:$B$209)-1),ROW(A243)),4),"")</f>
        <v/>
      </c>
      <c r="Z239" s="54" t="str">
        <f t="array" ref="Z239">IFERROR(INDEX(Pendencias!$A$2:$O$209,SMALL(IF(Pendencias!$B$2:$B$209=$F$1,ROW(Pendencias!$B$2:$B$209)-1),ROW(A243)),7),"")</f>
        <v/>
      </c>
      <c r="AA239" s="51" t="str">
        <f t="array" ref="AA239">IF(IFERROR(INDEX(Pendencias!$A$2:$O$209,SMALL(IF(Pendencias!$B$2:$B$209=$F$1,ROW(Pendencias!$B$2:$B$209)-1),ROW(A243)),9),"")=0,"",IFERROR(INDEX(Pendencias!$A$2:$O$209,SMALL(IF(Pendencias!$B$2:$B$209=$F$1,ROW(Pendencias!$B$2:$B$209)-1),ROW(A243)),9),""))</f>
        <v/>
      </c>
    </row>
    <row r="240" ht="15.75" customHeight="1">
      <c r="A240" s="331"/>
      <c r="B240" s="147"/>
      <c r="C240" s="329"/>
      <c r="D240" s="333"/>
      <c r="E240" s="334"/>
      <c r="F240" s="47"/>
      <c r="G240" s="47"/>
      <c r="H240" s="91"/>
      <c r="I240" s="328"/>
      <c r="J240" s="324"/>
      <c r="K240" s="51"/>
      <c r="L240" s="51"/>
      <c r="M240" s="51"/>
      <c r="N240" s="51"/>
      <c r="O240" s="51"/>
      <c r="P240" s="51"/>
      <c r="Q240" s="51"/>
      <c r="R240" s="51"/>
      <c r="S240" s="51"/>
      <c r="T240" s="51"/>
      <c r="U240" s="51"/>
      <c r="V240" s="51"/>
      <c r="W240" s="52" t="str">
        <f t="array" ref="W240">IFERROR(INDEX(Pendencias!$A$2:$O$209,SMALL(IF(Pendencias!$B$2:$B$209=$F$1,ROW(Pendencias!$B$2:$B$209)-1),ROW(A244)),1),"")</f>
        <v/>
      </c>
      <c r="X240" s="52" t="str">
        <f t="array" ref="X240">IFERROR(INDEX(Pendencias!$A$2:$O$209,SMALL(IF(Pendencias!$B$2:$B$209=$F$1,ROW(Pendencias!$B$2:$B$209)-1),ROW(A244)),3),"")</f>
        <v/>
      </c>
      <c r="Y240" s="53" t="str">
        <f t="array" ref="Y240">IFERROR(INDEX(Pendencias!$A$2:$O$209,SMALL(IF(Pendencias!$B$2:$B$209=$F$1,ROW(Pendencias!$B$2:$B$209)-1),ROW(A244)),4),"")</f>
        <v/>
      </c>
      <c r="Z240" s="54" t="str">
        <f t="array" ref="Z240">IFERROR(INDEX(Pendencias!$A$2:$O$209,SMALL(IF(Pendencias!$B$2:$B$209=$F$1,ROW(Pendencias!$B$2:$B$209)-1),ROW(A244)),7),"")</f>
        <v/>
      </c>
      <c r="AA240" s="51" t="str">
        <f t="array" ref="AA240">IF(IFERROR(INDEX(Pendencias!$A$2:$O$209,SMALL(IF(Pendencias!$B$2:$B$209=$F$1,ROW(Pendencias!$B$2:$B$209)-1),ROW(A244)),9),"")=0,"",IFERROR(INDEX(Pendencias!$A$2:$O$209,SMALL(IF(Pendencias!$B$2:$B$209=$F$1,ROW(Pendencias!$B$2:$B$209)-1),ROW(A244)),9),""))</f>
        <v/>
      </c>
    </row>
    <row r="241" ht="15.75" customHeight="1">
      <c r="A241" s="331"/>
      <c r="B241" s="147"/>
      <c r="C241" s="329"/>
      <c r="D241" s="333"/>
      <c r="E241" s="334"/>
      <c r="F241" s="47"/>
      <c r="G241" s="47"/>
      <c r="H241" s="91"/>
      <c r="I241" s="328"/>
      <c r="J241" s="324"/>
      <c r="K241" s="51"/>
      <c r="L241" s="51"/>
      <c r="M241" s="51"/>
      <c r="N241" s="51"/>
      <c r="O241" s="51"/>
      <c r="P241" s="51"/>
      <c r="Q241" s="51"/>
      <c r="R241" s="51"/>
      <c r="S241" s="51"/>
      <c r="T241" s="51"/>
      <c r="U241" s="51"/>
      <c r="V241" s="51"/>
      <c r="W241" s="52" t="str">
        <f t="array" ref="W241">IFERROR(INDEX(Pendencias!$A$2:$O$209,SMALL(IF(Pendencias!$B$2:$B$209=$F$1,ROW(Pendencias!$B$2:$B$209)-1),ROW(A245)),1),"")</f>
        <v/>
      </c>
      <c r="X241" s="52" t="str">
        <f t="array" ref="X241">IFERROR(INDEX(Pendencias!$A$2:$O$209,SMALL(IF(Pendencias!$B$2:$B$209=$F$1,ROW(Pendencias!$B$2:$B$209)-1),ROW(A245)),3),"")</f>
        <v/>
      </c>
      <c r="Y241" s="53" t="str">
        <f t="array" ref="Y241">IFERROR(INDEX(Pendencias!$A$2:$O$209,SMALL(IF(Pendencias!$B$2:$B$209=$F$1,ROW(Pendencias!$B$2:$B$209)-1),ROW(A245)),4),"")</f>
        <v/>
      </c>
      <c r="Z241" s="54" t="str">
        <f t="array" ref="Z241">IFERROR(INDEX(Pendencias!$A$2:$O$209,SMALL(IF(Pendencias!$B$2:$B$209=$F$1,ROW(Pendencias!$B$2:$B$209)-1),ROW(A245)),7),"")</f>
        <v/>
      </c>
      <c r="AA241" s="51" t="str">
        <f t="array" ref="AA241">IF(IFERROR(INDEX(Pendencias!$A$2:$O$209,SMALL(IF(Pendencias!$B$2:$B$209=$F$1,ROW(Pendencias!$B$2:$B$209)-1),ROW(A245)),9),"")=0,"",IFERROR(INDEX(Pendencias!$A$2:$O$209,SMALL(IF(Pendencias!$B$2:$B$209=$F$1,ROW(Pendencias!$B$2:$B$209)-1),ROW(A245)),9),""))</f>
        <v/>
      </c>
    </row>
    <row r="242" ht="15.75" customHeight="1">
      <c r="A242" s="331"/>
      <c r="B242" s="147"/>
      <c r="C242" s="329"/>
      <c r="D242" s="333"/>
      <c r="E242" s="334"/>
      <c r="F242" s="47"/>
      <c r="G242" s="47"/>
      <c r="H242" s="91"/>
      <c r="I242" s="328"/>
      <c r="J242" s="324"/>
      <c r="K242" s="51"/>
      <c r="L242" s="51"/>
      <c r="M242" s="51"/>
      <c r="N242" s="51"/>
      <c r="O242" s="51"/>
      <c r="P242" s="51"/>
      <c r="Q242" s="51"/>
      <c r="R242" s="51"/>
      <c r="S242" s="51"/>
      <c r="T242" s="51"/>
      <c r="U242" s="51"/>
      <c r="V242" s="51"/>
      <c r="W242" s="52" t="str">
        <f t="array" ref="W242">IFERROR(INDEX(Pendencias!$A$2:$O$209,SMALL(IF(Pendencias!$B$2:$B$209=$F$1,ROW(Pendencias!$B$2:$B$209)-1),ROW(A246)),1),"")</f>
        <v/>
      </c>
      <c r="X242" s="52" t="str">
        <f t="array" ref="X242">IFERROR(INDEX(Pendencias!$A$2:$O$209,SMALL(IF(Pendencias!$B$2:$B$209=$F$1,ROW(Pendencias!$B$2:$B$209)-1),ROW(A246)),3),"")</f>
        <v/>
      </c>
      <c r="Y242" s="53" t="str">
        <f t="array" ref="Y242">IFERROR(INDEX(Pendencias!$A$2:$O$209,SMALL(IF(Pendencias!$B$2:$B$209=$F$1,ROW(Pendencias!$B$2:$B$209)-1),ROW(A246)),4),"")</f>
        <v/>
      </c>
      <c r="Z242" s="54" t="str">
        <f t="array" ref="Z242">IFERROR(INDEX(Pendencias!$A$2:$O$209,SMALL(IF(Pendencias!$B$2:$B$209=$F$1,ROW(Pendencias!$B$2:$B$209)-1),ROW(A246)),7),"")</f>
        <v/>
      </c>
      <c r="AA242" s="51" t="str">
        <f t="array" ref="AA242">IF(IFERROR(INDEX(Pendencias!$A$2:$O$209,SMALL(IF(Pendencias!$B$2:$B$209=$F$1,ROW(Pendencias!$B$2:$B$209)-1),ROW(A246)),9),"")=0,"",IFERROR(INDEX(Pendencias!$A$2:$O$209,SMALL(IF(Pendencias!$B$2:$B$209=$F$1,ROW(Pendencias!$B$2:$B$209)-1),ROW(A246)),9),""))</f>
        <v/>
      </c>
    </row>
    <row r="243" ht="15.75" customHeight="1">
      <c r="A243" s="331"/>
      <c r="B243" s="147"/>
      <c r="C243" s="329"/>
      <c r="D243" s="333"/>
      <c r="E243" s="334"/>
      <c r="F243" s="47"/>
      <c r="G243" s="47"/>
      <c r="H243" s="91"/>
      <c r="I243" s="328"/>
      <c r="J243" s="324"/>
      <c r="K243" s="51"/>
      <c r="L243" s="51"/>
      <c r="M243" s="51"/>
      <c r="N243" s="51"/>
      <c r="O243" s="51"/>
      <c r="P243" s="51"/>
      <c r="Q243" s="51"/>
      <c r="R243" s="51"/>
      <c r="S243" s="51"/>
      <c r="T243" s="51"/>
      <c r="U243" s="51"/>
      <c r="V243" s="51"/>
      <c r="W243" s="52" t="str">
        <f t="array" ref="W243">IFERROR(INDEX(Pendencias!$A$2:$O$209,SMALL(IF(Pendencias!$B$2:$B$209=$F$1,ROW(Pendencias!$B$2:$B$209)-1),ROW(A247)),1),"")</f>
        <v/>
      </c>
      <c r="X243" s="52" t="str">
        <f t="array" ref="X243">IFERROR(INDEX(Pendencias!$A$2:$O$209,SMALL(IF(Pendencias!$B$2:$B$209=$F$1,ROW(Pendencias!$B$2:$B$209)-1),ROW(A247)),3),"")</f>
        <v/>
      </c>
      <c r="Y243" s="53" t="str">
        <f t="array" ref="Y243">IFERROR(INDEX(Pendencias!$A$2:$O$209,SMALL(IF(Pendencias!$B$2:$B$209=$F$1,ROW(Pendencias!$B$2:$B$209)-1),ROW(A247)),4),"")</f>
        <v/>
      </c>
      <c r="Z243" s="54" t="str">
        <f t="array" ref="Z243">IFERROR(INDEX(Pendencias!$A$2:$O$209,SMALL(IF(Pendencias!$B$2:$B$209=$F$1,ROW(Pendencias!$B$2:$B$209)-1),ROW(A247)),7),"")</f>
        <v/>
      </c>
      <c r="AA243" s="51" t="str">
        <f t="array" ref="AA243">IF(IFERROR(INDEX(Pendencias!$A$2:$O$209,SMALL(IF(Pendencias!$B$2:$B$209=$F$1,ROW(Pendencias!$B$2:$B$209)-1),ROW(A247)),9),"")=0,"",IFERROR(INDEX(Pendencias!$A$2:$O$209,SMALL(IF(Pendencias!$B$2:$B$209=$F$1,ROW(Pendencias!$B$2:$B$209)-1),ROW(A247)),9),""))</f>
        <v/>
      </c>
    </row>
    <row r="244" ht="15.75" customHeight="1">
      <c r="A244" s="331"/>
      <c r="B244" s="147"/>
      <c r="C244" s="329"/>
      <c r="D244" s="333"/>
      <c r="E244" s="334"/>
      <c r="F244" s="47"/>
      <c r="G244" s="47"/>
      <c r="H244" s="91"/>
      <c r="I244" s="328"/>
      <c r="J244" s="324"/>
      <c r="K244" s="51"/>
      <c r="L244" s="51"/>
      <c r="M244" s="51"/>
      <c r="N244" s="51"/>
      <c r="O244" s="51"/>
      <c r="P244" s="51"/>
      <c r="Q244" s="51"/>
      <c r="R244" s="51"/>
      <c r="S244" s="51"/>
      <c r="T244" s="51"/>
      <c r="U244" s="51"/>
      <c r="V244" s="51"/>
      <c r="W244" s="52" t="str">
        <f t="array" ref="W244">IFERROR(INDEX(Pendencias!$A$2:$O$209,SMALL(IF(Pendencias!$B$2:$B$209=$F$1,ROW(Pendencias!$B$2:$B$209)-1),ROW(A248)),1),"")</f>
        <v/>
      </c>
      <c r="X244" s="52" t="str">
        <f t="array" ref="X244">IFERROR(INDEX(Pendencias!$A$2:$O$209,SMALL(IF(Pendencias!$B$2:$B$209=$F$1,ROW(Pendencias!$B$2:$B$209)-1),ROW(A248)),3),"")</f>
        <v/>
      </c>
      <c r="Y244" s="53" t="str">
        <f t="array" ref="Y244">IFERROR(INDEX(Pendencias!$A$2:$O$209,SMALL(IF(Pendencias!$B$2:$B$209=$F$1,ROW(Pendencias!$B$2:$B$209)-1),ROW(A248)),4),"")</f>
        <v/>
      </c>
      <c r="Z244" s="54" t="str">
        <f t="array" ref="Z244">IFERROR(INDEX(Pendencias!$A$2:$O$209,SMALL(IF(Pendencias!$B$2:$B$209=$F$1,ROW(Pendencias!$B$2:$B$209)-1),ROW(A248)),7),"")</f>
        <v/>
      </c>
      <c r="AA244" s="51" t="str">
        <f t="array" ref="AA244">IF(IFERROR(INDEX(Pendencias!$A$2:$O$209,SMALL(IF(Pendencias!$B$2:$B$209=$F$1,ROW(Pendencias!$B$2:$B$209)-1),ROW(A248)),9),"")=0,"",IFERROR(INDEX(Pendencias!$A$2:$O$209,SMALL(IF(Pendencias!$B$2:$B$209=$F$1,ROW(Pendencias!$B$2:$B$209)-1),ROW(A248)),9),""))</f>
        <v/>
      </c>
    </row>
    <row r="245" ht="15.75" customHeight="1">
      <c r="A245" s="331"/>
      <c r="B245" s="147"/>
      <c r="C245" s="329"/>
      <c r="D245" s="333"/>
      <c r="E245" s="334"/>
      <c r="F245" s="47"/>
      <c r="G245" s="47"/>
      <c r="H245" s="91"/>
      <c r="I245" s="328"/>
      <c r="J245" s="324"/>
      <c r="K245" s="51"/>
      <c r="L245" s="51"/>
      <c r="M245" s="51"/>
      <c r="N245" s="51"/>
      <c r="O245" s="51"/>
      <c r="P245" s="51"/>
      <c r="Q245" s="51"/>
      <c r="R245" s="51"/>
      <c r="S245" s="51"/>
      <c r="T245" s="51"/>
      <c r="U245" s="51"/>
      <c r="V245" s="51"/>
      <c r="W245" s="52" t="str">
        <f t="array" ref="W245">IFERROR(INDEX(Pendencias!$A$2:$O$209,SMALL(IF(Pendencias!$B$2:$B$209=$F$1,ROW(Pendencias!$B$2:$B$209)-1),ROW(A249)),1),"")</f>
        <v/>
      </c>
      <c r="X245" s="52" t="str">
        <f t="array" ref="X245">IFERROR(INDEX(Pendencias!$A$2:$O$209,SMALL(IF(Pendencias!$B$2:$B$209=$F$1,ROW(Pendencias!$B$2:$B$209)-1),ROW(A249)),3),"")</f>
        <v/>
      </c>
      <c r="Y245" s="53" t="str">
        <f t="array" ref="Y245">IFERROR(INDEX(Pendencias!$A$2:$O$209,SMALL(IF(Pendencias!$B$2:$B$209=$F$1,ROW(Pendencias!$B$2:$B$209)-1),ROW(A249)),4),"")</f>
        <v/>
      </c>
      <c r="Z245" s="54" t="str">
        <f t="array" ref="Z245">IFERROR(INDEX(Pendencias!$A$2:$O$209,SMALL(IF(Pendencias!$B$2:$B$209=$F$1,ROW(Pendencias!$B$2:$B$209)-1),ROW(A249)),7),"")</f>
        <v/>
      </c>
      <c r="AA245" s="51" t="str">
        <f t="array" ref="AA245">IF(IFERROR(INDEX(Pendencias!$A$2:$O$209,SMALL(IF(Pendencias!$B$2:$B$209=$F$1,ROW(Pendencias!$B$2:$B$209)-1),ROW(A249)),9),"")=0,"",IFERROR(INDEX(Pendencias!$A$2:$O$209,SMALL(IF(Pendencias!$B$2:$B$209=$F$1,ROW(Pendencias!$B$2:$B$209)-1),ROW(A249)),9),""))</f>
        <v/>
      </c>
    </row>
    <row r="246" ht="15.75" customHeight="1">
      <c r="A246" s="331"/>
      <c r="B246" s="147"/>
      <c r="C246" s="329"/>
      <c r="D246" s="333"/>
      <c r="E246" s="334"/>
      <c r="F246" s="47"/>
      <c r="G246" s="47"/>
      <c r="H246" s="91"/>
      <c r="I246" s="328"/>
      <c r="J246" s="324"/>
      <c r="K246" s="51"/>
      <c r="L246" s="51"/>
      <c r="M246" s="51"/>
      <c r="N246" s="51"/>
      <c r="O246" s="51"/>
      <c r="P246" s="51"/>
      <c r="Q246" s="51"/>
      <c r="R246" s="51"/>
      <c r="S246" s="51"/>
      <c r="T246" s="51"/>
      <c r="U246" s="51"/>
      <c r="V246" s="51"/>
      <c r="W246" s="52" t="str">
        <f t="array" ref="W246">IFERROR(INDEX(Pendencias!$A$2:$O$209,SMALL(IF(Pendencias!$B$2:$B$209=$F$1,ROW(Pendencias!$B$2:$B$209)-1),ROW(A250)),1),"")</f>
        <v/>
      </c>
      <c r="X246" s="52" t="str">
        <f t="array" ref="X246">IFERROR(INDEX(Pendencias!$A$2:$O$209,SMALL(IF(Pendencias!$B$2:$B$209=$F$1,ROW(Pendencias!$B$2:$B$209)-1),ROW(A250)),3),"")</f>
        <v/>
      </c>
      <c r="Y246" s="53" t="str">
        <f t="array" ref="Y246">IFERROR(INDEX(Pendencias!$A$2:$O$209,SMALL(IF(Pendencias!$B$2:$B$209=$F$1,ROW(Pendencias!$B$2:$B$209)-1),ROW(A250)),4),"")</f>
        <v/>
      </c>
      <c r="Z246" s="54" t="str">
        <f t="array" ref="Z246">IFERROR(INDEX(Pendencias!$A$2:$O$209,SMALL(IF(Pendencias!$B$2:$B$209=$F$1,ROW(Pendencias!$B$2:$B$209)-1),ROW(A250)),7),"")</f>
        <v/>
      </c>
      <c r="AA246" s="51" t="str">
        <f t="array" ref="AA246">IF(IFERROR(INDEX(Pendencias!$A$2:$O$209,SMALL(IF(Pendencias!$B$2:$B$209=$F$1,ROW(Pendencias!$B$2:$B$209)-1),ROW(A250)),9),"")=0,"",IFERROR(INDEX(Pendencias!$A$2:$O$209,SMALL(IF(Pendencias!$B$2:$B$209=$F$1,ROW(Pendencias!$B$2:$B$209)-1),ROW(A250)),9),""))</f>
        <v/>
      </c>
    </row>
    <row r="247" ht="15.75" customHeight="1">
      <c r="A247" s="331"/>
      <c r="B247" s="147"/>
      <c r="C247" s="329"/>
      <c r="D247" s="333"/>
      <c r="E247" s="334"/>
      <c r="F247" s="47"/>
      <c r="G247" s="47"/>
      <c r="H247" s="91"/>
      <c r="I247" s="328"/>
      <c r="J247" s="324"/>
      <c r="K247" s="51"/>
      <c r="L247" s="51"/>
      <c r="M247" s="51"/>
      <c r="N247" s="51"/>
      <c r="O247" s="51"/>
      <c r="P247" s="51"/>
      <c r="Q247" s="51"/>
      <c r="R247" s="51"/>
      <c r="S247" s="51"/>
      <c r="T247" s="51"/>
      <c r="U247" s="51"/>
      <c r="V247" s="51"/>
      <c r="W247" s="52" t="str">
        <f t="array" ref="W247">IFERROR(INDEX(Pendencias!$A$2:$O$209,SMALL(IF(Pendencias!$B$2:$B$209=$F$1,ROW(Pendencias!$B$2:$B$209)-1),ROW(A251)),1),"")</f>
        <v/>
      </c>
      <c r="X247" s="52" t="str">
        <f t="array" ref="X247">IFERROR(INDEX(Pendencias!$A$2:$O$209,SMALL(IF(Pendencias!$B$2:$B$209=$F$1,ROW(Pendencias!$B$2:$B$209)-1),ROW(A251)),3),"")</f>
        <v/>
      </c>
      <c r="Y247" s="53" t="str">
        <f t="array" ref="Y247">IFERROR(INDEX(Pendencias!$A$2:$O$209,SMALL(IF(Pendencias!$B$2:$B$209=$F$1,ROW(Pendencias!$B$2:$B$209)-1),ROW(A251)),4),"")</f>
        <v/>
      </c>
      <c r="Z247" s="54" t="str">
        <f t="array" ref="Z247">IFERROR(INDEX(Pendencias!$A$2:$O$209,SMALL(IF(Pendencias!$B$2:$B$209=$F$1,ROW(Pendencias!$B$2:$B$209)-1),ROW(A251)),7),"")</f>
        <v/>
      </c>
      <c r="AA247" s="51" t="str">
        <f t="array" ref="AA247">IF(IFERROR(INDEX(Pendencias!$A$2:$O$209,SMALL(IF(Pendencias!$B$2:$B$209=$F$1,ROW(Pendencias!$B$2:$B$209)-1),ROW(A251)),9),"")=0,"",IFERROR(INDEX(Pendencias!$A$2:$O$209,SMALL(IF(Pendencias!$B$2:$B$209=$F$1,ROW(Pendencias!$B$2:$B$209)-1),ROW(A251)),9),""))</f>
        <v/>
      </c>
    </row>
    <row r="248" ht="15.75" customHeight="1">
      <c r="A248" s="331"/>
      <c r="B248" s="147"/>
      <c r="C248" s="329"/>
      <c r="D248" s="333"/>
      <c r="E248" s="334"/>
      <c r="F248" s="47"/>
      <c r="G248" s="47"/>
      <c r="H248" s="91"/>
      <c r="I248" s="328"/>
      <c r="J248" s="324"/>
      <c r="K248" s="51"/>
      <c r="L248" s="51"/>
      <c r="M248" s="51"/>
      <c r="N248" s="51"/>
      <c r="O248" s="51"/>
      <c r="P248" s="51"/>
      <c r="Q248" s="51"/>
      <c r="R248" s="51"/>
      <c r="S248" s="51"/>
      <c r="T248" s="51"/>
      <c r="U248" s="51"/>
      <c r="V248" s="51"/>
      <c r="W248" s="52" t="str">
        <f t="array" ref="W248">IFERROR(INDEX(Pendencias!$A$2:$O$209,SMALL(IF(Pendencias!$B$2:$B$209=$F$1,ROW(Pendencias!$B$2:$B$209)-1),ROW(A252)),1),"")</f>
        <v/>
      </c>
      <c r="X248" s="52" t="str">
        <f t="array" ref="X248">IFERROR(INDEX(Pendencias!$A$2:$O$209,SMALL(IF(Pendencias!$B$2:$B$209=$F$1,ROW(Pendencias!$B$2:$B$209)-1),ROW(A252)),3),"")</f>
        <v/>
      </c>
      <c r="Y248" s="53" t="str">
        <f t="array" ref="Y248">IFERROR(INDEX(Pendencias!$A$2:$O$209,SMALL(IF(Pendencias!$B$2:$B$209=$F$1,ROW(Pendencias!$B$2:$B$209)-1),ROW(A252)),4),"")</f>
        <v/>
      </c>
      <c r="Z248" s="54" t="str">
        <f t="array" ref="Z248">IFERROR(INDEX(Pendencias!$A$2:$O$209,SMALL(IF(Pendencias!$B$2:$B$209=$F$1,ROW(Pendencias!$B$2:$B$209)-1),ROW(A252)),7),"")</f>
        <v/>
      </c>
      <c r="AA248" s="51" t="str">
        <f t="array" ref="AA248">IF(IFERROR(INDEX(Pendencias!$A$2:$O$209,SMALL(IF(Pendencias!$B$2:$B$209=$F$1,ROW(Pendencias!$B$2:$B$209)-1),ROW(A252)),9),"")=0,"",IFERROR(INDEX(Pendencias!$A$2:$O$209,SMALL(IF(Pendencias!$B$2:$B$209=$F$1,ROW(Pendencias!$B$2:$B$209)-1),ROW(A252)),9),""))</f>
        <v/>
      </c>
    </row>
    <row r="249" ht="15.75" customHeight="1">
      <c r="A249" s="331"/>
      <c r="B249" s="147"/>
      <c r="C249" s="329"/>
      <c r="D249" s="333"/>
      <c r="E249" s="334"/>
      <c r="F249" s="47"/>
      <c r="G249" s="47"/>
      <c r="H249" s="91"/>
      <c r="I249" s="328"/>
      <c r="J249" s="324"/>
      <c r="K249" s="51"/>
      <c r="L249" s="51"/>
      <c r="M249" s="51"/>
      <c r="N249" s="51"/>
      <c r="O249" s="51"/>
      <c r="P249" s="51"/>
      <c r="Q249" s="51"/>
      <c r="R249" s="51"/>
      <c r="S249" s="51"/>
      <c r="T249" s="51"/>
      <c r="U249" s="51"/>
      <c r="V249" s="51"/>
      <c r="W249" s="52" t="str">
        <f t="array" ref="W249">IFERROR(INDEX(Pendencias!$A$2:$O$209,SMALL(IF(Pendencias!$B$2:$B$209=$F$1,ROW(Pendencias!$B$2:$B$209)-1),ROW(A253)),1),"")</f>
        <v/>
      </c>
      <c r="X249" s="52" t="str">
        <f t="array" ref="X249">IFERROR(INDEX(Pendencias!$A$2:$O$209,SMALL(IF(Pendencias!$B$2:$B$209=$F$1,ROW(Pendencias!$B$2:$B$209)-1),ROW(A253)),3),"")</f>
        <v/>
      </c>
      <c r="Y249" s="53" t="str">
        <f t="array" ref="Y249">IFERROR(INDEX(Pendencias!$A$2:$O$209,SMALL(IF(Pendencias!$B$2:$B$209=$F$1,ROW(Pendencias!$B$2:$B$209)-1),ROW(A253)),4),"")</f>
        <v/>
      </c>
      <c r="Z249" s="54" t="str">
        <f t="array" ref="Z249">IFERROR(INDEX(Pendencias!$A$2:$O$209,SMALL(IF(Pendencias!$B$2:$B$209=$F$1,ROW(Pendencias!$B$2:$B$209)-1),ROW(A253)),7),"")</f>
        <v/>
      </c>
      <c r="AA249" s="51" t="str">
        <f t="array" ref="AA249">IF(IFERROR(INDEX(Pendencias!$A$2:$O$209,SMALL(IF(Pendencias!$B$2:$B$209=$F$1,ROW(Pendencias!$B$2:$B$209)-1),ROW(A253)),9),"")=0,"",IFERROR(INDEX(Pendencias!$A$2:$O$209,SMALL(IF(Pendencias!$B$2:$B$209=$F$1,ROW(Pendencias!$B$2:$B$209)-1),ROW(A253)),9),""))</f>
        <v/>
      </c>
    </row>
    <row r="250" ht="15.75" customHeight="1">
      <c r="A250" s="331"/>
      <c r="B250" s="147"/>
      <c r="C250" s="329"/>
      <c r="D250" s="333"/>
      <c r="E250" s="334"/>
      <c r="F250" s="47"/>
      <c r="G250" s="47"/>
      <c r="H250" s="91"/>
      <c r="I250" s="328"/>
      <c r="J250" s="324"/>
      <c r="K250" s="51"/>
      <c r="L250" s="51"/>
      <c r="M250" s="51"/>
      <c r="N250" s="51"/>
      <c r="O250" s="51"/>
      <c r="P250" s="51"/>
      <c r="Q250" s="51"/>
      <c r="R250" s="51"/>
      <c r="S250" s="51"/>
      <c r="T250" s="51"/>
      <c r="U250" s="51"/>
      <c r="V250" s="51"/>
      <c r="W250" s="52" t="str">
        <f t="array" ref="W250">IFERROR(INDEX(Pendencias!$A$2:$O$209,SMALL(IF(Pendencias!$B$2:$B$209=$F$1,ROW(Pendencias!$B$2:$B$209)-1),ROW(A254)),1),"")</f>
        <v/>
      </c>
      <c r="X250" s="52" t="str">
        <f t="array" ref="X250">IFERROR(INDEX(Pendencias!$A$2:$O$209,SMALL(IF(Pendencias!$B$2:$B$209=$F$1,ROW(Pendencias!$B$2:$B$209)-1),ROW(A254)),3),"")</f>
        <v/>
      </c>
      <c r="Y250" s="53" t="str">
        <f t="array" ref="Y250">IFERROR(INDEX(Pendencias!$A$2:$O$209,SMALL(IF(Pendencias!$B$2:$B$209=$F$1,ROW(Pendencias!$B$2:$B$209)-1),ROW(A254)),4),"")</f>
        <v/>
      </c>
      <c r="Z250" s="54" t="str">
        <f t="array" ref="Z250">IFERROR(INDEX(Pendencias!$A$2:$O$209,SMALL(IF(Pendencias!$B$2:$B$209=$F$1,ROW(Pendencias!$B$2:$B$209)-1),ROW(A254)),7),"")</f>
        <v/>
      </c>
      <c r="AA250" s="51" t="str">
        <f t="array" ref="AA250">IF(IFERROR(INDEX(Pendencias!$A$2:$O$209,SMALL(IF(Pendencias!$B$2:$B$209=$F$1,ROW(Pendencias!$B$2:$B$209)-1),ROW(A254)),9),"")=0,"",IFERROR(INDEX(Pendencias!$A$2:$O$209,SMALL(IF(Pendencias!$B$2:$B$209=$F$1,ROW(Pendencias!$B$2:$B$209)-1),ROW(A254)),9),""))</f>
        <v/>
      </c>
    </row>
    <row r="251" ht="15.75" customHeight="1">
      <c r="A251" s="331"/>
      <c r="B251" s="147"/>
      <c r="C251" s="335"/>
      <c r="D251" s="336"/>
      <c r="E251" s="334"/>
      <c r="F251" s="47"/>
      <c r="G251" s="47"/>
      <c r="H251" s="91"/>
      <c r="I251" s="337"/>
      <c r="J251" s="338"/>
      <c r="K251" s="51"/>
      <c r="L251" s="51"/>
      <c r="M251" s="51"/>
      <c r="N251" s="51"/>
      <c r="O251" s="51"/>
      <c r="P251" s="51"/>
      <c r="Q251" s="51"/>
      <c r="R251" s="51"/>
      <c r="S251" s="51"/>
      <c r="T251" s="51"/>
      <c r="U251" s="51"/>
      <c r="V251" s="51"/>
      <c r="W251" s="52" t="str">
        <f t="array" ref="W251">IFERROR(INDEX(Pendencias!$A$2:$O$209,SMALL(IF(Pendencias!$B$2:$B$209=$F$1,ROW(Pendencias!$B$2:$B$209)-1),ROW(A255)),1),"")</f>
        <v/>
      </c>
      <c r="X251" s="52" t="str">
        <f t="array" ref="X251">IFERROR(INDEX(Pendencias!$A$2:$O$209,SMALL(IF(Pendencias!$B$2:$B$209=$F$1,ROW(Pendencias!$B$2:$B$209)-1),ROW(A255)),3),"")</f>
        <v/>
      </c>
      <c r="Y251" s="53" t="str">
        <f t="array" ref="Y251">IFERROR(INDEX(Pendencias!$A$2:$O$209,SMALL(IF(Pendencias!$B$2:$B$209=$F$1,ROW(Pendencias!$B$2:$B$209)-1),ROW(A255)),4),"")</f>
        <v/>
      </c>
      <c r="Z251" s="54" t="str">
        <f t="array" ref="Z251">IFERROR(INDEX(Pendencias!$A$2:$O$209,SMALL(IF(Pendencias!$B$2:$B$209=$F$1,ROW(Pendencias!$B$2:$B$209)-1),ROW(A255)),7),"")</f>
        <v/>
      </c>
      <c r="AA251" s="51" t="str">
        <f t="array" ref="AA251">IF(IFERROR(INDEX(Pendencias!$A$2:$O$209,SMALL(IF(Pendencias!$B$2:$B$209=$F$1,ROW(Pendencias!$B$2:$B$209)-1),ROW(A255)),9),"")=0,"",IFERROR(INDEX(Pendencias!$A$2:$O$209,SMALL(IF(Pendencias!$B$2:$B$209=$F$1,ROW(Pendencias!$B$2:$B$209)-1),ROW(A255)),9),""))</f>
        <v/>
      </c>
    </row>
    <row r="252" ht="15.75" customHeight="1">
      <c r="A252" s="339" t="s">
        <v>3428</v>
      </c>
      <c r="B252" s="47"/>
      <c r="C252" s="47"/>
      <c r="D252" s="47"/>
      <c r="E252" s="91"/>
      <c r="F252" s="339" t="s">
        <v>3429</v>
      </c>
      <c r="G252" s="47"/>
      <c r="H252" s="47"/>
      <c r="I252" s="47"/>
      <c r="J252" s="91"/>
      <c r="K252" s="51"/>
      <c r="L252" s="51"/>
      <c r="M252" s="51"/>
      <c r="N252" s="51"/>
      <c r="O252" s="51"/>
      <c r="P252" s="51"/>
      <c r="Q252" s="51"/>
      <c r="R252" s="51"/>
      <c r="S252" s="51"/>
      <c r="T252" s="51"/>
      <c r="U252" s="51"/>
      <c r="V252" s="51"/>
      <c r="W252" s="52" t="str">
        <f t="array" ref="W252">IFERROR(INDEX(Pendencias!$A$2:$O$209,SMALL(IF(Pendencias!$B$2:$B$209=$F$1,ROW(Pendencias!$B$2:$B$209)-1),ROW(A256)),1),"")</f>
        <v/>
      </c>
      <c r="X252" s="52" t="str">
        <f t="array" ref="X252">IFERROR(INDEX(Pendencias!$A$2:$O$209,SMALL(IF(Pendencias!$B$2:$B$209=$F$1,ROW(Pendencias!$B$2:$B$209)-1),ROW(A256)),3),"")</f>
        <v/>
      </c>
      <c r="Y252" s="53" t="str">
        <f t="array" ref="Y252">IFERROR(INDEX(Pendencias!$A$2:$O$209,SMALL(IF(Pendencias!$B$2:$B$209=$F$1,ROW(Pendencias!$B$2:$B$209)-1),ROW(A256)),4),"")</f>
        <v/>
      </c>
      <c r="Z252" s="54" t="str">
        <f t="array" ref="Z252">IFERROR(INDEX(Pendencias!$A$2:$O$209,SMALL(IF(Pendencias!$B$2:$B$209=$F$1,ROW(Pendencias!$B$2:$B$209)-1),ROW(A256)),7),"")</f>
        <v/>
      </c>
      <c r="AA252" s="51" t="str">
        <f t="array" ref="AA252">IF(IFERROR(INDEX(Pendencias!$A$2:$O$209,SMALL(IF(Pendencias!$B$2:$B$209=$F$1,ROW(Pendencias!$B$2:$B$209)-1),ROW(A256)),9),"")=0,"",IFERROR(INDEX(Pendencias!$A$2:$O$209,SMALL(IF(Pendencias!$B$2:$B$209=$F$1,ROW(Pendencias!$B$2:$B$209)-1),ROW(A256)),9),""))</f>
        <v/>
      </c>
    </row>
    <row r="253" ht="15.75" customHeight="1">
      <c r="A253" s="339" t="s">
        <v>3430</v>
      </c>
      <c r="B253" s="91"/>
      <c r="C253" s="340"/>
      <c r="D253" s="47"/>
      <c r="E253" s="91"/>
      <c r="F253" s="339" t="s">
        <v>3430</v>
      </c>
      <c r="G253" s="91"/>
      <c r="H253" s="340"/>
      <c r="I253" s="47"/>
      <c r="J253" s="91"/>
      <c r="K253" s="51"/>
      <c r="L253" s="51"/>
      <c r="M253" s="51"/>
      <c r="N253" s="51"/>
      <c r="O253" s="51"/>
      <c r="P253" s="51"/>
      <c r="Q253" s="51"/>
      <c r="R253" s="51"/>
      <c r="S253" s="51"/>
      <c r="T253" s="51"/>
      <c r="U253" s="51"/>
      <c r="V253" s="51"/>
      <c r="W253" s="52" t="str">
        <f t="array" ref="W253">IFERROR(INDEX(Pendencias!$A$2:$O$209,SMALL(IF(Pendencias!$B$2:$B$209=$F$1,ROW(Pendencias!$B$2:$B$209)-1),ROW(A257)),1),"")</f>
        <v/>
      </c>
      <c r="X253" s="52" t="str">
        <f t="array" ref="X253">IFERROR(INDEX(Pendencias!$A$2:$O$209,SMALL(IF(Pendencias!$B$2:$B$209=$F$1,ROW(Pendencias!$B$2:$B$209)-1),ROW(A257)),3),"")</f>
        <v/>
      </c>
      <c r="Y253" s="53" t="str">
        <f t="array" ref="Y253">IFERROR(INDEX(Pendencias!$A$2:$O$209,SMALL(IF(Pendencias!$B$2:$B$209=$F$1,ROW(Pendencias!$B$2:$B$209)-1),ROW(A257)),4),"")</f>
        <v/>
      </c>
      <c r="Z253" s="54" t="str">
        <f t="array" ref="Z253">IFERROR(INDEX(Pendencias!$A$2:$O$209,SMALL(IF(Pendencias!$B$2:$B$209=$F$1,ROW(Pendencias!$B$2:$B$209)-1),ROW(A257)),7),"")</f>
        <v/>
      </c>
      <c r="AA253" s="51" t="str">
        <f t="array" ref="AA253">IF(IFERROR(INDEX(Pendencias!$A$2:$O$209,SMALL(IF(Pendencias!$B$2:$B$209=$F$1,ROW(Pendencias!$B$2:$B$209)-1),ROW(A257)),9),"")=0,"",IFERROR(INDEX(Pendencias!$A$2:$O$209,SMALL(IF(Pendencias!$B$2:$B$209=$F$1,ROW(Pendencias!$B$2:$B$209)-1),ROW(A257)),9),""))</f>
        <v/>
      </c>
    </row>
    <row r="254" ht="15.75" customHeight="1">
      <c r="A254" s="339" t="s">
        <v>3431</v>
      </c>
      <c r="B254" s="91"/>
      <c r="C254" s="340"/>
      <c r="D254" s="47"/>
      <c r="E254" s="91"/>
      <c r="F254" s="339" t="s">
        <v>3431</v>
      </c>
      <c r="G254" s="91"/>
      <c r="H254" s="340"/>
      <c r="I254" s="47"/>
      <c r="J254" s="91"/>
      <c r="K254" s="51"/>
      <c r="L254" s="51"/>
      <c r="M254" s="51"/>
      <c r="N254" s="51"/>
      <c r="O254" s="51"/>
      <c r="P254" s="51"/>
      <c r="Q254" s="51"/>
      <c r="R254" s="51"/>
      <c r="S254" s="51"/>
      <c r="T254" s="51"/>
      <c r="U254" s="51"/>
      <c r="V254" s="51"/>
      <c r="W254" s="52" t="str">
        <f t="array" ref="W254">IFERROR(INDEX(Pendencias!$A$2:$O$209,SMALL(IF(Pendencias!$B$2:$B$209=$F$1,ROW(Pendencias!$B$2:$B$209)-1),ROW(A258)),1),"")</f>
        <v/>
      </c>
      <c r="X254" s="52" t="str">
        <f t="array" ref="X254">IFERROR(INDEX(Pendencias!$A$2:$O$209,SMALL(IF(Pendencias!$B$2:$B$209=$F$1,ROW(Pendencias!$B$2:$B$209)-1),ROW(A258)),3),"")</f>
        <v/>
      </c>
      <c r="Y254" s="53" t="str">
        <f t="array" ref="Y254">IFERROR(INDEX(Pendencias!$A$2:$O$209,SMALL(IF(Pendencias!$B$2:$B$209=$F$1,ROW(Pendencias!$B$2:$B$209)-1),ROW(A258)),4),"")</f>
        <v/>
      </c>
      <c r="Z254" s="54" t="str">
        <f t="array" ref="Z254">IFERROR(INDEX(Pendencias!$A$2:$O$209,SMALL(IF(Pendencias!$B$2:$B$209=$F$1,ROW(Pendencias!$B$2:$B$209)-1),ROW(A258)),7),"")</f>
        <v/>
      </c>
      <c r="AA254" s="51" t="str">
        <f t="array" ref="AA254">IF(IFERROR(INDEX(Pendencias!$A$2:$O$209,SMALL(IF(Pendencias!$B$2:$B$209=$F$1,ROW(Pendencias!$B$2:$B$209)-1),ROW(A258)),9),"")=0,"",IFERROR(INDEX(Pendencias!$A$2:$O$209,SMALL(IF(Pendencias!$B$2:$B$209=$F$1,ROW(Pendencias!$B$2:$B$209)-1),ROW(A258)),9),""))</f>
        <v/>
      </c>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400">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H152:J152"/>
    <mergeCell ref="H153:J153"/>
    <mergeCell ref="A207:E207"/>
    <mergeCell ref="A208:E208"/>
    <mergeCell ref="A209:B209"/>
    <mergeCell ref="D209:E209"/>
    <mergeCell ref="C211:D211"/>
    <mergeCell ref="E211:H211"/>
    <mergeCell ref="A213:B213"/>
    <mergeCell ref="A214:B214"/>
    <mergeCell ref="E214:H214"/>
    <mergeCell ref="A215:B215"/>
    <mergeCell ref="E215:H215"/>
    <mergeCell ref="A216:B216"/>
    <mergeCell ref="E216:H216"/>
    <mergeCell ref="E217:H217"/>
    <mergeCell ref="H147:J147"/>
    <mergeCell ref="H148:J148"/>
    <mergeCell ref="A149:E149"/>
    <mergeCell ref="H149:J149"/>
    <mergeCell ref="A150:E150"/>
    <mergeCell ref="H150:J150"/>
    <mergeCell ref="H151:J151"/>
    <mergeCell ref="A151:E151"/>
    <mergeCell ref="A152:E152"/>
    <mergeCell ref="A153:E153"/>
    <mergeCell ref="A155:J155"/>
    <mergeCell ref="D156:E156"/>
    <mergeCell ref="F156:H156"/>
    <mergeCell ref="I156:J156"/>
    <mergeCell ref="F158:H158"/>
    <mergeCell ref="I158:J158"/>
    <mergeCell ref="A156:C156"/>
    <mergeCell ref="A157:C157"/>
    <mergeCell ref="D157:E157"/>
    <mergeCell ref="F157:H157"/>
    <mergeCell ref="I157:J157"/>
    <mergeCell ref="A158:C158"/>
    <mergeCell ref="D158:E158"/>
    <mergeCell ref="A161:E161"/>
    <mergeCell ref="G161:I161"/>
    <mergeCell ref="A162:J162"/>
    <mergeCell ref="A163:J197"/>
    <mergeCell ref="A198:J198"/>
    <mergeCell ref="A199:J199"/>
    <mergeCell ref="F207:J207"/>
    <mergeCell ref="F208:J208"/>
    <mergeCell ref="E212:H212"/>
    <mergeCell ref="E213:H213"/>
    <mergeCell ref="A225:B225"/>
    <mergeCell ref="A226:B226"/>
    <mergeCell ref="A227:B227"/>
    <mergeCell ref="A237:B237"/>
    <mergeCell ref="A238:B238"/>
    <mergeCell ref="A239:B239"/>
    <mergeCell ref="A240:B240"/>
    <mergeCell ref="A241:B241"/>
    <mergeCell ref="A242:B242"/>
    <mergeCell ref="A243:B243"/>
    <mergeCell ref="A253:B253"/>
    <mergeCell ref="A254:B254"/>
    <mergeCell ref="A244:B244"/>
    <mergeCell ref="A245:B245"/>
    <mergeCell ref="A246:B246"/>
    <mergeCell ref="A247:B247"/>
    <mergeCell ref="A248:B248"/>
    <mergeCell ref="A249:B249"/>
    <mergeCell ref="A250:B250"/>
    <mergeCell ref="A222:B222"/>
    <mergeCell ref="E222:H222"/>
    <mergeCell ref="A223:B223"/>
    <mergeCell ref="E223:H223"/>
    <mergeCell ref="A224:B224"/>
    <mergeCell ref="E224:H224"/>
    <mergeCell ref="E225:H225"/>
    <mergeCell ref="E226:H226"/>
    <mergeCell ref="E227:H227"/>
    <mergeCell ref="A228:B228"/>
    <mergeCell ref="E228:H228"/>
    <mergeCell ref="A229:B229"/>
    <mergeCell ref="E229:H229"/>
    <mergeCell ref="E230:H230"/>
    <mergeCell ref="A230:B230"/>
    <mergeCell ref="A231:B231"/>
    <mergeCell ref="A232:B232"/>
    <mergeCell ref="A233:B233"/>
    <mergeCell ref="A234:B234"/>
    <mergeCell ref="A235:B235"/>
    <mergeCell ref="A236:B236"/>
    <mergeCell ref="E231:H231"/>
    <mergeCell ref="E232:H232"/>
    <mergeCell ref="E233:H233"/>
    <mergeCell ref="E234:H234"/>
    <mergeCell ref="E235:H235"/>
    <mergeCell ref="E236:H236"/>
    <mergeCell ref="E237:H237"/>
    <mergeCell ref="E245:H245"/>
    <mergeCell ref="E246:H246"/>
    <mergeCell ref="E247:H247"/>
    <mergeCell ref="E248:H248"/>
    <mergeCell ref="E249:H249"/>
    <mergeCell ref="E250:H250"/>
    <mergeCell ref="E251:H251"/>
    <mergeCell ref="E238:H238"/>
    <mergeCell ref="E239:H239"/>
    <mergeCell ref="E240:H240"/>
    <mergeCell ref="E241:H241"/>
    <mergeCell ref="E242:H242"/>
    <mergeCell ref="E243:H243"/>
    <mergeCell ref="E244:H244"/>
    <mergeCell ref="F254:G254"/>
    <mergeCell ref="H254:J254"/>
    <mergeCell ref="A251:B251"/>
    <mergeCell ref="A252:E252"/>
    <mergeCell ref="F252:J252"/>
    <mergeCell ref="C253:E253"/>
    <mergeCell ref="F253:G253"/>
    <mergeCell ref="H253:J253"/>
    <mergeCell ref="C254:E254"/>
    <mergeCell ref="H121:J121"/>
    <mergeCell ref="H122:J122"/>
    <mergeCell ref="A117:J118"/>
    <mergeCell ref="A119:E119"/>
    <mergeCell ref="H119:J119"/>
    <mergeCell ref="A120:E120"/>
    <mergeCell ref="H120:J120"/>
    <mergeCell ref="A121:E121"/>
    <mergeCell ref="A122:E122"/>
    <mergeCell ref="A126:E126"/>
    <mergeCell ref="A127:E127"/>
    <mergeCell ref="A128:E128"/>
    <mergeCell ref="A123:E123"/>
    <mergeCell ref="H123:J123"/>
    <mergeCell ref="A124:E124"/>
    <mergeCell ref="H124:J124"/>
    <mergeCell ref="A125:E125"/>
    <mergeCell ref="H125:J125"/>
    <mergeCell ref="H126:J126"/>
    <mergeCell ref="A131:E131"/>
    <mergeCell ref="A132:E132"/>
    <mergeCell ref="A133:E133"/>
    <mergeCell ref="H127:J127"/>
    <mergeCell ref="H128:J128"/>
    <mergeCell ref="A129:E129"/>
    <mergeCell ref="H129:J129"/>
    <mergeCell ref="A130:E130"/>
    <mergeCell ref="H130:J130"/>
    <mergeCell ref="H131:J131"/>
    <mergeCell ref="A136:E136"/>
    <mergeCell ref="A137:E137"/>
    <mergeCell ref="A138:E138"/>
    <mergeCell ref="H132:J132"/>
    <mergeCell ref="H133:J133"/>
    <mergeCell ref="A134:E134"/>
    <mergeCell ref="H134:J134"/>
    <mergeCell ref="A135:E135"/>
    <mergeCell ref="H135:J135"/>
    <mergeCell ref="H136:J136"/>
    <mergeCell ref="A141:E141"/>
    <mergeCell ref="A142:E142"/>
    <mergeCell ref="A143:E143"/>
    <mergeCell ref="H137:J137"/>
    <mergeCell ref="H138:J138"/>
    <mergeCell ref="A139:E139"/>
    <mergeCell ref="H139:J139"/>
    <mergeCell ref="A140:E140"/>
    <mergeCell ref="H140:J140"/>
    <mergeCell ref="H141:J141"/>
    <mergeCell ref="A146:E146"/>
    <mergeCell ref="A147:E147"/>
    <mergeCell ref="A148:E148"/>
    <mergeCell ref="H142:J142"/>
    <mergeCell ref="H143:J143"/>
    <mergeCell ref="A144:E144"/>
    <mergeCell ref="H144:J144"/>
    <mergeCell ref="A145:E145"/>
    <mergeCell ref="H145:J145"/>
    <mergeCell ref="H146:J146"/>
    <mergeCell ref="E220:H220"/>
    <mergeCell ref="E221:H221"/>
    <mergeCell ref="A217:B217"/>
    <mergeCell ref="A218:B218"/>
    <mergeCell ref="E218:H218"/>
    <mergeCell ref="A219:B219"/>
    <mergeCell ref="E219:H219"/>
    <mergeCell ref="A220:B220"/>
    <mergeCell ref="A221:B221"/>
  </mergeCells>
  <conditionalFormatting sqref="I1">
    <cfRule type="containsText" dxfId="0" priority="1" operator="containsText" text="DESATIVADA">
      <formula>NOT(ISERROR(SEARCH(("DESATIVADA"),(I1))))</formula>
    </cfRule>
  </conditionalFormatting>
  <dataValidations>
    <dataValidation type="list" allowBlank="1" showErrorMessage="1" sqref="F106:F111">
      <formula1>'FichaCampoV2-POF'!TAB_ITEM</formula1>
    </dataValidation>
    <dataValidation type="list" allowBlank="1" showErrorMessage="1" sqref="D106:D111">
      <formula1>'FichaCampoV2-POF'!TAB_FALHA</formula1>
    </dataValidation>
    <dataValidation type="list" allowBlank="1" showErrorMessage="1" sqref="F1">
      <formula1>ESTACOES</formula1>
    </dataValidation>
    <dataValidation type="list" allowBlank="1" showErrorMessage="1" sqref="A120:A153">
      <formula1>'FichaCampoV2-POF'!ItemCadastrado</formula1>
    </dataValidation>
  </dataValidations>
  <printOptions/>
  <pageMargins bottom="0.7875" footer="0.0" header="0.0" left="0.511805555555556" right="0.511805555555556" top="0.78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44" t="s">
        <v>3432</v>
      </c>
      <c r="B1" s="45"/>
      <c r="C1" s="45"/>
      <c r="D1" s="45"/>
      <c r="E1" s="45" t="s">
        <v>3270</v>
      </c>
      <c r="F1" s="341" t="s">
        <v>3433</v>
      </c>
      <c r="G1" s="57"/>
      <c r="H1" s="342" t="s">
        <v>3434</v>
      </c>
      <c r="I1" s="342" t="s">
        <v>3435</v>
      </c>
      <c r="J1" s="50" t="s">
        <v>3436</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343" t="s">
        <v>3437</v>
      </c>
      <c r="B2" s="194"/>
      <c r="C2" s="344"/>
      <c r="D2" s="345" t="s">
        <v>3438</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c r="A3" s="55" t="s">
        <v>3439</v>
      </c>
      <c r="B3" s="346"/>
      <c r="C3" s="347"/>
      <c r="D3" s="348" t="s">
        <v>3440</v>
      </c>
      <c r="E3" s="105"/>
      <c r="F3" s="349"/>
      <c r="G3" s="119"/>
      <c r="H3" s="350" t="s">
        <v>3441</v>
      </c>
      <c r="I3" s="351"/>
      <c r="J3" s="351"/>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352" t="s">
        <v>3442</v>
      </c>
      <c r="B4" s="346"/>
      <c r="C4" s="346"/>
      <c r="D4" s="353" t="s">
        <v>3443</v>
      </c>
      <c r="E4" s="91"/>
      <c r="F4" s="354"/>
      <c r="G4" s="91"/>
      <c r="H4" s="355" t="s">
        <v>3444</v>
      </c>
      <c r="I4" s="356"/>
      <c r="J4" s="356"/>
      <c r="K4" s="51"/>
      <c r="L4" s="62"/>
      <c r="M4" s="62"/>
      <c r="N4" s="62"/>
      <c r="O4" s="51"/>
      <c r="P4" s="51"/>
      <c r="Q4" s="51"/>
      <c r="R4" s="51"/>
      <c r="S4" s="51"/>
      <c r="T4" s="51"/>
      <c r="U4" s="51"/>
      <c r="V4" s="51"/>
      <c r="W4" s="52"/>
      <c r="X4" s="52"/>
      <c r="Y4" s="53"/>
      <c r="Z4" s="54"/>
      <c r="AA4" s="51"/>
    </row>
    <row r="5">
      <c r="A5" s="69" t="s">
        <v>3274</v>
      </c>
      <c r="B5" s="172" t="s">
        <v>3275</v>
      </c>
      <c r="C5" s="47"/>
      <c r="D5" s="47"/>
      <c r="E5" s="47"/>
      <c r="F5" s="47"/>
      <c r="G5" s="47"/>
      <c r="H5" s="47"/>
      <c r="I5" s="91"/>
      <c r="J5" s="73" t="s">
        <v>3445</v>
      </c>
      <c r="K5" s="51"/>
      <c r="L5" s="62"/>
      <c r="M5" s="62"/>
      <c r="N5" s="62"/>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4">
        <v>1.0</v>
      </c>
      <c r="B6" s="78" t="s">
        <v>3446</v>
      </c>
      <c r="C6" s="79"/>
      <c r="D6" s="79"/>
      <c r="E6" s="79"/>
      <c r="F6" s="79"/>
      <c r="G6" s="79"/>
      <c r="H6" s="79"/>
      <c r="I6" s="80"/>
      <c r="J6" s="357" t="s">
        <v>3447</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v>2.0</v>
      </c>
      <c r="B7" s="78" t="s">
        <v>3448</v>
      </c>
      <c r="C7" s="79"/>
      <c r="D7" s="79"/>
      <c r="E7" s="79"/>
      <c r="F7" s="79"/>
      <c r="G7" s="79"/>
      <c r="H7" s="79"/>
      <c r="I7" s="80"/>
      <c r="J7" s="358" t="s">
        <v>3447</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v>3.0</v>
      </c>
      <c r="B8" s="78" t="s">
        <v>3449</v>
      </c>
      <c r="C8" s="79"/>
      <c r="D8" s="79"/>
      <c r="E8" s="79"/>
      <c r="F8" s="79"/>
      <c r="G8" s="79"/>
      <c r="H8" s="79"/>
      <c r="I8" s="80"/>
      <c r="J8" s="358" t="s">
        <v>3447</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v>4.0</v>
      </c>
      <c r="B9" s="78" t="s">
        <v>3450</v>
      </c>
      <c r="C9" s="79"/>
      <c r="D9" s="79"/>
      <c r="E9" s="79"/>
      <c r="F9" s="79"/>
      <c r="G9" s="79"/>
      <c r="H9" s="79"/>
      <c r="I9" s="80"/>
      <c r="J9" s="358" t="s">
        <v>3447</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v>5.0</v>
      </c>
      <c r="B10" s="78" t="s">
        <v>3451</v>
      </c>
      <c r="C10" s="79"/>
      <c r="D10" s="79"/>
      <c r="E10" s="79"/>
      <c r="F10" s="79"/>
      <c r="G10" s="79"/>
      <c r="H10" s="79"/>
      <c r="I10" s="80"/>
      <c r="J10" s="358" t="s">
        <v>3447</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v>6.0</v>
      </c>
      <c r="B11" s="78" t="s">
        <v>3452</v>
      </c>
      <c r="C11" s="79"/>
      <c r="D11" s="79"/>
      <c r="E11" s="79"/>
      <c r="F11" s="79"/>
      <c r="G11" s="79"/>
      <c r="H11" s="79"/>
      <c r="I11" s="80"/>
      <c r="J11" s="81"/>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v>7.0</v>
      </c>
      <c r="B12" s="78" t="s">
        <v>3453</v>
      </c>
      <c r="C12" s="79"/>
      <c r="D12" s="79"/>
      <c r="E12" s="79"/>
      <c r="F12" s="79"/>
      <c r="G12" s="79"/>
      <c r="H12" s="79"/>
      <c r="I12" s="80"/>
      <c r="J12" s="81"/>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v>8.0</v>
      </c>
      <c r="B13" s="78" t="s">
        <v>3454</v>
      </c>
      <c r="C13" s="79"/>
      <c r="D13" s="79"/>
      <c r="E13" s="79"/>
      <c r="F13" s="79"/>
      <c r="G13" s="79"/>
      <c r="H13" s="79"/>
      <c r="I13" s="80"/>
      <c r="J13" s="81"/>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v>9.0</v>
      </c>
      <c r="B14" s="78" t="s">
        <v>3455</v>
      </c>
      <c r="C14" s="79"/>
      <c r="D14" s="79"/>
      <c r="E14" s="79"/>
      <c r="F14" s="79"/>
      <c r="G14" s="79"/>
      <c r="H14" s="79"/>
      <c r="I14" s="80"/>
      <c r="J14" s="81"/>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77">
        <v>10.0</v>
      </c>
      <c r="B15" s="78" t="s">
        <v>3456</v>
      </c>
      <c r="C15" s="79"/>
      <c r="D15" s="79"/>
      <c r="E15" s="79"/>
      <c r="F15" s="79"/>
      <c r="G15" s="79"/>
      <c r="H15" s="79"/>
      <c r="I15" s="80"/>
      <c r="J15" s="81"/>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22.5" customHeight="1">
      <c r="A16" s="77">
        <v>11.0</v>
      </c>
      <c r="B16" s="78" t="s">
        <v>3457</v>
      </c>
      <c r="C16" s="79"/>
      <c r="D16" s="79"/>
      <c r="E16" s="79"/>
      <c r="F16" s="79"/>
      <c r="G16" s="79"/>
      <c r="H16" s="79"/>
      <c r="I16" s="80"/>
      <c r="J16" s="81"/>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22.5" customHeight="1">
      <c r="A17" s="77">
        <v>12.0</v>
      </c>
      <c r="B17" s="359" t="s">
        <v>3458</v>
      </c>
      <c r="C17" s="79"/>
      <c r="D17" s="79"/>
      <c r="E17" s="79"/>
      <c r="F17" s="79"/>
      <c r="G17" s="79"/>
      <c r="H17" s="79"/>
      <c r="I17" s="80"/>
      <c r="J17" s="81"/>
      <c r="K17" s="51"/>
      <c r="L17" s="51"/>
      <c r="M17" s="51"/>
      <c r="N17" s="51"/>
      <c r="O17" s="51"/>
      <c r="P17" s="51"/>
      <c r="Q17" s="51"/>
      <c r="R17" s="51"/>
      <c r="S17" s="51"/>
      <c r="T17" s="51"/>
      <c r="U17" s="51"/>
      <c r="V17" s="51"/>
      <c r="W17" s="52"/>
      <c r="X17" s="52"/>
      <c r="Y17" s="53"/>
      <c r="Z17" s="54"/>
      <c r="AA17" s="51"/>
    </row>
    <row r="18" ht="22.5" customHeight="1">
      <c r="A18" s="77">
        <v>13.0</v>
      </c>
      <c r="B18" s="359" t="s">
        <v>3459</v>
      </c>
      <c r="C18" s="79"/>
      <c r="D18" s="79"/>
      <c r="E18" s="79"/>
      <c r="F18" s="79"/>
      <c r="G18" s="79"/>
      <c r="H18" s="79"/>
      <c r="I18" s="80"/>
      <c r="J18" s="81"/>
      <c r="K18" s="51"/>
      <c r="L18" s="51"/>
      <c r="M18" s="51"/>
      <c r="N18" s="51"/>
      <c r="O18" s="51"/>
      <c r="P18" s="51"/>
      <c r="Q18" s="51"/>
      <c r="R18" s="51"/>
      <c r="S18" s="51"/>
      <c r="T18" s="51"/>
      <c r="U18" s="51"/>
      <c r="V18" s="51"/>
      <c r="W18" s="52"/>
      <c r="X18" s="52"/>
      <c r="Y18" s="53"/>
      <c r="Z18" s="54"/>
      <c r="AA18" s="51"/>
    </row>
    <row r="19" ht="22.5" customHeight="1">
      <c r="A19" s="77">
        <v>14.0</v>
      </c>
      <c r="B19" s="359" t="s">
        <v>3460</v>
      </c>
      <c r="C19" s="79"/>
      <c r="D19" s="79"/>
      <c r="E19" s="79"/>
      <c r="F19" s="79"/>
      <c r="G19" s="79"/>
      <c r="H19" s="79"/>
      <c r="I19" s="80"/>
      <c r="J19" s="81"/>
      <c r="K19" s="51"/>
      <c r="L19" s="51"/>
      <c r="M19" s="51"/>
      <c r="N19" s="51"/>
      <c r="O19" s="51"/>
      <c r="P19" s="51"/>
      <c r="Q19" s="51"/>
      <c r="R19" s="51"/>
      <c r="S19" s="51"/>
      <c r="T19" s="51"/>
      <c r="U19" s="51"/>
      <c r="V19" s="51"/>
      <c r="W19" s="52"/>
      <c r="X19" s="52"/>
      <c r="Y19" s="53"/>
      <c r="Z19" s="54"/>
      <c r="AA19" s="51"/>
    </row>
    <row r="20" ht="22.5" customHeight="1">
      <c r="A20" s="77">
        <v>15.0</v>
      </c>
      <c r="B20" s="83" t="s">
        <v>3461</v>
      </c>
      <c r="C20" s="84"/>
      <c r="D20" s="84"/>
      <c r="E20" s="84"/>
      <c r="F20" s="84"/>
      <c r="G20" s="84"/>
      <c r="H20" s="84"/>
      <c r="I20" s="85"/>
      <c r="J20" s="86"/>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8.25" customHeight="1">
      <c r="A21" s="87"/>
      <c r="B21" s="88"/>
      <c r="C21" s="88"/>
      <c r="D21" s="88"/>
      <c r="E21" s="88"/>
      <c r="F21" s="88"/>
      <c r="G21" s="88"/>
      <c r="H21" s="88"/>
      <c r="I21" s="88"/>
      <c r="J21" s="89"/>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15.75" customHeight="1">
      <c r="A22" s="360" t="s">
        <v>3277</v>
      </c>
      <c r="B22" s="47"/>
      <c r="C22" s="47"/>
      <c r="D22" s="47"/>
      <c r="E22" s="47"/>
      <c r="F22" s="47"/>
      <c r="G22" s="47"/>
      <c r="H22" s="47"/>
      <c r="I22" s="47"/>
      <c r="J22" s="91"/>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15.75" customHeight="1">
      <c r="A23" s="361" t="s">
        <v>3278</v>
      </c>
      <c r="B23" s="362" t="s">
        <v>3279</v>
      </c>
      <c r="C23" s="363" t="s">
        <v>3280</v>
      </c>
      <c r="D23" s="364" t="s">
        <v>3281</v>
      </c>
      <c r="E23" s="71"/>
      <c r="F23" s="72"/>
      <c r="G23" s="364" t="s">
        <v>3282</v>
      </c>
      <c r="H23" s="71"/>
      <c r="I23" s="71"/>
      <c r="J23" s="96"/>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365"/>
      <c r="B24" s="366"/>
      <c r="C24" s="365"/>
      <c r="D24" s="366"/>
      <c r="E24" s="365"/>
      <c r="F24" s="366"/>
      <c r="G24" s="365"/>
      <c r="H24" s="366"/>
      <c r="I24" s="365"/>
      <c r="J24" s="366"/>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26.25" customHeight="1">
      <c r="A25" s="365"/>
      <c r="B25" s="366"/>
      <c r="C25" s="365"/>
      <c r="D25" s="366"/>
      <c r="E25" s="365"/>
      <c r="F25" s="366"/>
      <c r="G25" s="365"/>
      <c r="H25" s="366"/>
      <c r="I25" s="365"/>
      <c r="J25" s="366"/>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26.25" customHeight="1">
      <c r="A26" s="365"/>
      <c r="B26" s="366"/>
      <c r="C26" s="365"/>
      <c r="D26" s="366"/>
      <c r="E26" s="365"/>
      <c r="F26" s="366"/>
      <c r="G26" s="365"/>
      <c r="H26" s="366"/>
      <c r="I26" s="365"/>
      <c r="J26" s="366"/>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26.25" customHeight="1">
      <c r="A27" s="365"/>
      <c r="B27" s="366"/>
      <c r="C27" s="365"/>
      <c r="D27" s="366"/>
      <c r="E27" s="365"/>
      <c r="F27" s="366"/>
      <c r="G27" s="365"/>
      <c r="H27" s="366"/>
      <c r="I27" s="365"/>
      <c r="J27" s="366"/>
      <c r="K27" s="51"/>
      <c r="L27" s="51"/>
      <c r="M27" s="51"/>
      <c r="N27" s="51"/>
      <c r="O27" s="51"/>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26.25" customHeight="1">
      <c r="A28" s="365"/>
      <c r="B28" s="366"/>
      <c r="C28" s="365"/>
      <c r="D28" s="366"/>
      <c r="E28" s="365"/>
      <c r="F28" s="366"/>
      <c r="G28" s="365"/>
      <c r="H28" s="366"/>
      <c r="I28" s="365"/>
      <c r="J28" s="366"/>
      <c r="K28" s="51"/>
      <c r="L28" s="51"/>
      <c r="M28" s="51"/>
      <c r="N28" s="51"/>
      <c r="O28" s="51"/>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3.5" customHeight="1">
      <c r="A29" s="365"/>
      <c r="B29" s="366"/>
      <c r="C29" s="365"/>
      <c r="D29" s="366"/>
      <c r="E29" s="365"/>
      <c r="F29" s="366"/>
      <c r="G29" s="365"/>
      <c r="H29" s="366"/>
      <c r="I29" s="365"/>
      <c r="J29" s="366"/>
      <c r="K29" s="51"/>
      <c r="L29" s="51"/>
      <c r="M29" s="51"/>
      <c r="N29" s="51"/>
      <c r="O29" s="51"/>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75" customHeight="1">
      <c r="A30" s="51"/>
      <c r="B30" s="110"/>
      <c r="C30" s="110"/>
      <c r="D30" s="110"/>
      <c r="E30" s="110"/>
      <c r="F30" s="110"/>
      <c r="G30" s="111"/>
      <c r="H30" s="111"/>
      <c r="I30" s="111"/>
      <c r="J30" s="11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15.75" customHeight="1">
      <c r="A31" s="112" t="s">
        <v>3283</v>
      </c>
      <c r="B31" s="47"/>
      <c r="C31" s="47"/>
      <c r="D31" s="47"/>
      <c r="E31" s="47"/>
      <c r="F31" s="47"/>
      <c r="G31" s="47"/>
      <c r="H31" s="47"/>
      <c r="I31" s="47"/>
      <c r="J31" s="9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15.0" customHeight="1">
      <c r="A32" s="116" t="s">
        <v>3462</v>
      </c>
      <c r="B32" s="114"/>
      <c r="C32" s="115" t="s">
        <v>3463</v>
      </c>
      <c r="D32" s="114"/>
      <c r="E32" s="116" t="s">
        <v>3464</v>
      </c>
      <c r="F32" s="114"/>
      <c r="G32" s="367" t="s">
        <v>3287</v>
      </c>
      <c r="H32" s="147"/>
      <c r="I32" s="367" t="s">
        <v>3465</v>
      </c>
      <c r="J32" s="147"/>
      <c r="K32" s="51"/>
      <c r="L32" s="52" t="str">
        <f t="array" ref="L32">IFERROR(INDEX(Pendencias!$A$2:$O$209,SMALL(IF(Pendencias!$B$2:$B$209=$F$1,ROW(Pendencias!$B$2:$B$209)-1),ROW(#REF!)),1),"")</f>
        <v/>
      </c>
      <c r="M32" s="120"/>
      <c r="N32" s="120"/>
      <c r="O32" s="54" t="str">
        <f t="array" ref="O32">IFERROR(INDEX(Pendencias!$A$2:$O$209,SMALL(IF(Pendencias!$B$2:$B$209=$F$1,ROW(Pendencias!$B$2:$B$209)-1),ROW(#REF!)),7),"")</f>
        <v/>
      </c>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5.0" customHeight="1">
      <c r="A33" s="368"/>
      <c r="B33" s="124"/>
      <c r="C33" s="124"/>
      <c r="D33" s="124"/>
      <c r="E33" s="124"/>
      <c r="F33" s="124"/>
      <c r="G33" s="124"/>
      <c r="H33" s="124"/>
      <c r="I33" s="124"/>
      <c r="J33" s="124"/>
      <c r="K33" s="51"/>
      <c r="L33" s="52" t="str">
        <f t="array" ref="L33">IFERROR(INDEX(Pendencias!$A$2:$O$209,SMALL(IF(Pendencias!$B$2:$B$209=$F$1,ROW(Pendencias!$B$2:$B$209)-1),ROW(A38)),1),"")</f>
        <v/>
      </c>
      <c r="M33" s="120"/>
      <c r="N33" s="120"/>
      <c r="O33" s="54" t="str">
        <f t="array" ref="O33">IFERROR(INDEX(Pendencias!$A$2:$O$209,SMALL(IF(Pendencias!$B$2:$B$209=$F$1,ROW(Pendencias!$B$2:$B$209)-1),ROW(A38)),7),"")</f>
        <v/>
      </c>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15.0" customHeight="1">
      <c r="A34" s="90" t="s">
        <v>3293</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5.0" customHeight="1">
      <c r="A35" s="369"/>
      <c r="B35" s="130"/>
      <c r="C35" s="130"/>
      <c r="D35" s="130"/>
      <c r="E35" s="130"/>
      <c r="F35" s="130"/>
      <c r="G35" s="130"/>
      <c r="H35" s="130"/>
      <c r="I35" s="130"/>
      <c r="J35" s="131"/>
      <c r="K35" s="51"/>
      <c r="L35" s="51"/>
      <c r="M35" s="51"/>
      <c r="N35" s="51"/>
      <c r="O35" s="51"/>
      <c r="P35" s="51"/>
      <c r="Q35" s="51"/>
      <c r="R35" s="51"/>
      <c r="S35" s="51"/>
      <c r="T35" s="51"/>
      <c r="U35" s="51"/>
      <c r="V35" s="51"/>
      <c r="W35" s="52"/>
      <c r="X35" s="52"/>
      <c r="Y35" s="53"/>
      <c r="Z35" s="54"/>
      <c r="AA35" s="51"/>
    </row>
    <row r="36" ht="81.75" customHeight="1">
      <c r="A36" s="132"/>
      <c r="B36" s="133"/>
      <c r="C36" s="133"/>
      <c r="D36" s="133"/>
      <c r="E36" s="133"/>
      <c r="F36" s="133"/>
      <c r="G36" s="133"/>
      <c r="H36" s="133"/>
      <c r="I36" s="133"/>
      <c r="J36" s="57"/>
      <c r="K36" s="51"/>
      <c r="L36" s="51"/>
      <c r="M36" s="51"/>
      <c r="N36" s="51"/>
      <c r="O36" s="51"/>
      <c r="P36" s="51"/>
      <c r="Q36" s="51"/>
      <c r="R36" s="51"/>
      <c r="S36" s="51"/>
      <c r="T36" s="51"/>
      <c r="U36" s="51"/>
      <c r="V36" s="51"/>
      <c r="W36" s="52"/>
      <c r="X36" s="52"/>
      <c r="Y36" s="53"/>
      <c r="Z36" s="54"/>
      <c r="AA36" s="51"/>
    </row>
    <row r="37" ht="16.5" customHeight="1">
      <c r="A37" s="90" t="s">
        <v>3466</v>
      </c>
      <c r="B37" s="47"/>
      <c r="C37" s="47"/>
      <c r="D37" s="47"/>
      <c r="E37" s="47"/>
      <c r="F37" s="47"/>
      <c r="G37" s="47"/>
      <c r="H37" s="47"/>
      <c r="I37" s="47"/>
      <c r="J37" s="91"/>
      <c r="K37" s="51"/>
      <c r="L37" s="51"/>
      <c r="M37" s="51"/>
      <c r="N37" s="51"/>
      <c r="O37" s="51"/>
      <c r="P37" s="51"/>
      <c r="Q37" s="51"/>
      <c r="R37" s="51"/>
      <c r="S37" s="51"/>
      <c r="T37" s="51"/>
      <c r="U37" s="51"/>
      <c r="V37" s="51"/>
      <c r="W37" s="52" t="str">
        <f t="array" ref="W37">IFERROR(INDEX(Pendencias!$A$2:$O$4333,SMALL(IF(Pendencias!$B$2:$B$4333=$F$1,ROW(Pendencias!$B$2:$B$4333)-1),ROW(A37)),1),"")</f>
        <v/>
      </c>
      <c r="X37" s="52" t="str">
        <f t="array" ref="X37">IFERROR(INDEX(Pendencias!$A$2:$O$4333,SMALL(IF(Pendencias!$B$2:$B$4333=$F$1,ROW(Pendencias!$B$2:$B$4333)-1),ROW(A37)),3),"")</f>
        <v/>
      </c>
      <c r="Y37" s="53" t="str">
        <f t="array" ref="Y37">IFERROR(INDEX(Pendencias!$A$2:$O$4333,SMALL(IF(Pendencias!$B$2:$B$4333=$F$1,ROW(Pendencias!$B$2:$B$4333)-1),ROW(A37)),4),"")</f>
        <v/>
      </c>
      <c r="Z37" s="54" t="str">
        <f t="array" ref="Z37">IFERROR(INDEX(Pendencias!$A$2:$O$4333,SMALL(IF(Pendencias!$B$2:$B$4333=$F$1,ROW(Pendencias!$B$2:$B$4333)-1),ROW(A37)),7),"")</f>
        <v/>
      </c>
      <c r="AA37" s="51" t="str">
        <f t="array" ref="AA37">IF(IFERROR(INDEX(Pendencias!$A$2:$O$4333,SMALL(IF(Pendencias!$B$2:$B$4333=$F$1,ROW(Pendencias!$B$2:$B$4333)-1),ROW(A37)),9),"")=0,"",IFERROR(INDEX(Pendencias!$A$2:$O$4333,SMALL(IF(Pendencias!$B$2:$B$4333=$F$1,ROW(Pendencias!$B$2:$B$4333)-1),ROW(A37)),9),""))</f>
        <v/>
      </c>
    </row>
    <row r="38" ht="16.5" customHeight="1">
      <c r="A38" s="370" t="s">
        <v>3467</v>
      </c>
      <c r="B38" s="130"/>
      <c r="C38" s="130"/>
      <c r="D38" s="130"/>
      <c r="E38" s="130"/>
      <c r="F38" s="130"/>
      <c r="G38" s="130"/>
      <c r="H38" s="130"/>
      <c r="I38" s="130"/>
      <c r="J38" s="131"/>
      <c r="K38" s="51"/>
      <c r="L38" s="51"/>
      <c r="M38" s="51"/>
      <c r="N38" s="51"/>
      <c r="O38" s="51"/>
      <c r="P38" s="51"/>
      <c r="Q38" s="51"/>
      <c r="R38" s="51"/>
      <c r="S38" s="51"/>
      <c r="T38" s="51"/>
      <c r="U38" s="51"/>
      <c r="V38" s="51"/>
      <c r="W38" s="52"/>
      <c r="X38" s="52"/>
      <c r="Y38" s="53"/>
      <c r="Z38" s="54"/>
      <c r="AA38" s="51"/>
    </row>
    <row r="39" ht="16.5" customHeight="1">
      <c r="A39" s="149"/>
      <c r="J39" s="119"/>
      <c r="K39" s="51"/>
      <c r="L39" s="51"/>
      <c r="M39" s="51"/>
      <c r="N39" s="51"/>
      <c r="O39" s="51"/>
      <c r="P39" s="51"/>
      <c r="Q39" s="51"/>
      <c r="R39" s="51"/>
      <c r="S39" s="51"/>
      <c r="T39" s="51"/>
      <c r="U39" s="51"/>
      <c r="V39" s="51"/>
      <c r="W39" s="52"/>
      <c r="X39" s="52"/>
      <c r="Y39" s="53"/>
      <c r="Z39" s="54"/>
      <c r="AA39" s="51"/>
    </row>
    <row r="40" ht="48.75" customHeight="1">
      <c r="A40" s="132"/>
      <c r="B40" s="133"/>
      <c r="C40" s="133"/>
      <c r="D40" s="133"/>
      <c r="E40" s="133"/>
      <c r="F40" s="133"/>
      <c r="G40" s="133"/>
      <c r="H40" s="133"/>
      <c r="I40" s="133"/>
      <c r="J40" s="57"/>
      <c r="K40" s="51"/>
      <c r="L40" s="51"/>
      <c r="M40" s="51"/>
      <c r="N40" s="51"/>
      <c r="O40" s="51"/>
      <c r="P40" s="51"/>
      <c r="Q40" s="51"/>
      <c r="R40" s="51"/>
      <c r="S40" s="51"/>
      <c r="T40" s="51"/>
      <c r="U40" s="51"/>
      <c r="V40" s="51"/>
      <c r="W40" s="52" t="str">
        <f t="array" ref="W40">IFERROR(INDEX(Pendencias!$A$2:$O$4333,SMALL(IF(Pendencias!$B$2:$B$4333=$F$1,ROW(Pendencias!$B$2:$B$4333)-1),ROW(A38)),1),"")</f>
        <v/>
      </c>
      <c r="X40" s="52" t="str">
        <f t="array" ref="X40">IFERROR(INDEX(Pendencias!$A$2:$O$4333,SMALL(IF(Pendencias!$B$2:$B$4333=$F$1,ROW(Pendencias!$B$2:$B$4333)-1),ROW(A38)),3),"")</f>
        <v/>
      </c>
      <c r="Y40" s="53" t="str">
        <f t="array" ref="Y40">IFERROR(INDEX(Pendencias!$A$2:$O$4333,SMALL(IF(Pendencias!$B$2:$B$4333=$F$1,ROW(Pendencias!$B$2:$B$4333)-1),ROW(A38)),4),"")</f>
        <v/>
      </c>
      <c r="Z40" s="54" t="str">
        <f t="array" ref="Z40">IFERROR(INDEX(Pendencias!$A$2:$O$4333,SMALL(IF(Pendencias!$B$2:$B$4333=$F$1,ROW(Pendencias!$B$2:$B$4333)-1),ROW(A38)),7),"")</f>
        <v/>
      </c>
      <c r="AA40" s="51" t="str">
        <f t="array" ref="AA40">IF(IFERROR(INDEX(Pendencias!$A$2:$O$4333,SMALL(IF(Pendencias!$B$2:$B$4333=$F$1,ROW(Pendencias!$B$2:$B$4333)-1),ROW(A38)),9),"")=0,"",IFERROR(INDEX(Pendencias!$A$2:$O$4333,SMALL(IF(Pendencias!$B$2:$B$4333=$F$1,ROW(Pendencias!$B$2:$B$4333)-1),ROW(A38)),9),""))</f>
        <v/>
      </c>
    </row>
    <row r="41" ht="12.0" customHeight="1">
      <c r="A41" s="90" t="s">
        <v>3468</v>
      </c>
      <c r="B41" s="47"/>
      <c r="C41" s="47"/>
      <c r="D41" s="47"/>
      <c r="E41" s="47"/>
      <c r="F41" s="47"/>
      <c r="G41" s="47"/>
      <c r="H41" s="47"/>
      <c r="I41" s="47"/>
      <c r="J41" s="91"/>
      <c r="K41" s="51"/>
      <c r="L41" s="51"/>
      <c r="M41" s="51"/>
      <c r="N41" s="51"/>
      <c r="O41" s="51"/>
      <c r="P41" s="51"/>
      <c r="Q41" s="51"/>
      <c r="R41" s="51"/>
      <c r="S41" s="51"/>
      <c r="T41" s="51"/>
      <c r="U41" s="51"/>
      <c r="V41" s="51"/>
      <c r="W41" s="52"/>
      <c r="X41" s="52"/>
      <c r="Y41" s="53"/>
      <c r="Z41" s="54"/>
      <c r="AA41" s="51"/>
    </row>
    <row r="42" ht="10.5" customHeight="1">
      <c r="A42" s="370" t="s">
        <v>3469</v>
      </c>
      <c r="B42" s="130"/>
      <c r="C42" s="130"/>
      <c r="D42" s="130"/>
      <c r="E42" s="130"/>
      <c r="F42" s="130"/>
      <c r="G42" s="130"/>
      <c r="H42" s="130"/>
      <c r="I42" s="130"/>
      <c r="J42" s="131"/>
      <c r="K42" s="51"/>
      <c r="L42" s="51"/>
      <c r="M42" s="51"/>
      <c r="N42" s="51"/>
      <c r="O42" s="51"/>
      <c r="P42" s="51"/>
      <c r="Q42" s="51"/>
      <c r="R42" s="51"/>
      <c r="S42" s="51"/>
      <c r="T42" s="51"/>
      <c r="U42" s="51"/>
      <c r="V42" s="51"/>
      <c r="W42" s="52"/>
      <c r="X42" s="52"/>
      <c r="Y42" s="53"/>
      <c r="Z42" s="54"/>
      <c r="AA42" s="51"/>
    </row>
    <row r="43" ht="10.5" customHeight="1">
      <c r="A43" s="149"/>
      <c r="J43" s="119"/>
      <c r="K43" s="51"/>
      <c r="L43" s="51"/>
      <c r="M43" s="51"/>
      <c r="N43" s="51"/>
      <c r="O43" s="51"/>
      <c r="P43" s="51"/>
      <c r="Q43" s="51"/>
      <c r="R43" s="51"/>
      <c r="S43" s="51"/>
      <c r="T43" s="51"/>
      <c r="U43" s="51"/>
      <c r="V43" s="51"/>
      <c r="W43" s="52"/>
      <c r="X43" s="52"/>
      <c r="Y43" s="53"/>
      <c r="Z43" s="54"/>
      <c r="AA43" s="51"/>
    </row>
    <row r="44" ht="10.5" customHeight="1">
      <c r="A44" s="149"/>
      <c r="J44" s="119"/>
      <c r="K44" s="51"/>
      <c r="L44" s="51"/>
      <c r="M44" s="51"/>
      <c r="N44" s="51"/>
      <c r="O44" s="51"/>
      <c r="P44" s="51"/>
      <c r="Q44" s="51"/>
      <c r="R44" s="51"/>
      <c r="S44" s="51"/>
      <c r="T44" s="51"/>
      <c r="U44" s="51"/>
      <c r="V44" s="51"/>
      <c r="W44" s="52"/>
      <c r="X44" s="52"/>
      <c r="Y44" s="53"/>
      <c r="Z44" s="54"/>
      <c r="AA44" s="51"/>
    </row>
    <row r="45" ht="84.0" customHeight="1">
      <c r="A45" s="132"/>
      <c r="B45" s="133"/>
      <c r="C45" s="133"/>
      <c r="D45" s="133"/>
      <c r="E45" s="133"/>
      <c r="F45" s="133"/>
      <c r="G45" s="133"/>
      <c r="H45" s="133"/>
      <c r="I45" s="133"/>
      <c r="J45" s="57"/>
      <c r="K45" s="51"/>
      <c r="L45" s="51"/>
      <c r="M45" s="51"/>
      <c r="N45" s="51"/>
      <c r="O45" s="51"/>
      <c r="P45" s="51"/>
      <c r="Q45" s="51"/>
      <c r="R45" s="51"/>
      <c r="S45" s="51"/>
      <c r="T45" s="51"/>
      <c r="U45" s="51"/>
      <c r="V45" s="51"/>
      <c r="W45" s="52" t="str">
        <f t="array" ref="W45">IFERROR(INDEX(Pendencias!$A$2:$O$209,SMALL(IF(Pendencias!$B$2:$B$209=$F$1,ROW(Pendencias!$B$2:$B$209)-1),ROW(A49)),1),"")</f>
        <v/>
      </c>
      <c r="X45" s="52" t="str">
        <f t="array" ref="X45">IFERROR(INDEX(Pendencias!$A$2:$O$209,SMALL(IF(Pendencias!$B$2:$B$209=$F$1,ROW(Pendencias!$B$2:$B$209)-1),ROW(A49)),3),"")</f>
        <v/>
      </c>
      <c r="Y45" s="53" t="str">
        <f t="array" ref="Y45">IFERROR(INDEX(Pendencias!$A$2:$O$209,SMALL(IF(Pendencias!$B$2:$B$209=$F$1,ROW(Pendencias!$B$2:$B$209)-1),ROW(A49)),4),"")</f>
        <v/>
      </c>
      <c r="Z45" s="54" t="str">
        <f t="array" ref="Z45">IFERROR(INDEX(Pendencias!$A$2:$O$209,SMALL(IF(Pendencias!$B$2:$B$209=$F$1,ROW(Pendencias!$B$2:$B$209)-1),ROW(A49)),7),"")</f>
        <v/>
      </c>
      <c r="AA45" s="51" t="str">
        <f t="array" ref="AA45">IF(IFERROR(INDEX(Pendencias!$A$2:$O$209,SMALL(IF(Pendencias!$B$2:$B$209=$F$1,ROW(Pendencias!$B$2:$B$209)-1),ROW(A49)),9),"")=0,"",IFERROR(INDEX(Pendencias!$A$2:$O$209,SMALL(IF(Pendencias!$B$2:$B$209=$F$1,ROW(Pendencias!$B$2:$B$209)-1),ROW(A49)),9),""))</f>
        <v/>
      </c>
    </row>
    <row r="46" ht="15.75" customHeight="1">
      <c r="A46" s="135" t="s">
        <v>3470</v>
      </c>
      <c r="B46" s="47"/>
      <c r="C46" s="91"/>
      <c r="D46" s="371"/>
      <c r="E46" s="91"/>
      <c r="F46" s="135" t="s">
        <v>3471</v>
      </c>
      <c r="G46" s="47"/>
      <c r="H46" s="91"/>
      <c r="I46" s="372"/>
      <c r="J46" s="91"/>
      <c r="K46" s="51"/>
      <c r="L46" s="51"/>
      <c r="M46" s="51"/>
      <c r="N46" s="51"/>
      <c r="O46" s="51"/>
      <c r="P46" s="51"/>
      <c r="Q46" s="51"/>
      <c r="R46" s="51"/>
      <c r="S46" s="51"/>
      <c r="T46" s="51"/>
      <c r="U46" s="51"/>
      <c r="V46" s="51"/>
      <c r="W46" s="52" t="str">
        <f t="array" ref="W46">IFERROR(INDEX(Pendencias!$A$2:$O$209,SMALL(IF(Pendencias!$B$2:$B$209=$F$1,ROW(Pendencias!$B$2:$B$209)-1),ROW(A50)),1),"")</f>
        <v/>
      </c>
      <c r="X46" s="52" t="str">
        <f t="array" ref="X46">IFERROR(INDEX(Pendencias!$A$2:$O$209,SMALL(IF(Pendencias!$B$2:$B$209=$F$1,ROW(Pendencias!$B$2:$B$209)-1),ROW(A50)),3),"")</f>
        <v/>
      </c>
      <c r="Y46" s="53" t="str">
        <f t="array" ref="Y46">IFERROR(INDEX(Pendencias!$A$2:$O$209,SMALL(IF(Pendencias!$B$2:$B$209=$F$1,ROW(Pendencias!$B$2:$B$209)-1),ROW(A50)),4),"")</f>
        <v/>
      </c>
      <c r="Z46" s="54" t="str">
        <f t="array" ref="Z46">IFERROR(INDEX(Pendencias!$A$2:$O$209,SMALL(IF(Pendencias!$B$2:$B$209=$F$1,ROW(Pendencias!$B$2:$B$209)-1),ROW(A50)),7),"")</f>
        <v/>
      </c>
      <c r="AA46" s="51" t="str">
        <f t="array" ref="AA46">IF(IFERROR(INDEX(Pendencias!$A$2:$O$209,SMALL(IF(Pendencias!$B$2:$B$209=$F$1,ROW(Pendencias!$B$2:$B$209)-1),ROW(A50)),9),"")=0,"",IFERROR(INDEX(Pendencias!$A$2:$O$209,SMALL(IF(Pendencias!$B$2:$B$209=$F$1,ROW(Pendencias!$B$2:$B$209)-1),ROW(A50)),9),""))</f>
        <v/>
      </c>
    </row>
    <row r="47" ht="15.75" customHeight="1">
      <c r="A47" s="135" t="s">
        <v>3297</v>
      </c>
      <c r="B47" s="47"/>
      <c r="C47" s="91"/>
      <c r="D47" s="371"/>
      <c r="E47" s="91"/>
      <c r="F47" s="135" t="s">
        <v>3298</v>
      </c>
      <c r="G47" s="47"/>
      <c r="H47" s="91"/>
      <c r="I47" s="372"/>
      <c r="J47" s="91"/>
      <c r="K47" s="51"/>
      <c r="L47" s="51"/>
      <c r="M47" s="51"/>
      <c r="N47" s="51"/>
      <c r="O47" s="51"/>
      <c r="P47" s="51"/>
      <c r="Q47" s="51"/>
      <c r="R47" s="51"/>
      <c r="S47" s="51"/>
      <c r="T47" s="51"/>
      <c r="U47" s="51"/>
      <c r="V47" s="51"/>
      <c r="W47" s="52" t="str">
        <f t="array" ref="W47">IFERROR(INDEX(Pendencias!$A$2:$O$209,SMALL(IF(Pendencias!$B$2:$B$209=$F$1,ROW(Pendencias!$B$2:$B$209)-1),ROW(A51)),1),"")</f>
        <v/>
      </c>
      <c r="X47" s="52" t="str">
        <f t="array" ref="X47">IFERROR(INDEX(Pendencias!$A$2:$O$209,SMALL(IF(Pendencias!$B$2:$B$209=$F$1,ROW(Pendencias!$B$2:$B$209)-1),ROW(A51)),3),"")</f>
        <v/>
      </c>
      <c r="Y47" s="53" t="str">
        <f t="array" ref="Y47">IFERROR(INDEX(Pendencias!$A$2:$O$209,SMALL(IF(Pendencias!$B$2:$B$209=$F$1,ROW(Pendencias!$B$2:$B$209)-1),ROW(A51)),4),"")</f>
        <v/>
      </c>
      <c r="Z47" s="54" t="str">
        <f t="array" ref="Z47">IFERROR(INDEX(Pendencias!$A$2:$O$209,SMALL(IF(Pendencias!$B$2:$B$209=$F$1,ROW(Pendencias!$B$2:$B$209)-1),ROW(A51)),7),"")</f>
        <v/>
      </c>
      <c r="AA47" s="51" t="str">
        <f t="array" ref="AA47">IF(IFERROR(INDEX(Pendencias!$A$2:$O$209,SMALL(IF(Pendencias!$B$2:$B$209=$F$1,ROW(Pendencias!$B$2:$B$209)-1),ROW(A51)),9),"")=0,"",IFERROR(INDEX(Pendencias!$A$2:$O$209,SMALL(IF(Pendencias!$B$2:$B$209=$F$1,ROW(Pendencias!$B$2:$B$209)-1),ROW(A51)),9),""))</f>
        <v/>
      </c>
    </row>
    <row r="48" ht="15.75" customHeight="1">
      <c r="A48" s="138" t="s">
        <v>3299</v>
      </c>
      <c r="B48" s="139"/>
      <c r="C48" s="139"/>
      <c r="D48" s="139"/>
      <c r="E48" s="139"/>
      <c r="F48" s="140"/>
      <c r="G48" s="141"/>
      <c r="H48" s="140"/>
      <c r="I48" s="140"/>
      <c r="J48" s="142"/>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43" t="s">
        <v>3300</v>
      </c>
      <c r="B49" s="144"/>
      <c r="C49" s="145" t="s">
        <v>3472</v>
      </c>
      <c r="D49" s="146"/>
      <c r="E49" s="147"/>
      <c r="F49" s="145" t="s">
        <v>3473</v>
      </c>
      <c r="G49" s="146"/>
      <c r="H49" s="147"/>
      <c r="I49" s="145" t="s">
        <v>3303</v>
      </c>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49"/>
      <c r="B50" s="150"/>
      <c r="C50" s="151" t="s">
        <v>3304</v>
      </c>
      <c r="D50" s="152"/>
      <c r="E50" s="153"/>
      <c r="F50" s="151" t="s">
        <v>3305</v>
      </c>
      <c r="G50" s="152"/>
      <c r="H50" s="153"/>
      <c r="I50" s="151" t="s">
        <v>3306</v>
      </c>
      <c r="J50" s="154"/>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9.5" customHeight="1">
      <c r="A51" s="149"/>
      <c r="B51" s="150"/>
      <c r="C51" s="151" t="s">
        <v>3307</v>
      </c>
      <c r="D51" s="152"/>
      <c r="E51" s="153"/>
      <c r="F51" s="151" t="s">
        <v>3308</v>
      </c>
      <c r="G51" s="152"/>
      <c r="H51" s="153"/>
      <c r="I51" s="151" t="s">
        <v>3309</v>
      </c>
      <c r="J51" s="154"/>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32"/>
      <c r="B52" s="155"/>
      <c r="C52" s="156" t="s">
        <v>3310</v>
      </c>
      <c r="D52" s="124"/>
      <c r="E52" s="122"/>
      <c r="F52" s="156" t="s">
        <v>3311</v>
      </c>
      <c r="G52" s="124"/>
      <c r="H52" s="122"/>
      <c r="I52" s="156" t="s">
        <v>3312</v>
      </c>
      <c r="J52" s="157"/>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9.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9.5" customHeight="1">
      <c r="A54" s="158" t="s">
        <v>3313</v>
      </c>
      <c r="B54" s="159"/>
      <c r="C54" s="159"/>
      <c r="D54" s="159"/>
      <c r="E54" s="159"/>
      <c r="F54" s="159"/>
      <c r="G54" s="159"/>
      <c r="H54" s="159"/>
      <c r="I54" s="159"/>
      <c r="J54" s="160"/>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9.5" customHeight="1">
      <c r="A55" s="161" t="s">
        <v>3474</v>
      </c>
      <c r="B55" s="147"/>
      <c r="C55" s="162"/>
      <c r="D55" s="146"/>
      <c r="E55" s="147"/>
      <c r="F55" s="163" t="s">
        <v>3475</v>
      </c>
      <c r="G55" s="147"/>
      <c r="H55" s="162"/>
      <c r="I55" s="146"/>
      <c r="J55" s="148"/>
      <c r="K55" s="51"/>
      <c r="L55" s="51"/>
      <c r="M55" s="51"/>
      <c r="N55" s="51"/>
      <c r="O55" s="51"/>
      <c r="P55" s="51"/>
      <c r="Q55" s="51"/>
      <c r="R55" s="51"/>
      <c r="S55" s="51"/>
      <c r="T55" s="51"/>
      <c r="U55" s="51"/>
      <c r="V55" s="51"/>
      <c r="W55" s="52" t="str">
        <f t="array" ref="W55">IFERROR(INDEX(Pendencias!$A$2:$O$209,SMALL(IF(Pendencias!$B$2:$B$209=$F$1,ROW(Pendencias!$B$2:$B$209)-1),ROW(#REF!)),1),"")</f>
        <v/>
      </c>
      <c r="X55" s="52" t="str">
        <f t="array" ref="X55">IFERROR(INDEX(Pendencias!$A$2:$O$209,SMALL(IF(Pendencias!$B$2:$B$209=$F$1,ROW(Pendencias!$B$2:$B$209)-1),ROW(#REF!)),3),"")</f>
        <v/>
      </c>
      <c r="Y55" s="53" t="str">
        <f t="array" ref="Y55">IFERROR(INDEX(Pendencias!$A$2:$O$209,SMALL(IF(Pendencias!$B$2:$B$209=$F$1,ROW(Pendencias!$B$2:$B$209)-1),ROW(#REF!)),4),"")</f>
        <v/>
      </c>
      <c r="Z55" s="54" t="str">
        <f t="array" ref="Z55">IFERROR(INDEX(Pendencias!$A$2:$O$209,SMALL(IF(Pendencias!$B$2:$B$209=$F$1,ROW(Pendencias!$B$2:$B$209)-1),ROW(#REF!)),7),"")</f>
        <v/>
      </c>
      <c r="AA55" s="51" t="str">
        <f t="array" ref="AA55">IF(IFERROR(INDEX(Pendencias!$A$2:$O$209,SMALL(IF(Pendencias!$B$2:$B$209=$F$1,ROW(Pendencias!$B$2:$B$209)-1),ROW(#REF!)),9),"")=0,"",IFERROR(INDEX(Pendencias!$A$2:$O$209,SMALL(IF(Pendencias!$B$2:$B$209=$F$1,ROW(Pendencias!$B$2:$B$209)-1),ROW(#REF!)),9),""))</f>
        <v/>
      </c>
    </row>
    <row r="56" ht="19.5" customHeight="1">
      <c r="A56" s="164" t="s">
        <v>3476</v>
      </c>
      <c r="B56" s="153"/>
      <c r="C56" s="165"/>
      <c r="D56" s="152"/>
      <c r="E56" s="153"/>
      <c r="F56" s="166" t="s">
        <v>3477</v>
      </c>
      <c r="G56" s="153"/>
      <c r="H56" s="162"/>
      <c r="I56" s="146"/>
      <c r="J56" s="148"/>
      <c r="K56" s="51"/>
      <c r="L56" s="51"/>
      <c r="M56" s="51"/>
      <c r="N56" s="51"/>
      <c r="O56" s="51"/>
      <c r="P56" s="51"/>
      <c r="Q56" s="51"/>
      <c r="R56" s="51"/>
      <c r="S56" s="51"/>
      <c r="T56" s="51"/>
      <c r="U56" s="51"/>
      <c r="V56" s="51"/>
      <c r="W56" s="52" t="str">
        <f t="array" ref="W56">IFERROR(INDEX(Pendencias!$A$2:$O$209,SMALL(IF(Pendencias!$B$2:$B$209=$F$1,ROW(Pendencias!$B$2:$B$209)-1),ROW(A58)),1),"")</f>
        <v/>
      </c>
      <c r="X56" s="52" t="str">
        <f t="array" ref="X56">IFERROR(INDEX(Pendencias!$A$2:$O$209,SMALL(IF(Pendencias!$B$2:$B$209=$F$1,ROW(Pendencias!$B$2:$B$209)-1),ROW(A58)),3),"")</f>
        <v/>
      </c>
      <c r="Y56" s="53" t="str">
        <f t="array" ref="Y56">IFERROR(INDEX(Pendencias!$A$2:$O$209,SMALL(IF(Pendencias!$B$2:$B$209=$F$1,ROW(Pendencias!$B$2:$B$209)-1),ROW(A58)),4),"")</f>
        <v/>
      </c>
      <c r="Z56" s="54" t="str">
        <f t="array" ref="Z56">IFERROR(INDEX(Pendencias!$A$2:$O$209,SMALL(IF(Pendencias!$B$2:$B$209=$F$1,ROW(Pendencias!$B$2:$B$209)-1),ROW(A58)),7),"")</f>
        <v/>
      </c>
      <c r="AA56" s="51" t="str">
        <f t="array" ref="AA56">IF(IFERROR(INDEX(Pendencias!$A$2:$O$209,SMALL(IF(Pendencias!$B$2:$B$209=$F$1,ROW(Pendencias!$B$2:$B$209)-1),ROW(A58)),9),"")=0,"",IFERROR(INDEX(Pendencias!$A$2:$O$209,SMALL(IF(Pendencias!$B$2:$B$209=$F$1,ROW(Pendencias!$B$2:$B$209)-1),ROW(A58)),9),""))</f>
        <v/>
      </c>
    </row>
    <row r="57" ht="19.5" customHeight="1">
      <c r="A57" s="164" t="s">
        <v>3478</v>
      </c>
      <c r="B57" s="153"/>
      <c r="C57" s="165"/>
      <c r="D57" s="152"/>
      <c r="E57" s="153"/>
      <c r="F57" s="166" t="s">
        <v>3438</v>
      </c>
      <c r="G57" s="153"/>
      <c r="H57" s="162"/>
      <c r="I57" s="146"/>
      <c r="J57" s="148"/>
      <c r="K57" s="51"/>
      <c r="L57" s="51"/>
      <c r="M57" s="51"/>
      <c r="N57" s="51"/>
      <c r="O57" s="51"/>
      <c r="P57" s="51"/>
      <c r="Q57" s="51"/>
      <c r="R57" s="51"/>
      <c r="S57" s="51"/>
      <c r="T57" s="51"/>
      <c r="U57" s="51"/>
      <c r="V57" s="51"/>
      <c r="W57" s="52" t="str">
        <f t="array" ref="W57">IFERROR(INDEX(Pendencias!$A$2:$O$209,SMALL(IF(Pendencias!$B$2:$B$209=$F$1,ROW(Pendencias!$B$2:$B$209)-1),ROW(A59)),1),"")</f>
        <v/>
      </c>
      <c r="X57" s="52" t="str">
        <f t="array" ref="X57">IFERROR(INDEX(Pendencias!$A$2:$O$209,SMALL(IF(Pendencias!$B$2:$B$209=$F$1,ROW(Pendencias!$B$2:$B$209)-1),ROW(A59)),3),"")</f>
        <v/>
      </c>
      <c r="Y57" s="53" t="str">
        <f t="array" ref="Y57">IFERROR(INDEX(Pendencias!$A$2:$O$209,SMALL(IF(Pendencias!$B$2:$B$209=$F$1,ROW(Pendencias!$B$2:$B$209)-1),ROW(A59)),4),"")</f>
        <v/>
      </c>
      <c r="Z57" s="54" t="str">
        <f t="array" ref="Z57">IFERROR(INDEX(Pendencias!$A$2:$O$209,SMALL(IF(Pendencias!$B$2:$B$209=$F$1,ROW(Pendencias!$B$2:$B$209)-1),ROW(A59)),7),"")</f>
        <v/>
      </c>
      <c r="AA57" s="51" t="str">
        <f t="array" ref="AA57">IF(IFERROR(INDEX(Pendencias!$A$2:$O$209,SMALL(IF(Pendencias!$B$2:$B$209=$F$1,ROW(Pendencias!$B$2:$B$209)-1),ROW(A59)),9),"")=0,"",IFERROR(INDEX(Pendencias!$A$2:$O$209,SMALL(IF(Pendencias!$B$2:$B$209=$F$1,ROW(Pendencias!$B$2:$B$209)-1),ROW(A59)),9),""))</f>
        <v/>
      </c>
    </row>
    <row r="58" ht="15.75" customHeight="1">
      <c r="A58" s="170" t="s">
        <v>3321</v>
      </c>
      <c r="B58" s="147"/>
      <c r="C58" s="162"/>
      <c r="D58" s="146"/>
      <c r="E58" s="146"/>
      <c r="F58" s="146"/>
      <c r="G58" s="146"/>
      <c r="H58" s="146"/>
      <c r="I58" s="146"/>
      <c r="J58" s="148"/>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5.75" customHeight="1">
      <c r="A59" s="171" t="s">
        <v>3479</v>
      </c>
      <c r="B59" s="122"/>
      <c r="C59" s="162"/>
      <c r="D59" s="146"/>
      <c r="E59" s="146"/>
      <c r="F59" s="146"/>
      <c r="G59" s="146"/>
      <c r="H59" s="146"/>
      <c r="I59" s="146"/>
      <c r="J59" s="148"/>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15.75" customHeight="1">
      <c r="A60" s="172" t="s">
        <v>3323</v>
      </c>
      <c r="B60" s="47"/>
      <c r="C60" s="173"/>
      <c r="D60" s="174"/>
      <c r="E60" s="47"/>
      <c r="F60" s="47"/>
      <c r="G60" s="47"/>
      <c r="H60" s="47"/>
      <c r="I60" s="47"/>
      <c r="J60" s="91"/>
      <c r="K60" s="51"/>
      <c r="L60" s="51"/>
      <c r="M60" s="51"/>
      <c r="N60" s="51"/>
      <c r="O60" s="51"/>
      <c r="P60" s="51"/>
      <c r="Q60" s="51"/>
      <c r="R60" s="51"/>
      <c r="S60" s="51"/>
      <c r="T60" s="51"/>
      <c r="U60" s="51"/>
      <c r="V60" s="51"/>
      <c r="W60" s="52" t="str">
        <f t="array" ref="W60">IFERROR(INDEX(Pendencias!$A$2:$O$209,SMALL(IF(Pendencias!$B$2:$B$209=$F$1,ROW(Pendencias!$B$2:$B$209)-1),ROW(A68)),1),"")</f>
        <v/>
      </c>
      <c r="X60" s="52" t="str">
        <f t="array" ref="X60">IFERROR(INDEX(Pendencias!$A$2:$O$209,SMALL(IF(Pendencias!$B$2:$B$209=$F$1,ROW(Pendencias!$B$2:$B$209)-1),ROW(A68)),3),"")</f>
        <v/>
      </c>
      <c r="Y60" s="53" t="str">
        <f t="array" ref="Y60">IFERROR(INDEX(Pendencias!$A$2:$O$209,SMALL(IF(Pendencias!$B$2:$B$209=$F$1,ROW(Pendencias!$B$2:$B$209)-1),ROW(A68)),4),"")</f>
        <v/>
      </c>
      <c r="Z60" s="54" t="str">
        <f t="array" ref="Z60">IFERROR(INDEX(Pendencias!$A$2:$O$209,SMALL(IF(Pendencias!$B$2:$B$209=$F$1,ROW(Pendencias!$B$2:$B$209)-1),ROW(A68)),7),"")</f>
        <v/>
      </c>
      <c r="AA60" s="51" t="str">
        <f t="array" ref="AA60">IF(IFERROR(INDEX(Pendencias!$A$2:$O$209,SMALL(IF(Pendencias!$B$2:$B$209=$F$1,ROW(Pendencias!$B$2:$B$209)-1),ROW(A68)),9),"")=0,"",IFERROR(INDEX(Pendencias!$A$2:$O$209,SMALL(IF(Pendencias!$B$2:$B$209=$F$1,ROW(Pendencias!$B$2:$B$209)-1),ROW(A68)),9),""))</f>
        <v/>
      </c>
    </row>
    <row r="61" ht="19.5" customHeight="1">
      <c r="A61" s="175" t="s">
        <v>3324</v>
      </c>
      <c r="B61" s="84"/>
      <c r="C61" s="84"/>
      <c r="D61" s="84"/>
      <c r="E61" s="85"/>
      <c r="F61" s="176"/>
      <c r="G61" s="177" t="str">
        <f>F1</f>
        <v>AXYS039</v>
      </c>
      <c r="H61" s="84"/>
      <c r="I61" s="85"/>
      <c r="J61" s="178"/>
      <c r="K61" s="51"/>
      <c r="L61" s="51"/>
      <c r="M61" s="51"/>
      <c r="N61" s="51"/>
      <c r="O61" s="51"/>
      <c r="P61" s="51"/>
      <c r="Q61" s="51"/>
      <c r="R61" s="51"/>
      <c r="S61" s="51"/>
      <c r="T61" s="51"/>
      <c r="U61" s="51"/>
      <c r="V61" s="51"/>
      <c r="W61" s="52" t="str">
        <f t="array" ref="W61">IFERROR(INDEX(Pendencias!$A$2:$O$209,SMALL(IF(Pendencias!$B$2:$B$209=$F$1,ROW(Pendencias!$B$2:$B$209)-1),ROW(#REF!)),1),"")</f>
        <v/>
      </c>
      <c r="X61" s="52" t="str">
        <f t="array" ref="X61">IFERROR(INDEX(Pendencias!$A$2:$O$209,SMALL(IF(Pendencias!$B$2:$B$209=$F$1,ROW(Pendencias!$B$2:$B$209)-1),ROW(#REF!)),3),"")</f>
        <v/>
      </c>
      <c r="Y61" s="53" t="str">
        <f t="array" ref="Y61">IFERROR(INDEX(Pendencias!$A$2:$O$209,SMALL(IF(Pendencias!$B$2:$B$209=$F$1,ROW(Pendencias!$B$2:$B$209)-1),ROW(#REF!)),4),"")</f>
        <v/>
      </c>
      <c r="Z61" s="54" t="str">
        <f t="array" ref="Z61">IFERROR(INDEX(Pendencias!$A$2:$O$209,SMALL(IF(Pendencias!$B$2:$B$209=$F$1,ROW(Pendencias!$B$2:$B$209)-1),ROW(#REF!)),7),"")</f>
        <v/>
      </c>
      <c r="AA61" s="51" t="str">
        <f t="array" ref="AA61">IF(IFERROR(INDEX(Pendencias!$A$2:$O$209,SMALL(IF(Pendencias!$B$2:$B$209=$F$1,ROW(Pendencias!$B$2:$B$209)-1),ROW(#REF!)),9),"")=0,"",IFERROR(INDEX(Pendencias!$A$2:$O$209,SMALL(IF(Pendencias!$B$2:$B$209=$F$1,ROW(Pendencias!$B$2:$B$209)-1),ROW(#REF!)),9),""))</f>
        <v/>
      </c>
    </row>
    <row r="62" ht="14.25" customHeight="1">
      <c r="A62" s="51"/>
      <c r="B62" s="51"/>
      <c r="C62" s="51"/>
      <c r="D62" s="51"/>
      <c r="E62" s="51"/>
      <c r="F62" s="51"/>
      <c r="G62" s="51"/>
      <c r="H62" s="51"/>
      <c r="I62" s="51"/>
      <c r="J62" s="51"/>
      <c r="K62" s="51"/>
      <c r="L62" s="51"/>
      <c r="M62" s="51"/>
      <c r="N62" s="51"/>
      <c r="O62" s="51"/>
      <c r="P62" s="51"/>
      <c r="Q62" s="51"/>
      <c r="R62" s="51"/>
      <c r="S62" s="51"/>
      <c r="T62" s="51"/>
      <c r="U62" s="51"/>
      <c r="V62" s="51"/>
      <c r="W62" s="52" t="str">
        <f t="array" ref="W62">IFERROR(INDEX(Pendencias!$A$2:$O$209,SMALL(IF(Pendencias!$B$2:$B$209=$F$1,ROW(Pendencias!$B$2:$B$209)-1),ROW(A69)),1),"")</f>
        <v/>
      </c>
      <c r="X62" s="52" t="str">
        <f t="array" ref="X62">IFERROR(INDEX(Pendencias!$A$2:$O$209,SMALL(IF(Pendencias!$B$2:$B$209=$F$1,ROW(Pendencias!$B$2:$B$209)-1),ROW(A69)),3),"")</f>
        <v/>
      </c>
      <c r="Y62" s="53" t="str">
        <f t="array" ref="Y62">IFERROR(INDEX(Pendencias!$A$2:$O$209,SMALL(IF(Pendencias!$B$2:$B$209=$F$1,ROW(Pendencias!$B$2:$B$209)-1),ROW(A69)),4),"")</f>
        <v/>
      </c>
      <c r="Z62" s="54" t="str">
        <f t="array" ref="Z62">IFERROR(INDEX(Pendencias!$A$2:$O$209,SMALL(IF(Pendencias!$B$2:$B$209=$F$1,ROW(Pendencias!$B$2:$B$209)-1),ROW(A69)),7),"")</f>
        <v/>
      </c>
      <c r="AA62" s="51" t="str">
        <f t="array" ref="AA62">IF(IFERROR(INDEX(Pendencias!$A$2:$O$209,SMALL(IF(Pendencias!$B$2:$B$209=$F$1,ROW(Pendencias!$B$2:$B$209)-1),ROW(A69)),9),"")=0,"",IFERROR(INDEX(Pendencias!$A$2:$O$209,SMALL(IF(Pendencias!$B$2:$B$209=$F$1,ROW(Pendencias!$B$2:$B$209)-1),ROW(A69)),9),""))</f>
        <v/>
      </c>
    </row>
    <row r="63" ht="16.5" customHeight="1">
      <c r="A63" s="179" t="s">
        <v>3480</v>
      </c>
      <c r="B63" s="47"/>
      <c r="C63" s="47"/>
      <c r="D63" s="47"/>
      <c r="E63" s="47"/>
      <c r="F63" s="47"/>
      <c r="G63" s="47"/>
      <c r="H63" s="47"/>
      <c r="I63" s="47"/>
      <c r="J63" s="91"/>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5.75" customHeight="1">
      <c r="A64" s="180" t="s">
        <v>3481</v>
      </c>
      <c r="B64" s="181"/>
      <c r="C64" s="182"/>
      <c r="D64" s="183" t="s">
        <v>3482</v>
      </c>
      <c r="E64" s="153"/>
      <c r="F64" s="373"/>
      <c r="G64" s="184" t="s">
        <v>3483</v>
      </c>
      <c r="H64" s="152"/>
      <c r="I64" s="153"/>
      <c r="J64" s="374"/>
      <c r="K64" s="186"/>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5.75" customHeight="1">
      <c r="A65" s="187" t="s">
        <v>3484</v>
      </c>
      <c r="B65" s="188"/>
      <c r="C65" s="375"/>
      <c r="D65" s="184" t="s">
        <v>3485</v>
      </c>
      <c r="E65" s="153"/>
      <c r="F65" s="376"/>
      <c r="G65" s="191" t="s">
        <v>3486</v>
      </c>
      <c r="H65" s="79"/>
      <c r="I65" s="188"/>
      <c r="J65" s="377"/>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3.5" customHeight="1">
      <c r="A66" s="193" t="s">
        <v>3487</v>
      </c>
      <c r="B66" s="153"/>
      <c r="C66" s="378"/>
      <c r="D66" s="184" t="s">
        <v>3333</v>
      </c>
      <c r="E66" s="153"/>
      <c r="F66" s="379"/>
      <c r="G66" s="196" t="s">
        <v>3488</v>
      </c>
      <c r="H66" s="380"/>
      <c r="I66" s="198" t="s">
        <v>3489</v>
      </c>
      <c r="J66" s="381"/>
      <c r="K66" s="51"/>
      <c r="L66" s="51"/>
      <c r="M66" s="51"/>
      <c r="N66" s="51"/>
      <c r="O66" s="51"/>
      <c r="P66" s="51"/>
      <c r="Q66" s="51"/>
      <c r="R66" s="51"/>
      <c r="S66" s="51"/>
      <c r="T66" s="51"/>
      <c r="U66" s="51"/>
      <c r="V66" s="51"/>
      <c r="W66" s="52" t="str">
        <f t="array" ref="W66">IFERROR(INDEX(Pendencias!$A$2:$O$209,SMALL(IF(Pendencias!$B$2:$B$209=$F$1,ROW(Pendencias!$B$2:$B$209)-1),ROW(#REF!)),1),"")</f>
        <v/>
      </c>
      <c r="X66" s="52" t="str">
        <f t="array" ref="X66">IFERROR(INDEX(Pendencias!$A$2:$O$209,SMALL(IF(Pendencias!$B$2:$B$209=$F$1,ROW(Pendencias!$B$2:$B$209)-1),ROW(#REF!)),3),"")</f>
        <v/>
      </c>
      <c r="Y66" s="53" t="str">
        <f t="array" ref="Y66">IFERROR(INDEX(Pendencias!$A$2:$O$209,SMALL(IF(Pendencias!$B$2:$B$209=$F$1,ROW(Pendencias!$B$2:$B$209)-1),ROW(#REF!)),4),"")</f>
        <v/>
      </c>
      <c r="Z66" s="54" t="str">
        <f t="array" ref="Z66">IFERROR(INDEX(Pendencias!$A$2:$O$209,SMALL(IF(Pendencias!$B$2:$B$209=$F$1,ROW(Pendencias!$B$2:$B$209)-1),ROW(#REF!)),7),"")</f>
        <v/>
      </c>
      <c r="AA66" s="51" t="str">
        <f t="array" ref="AA66">IF(IFERROR(INDEX(Pendencias!$A$2:$O$209,SMALL(IF(Pendencias!$B$2:$B$209=$F$1,ROW(Pendencias!$B$2:$B$209)-1),ROW(#REF!)),9),"")=0,"",IFERROR(INDEX(Pendencias!$A$2:$O$209,SMALL(IF(Pendencias!$B$2:$B$209=$F$1,ROW(Pendencias!$B$2:$B$209)-1),ROW(#REF!)),9),""))</f>
        <v/>
      </c>
    </row>
    <row r="67" ht="27.75" customHeight="1">
      <c r="A67" s="382" t="s">
        <v>3490</v>
      </c>
      <c r="B67" s="122"/>
      <c r="C67" s="383">
        <f>I3+(I3*0.33)</f>
        <v>0</v>
      </c>
      <c r="D67" s="202" t="s">
        <v>3337</v>
      </c>
      <c r="E67" s="122"/>
      <c r="F67" s="384"/>
      <c r="G67" s="202" t="s">
        <v>3491</v>
      </c>
      <c r="H67" s="124"/>
      <c r="I67" s="122"/>
      <c r="J67" s="385"/>
      <c r="K67" s="51"/>
      <c r="L67" s="51"/>
      <c r="M67" s="51"/>
      <c r="N67" s="51"/>
      <c r="O67" s="51"/>
      <c r="P67" s="51"/>
      <c r="Q67" s="51"/>
      <c r="R67" s="51"/>
      <c r="S67" s="51"/>
      <c r="T67" s="51"/>
      <c r="U67" s="51"/>
      <c r="V67" s="51"/>
      <c r="W67" s="52" t="str">
        <f t="array" ref="W67">IFERROR(INDEX(Pendencias!$A$2:$O$209,SMALL(IF(Pendencias!$B$2:$B$209=$F$1,ROW(Pendencias!$B$2:$B$209)-1),ROW(A69)),1),"")</f>
        <v/>
      </c>
      <c r="X67" s="52" t="str">
        <f t="array" ref="X67">IFERROR(INDEX(Pendencias!$A$2:$O$209,SMALL(IF(Pendencias!$B$2:$B$209=$F$1,ROW(Pendencias!$B$2:$B$209)-1),ROW(A69)),3),"")</f>
        <v/>
      </c>
      <c r="Y67" s="53" t="str">
        <f t="array" ref="Y67">IFERROR(INDEX(Pendencias!$A$2:$O$209,SMALL(IF(Pendencias!$B$2:$B$209=$F$1,ROW(Pendencias!$B$2:$B$209)-1),ROW(A69)),4),"")</f>
        <v/>
      </c>
      <c r="Z67" s="54" t="str">
        <f t="array" ref="Z67">IFERROR(INDEX(Pendencias!$A$2:$O$209,SMALL(IF(Pendencias!$B$2:$B$209=$F$1,ROW(Pendencias!$B$2:$B$209)-1),ROW(A69)),7),"")</f>
        <v/>
      </c>
      <c r="AA67" s="51" t="str">
        <f t="array" ref="AA67">IF(IFERROR(INDEX(Pendencias!$A$2:$O$209,SMALL(IF(Pendencias!$B$2:$B$209=$F$1,ROW(Pendencias!$B$2:$B$209)-1),ROW(A69)),9),"")=0,"",IFERROR(INDEX(Pendencias!$A$2:$O$209,SMALL(IF(Pendencias!$B$2:$B$209=$F$1,ROW(Pendencias!$B$2:$B$209)-1),ROW(A69)),9),""))</f>
        <v/>
      </c>
    </row>
    <row r="68" ht="15.75" customHeight="1">
      <c r="A68" s="51"/>
      <c r="B68" s="51"/>
      <c r="C68" s="51"/>
      <c r="D68" s="51"/>
      <c r="E68" s="51"/>
      <c r="F68" s="51"/>
      <c r="G68" s="51"/>
      <c r="H68" s="51"/>
      <c r="I68" s="51"/>
      <c r="J68" s="51"/>
      <c r="K68" s="51"/>
      <c r="L68" s="51"/>
      <c r="M68" s="51"/>
      <c r="N68" s="51"/>
      <c r="O68" s="51"/>
      <c r="P68" s="51"/>
      <c r="Q68" s="51"/>
      <c r="R68" s="51"/>
      <c r="S68" s="51"/>
      <c r="T68" s="51"/>
      <c r="U68" s="51"/>
      <c r="V68" s="51"/>
      <c r="W68" s="52" t="str">
        <f t="array" ref="W68">IFERROR(INDEX(Pendencias!$A$2:$O$209,SMALL(IF(Pendencias!$B$2:$B$209=$F$1,ROW(Pendencias!$B$2:$B$209)-1),ROW(A70)),1),"")</f>
        <v/>
      </c>
      <c r="X68" s="52" t="str">
        <f t="array" ref="X68">IFERROR(INDEX(Pendencias!$A$2:$O$209,SMALL(IF(Pendencias!$B$2:$B$209=$F$1,ROW(Pendencias!$B$2:$B$209)-1),ROW(A70)),3),"")</f>
        <v/>
      </c>
      <c r="Y68" s="53" t="str">
        <f t="array" ref="Y68">IFERROR(INDEX(Pendencias!$A$2:$O$209,SMALL(IF(Pendencias!$B$2:$B$209=$F$1,ROW(Pendencias!$B$2:$B$209)-1),ROW(A70)),4),"")</f>
        <v/>
      </c>
      <c r="Z68" s="54" t="str">
        <f t="array" ref="Z68">IFERROR(INDEX(Pendencias!$A$2:$O$209,SMALL(IF(Pendencias!$B$2:$B$209=$F$1,ROW(Pendencias!$B$2:$B$209)-1),ROW(A70)),7),"")</f>
        <v/>
      </c>
      <c r="AA68" s="51" t="str">
        <f t="array" ref="AA68">IF(IFERROR(INDEX(Pendencias!$A$2:$O$209,SMALL(IF(Pendencias!$B$2:$B$209=$F$1,ROW(Pendencias!$B$2:$B$209)-1),ROW(A70)),9),"")=0,"",IFERROR(INDEX(Pendencias!$A$2:$O$209,SMALL(IF(Pendencias!$B$2:$B$209=$F$1,ROW(Pendencias!$B$2:$B$209)-1),ROW(A70)),9),""))</f>
        <v/>
      </c>
    </row>
    <row r="69" ht="16.5" customHeight="1">
      <c r="A69" s="179" t="s">
        <v>3492</v>
      </c>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5.75" customHeight="1">
      <c r="A70" s="180" t="s">
        <v>3326</v>
      </c>
      <c r="B70" s="181"/>
      <c r="C70" s="182"/>
      <c r="D70" s="183" t="s">
        <v>3327</v>
      </c>
      <c r="E70" s="153"/>
      <c r="F70" s="182"/>
      <c r="G70" s="184" t="s">
        <v>3328</v>
      </c>
      <c r="H70" s="152"/>
      <c r="I70" s="153"/>
      <c r="J70" s="374"/>
      <c r="K70" s="186"/>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5.75" customHeight="1">
      <c r="A71" s="187" t="s">
        <v>3329</v>
      </c>
      <c r="B71" s="188"/>
      <c r="C71" s="375"/>
      <c r="D71" s="184" t="s">
        <v>3330</v>
      </c>
      <c r="E71" s="153"/>
      <c r="F71" s="190"/>
      <c r="G71" s="191" t="s">
        <v>3493</v>
      </c>
      <c r="H71" s="79"/>
      <c r="I71" s="188"/>
      <c r="J71" s="377"/>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3.5" customHeight="1">
      <c r="A72" s="193" t="s">
        <v>3332</v>
      </c>
      <c r="B72" s="153"/>
      <c r="C72" s="378"/>
      <c r="D72" s="184" t="s">
        <v>3333</v>
      </c>
      <c r="E72" s="153"/>
      <c r="F72" s="195"/>
      <c r="G72" s="196" t="s">
        <v>3494</v>
      </c>
      <c r="H72" s="386"/>
      <c r="I72" s="198" t="s">
        <v>3335</v>
      </c>
      <c r="J72" s="381"/>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27.75" customHeight="1">
      <c r="A73" s="200" t="s">
        <v>3336</v>
      </c>
      <c r="B73" s="122"/>
      <c r="C73" s="387"/>
      <c r="D73" s="202" t="s">
        <v>3337</v>
      </c>
      <c r="E73" s="122"/>
      <c r="F73" s="388"/>
      <c r="G73" s="202" t="s">
        <v>3338</v>
      </c>
      <c r="H73" s="124"/>
      <c r="I73" s="122"/>
      <c r="J73" s="385"/>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51"/>
      <c r="B74" s="51"/>
      <c r="C74" s="51"/>
      <c r="D74" s="51"/>
      <c r="E74" s="51"/>
      <c r="F74" s="51"/>
      <c r="G74" s="51"/>
      <c r="H74" s="51"/>
      <c r="I74" s="51"/>
      <c r="J74" s="5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05" t="s">
        <v>3495</v>
      </c>
      <c r="B75" s="130"/>
      <c r="C75" s="130"/>
      <c r="D75" s="130"/>
      <c r="E75" s="130"/>
      <c r="F75" s="130"/>
      <c r="G75" s="130"/>
      <c r="H75" s="130"/>
      <c r="I75" s="130"/>
      <c r="J75" s="131"/>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132"/>
      <c r="B76" s="133"/>
      <c r="C76" s="133"/>
      <c r="D76" s="133"/>
      <c r="E76" s="133"/>
      <c r="F76" s="133"/>
      <c r="G76" s="133"/>
      <c r="H76" s="133"/>
      <c r="I76" s="133"/>
      <c r="J76" s="57"/>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389" t="s">
        <v>3496</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07" t="s">
        <v>3341</v>
      </c>
      <c r="B78" s="147"/>
      <c r="C78" s="208" t="s">
        <v>3497</v>
      </c>
      <c r="D78" s="152"/>
      <c r="E78" s="153"/>
      <c r="F78" s="209" t="s">
        <v>3343</v>
      </c>
      <c r="G78" s="181"/>
      <c r="H78" s="208" t="s">
        <v>3498</v>
      </c>
      <c r="I78" s="152"/>
      <c r="J78" s="153"/>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0" t="s">
        <v>3344</v>
      </c>
      <c r="B79" s="153"/>
      <c r="C79" s="208" t="s">
        <v>3499</v>
      </c>
      <c r="D79" s="152"/>
      <c r="E79" s="153"/>
      <c r="F79" s="211" t="s">
        <v>3346</v>
      </c>
      <c r="G79" s="153"/>
      <c r="H79" s="208" t="s">
        <v>3497</v>
      </c>
      <c r="I79" s="152"/>
      <c r="J79" s="153"/>
      <c r="K79" s="51"/>
      <c r="L79" s="51"/>
      <c r="M79" s="51"/>
      <c r="N79" s="51"/>
      <c r="O79" s="51"/>
      <c r="P79" s="51"/>
      <c r="Q79" s="51"/>
      <c r="R79" s="51"/>
      <c r="S79" s="51"/>
      <c r="T79" s="51"/>
      <c r="U79" s="51"/>
      <c r="V79" s="51"/>
      <c r="W79" s="52" t="str">
        <f t="array" ref="W79">IFERROR(INDEX(Pendencias!$A$2:$O$209,SMALL(IF(Pendencias!$B$2:$B$209=$F$1,ROW(Pendencias!$B$2:$B$209)-1),ROW(A92)),1),"")</f>
        <v/>
      </c>
      <c r="X79" s="52" t="str">
        <f t="array" ref="X79">IFERROR(INDEX(Pendencias!$A$2:$O$209,SMALL(IF(Pendencias!$B$2:$B$209=$F$1,ROW(Pendencias!$B$2:$B$209)-1),ROW(A92)),3),"")</f>
        <v/>
      </c>
      <c r="Y79" s="53" t="str">
        <f t="array" ref="Y79">IFERROR(INDEX(Pendencias!$A$2:$O$209,SMALL(IF(Pendencias!$B$2:$B$209=$F$1,ROW(Pendencias!$B$2:$B$209)-1),ROW(A92)),4),"")</f>
        <v/>
      </c>
      <c r="Z79" s="54" t="str">
        <f t="array" ref="Z79">IFERROR(INDEX(Pendencias!$A$2:$O$209,SMALL(IF(Pendencias!$B$2:$B$209=$F$1,ROW(Pendencias!$B$2:$B$209)-1),ROW(A92)),7),"")</f>
        <v/>
      </c>
      <c r="AA79" s="51" t="str">
        <f t="array" ref="AA79">IF(IFERROR(INDEX(Pendencias!$A$2:$O$209,SMALL(IF(Pendencias!$B$2:$B$209=$F$1,ROW(Pendencias!$B$2:$B$209)-1),ROW(A92)),9),"")=0,"",IFERROR(INDEX(Pendencias!$A$2:$O$209,SMALL(IF(Pendencias!$B$2:$B$209=$F$1,ROW(Pendencias!$B$2:$B$209)-1),ROW(A92)),9),""))</f>
        <v/>
      </c>
    </row>
    <row r="80" ht="19.5" customHeight="1">
      <c r="A80" s="210" t="s">
        <v>3500</v>
      </c>
      <c r="B80" s="153"/>
      <c r="C80" s="208" t="s">
        <v>3497</v>
      </c>
      <c r="D80" s="152"/>
      <c r="E80" s="153"/>
      <c r="F80" s="212" t="s">
        <v>3501</v>
      </c>
      <c r="G80" s="160"/>
      <c r="H80" s="208" t="s">
        <v>3498</v>
      </c>
      <c r="I80" s="152"/>
      <c r="J80" s="153"/>
      <c r="K80" s="51"/>
      <c r="L80" s="51"/>
      <c r="M80" s="51"/>
      <c r="N80" s="51"/>
      <c r="O80" s="51"/>
      <c r="P80" s="51"/>
      <c r="Q80" s="51"/>
      <c r="R80" s="51"/>
      <c r="S80" s="51"/>
      <c r="T80" s="51"/>
      <c r="U80" s="51"/>
      <c r="V80" s="51"/>
      <c r="W80" s="52" t="str">
        <f t="array" ref="W80">IFERROR(INDEX(Pendencias!$A$2:$O$209,SMALL(IF(Pendencias!$B$2:$B$209=$F$1,ROW(Pendencias!$B$2:$B$209)-1),ROW(A95)),1),"")</f>
        <v/>
      </c>
      <c r="X80" s="52" t="str">
        <f t="array" ref="X80">IFERROR(INDEX(Pendencias!$A$2:$O$209,SMALL(IF(Pendencias!$B$2:$B$209=$F$1,ROW(Pendencias!$B$2:$B$209)-1),ROW(A95)),3),"")</f>
        <v/>
      </c>
      <c r="Y80" s="53" t="str">
        <f t="array" ref="Y80">IFERROR(INDEX(Pendencias!$A$2:$O$209,SMALL(IF(Pendencias!$B$2:$B$209=$F$1,ROW(Pendencias!$B$2:$B$209)-1),ROW(A95)),4),"")</f>
        <v/>
      </c>
      <c r="Z80" s="54" t="str">
        <f t="array" ref="Z80">IFERROR(INDEX(Pendencias!$A$2:$O$209,SMALL(IF(Pendencias!$B$2:$B$209=$F$1,ROW(Pendencias!$B$2:$B$209)-1),ROW(A95)),7),"")</f>
        <v/>
      </c>
      <c r="AA80" s="51" t="str">
        <f t="array" ref="AA80">IF(IFERROR(INDEX(Pendencias!$A$2:$O$209,SMALL(IF(Pendencias!$B$2:$B$209=$F$1,ROW(Pendencias!$B$2:$B$209)-1),ROW(A95)),9),"")=0,"",IFERROR(INDEX(Pendencias!$A$2:$O$209,SMALL(IF(Pendencias!$B$2:$B$209=$F$1,ROW(Pendencias!$B$2:$B$209)-1),ROW(A95)),9),""))</f>
        <v/>
      </c>
    </row>
    <row r="81" ht="19.5" customHeight="1">
      <c r="A81" s="213" t="s">
        <v>3349</v>
      </c>
      <c r="B81" s="122"/>
      <c r="C81" s="390" t="s">
        <v>3350</v>
      </c>
      <c r="D81" s="124"/>
      <c r="E81" s="122"/>
      <c r="F81" s="212" t="s">
        <v>3502</v>
      </c>
      <c r="G81" s="160"/>
      <c r="H81" s="391" t="s">
        <v>3503</v>
      </c>
      <c r="I81" s="124"/>
      <c r="J81" s="157"/>
      <c r="K81" s="51"/>
      <c r="L81" s="51"/>
      <c r="M81" s="51"/>
      <c r="N81" s="51"/>
      <c r="O81" s="51"/>
      <c r="P81" s="51"/>
      <c r="Q81" s="51"/>
      <c r="R81" s="51"/>
      <c r="S81" s="51"/>
      <c r="T81" s="51"/>
      <c r="U81" s="51"/>
      <c r="V81" s="51"/>
      <c r="W81" s="52" t="str">
        <f t="array" ref="W81">IFERROR(INDEX(Pendencias!$A$2:$O$209,SMALL(IF(Pendencias!$B$2:$B$209=$F$1,ROW(Pendencias!$B$2:$B$209)-1),ROW(A96)),1),"")</f>
        <v/>
      </c>
      <c r="X81" s="52" t="str">
        <f t="array" ref="X81">IFERROR(INDEX(Pendencias!$A$2:$O$209,SMALL(IF(Pendencias!$B$2:$B$209=$F$1,ROW(Pendencias!$B$2:$B$209)-1),ROW(A96)),3),"")</f>
        <v/>
      </c>
      <c r="Y81" s="53" t="str">
        <f t="array" ref="Y81">IFERROR(INDEX(Pendencias!$A$2:$O$209,SMALL(IF(Pendencias!$B$2:$B$209=$F$1,ROW(Pendencias!$B$2:$B$209)-1),ROW(A96)),4),"")</f>
        <v/>
      </c>
      <c r="Z81" s="54" t="str">
        <f t="array" ref="Z81">IFERROR(INDEX(Pendencias!$A$2:$O$209,SMALL(IF(Pendencias!$B$2:$B$209=$F$1,ROW(Pendencias!$B$2:$B$209)-1),ROW(A96)),7),"")</f>
        <v/>
      </c>
      <c r="AA81" s="51" t="str">
        <f t="array" ref="AA81">IF(IFERROR(INDEX(Pendencias!$A$2:$O$209,SMALL(IF(Pendencias!$B$2:$B$209=$F$1,ROW(Pendencias!$B$2:$B$209)-1),ROW(A96)),9),"")=0,"",IFERROR(INDEX(Pendencias!$A$2:$O$209,SMALL(IF(Pendencias!$B$2:$B$209=$F$1,ROW(Pendencias!$B$2:$B$209)-1),ROW(A96)),9),""))</f>
        <v/>
      </c>
    </row>
    <row r="82" ht="19.5" customHeight="1">
      <c r="A82" s="211" t="s">
        <v>3466</v>
      </c>
      <c r="B82" s="153"/>
      <c r="C82" s="392"/>
      <c r="D82" s="47"/>
      <c r="E82" s="47"/>
      <c r="F82" s="47"/>
      <c r="G82" s="47"/>
      <c r="H82" s="47"/>
      <c r="I82" s="47"/>
      <c r="J82" s="91"/>
      <c r="K82" s="51"/>
      <c r="L82" s="51"/>
      <c r="M82" s="51"/>
      <c r="N82" s="51"/>
      <c r="O82" s="51"/>
      <c r="P82" s="51"/>
      <c r="Q82" s="51"/>
      <c r="R82" s="51"/>
      <c r="S82" s="51"/>
      <c r="T82" s="51"/>
      <c r="U82" s="51"/>
      <c r="V82" s="51"/>
      <c r="W82" s="52" t="str">
        <f t="array" ref="W82">IFERROR(INDEX(Pendencias!$A$2:$O$209,SMALL(IF(Pendencias!$B$2:$B$209=$F$1,ROW(Pendencias!$B$2:$B$209)-1),ROW(A96)),1),"")</f>
        <v/>
      </c>
      <c r="X82" s="52" t="str">
        <f t="array" ref="X82">IFERROR(INDEX(Pendencias!$A$2:$O$209,SMALL(IF(Pendencias!$B$2:$B$209=$F$1,ROW(Pendencias!$B$2:$B$209)-1),ROW(A96)),3),"")</f>
        <v/>
      </c>
      <c r="Y82" s="53" t="str">
        <f t="array" ref="Y82">IFERROR(INDEX(Pendencias!$A$2:$O$209,SMALL(IF(Pendencias!$B$2:$B$209=$F$1,ROW(Pendencias!$B$2:$B$209)-1),ROW(A96)),4),"")</f>
        <v/>
      </c>
      <c r="Z82" s="54" t="str">
        <f t="array" ref="Z82">IFERROR(INDEX(Pendencias!$A$2:$O$209,SMALL(IF(Pendencias!$B$2:$B$209=$F$1,ROW(Pendencias!$B$2:$B$209)-1),ROW(A96)),7),"")</f>
        <v/>
      </c>
      <c r="AA82" s="51" t="str">
        <f t="array" ref="AA82">IF(IFERROR(INDEX(Pendencias!$A$2:$O$209,SMALL(IF(Pendencias!$B$2:$B$209=$F$1,ROW(Pendencias!$B$2:$B$209)-1),ROW(A96)),9),"")=0,"",IFERROR(INDEX(Pendencias!$A$2:$O$209,SMALL(IF(Pendencias!$B$2:$B$209=$F$1,ROW(Pendencias!$B$2:$B$209)-1),ROW(A96)),9),""))</f>
        <v/>
      </c>
    </row>
    <row r="83" ht="19.5" customHeight="1">
      <c r="A83" s="215"/>
      <c r="B83" s="47"/>
      <c r="C83" s="47"/>
      <c r="D83" s="47"/>
      <c r="E83" s="47"/>
      <c r="F83" s="47"/>
      <c r="G83" s="47"/>
      <c r="H83" s="47"/>
      <c r="I83" s="47"/>
      <c r="J83" s="91"/>
      <c r="K83" s="51"/>
      <c r="L83" s="51"/>
      <c r="M83" s="51"/>
      <c r="N83" s="51"/>
      <c r="O83" s="51"/>
      <c r="P83" s="51"/>
      <c r="Q83" s="51"/>
      <c r="R83" s="51"/>
      <c r="S83" s="51"/>
      <c r="T83" s="51"/>
      <c r="U83" s="51"/>
      <c r="V83" s="51"/>
      <c r="W83" s="52" t="str">
        <f t="array" ref="W83">IFERROR(INDEX(Pendencias!$A$2:$O$209,SMALL(IF(Pendencias!$B$2:$B$209=$F$1,ROW(Pendencias!$B$2:$B$209)-1),ROW(A89)),1),"")</f>
        <v/>
      </c>
      <c r="X83" s="52" t="str">
        <f t="array" ref="X83">IFERROR(INDEX(Pendencias!$A$2:$O$209,SMALL(IF(Pendencias!$B$2:$B$209=$F$1,ROW(Pendencias!$B$2:$B$209)-1),ROW(A89)),3),"")</f>
        <v/>
      </c>
      <c r="Y83" s="53" t="str">
        <f t="array" ref="Y83">IFERROR(INDEX(Pendencias!$A$2:$O$209,SMALL(IF(Pendencias!$B$2:$B$209=$F$1,ROW(Pendencias!$B$2:$B$209)-1),ROW(A89)),4),"")</f>
        <v/>
      </c>
      <c r="Z83" s="54" t="str">
        <f t="array" ref="Z83">IFERROR(INDEX(Pendencias!$A$2:$O$209,SMALL(IF(Pendencias!$B$2:$B$209=$F$1,ROW(Pendencias!$B$2:$B$209)-1),ROW(A89)),7),"")</f>
        <v/>
      </c>
      <c r="AA83" s="51" t="str">
        <f t="array" ref="AA83">IF(IFERROR(INDEX(Pendencias!$A$2:$O$209,SMALL(IF(Pendencias!$B$2:$B$209=$F$1,ROW(Pendencias!$B$2:$B$209)-1),ROW(A89)),9),"")=0,"",IFERROR(INDEX(Pendencias!$A$2:$O$209,SMALL(IF(Pendencias!$B$2:$B$209=$F$1,ROW(Pendencias!$B$2:$B$209)-1),ROW(A89)),9),""))</f>
        <v/>
      </c>
    </row>
    <row r="84" ht="19.5" customHeight="1">
      <c r="A84" s="389" t="s">
        <v>3504</v>
      </c>
      <c r="B84" s="47"/>
      <c r="C84" s="47"/>
      <c r="D84" s="47"/>
      <c r="E84" s="47"/>
      <c r="F84" s="47"/>
      <c r="G84" s="47"/>
      <c r="H84" s="47"/>
      <c r="I84" s="47"/>
      <c r="J84" s="91"/>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07" t="s">
        <v>3505</v>
      </c>
      <c r="B85" s="147"/>
      <c r="C85" s="208" t="s">
        <v>3497</v>
      </c>
      <c r="D85" s="152"/>
      <c r="E85" s="153"/>
      <c r="F85" s="209" t="s">
        <v>3506</v>
      </c>
      <c r="G85" s="181"/>
      <c r="H85" s="208" t="s">
        <v>3497</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9.5" customHeight="1">
      <c r="A86" s="210" t="s">
        <v>3507</v>
      </c>
      <c r="B86" s="153"/>
      <c r="C86" s="208" t="s">
        <v>3508</v>
      </c>
      <c r="D86" s="152"/>
      <c r="E86" s="153"/>
      <c r="F86" s="211" t="s">
        <v>3509</v>
      </c>
      <c r="G86" s="153"/>
      <c r="H86" s="208" t="s">
        <v>3510</v>
      </c>
      <c r="I86" s="152"/>
      <c r="J86" s="153"/>
      <c r="K86" s="51"/>
      <c r="L86" s="51"/>
      <c r="M86" s="51"/>
      <c r="N86" s="51"/>
      <c r="O86" s="51"/>
      <c r="P86" s="51"/>
      <c r="Q86" s="51"/>
      <c r="R86" s="51"/>
      <c r="S86" s="51"/>
      <c r="T86" s="51"/>
      <c r="U86" s="51"/>
      <c r="V86" s="51"/>
      <c r="W86" s="52" t="str">
        <f t="array" ref="W86">IFERROR(INDEX(Pendencias!$A$2:$O$209,SMALL(IF(Pendencias!$B$2:$B$209=$F$1,ROW(Pendencias!$B$2:$B$209)-1),ROW(A98)),1),"")</f>
        <v/>
      </c>
      <c r="X86" s="52" t="str">
        <f t="array" ref="X86">IFERROR(INDEX(Pendencias!$A$2:$O$209,SMALL(IF(Pendencias!$B$2:$B$209=$F$1,ROW(Pendencias!$B$2:$B$209)-1),ROW(A98)),3),"")</f>
        <v/>
      </c>
      <c r="Y86" s="53" t="str">
        <f t="array" ref="Y86">IFERROR(INDEX(Pendencias!$A$2:$O$209,SMALL(IF(Pendencias!$B$2:$B$209=$F$1,ROW(Pendencias!$B$2:$B$209)-1),ROW(A98)),4),"")</f>
        <v/>
      </c>
      <c r="Z86" s="54" t="str">
        <f t="array" ref="Z86">IFERROR(INDEX(Pendencias!$A$2:$O$209,SMALL(IF(Pendencias!$B$2:$B$209=$F$1,ROW(Pendencias!$B$2:$B$209)-1),ROW(A98)),7),"")</f>
        <v/>
      </c>
      <c r="AA86" s="51" t="str">
        <f t="array" ref="AA86">IF(IFERROR(INDEX(Pendencias!$A$2:$O$209,SMALL(IF(Pendencias!$B$2:$B$209=$F$1,ROW(Pendencias!$B$2:$B$209)-1),ROW(A98)),9),"")=0,"",IFERROR(INDEX(Pendencias!$A$2:$O$209,SMALL(IF(Pendencias!$B$2:$B$209=$F$1,ROW(Pendencias!$B$2:$B$209)-1),ROW(A98)),9),""))</f>
        <v/>
      </c>
    </row>
    <row r="87" ht="19.5" customHeight="1">
      <c r="A87" s="210" t="s">
        <v>3511</v>
      </c>
      <c r="B87" s="153"/>
      <c r="C87" s="393" t="s">
        <v>3512</v>
      </c>
      <c r="D87" s="152"/>
      <c r="E87" s="153"/>
      <c r="F87" s="212" t="s">
        <v>3513</v>
      </c>
      <c r="G87" s="160"/>
      <c r="H87" s="208" t="s">
        <v>3497</v>
      </c>
      <c r="I87" s="152"/>
      <c r="J87" s="153"/>
      <c r="K87" s="51"/>
      <c r="L87" s="51"/>
      <c r="M87" s="51"/>
      <c r="N87" s="51"/>
      <c r="O87" s="51"/>
      <c r="P87" s="51"/>
      <c r="Q87" s="51"/>
      <c r="R87" s="51"/>
      <c r="S87" s="51"/>
      <c r="T87" s="51"/>
      <c r="U87" s="51"/>
      <c r="V87" s="51"/>
      <c r="W87" s="52" t="str">
        <f t="array" ref="W87">IFERROR(INDEX(Pendencias!$A$2:$O$209,SMALL(IF(Pendencias!$B$2:$B$209=$F$1,ROW(Pendencias!$B$2:$B$209)-1),ROW(A101)),1),"")</f>
        <v/>
      </c>
      <c r="X87" s="52" t="str">
        <f t="array" ref="X87">IFERROR(INDEX(Pendencias!$A$2:$O$209,SMALL(IF(Pendencias!$B$2:$B$209=$F$1,ROW(Pendencias!$B$2:$B$209)-1),ROW(A101)),3),"")</f>
        <v/>
      </c>
      <c r="Y87" s="53" t="str">
        <f t="array" ref="Y87">IFERROR(INDEX(Pendencias!$A$2:$O$209,SMALL(IF(Pendencias!$B$2:$B$209=$F$1,ROW(Pendencias!$B$2:$B$209)-1),ROW(A101)),4),"")</f>
        <v/>
      </c>
      <c r="Z87" s="54" t="str">
        <f t="array" ref="Z87">IFERROR(INDEX(Pendencias!$A$2:$O$209,SMALL(IF(Pendencias!$B$2:$B$209=$F$1,ROW(Pendencias!$B$2:$B$209)-1),ROW(A101)),7),"")</f>
        <v/>
      </c>
      <c r="AA87" s="51" t="str">
        <f t="array" ref="AA87">IF(IFERROR(INDEX(Pendencias!$A$2:$O$209,SMALL(IF(Pendencias!$B$2:$B$209=$F$1,ROW(Pendencias!$B$2:$B$209)-1),ROW(A101)),9),"")=0,"",IFERROR(INDEX(Pendencias!$A$2:$O$209,SMALL(IF(Pendencias!$B$2:$B$209=$F$1,ROW(Pendencias!$B$2:$B$209)-1),ROW(A101)),9),""))</f>
        <v/>
      </c>
    </row>
    <row r="88" ht="19.5" customHeight="1">
      <c r="A88" s="213" t="s">
        <v>3514</v>
      </c>
      <c r="B88" s="122"/>
      <c r="C88" s="214"/>
      <c r="D88" s="124"/>
      <c r="E88" s="124"/>
      <c r="F88" s="124"/>
      <c r="G88" s="124"/>
      <c r="H88" s="124"/>
      <c r="I88" s="124"/>
      <c r="J88" s="157"/>
      <c r="K88" s="51"/>
      <c r="L88" s="51"/>
      <c r="M88" s="51"/>
      <c r="N88" s="51"/>
      <c r="O88" s="51"/>
      <c r="P88" s="51"/>
      <c r="Q88" s="51"/>
      <c r="R88" s="51"/>
      <c r="S88" s="51"/>
      <c r="T88" s="51"/>
      <c r="U88" s="51"/>
      <c r="V88" s="51"/>
      <c r="W88" s="52" t="str">
        <f t="array" ref="W88">IFERROR(INDEX(Pendencias!$A$2:$O$209,SMALL(IF(Pendencias!$B$2:$B$209=$F$1,ROW(Pendencias!$B$2:$B$209)-1),ROW(A102)),1),"")</f>
        <v/>
      </c>
      <c r="X88" s="52" t="str">
        <f t="array" ref="X88">IFERROR(INDEX(Pendencias!$A$2:$O$209,SMALL(IF(Pendencias!$B$2:$B$209=$F$1,ROW(Pendencias!$B$2:$B$209)-1),ROW(A102)),3),"")</f>
        <v/>
      </c>
      <c r="Y88" s="53" t="str">
        <f t="array" ref="Y88">IFERROR(INDEX(Pendencias!$A$2:$O$209,SMALL(IF(Pendencias!$B$2:$B$209=$F$1,ROW(Pendencias!$B$2:$B$209)-1),ROW(A102)),4),"")</f>
        <v/>
      </c>
      <c r="Z88" s="54" t="str">
        <f t="array" ref="Z88">IFERROR(INDEX(Pendencias!$A$2:$O$209,SMALL(IF(Pendencias!$B$2:$B$209=$F$1,ROW(Pendencias!$B$2:$B$209)-1),ROW(A102)),7),"")</f>
        <v/>
      </c>
      <c r="AA88" s="51" t="str">
        <f t="array" ref="AA88">IF(IFERROR(INDEX(Pendencias!$A$2:$O$209,SMALL(IF(Pendencias!$B$2:$B$209=$F$1,ROW(Pendencias!$B$2:$B$209)-1),ROW(A102)),9),"")=0,"",IFERROR(INDEX(Pendencias!$A$2:$O$209,SMALL(IF(Pendencias!$B$2:$B$209=$F$1,ROW(Pendencias!$B$2:$B$209)-1),ROW(A102)),9),""))</f>
        <v/>
      </c>
    </row>
    <row r="89" ht="19.5" customHeight="1">
      <c r="A89" s="215"/>
      <c r="B89" s="47"/>
      <c r="C89" s="47"/>
      <c r="D89" s="47"/>
      <c r="E89" s="47"/>
      <c r="F89" s="47"/>
      <c r="G89" s="47"/>
      <c r="H89" s="47"/>
      <c r="I89" s="47"/>
      <c r="J89" s="91"/>
      <c r="K89" s="51"/>
      <c r="L89" s="51"/>
      <c r="M89" s="51"/>
      <c r="N89" s="51"/>
      <c r="O89" s="51"/>
      <c r="P89" s="51"/>
      <c r="Q89" s="51"/>
      <c r="R89" s="51"/>
      <c r="S89" s="51"/>
      <c r="T89" s="51"/>
      <c r="U89" s="51"/>
      <c r="V89" s="51"/>
      <c r="W89" s="52" t="str">
        <f t="array" ref="W89">IFERROR(INDEX(Pendencias!$A$2:$O$209,SMALL(IF(Pendencias!$B$2:$B$209=$F$1,ROW(Pendencias!$B$2:$B$209)-1),ROW(A96)),1),"")</f>
        <v/>
      </c>
      <c r="X89" s="52" t="str">
        <f t="array" ref="X89">IFERROR(INDEX(Pendencias!$A$2:$O$209,SMALL(IF(Pendencias!$B$2:$B$209=$F$1,ROW(Pendencias!$B$2:$B$209)-1),ROW(A96)),3),"")</f>
        <v/>
      </c>
      <c r="Y89" s="53" t="str">
        <f t="array" ref="Y89">IFERROR(INDEX(Pendencias!$A$2:$O$209,SMALL(IF(Pendencias!$B$2:$B$209=$F$1,ROW(Pendencias!$B$2:$B$209)-1),ROW(A96)),4),"")</f>
        <v/>
      </c>
      <c r="Z89" s="54" t="str">
        <f t="array" ref="Z89">IFERROR(INDEX(Pendencias!$A$2:$O$209,SMALL(IF(Pendencias!$B$2:$B$209=$F$1,ROW(Pendencias!$B$2:$B$209)-1),ROW(A96)),7),"")</f>
        <v/>
      </c>
      <c r="AA89" s="51" t="str">
        <f t="array" ref="AA89">IF(IFERROR(INDEX(Pendencias!$A$2:$O$209,SMALL(IF(Pendencias!$B$2:$B$209=$F$1,ROW(Pendencias!$B$2:$B$209)-1),ROW(A96)),9),"")=0,"",IFERROR(INDEX(Pendencias!$A$2:$O$209,SMALL(IF(Pendencias!$B$2:$B$209=$F$1,ROW(Pendencias!$B$2:$B$209)-1),ROW(A96)),9),""))</f>
        <v/>
      </c>
    </row>
    <row r="90" ht="19.5" customHeight="1">
      <c r="A90" s="394" t="s">
        <v>3515</v>
      </c>
      <c r="B90" s="47"/>
      <c r="C90" s="47"/>
      <c r="D90" s="47"/>
      <c r="E90" s="47"/>
      <c r="F90" s="47"/>
      <c r="G90" s="47"/>
      <c r="H90" s="47"/>
      <c r="I90" s="47"/>
      <c r="J90" s="91"/>
      <c r="K90" s="51"/>
      <c r="L90" s="51"/>
      <c r="M90" s="51"/>
      <c r="N90" s="51"/>
      <c r="O90" s="51"/>
      <c r="P90" s="51"/>
      <c r="Q90" s="51"/>
      <c r="R90" s="51"/>
      <c r="S90" s="51"/>
      <c r="T90" s="51"/>
      <c r="U90" s="51"/>
      <c r="V90" s="51"/>
      <c r="W90" s="52" t="str">
        <f t="array" ref="W90">IFERROR(INDEX(Pendencias!$A$2:$O$209,SMALL(IF(Pendencias!$B$2:$B$209=$F$1,ROW(Pendencias!$B$2:$B$209)-1),ROW(A97)),1),"")</f>
        <v/>
      </c>
      <c r="X90" s="52" t="str">
        <f t="array" ref="X90">IFERROR(INDEX(Pendencias!$A$2:$O$209,SMALL(IF(Pendencias!$B$2:$B$209=$F$1,ROW(Pendencias!$B$2:$B$209)-1),ROW(A97)),3),"")</f>
        <v/>
      </c>
      <c r="Y90" s="53" t="str">
        <f t="array" ref="Y90">IFERROR(INDEX(Pendencias!$A$2:$O$209,SMALL(IF(Pendencias!$B$2:$B$209=$F$1,ROW(Pendencias!$B$2:$B$209)-1),ROW(A97)),4),"")</f>
        <v/>
      </c>
      <c r="Z90" s="54" t="str">
        <f t="array" ref="Z90">IFERROR(INDEX(Pendencias!$A$2:$O$209,SMALL(IF(Pendencias!$B$2:$B$209=$F$1,ROW(Pendencias!$B$2:$B$209)-1),ROW(A97)),7),"")</f>
        <v/>
      </c>
      <c r="AA90" s="51" t="str">
        <f t="array" ref="AA90">IF(IFERROR(INDEX(Pendencias!$A$2:$O$209,SMALL(IF(Pendencias!$B$2:$B$209=$F$1,ROW(Pendencias!$B$2:$B$209)-1),ROW(A97)),9),"")=0,"",IFERROR(INDEX(Pendencias!$A$2:$O$209,SMALL(IF(Pendencias!$B$2:$B$209=$F$1,ROW(Pendencias!$B$2:$B$209)-1),ROW(A97)),9),""))</f>
        <v/>
      </c>
    </row>
    <row r="91" ht="19.5" customHeight="1">
      <c r="A91" s="225" t="s">
        <v>3516</v>
      </c>
      <c r="B91" s="173"/>
      <c r="C91" s="208" t="s">
        <v>3497</v>
      </c>
      <c r="D91" s="152"/>
      <c r="E91" s="153"/>
      <c r="F91" s="226" t="s">
        <v>3517</v>
      </c>
      <c r="G91" s="168"/>
      <c r="H91" s="208" t="s">
        <v>3498</v>
      </c>
      <c r="I91" s="152"/>
      <c r="J91" s="153"/>
      <c r="K91" s="51"/>
      <c r="L91" s="51"/>
      <c r="M91" s="51"/>
      <c r="N91" s="51"/>
      <c r="O91" s="51"/>
      <c r="P91" s="51"/>
      <c r="Q91" s="51"/>
      <c r="R91" s="51"/>
      <c r="S91" s="51"/>
      <c r="T91" s="51"/>
      <c r="U91" s="51"/>
      <c r="V91" s="51"/>
      <c r="W91" s="52" t="str">
        <f t="array" ref="W91">IFERROR(INDEX(Pendencias!$A$2:$O$209,SMALL(IF(Pendencias!$B$2:$B$209=$F$1,ROW(Pendencias!$B$2:$B$209)-1),ROW(A99)),1),"")</f>
        <v/>
      </c>
      <c r="X91" s="52" t="str">
        <f t="array" ref="X91">IFERROR(INDEX(Pendencias!$A$2:$O$209,SMALL(IF(Pendencias!$B$2:$B$209=$F$1,ROW(Pendencias!$B$2:$B$209)-1),ROW(A99)),3),"")</f>
        <v/>
      </c>
      <c r="Y91" s="53" t="str">
        <f t="array" ref="Y91">IFERROR(INDEX(Pendencias!$A$2:$O$209,SMALL(IF(Pendencias!$B$2:$B$209=$F$1,ROW(Pendencias!$B$2:$B$209)-1),ROW(A99)),4),"")</f>
        <v/>
      </c>
      <c r="Z91" s="54" t="str">
        <f t="array" ref="Z91">IFERROR(INDEX(Pendencias!$A$2:$O$209,SMALL(IF(Pendencias!$B$2:$B$209=$F$1,ROW(Pendencias!$B$2:$B$209)-1),ROW(A99)),7),"")</f>
        <v/>
      </c>
      <c r="AA91" s="51" t="str">
        <f t="array" ref="AA91">IF(IFERROR(INDEX(Pendencias!$A$2:$O$209,SMALL(IF(Pendencias!$B$2:$B$209=$F$1,ROW(Pendencias!$B$2:$B$209)-1),ROW(A99)),9),"")=0,"",IFERROR(INDEX(Pendencias!$A$2:$O$209,SMALL(IF(Pendencias!$B$2:$B$209=$F$1,ROW(Pendencias!$B$2:$B$209)-1),ROW(A99)),9),""))</f>
        <v/>
      </c>
    </row>
    <row r="92" ht="19.5" customHeight="1">
      <c r="A92" s="395" t="s">
        <v>3518</v>
      </c>
      <c r="B92" s="160"/>
      <c r="C92" s="214" t="s">
        <v>3497</v>
      </c>
      <c r="D92" s="124"/>
      <c r="E92" s="221"/>
      <c r="F92" s="226" t="s">
        <v>3502</v>
      </c>
      <c r="G92" s="168"/>
      <c r="H92" s="391">
        <v>8.2254091E7</v>
      </c>
      <c r="I92" s="124"/>
      <c r="J92" s="157"/>
      <c r="K92" s="51"/>
      <c r="L92" s="51"/>
      <c r="M92" s="51"/>
      <c r="N92" s="51"/>
      <c r="O92" s="51"/>
      <c r="P92" s="51"/>
      <c r="Q92" s="51"/>
      <c r="R92" s="51"/>
      <c r="S92" s="51"/>
      <c r="T92" s="51"/>
      <c r="U92" s="51"/>
      <c r="V92" s="51"/>
      <c r="W92" s="52" t="str">
        <f t="array" ref="W92">IFERROR(INDEX(Pendencias!$A$2:$O$209,SMALL(IF(Pendencias!$B$2:$B$209=$F$1,ROW(Pendencias!$B$2:$B$209)-1),ROW(A101)),1),"")</f>
        <v/>
      </c>
      <c r="X92" s="52" t="str">
        <f t="array" ref="X92">IFERROR(INDEX(Pendencias!$A$2:$O$209,SMALL(IF(Pendencias!$B$2:$B$209=$F$1,ROW(Pendencias!$B$2:$B$209)-1),ROW(A101)),3),"")</f>
        <v/>
      </c>
      <c r="Y92" s="53" t="str">
        <f t="array" ref="Y92">IFERROR(INDEX(Pendencias!$A$2:$O$209,SMALL(IF(Pendencias!$B$2:$B$209=$F$1,ROW(Pendencias!$B$2:$B$209)-1),ROW(A101)),4),"")</f>
        <v/>
      </c>
      <c r="Z92" s="54" t="str">
        <f t="array" ref="Z92">IFERROR(INDEX(Pendencias!$A$2:$O$209,SMALL(IF(Pendencias!$B$2:$B$209=$F$1,ROW(Pendencias!$B$2:$B$209)-1),ROW(A101)),7),"")</f>
        <v/>
      </c>
      <c r="AA92" s="51" t="str">
        <f t="array" ref="AA92">IF(IFERROR(INDEX(Pendencias!$A$2:$O$209,SMALL(IF(Pendencias!$B$2:$B$209=$F$1,ROW(Pendencias!$B$2:$B$209)-1),ROW(A101)),9),"")=0,"",IFERROR(INDEX(Pendencias!$A$2:$O$209,SMALL(IF(Pendencias!$B$2:$B$209=$F$1,ROW(Pendencias!$B$2:$B$209)-1),ROW(A101)),9),""))</f>
        <v/>
      </c>
    </row>
    <row r="93" ht="19.5" customHeight="1">
      <c r="A93" s="211" t="s">
        <v>3466</v>
      </c>
      <c r="B93" s="153"/>
      <c r="C93" s="396"/>
      <c r="D93" s="47"/>
      <c r="E93" s="47"/>
      <c r="F93" s="47"/>
      <c r="G93" s="47"/>
      <c r="H93" s="47"/>
      <c r="I93" s="47"/>
      <c r="J93" s="91"/>
      <c r="K93" s="51"/>
      <c r="L93" s="51"/>
      <c r="M93" s="51"/>
      <c r="N93" s="51"/>
      <c r="O93" s="51"/>
      <c r="P93" s="51"/>
      <c r="Q93" s="51"/>
      <c r="R93" s="51"/>
      <c r="S93" s="51"/>
      <c r="T93" s="51"/>
      <c r="U93" s="51"/>
      <c r="V93" s="51"/>
      <c r="W93" s="52" t="str">
        <f t="array" ref="W93">IFERROR(INDEX(Pendencias!$A$2:$O$209,SMALL(IF(Pendencias!$B$2:$B$209=$F$1,ROW(Pendencias!$B$2:$B$209)-1),ROW(A101)),1),"")</f>
        <v/>
      </c>
      <c r="X93" s="52" t="str">
        <f t="array" ref="X93">IFERROR(INDEX(Pendencias!$A$2:$O$209,SMALL(IF(Pendencias!$B$2:$B$209=$F$1,ROW(Pendencias!$B$2:$B$209)-1),ROW(A101)),3),"")</f>
        <v/>
      </c>
      <c r="Y93" s="53" t="str">
        <f t="array" ref="Y93">IFERROR(INDEX(Pendencias!$A$2:$O$209,SMALL(IF(Pendencias!$B$2:$B$209=$F$1,ROW(Pendencias!$B$2:$B$209)-1),ROW(A101)),4),"")</f>
        <v/>
      </c>
      <c r="Z93" s="54" t="str">
        <f t="array" ref="Z93">IFERROR(INDEX(Pendencias!$A$2:$O$209,SMALL(IF(Pendencias!$B$2:$B$209=$F$1,ROW(Pendencias!$B$2:$B$209)-1),ROW(A101)),7),"")</f>
        <v/>
      </c>
      <c r="AA93" s="51" t="str">
        <f t="array" ref="AA93">IF(IFERROR(INDEX(Pendencias!$A$2:$O$209,SMALL(IF(Pendencias!$B$2:$B$209=$F$1,ROW(Pendencias!$B$2:$B$209)-1),ROW(A101)),9),"")=0,"",IFERROR(INDEX(Pendencias!$A$2:$O$209,SMALL(IF(Pendencias!$B$2:$B$209=$F$1,ROW(Pendencias!$B$2:$B$209)-1),ROW(A101)),9),""))</f>
        <v/>
      </c>
    </row>
    <row r="94" ht="19.5" customHeight="1">
      <c r="A94" s="397"/>
      <c r="B94" s="84"/>
      <c r="C94" s="84"/>
      <c r="D94" s="84"/>
      <c r="E94" s="84"/>
      <c r="F94" s="84"/>
      <c r="G94" s="84"/>
      <c r="H94" s="84"/>
      <c r="I94" s="84"/>
      <c r="J94" s="59"/>
      <c r="K94" s="51"/>
      <c r="L94" s="51"/>
      <c r="M94" s="51"/>
      <c r="N94" s="51"/>
      <c r="O94" s="51"/>
      <c r="P94" s="51"/>
      <c r="Q94" s="51"/>
      <c r="R94" s="51"/>
      <c r="S94" s="51"/>
      <c r="T94" s="51"/>
      <c r="U94" s="51"/>
      <c r="V94" s="51"/>
      <c r="W94" s="52" t="str">
        <f t="array" ref="W94">IFERROR(INDEX(Pendencias!$A$2:$O$209,SMALL(IF(Pendencias!$B$2:$B$209=$F$1,ROW(Pendencias!$B$2:$B$209)-1),ROW(A102)),1),"")</f>
        <v/>
      </c>
      <c r="X94" s="52" t="str">
        <f t="array" ref="X94">IFERROR(INDEX(Pendencias!$A$2:$O$209,SMALL(IF(Pendencias!$B$2:$B$209=$F$1,ROW(Pendencias!$B$2:$B$209)-1),ROW(A102)),3),"")</f>
        <v/>
      </c>
      <c r="Y94" s="53" t="str">
        <f t="array" ref="Y94">IFERROR(INDEX(Pendencias!$A$2:$O$209,SMALL(IF(Pendencias!$B$2:$B$209=$F$1,ROW(Pendencias!$B$2:$B$209)-1),ROW(A102)),4),"")</f>
        <v/>
      </c>
      <c r="Z94" s="54" t="str">
        <f t="array" ref="Z94">IFERROR(INDEX(Pendencias!$A$2:$O$209,SMALL(IF(Pendencias!$B$2:$B$209=$F$1,ROW(Pendencias!$B$2:$B$209)-1),ROW(A102)),7),"")</f>
        <v/>
      </c>
      <c r="AA94" s="51" t="str">
        <f t="array" ref="AA94">IF(IFERROR(INDEX(Pendencias!$A$2:$O$209,SMALL(IF(Pendencias!$B$2:$B$209=$F$1,ROW(Pendencias!$B$2:$B$209)-1),ROW(A102)),9),"")=0,"",IFERROR(INDEX(Pendencias!$A$2:$O$209,SMALL(IF(Pendencias!$B$2:$B$209=$F$1,ROW(Pendencias!$B$2:$B$209)-1),ROW(A102)),9),""))</f>
        <v/>
      </c>
    </row>
    <row r="95" ht="19.5" customHeight="1">
      <c r="A95" s="394" t="s">
        <v>3519</v>
      </c>
      <c r="B95" s="47"/>
      <c r="C95" s="47"/>
      <c r="D95" s="47"/>
      <c r="E95" s="47"/>
      <c r="F95" s="47"/>
      <c r="G95" s="47"/>
      <c r="H95" s="47"/>
      <c r="I95" s="47"/>
      <c r="J95" s="91"/>
      <c r="K95" s="51"/>
      <c r="L95" s="51"/>
      <c r="M95" s="51"/>
      <c r="N95" s="51"/>
      <c r="O95" s="51"/>
      <c r="P95" s="51"/>
      <c r="Q95" s="51"/>
      <c r="R95" s="51"/>
      <c r="S95" s="51"/>
      <c r="T95" s="51"/>
      <c r="U95" s="51"/>
      <c r="V95" s="51"/>
      <c r="W95" s="52" t="str">
        <f t="array" ref="W95">IFERROR(INDEX(Pendencias!$A$2:$O$209,SMALL(IF(Pendencias!$B$2:$B$209=$F$1,ROW(Pendencias!$B$2:$B$209)-1),ROW(A104)),1),"")</f>
        <v/>
      </c>
      <c r="X95" s="52" t="str">
        <f t="array" ref="X95">IFERROR(INDEX(Pendencias!$A$2:$O$209,SMALL(IF(Pendencias!$B$2:$B$209=$F$1,ROW(Pendencias!$B$2:$B$209)-1),ROW(A104)),3),"")</f>
        <v/>
      </c>
      <c r="Y95" s="53" t="str">
        <f t="array" ref="Y95">IFERROR(INDEX(Pendencias!$A$2:$O$209,SMALL(IF(Pendencias!$B$2:$B$209=$F$1,ROW(Pendencias!$B$2:$B$209)-1),ROW(A104)),4),"")</f>
        <v/>
      </c>
      <c r="Z95" s="54" t="str">
        <f t="array" ref="Z95">IFERROR(INDEX(Pendencias!$A$2:$O$209,SMALL(IF(Pendencias!$B$2:$B$209=$F$1,ROW(Pendencias!$B$2:$B$209)-1),ROW(A104)),7),"")</f>
        <v/>
      </c>
      <c r="AA95" s="51" t="str">
        <f t="array" ref="AA95">IF(IFERROR(INDEX(Pendencias!$A$2:$O$209,SMALL(IF(Pendencias!$B$2:$B$209=$F$1,ROW(Pendencias!$B$2:$B$209)-1),ROW(A104)),9),"")=0,"",IFERROR(INDEX(Pendencias!$A$2:$O$209,SMALL(IF(Pendencias!$B$2:$B$209=$F$1,ROW(Pendencias!$B$2:$B$209)-1),ROW(A104)),9),""))</f>
        <v/>
      </c>
    </row>
    <row r="96" ht="19.5" customHeight="1">
      <c r="A96" s="398" t="s">
        <v>3520</v>
      </c>
      <c r="B96" s="96"/>
      <c r="C96" s="208" t="s">
        <v>3497</v>
      </c>
      <c r="D96" s="152"/>
      <c r="E96" s="152"/>
      <c r="F96" s="225" t="s">
        <v>3521</v>
      </c>
      <c r="G96" s="91"/>
      <c r="H96" s="399" t="s">
        <v>3497</v>
      </c>
      <c r="I96" s="152"/>
      <c r="J96" s="153"/>
      <c r="K96" s="51"/>
      <c r="L96" s="51"/>
      <c r="M96" s="51"/>
      <c r="N96" s="51"/>
      <c r="O96" s="51"/>
      <c r="P96" s="51"/>
      <c r="Q96" s="51"/>
      <c r="R96" s="51"/>
      <c r="S96" s="51"/>
      <c r="T96" s="51"/>
      <c r="U96" s="51"/>
      <c r="V96" s="51"/>
      <c r="W96" s="52" t="str">
        <f t="array" ref="W96">IFERROR(INDEX(Pendencias!$A$2:$O$209,SMALL(IF(Pendencias!$B$2:$B$209=$F$1,ROW(Pendencias!$B$2:$B$209)-1),ROW(A105)),1),"")</f>
        <v/>
      </c>
      <c r="X96" s="52" t="str">
        <f t="array" ref="X96">IFERROR(INDEX(Pendencias!$A$2:$O$209,SMALL(IF(Pendencias!$B$2:$B$209=$F$1,ROW(Pendencias!$B$2:$B$209)-1),ROW(A105)),3),"")</f>
        <v/>
      </c>
      <c r="Y96" s="53" t="str">
        <f t="array" ref="Y96">IFERROR(INDEX(Pendencias!$A$2:$O$209,SMALL(IF(Pendencias!$B$2:$B$209=$F$1,ROW(Pendencias!$B$2:$B$209)-1),ROW(A105)),4),"")</f>
        <v/>
      </c>
      <c r="Z96" s="54" t="str">
        <f t="array" ref="Z96">IFERROR(INDEX(Pendencias!$A$2:$O$209,SMALL(IF(Pendencias!$B$2:$B$209=$F$1,ROW(Pendencias!$B$2:$B$209)-1),ROW(A105)),7),"")</f>
        <v/>
      </c>
      <c r="AA96" s="51" t="str">
        <f t="array" ref="AA96">IF(IFERROR(INDEX(Pendencias!$A$2:$O$209,SMALL(IF(Pendencias!$B$2:$B$209=$F$1,ROW(Pendencias!$B$2:$B$209)-1),ROW(A105)),9),"")=0,"",IFERROR(INDEX(Pendencias!$A$2:$O$209,SMALL(IF(Pendencias!$B$2:$B$209=$F$1,ROW(Pendencias!$B$2:$B$209)-1),ROW(A105)),9),""))</f>
        <v/>
      </c>
    </row>
    <row r="97" ht="19.5" customHeight="1">
      <c r="A97" s="400" t="s">
        <v>3522</v>
      </c>
      <c r="B97" s="91"/>
      <c r="C97" s="208" t="s">
        <v>3497</v>
      </c>
      <c r="D97" s="152"/>
      <c r="E97" s="152"/>
      <c r="F97" s="225" t="s">
        <v>3518</v>
      </c>
      <c r="G97" s="91"/>
      <c r="H97" s="399" t="s">
        <v>3497</v>
      </c>
      <c r="I97" s="152"/>
      <c r="J97" s="153"/>
      <c r="K97" s="51"/>
      <c r="L97" s="51"/>
      <c r="M97" s="51"/>
      <c r="N97" s="51"/>
      <c r="O97" s="51"/>
      <c r="P97" s="51"/>
      <c r="Q97" s="51"/>
      <c r="R97" s="51"/>
      <c r="S97" s="51"/>
      <c r="T97" s="51"/>
      <c r="U97" s="51"/>
      <c r="V97" s="51"/>
      <c r="W97" s="52" t="str">
        <f t="array" ref="W97">IFERROR(INDEX(Pendencias!$A$2:$O$209,SMALL(IF(Pendencias!$B$2:$B$209=$F$1,ROW(Pendencias!$B$2:$B$209)-1),ROW(A106)),1),"")</f>
        <v/>
      </c>
      <c r="X97" s="52" t="str">
        <f t="array" ref="X97">IFERROR(INDEX(Pendencias!$A$2:$O$209,SMALL(IF(Pendencias!$B$2:$B$209=$F$1,ROW(Pendencias!$B$2:$B$209)-1),ROW(A106)),3),"")</f>
        <v/>
      </c>
      <c r="Y97" s="53" t="str">
        <f t="array" ref="Y97">IFERROR(INDEX(Pendencias!$A$2:$O$209,SMALL(IF(Pendencias!$B$2:$B$209=$F$1,ROW(Pendencias!$B$2:$B$209)-1),ROW(A106)),4),"")</f>
        <v/>
      </c>
      <c r="Z97" s="54" t="str">
        <f t="array" ref="Z97">IFERROR(INDEX(Pendencias!$A$2:$O$209,SMALL(IF(Pendencias!$B$2:$B$209=$F$1,ROW(Pendencias!$B$2:$B$209)-1),ROW(A106)),7),"")</f>
        <v/>
      </c>
      <c r="AA97" s="51" t="str">
        <f t="array" ref="AA97">IF(IFERROR(INDEX(Pendencias!$A$2:$O$209,SMALL(IF(Pendencias!$B$2:$B$209=$F$1,ROW(Pendencias!$B$2:$B$209)-1),ROW(A106)),9),"")=0,"",IFERROR(INDEX(Pendencias!$A$2:$O$209,SMALL(IF(Pendencias!$B$2:$B$209=$F$1,ROW(Pendencias!$B$2:$B$209)-1),ROW(A106)),9),""))</f>
        <v/>
      </c>
    </row>
    <row r="98" ht="19.5" customHeight="1">
      <c r="A98" s="211" t="s">
        <v>3466</v>
      </c>
      <c r="B98" s="153"/>
      <c r="C98" s="392"/>
      <c r="D98" s="47"/>
      <c r="E98" s="91"/>
      <c r="F98" s="225" t="s">
        <v>3502</v>
      </c>
      <c r="G98" s="91"/>
      <c r="H98" s="401" t="s">
        <v>3523</v>
      </c>
      <c r="I98" s="47"/>
      <c r="J98" s="91"/>
      <c r="K98" s="51"/>
      <c r="L98" s="51"/>
      <c r="M98" s="51"/>
      <c r="N98" s="51"/>
      <c r="O98" s="51"/>
      <c r="P98" s="51"/>
      <c r="Q98" s="51"/>
      <c r="R98" s="51"/>
      <c r="S98" s="51"/>
      <c r="T98" s="51"/>
      <c r="U98" s="51"/>
      <c r="V98" s="51"/>
      <c r="W98" s="52" t="str">
        <f t="array" ref="W98">IFERROR(INDEX(Pendencias!$A$2:$O$209,SMALL(IF(Pendencias!$B$2:$B$209=$F$1,ROW(Pendencias!$B$2:$B$209)-1),ROW(A107)),1),"")</f>
        <v/>
      </c>
      <c r="X98" s="52" t="str">
        <f t="array" ref="X98">IFERROR(INDEX(Pendencias!$A$2:$O$209,SMALL(IF(Pendencias!$B$2:$B$209=$F$1,ROW(Pendencias!$B$2:$B$209)-1),ROW(A107)),3),"")</f>
        <v/>
      </c>
      <c r="Y98" s="53" t="str">
        <f t="array" ref="Y98">IFERROR(INDEX(Pendencias!$A$2:$O$209,SMALL(IF(Pendencias!$B$2:$B$209=$F$1,ROW(Pendencias!$B$2:$B$209)-1),ROW(A107)),4),"")</f>
        <v/>
      </c>
      <c r="Z98" s="54" t="str">
        <f t="array" ref="Z98">IFERROR(INDEX(Pendencias!$A$2:$O$209,SMALL(IF(Pendencias!$B$2:$B$209=$F$1,ROW(Pendencias!$B$2:$B$209)-1),ROW(A107)),7),"")</f>
        <v/>
      </c>
      <c r="AA98" s="51" t="str">
        <f t="array" ref="AA98">IF(IFERROR(INDEX(Pendencias!$A$2:$O$209,SMALL(IF(Pendencias!$B$2:$B$209=$F$1,ROW(Pendencias!$B$2:$B$209)-1),ROW(A107)),9),"")=0,"",IFERROR(INDEX(Pendencias!$A$2:$O$209,SMALL(IF(Pendencias!$B$2:$B$209=$F$1,ROW(Pendencias!$B$2:$B$209)-1),ROW(A107)),9),""))</f>
        <v/>
      </c>
    </row>
    <row r="99" ht="19.5" customHeight="1">
      <c r="A99" s="222"/>
      <c r="B99" s="223"/>
      <c r="C99" s="223"/>
      <c r="D99" s="223"/>
      <c r="E99" s="223"/>
      <c r="F99" s="223"/>
      <c r="G99" s="223"/>
      <c r="H99" s="223"/>
      <c r="I99" s="223"/>
      <c r="J99" s="224"/>
      <c r="K99" s="51"/>
      <c r="L99" s="51"/>
      <c r="M99" s="51"/>
      <c r="N99" s="51"/>
      <c r="O99" s="51"/>
      <c r="P99" s="51"/>
      <c r="Q99" s="51"/>
      <c r="R99" s="51"/>
      <c r="S99" s="51"/>
      <c r="T99" s="51"/>
      <c r="U99" s="51"/>
      <c r="V99" s="51"/>
      <c r="W99" s="52" t="str">
        <f t="array" ref="W99">IFERROR(INDEX(Pendencias!$A$2:$O$209,SMALL(IF(Pendencias!$B$2:$B$209=$F$1,ROW(Pendencias!$B$2:$B$209)-1),ROW(#REF!)),1),"")</f>
        <v/>
      </c>
      <c r="X99" s="52" t="str">
        <f t="array" ref="X99">IFERROR(INDEX(Pendencias!$A$2:$O$209,SMALL(IF(Pendencias!$B$2:$B$209=$F$1,ROW(Pendencias!$B$2:$B$209)-1),ROW(#REF!)),3),"")</f>
        <v/>
      </c>
      <c r="Y99" s="53" t="str">
        <f t="array" ref="Y99">IFERROR(INDEX(Pendencias!$A$2:$O$209,SMALL(IF(Pendencias!$B$2:$B$209=$F$1,ROW(Pendencias!$B$2:$B$209)-1),ROW(#REF!)),4),"")</f>
        <v/>
      </c>
      <c r="Z99" s="54" t="str">
        <f t="array" ref="Z99">IFERROR(INDEX(Pendencias!$A$2:$O$209,SMALL(IF(Pendencias!$B$2:$B$209=$F$1,ROW(Pendencias!$B$2:$B$209)-1),ROW(#REF!)),7),"")</f>
        <v/>
      </c>
      <c r="AA99" s="51" t="str">
        <f t="array" ref="AA99">IF(IFERROR(INDEX(Pendencias!$A$2:$O$209,SMALL(IF(Pendencias!$B$2:$B$209=$F$1,ROW(Pendencias!$B$2:$B$209)-1),ROW(#REF!)),9),"")=0,"",IFERROR(INDEX(Pendencias!$A$2:$O$209,SMALL(IF(Pendencias!$B$2:$B$209=$F$1,ROW(Pendencias!$B$2:$B$209)-1),ROW(#REF!)),9),""))</f>
        <v/>
      </c>
    </row>
    <row r="100" ht="19.5" customHeight="1">
      <c r="A100" s="394" t="s">
        <v>3524</v>
      </c>
      <c r="B100" s="47"/>
      <c r="C100" s="47"/>
      <c r="D100" s="47"/>
      <c r="E100" s="47"/>
      <c r="F100" s="47"/>
      <c r="G100" s="47"/>
      <c r="H100" s="47"/>
      <c r="I100" s="47"/>
      <c r="J100" s="91"/>
      <c r="K100" s="51"/>
      <c r="L100" s="51"/>
      <c r="M100" s="51"/>
      <c r="N100" s="51"/>
      <c r="O100" s="51"/>
      <c r="P100" s="51"/>
      <c r="Q100" s="51"/>
      <c r="R100" s="51"/>
      <c r="S100" s="51"/>
      <c r="T100" s="51"/>
      <c r="U100" s="51"/>
      <c r="V100" s="51"/>
      <c r="W100" s="52" t="str">
        <f t="array" ref="W100">IFERROR(INDEX(Pendencias!$A$2:$O$209,SMALL(IF(Pendencias!$B$2:$B$209=$F$1,ROW(Pendencias!$B$2:$B$209)-1),ROW(A110)),1),"")</f>
        <v/>
      </c>
      <c r="X100" s="52" t="str">
        <f t="array" ref="X100">IFERROR(INDEX(Pendencias!$A$2:$O$209,SMALL(IF(Pendencias!$B$2:$B$209=$F$1,ROW(Pendencias!$B$2:$B$209)-1),ROW(A110)),3),"")</f>
        <v/>
      </c>
      <c r="Y100" s="53" t="str">
        <f t="array" ref="Y100">IFERROR(INDEX(Pendencias!$A$2:$O$209,SMALL(IF(Pendencias!$B$2:$B$209=$F$1,ROW(Pendencias!$B$2:$B$209)-1),ROW(A110)),4),"")</f>
        <v/>
      </c>
      <c r="Z100" s="54" t="str">
        <f t="array" ref="Z100">IFERROR(INDEX(Pendencias!$A$2:$O$209,SMALL(IF(Pendencias!$B$2:$B$209=$F$1,ROW(Pendencias!$B$2:$B$209)-1),ROW(A110)),7),"")</f>
        <v/>
      </c>
      <c r="AA100" s="51" t="str">
        <f t="array" ref="AA100">IF(IFERROR(INDEX(Pendencias!$A$2:$O$209,SMALL(IF(Pendencias!$B$2:$B$209=$F$1,ROW(Pendencias!$B$2:$B$209)-1),ROW(A110)),9),"")=0,"",IFERROR(INDEX(Pendencias!$A$2:$O$209,SMALL(IF(Pendencias!$B$2:$B$209=$F$1,ROW(Pendencias!$B$2:$B$209)-1),ROW(A110)),9),""))</f>
        <v/>
      </c>
    </row>
    <row r="101" ht="19.5" customHeight="1">
      <c r="A101" s="398" t="s">
        <v>3525</v>
      </c>
      <c r="B101" s="96"/>
      <c r="C101" s="208" t="s">
        <v>3499</v>
      </c>
      <c r="D101" s="152"/>
      <c r="E101" s="153"/>
      <c r="F101" s="218" t="s">
        <v>3526</v>
      </c>
      <c r="G101" s="181"/>
      <c r="H101" s="208" t="s">
        <v>3499</v>
      </c>
      <c r="I101" s="152"/>
      <c r="J101" s="153"/>
      <c r="K101" s="51"/>
      <c r="L101" s="51"/>
      <c r="M101" s="51"/>
      <c r="N101" s="51"/>
      <c r="O101" s="51"/>
      <c r="P101" s="51"/>
      <c r="Q101" s="51"/>
      <c r="R101" s="51"/>
      <c r="S101" s="51"/>
      <c r="T101" s="51"/>
      <c r="U101" s="51"/>
      <c r="V101" s="51"/>
      <c r="W101" s="52" t="str">
        <f t="array" ref="W101">IFERROR(INDEX(Pendencias!$A$2:$O$209,SMALL(IF(Pendencias!$B$2:$B$209=$F$1,ROW(Pendencias!$B$2:$B$209)-1),ROW(A111)),1),"")</f>
        <v/>
      </c>
      <c r="X101" s="52" t="str">
        <f t="array" ref="X101">IFERROR(INDEX(Pendencias!$A$2:$O$209,SMALL(IF(Pendencias!$B$2:$B$209=$F$1,ROW(Pendencias!$B$2:$B$209)-1),ROW(A111)),3),"")</f>
        <v/>
      </c>
      <c r="Y101" s="53" t="str">
        <f t="array" ref="Y101">IFERROR(INDEX(Pendencias!$A$2:$O$209,SMALL(IF(Pendencias!$B$2:$B$209=$F$1,ROW(Pendencias!$B$2:$B$209)-1),ROW(A111)),4),"")</f>
        <v/>
      </c>
      <c r="Z101" s="54" t="str">
        <f t="array" ref="Z101">IFERROR(INDEX(Pendencias!$A$2:$O$209,SMALL(IF(Pendencias!$B$2:$B$209=$F$1,ROW(Pendencias!$B$2:$B$209)-1),ROW(A111)),7),"")</f>
        <v/>
      </c>
      <c r="AA101" s="51" t="str">
        <f t="array" ref="AA101">IF(IFERROR(INDEX(Pendencias!$A$2:$O$209,SMALL(IF(Pendencias!$B$2:$B$209=$F$1,ROW(Pendencias!$B$2:$B$209)-1),ROW(A111)),9),"")=0,"",IFERROR(INDEX(Pendencias!$A$2:$O$209,SMALL(IF(Pendencias!$B$2:$B$209=$F$1,ROW(Pendencias!$B$2:$B$209)-1),ROW(A111)),9),""))</f>
        <v/>
      </c>
    </row>
    <row r="102" ht="19.5" customHeight="1">
      <c r="A102" s="402" t="s">
        <v>3518</v>
      </c>
      <c r="B102" s="153"/>
      <c r="C102" s="208" t="s">
        <v>3527</v>
      </c>
      <c r="D102" s="152"/>
      <c r="E102" s="153"/>
      <c r="F102" s="220" t="s">
        <v>3528</v>
      </c>
      <c r="G102" s="221"/>
      <c r="H102" s="208" t="s">
        <v>3527</v>
      </c>
      <c r="I102" s="152"/>
      <c r="J102" s="153"/>
      <c r="K102" s="51"/>
      <c r="L102" s="51"/>
      <c r="M102" s="51"/>
      <c r="N102" s="51"/>
      <c r="O102" s="51"/>
      <c r="P102" s="51"/>
      <c r="Q102" s="51"/>
      <c r="R102" s="51"/>
      <c r="S102" s="51"/>
      <c r="T102" s="51"/>
      <c r="U102" s="51"/>
      <c r="V102" s="51"/>
      <c r="W102" s="52" t="str">
        <f t="array" ref="W102">IFERROR(INDEX(Pendencias!$A$2:$O$209,SMALL(IF(Pendencias!$B$2:$B$209=$F$1,ROW(Pendencias!$B$2:$B$209)-1),ROW(A119)),1),"")</f>
        <v/>
      </c>
      <c r="X102" s="52" t="str">
        <f t="array" ref="X102">IFERROR(INDEX(Pendencias!$A$2:$O$209,SMALL(IF(Pendencias!$B$2:$B$209=$F$1,ROW(Pendencias!$B$2:$B$209)-1),ROW(A119)),3),"")</f>
        <v/>
      </c>
      <c r="Y102" s="53" t="str">
        <f t="array" ref="Y102">IFERROR(INDEX(Pendencias!$A$2:$O$209,SMALL(IF(Pendencias!$B$2:$B$209=$F$1,ROW(Pendencias!$B$2:$B$209)-1),ROW(A119)),4),"")</f>
        <v/>
      </c>
      <c r="Z102" s="54" t="str">
        <f t="array" ref="Z102">IFERROR(INDEX(Pendencias!$A$2:$O$209,SMALL(IF(Pendencias!$B$2:$B$209=$F$1,ROW(Pendencias!$B$2:$B$209)-1),ROW(A119)),7),"")</f>
        <v/>
      </c>
      <c r="AA102" s="51" t="str">
        <f t="array" ref="AA102">IF(IFERROR(INDEX(Pendencias!$A$2:$O$209,SMALL(IF(Pendencias!$B$2:$B$209=$F$1,ROW(Pendencias!$B$2:$B$209)-1),ROW(A119)),9),"")=0,"",IFERROR(INDEX(Pendencias!$A$2:$O$209,SMALL(IF(Pendencias!$B$2:$B$209=$F$1,ROW(Pendencias!$B$2:$B$209)-1),ROW(A119)),9),""))</f>
        <v/>
      </c>
    </row>
    <row r="103" ht="19.5" customHeight="1">
      <c r="A103" s="209" t="s">
        <v>3466</v>
      </c>
      <c r="B103" s="181"/>
      <c r="C103" s="392"/>
      <c r="D103" s="47"/>
      <c r="E103" s="48"/>
      <c r="F103" s="225" t="s">
        <v>3502</v>
      </c>
      <c r="G103" s="91"/>
      <c r="H103" s="401" t="s">
        <v>3529</v>
      </c>
      <c r="I103" s="47"/>
      <c r="J103" s="91"/>
      <c r="K103" s="51"/>
      <c r="L103" s="51"/>
      <c r="M103" s="51"/>
      <c r="N103" s="51"/>
      <c r="O103" s="51"/>
      <c r="P103" s="51"/>
      <c r="Q103" s="51"/>
      <c r="R103" s="51"/>
      <c r="S103" s="51"/>
      <c r="T103" s="51"/>
      <c r="U103" s="51"/>
      <c r="V103" s="51"/>
      <c r="W103" s="52" t="str">
        <f t="array" ref="W103">IFERROR(INDEX(Pendencias!$A$2:$O$209,SMALL(IF(Pendencias!$B$2:$B$209=$F$1,ROW(Pendencias!$B$2:$B$209)-1),ROW(A120)),1),"")</f>
        <v/>
      </c>
      <c r="X103" s="52" t="str">
        <f t="array" ref="X103">IFERROR(INDEX(Pendencias!$A$2:$O$209,SMALL(IF(Pendencias!$B$2:$B$209=$F$1,ROW(Pendencias!$B$2:$B$209)-1),ROW(A120)),3),"")</f>
        <v/>
      </c>
      <c r="Y103" s="53" t="str">
        <f t="array" ref="Y103">IFERROR(INDEX(Pendencias!$A$2:$O$209,SMALL(IF(Pendencias!$B$2:$B$209=$F$1,ROW(Pendencias!$B$2:$B$209)-1),ROW(A120)),4),"")</f>
        <v/>
      </c>
      <c r="Z103" s="54" t="str">
        <f t="array" ref="Z103">IFERROR(INDEX(Pendencias!$A$2:$O$209,SMALL(IF(Pendencias!$B$2:$B$209=$F$1,ROW(Pendencias!$B$2:$B$209)-1),ROW(A120)),7),"")</f>
        <v/>
      </c>
      <c r="AA103" s="51" t="str">
        <f t="array" ref="AA103">IF(IFERROR(INDEX(Pendencias!$A$2:$O$209,SMALL(IF(Pendencias!$B$2:$B$209=$F$1,ROW(Pendencias!$B$2:$B$209)-1),ROW(A120)),9),"")=0,"",IFERROR(INDEX(Pendencias!$A$2:$O$209,SMALL(IF(Pendencias!$B$2:$B$209=$F$1,ROW(Pendencias!$B$2:$B$209)-1),ROW(A120)),9),""))</f>
        <v/>
      </c>
    </row>
    <row r="104" ht="19.5" customHeight="1">
      <c r="A104" s="222"/>
      <c r="B104" s="223"/>
      <c r="C104" s="223"/>
      <c r="D104" s="223"/>
      <c r="E104" s="223"/>
      <c r="F104" s="223"/>
      <c r="G104" s="223"/>
      <c r="H104" s="223"/>
      <c r="I104" s="223"/>
      <c r="J104" s="224"/>
      <c r="K104" s="51"/>
      <c r="L104" s="51"/>
      <c r="M104" s="51"/>
      <c r="N104" s="51"/>
      <c r="O104" s="51"/>
      <c r="P104" s="51"/>
      <c r="Q104" s="51"/>
      <c r="R104" s="51"/>
      <c r="S104" s="51"/>
      <c r="T104" s="51"/>
      <c r="U104" s="51"/>
      <c r="V104" s="51"/>
      <c r="W104" s="52" t="str">
        <f t="array" ref="W104">IFERROR(INDEX(Pendencias!$A$2:$O$209,SMALL(IF(Pendencias!$B$2:$B$209=$F$1,ROW(Pendencias!$B$2:$B$209)-1),ROW(#REF!)),1),"")</f>
        <v/>
      </c>
      <c r="X104" s="52" t="str">
        <f t="array" ref="X104">IFERROR(INDEX(Pendencias!$A$2:$O$209,SMALL(IF(Pendencias!$B$2:$B$209=$F$1,ROW(Pendencias!$B$2:$B$209)-1),ROW(#REF!)),3),"")</f>
        <v/>
      </c>
      <c r="Y104" s="53" t="str">
        <f t="array" ref="Y104">IFERROR(INDEX(Pendencias!$A$2:$O$209,SMALL(IF(Pendencias!$B$2:$B$209=$F$1,ROW(Pendencias!$B$2:$B$209)-1),ROW(#REF!)),4),"")</f>
        <v/>
      </c>
      <c r="Z104" s="54" t="str">
        <f t="array" ref="Z104">IFERROR(INDEX(Pendencias!$A$2:$O$209,SMALL(IF(Pendencias!$B$2:$B$209=$F$1,ROW(Pendencias!$B$2:$B$209)-1),ROW(#REF!)),7),"")</f>
        <v/>
      </c>
      <c r="AA104" s="51" t="str">
        <f t="array" ref="AA104">IF(IFERROR(INDEX(Pendencias!$A$2:$O$209,SMALL(IF(Pendencias!$B$2:$B$209=$F$1,ROW(Pendencias!$B$2:$B$209)-1),ROW(#REF!)),9),"")=0,"",IFERROR(INDEX(Pendencias!$A$2:$O$209,SMALL(IF(Pendencias!$B$2:$B$209=$F$1,ROW(Pendencias!$B$2:$B$209)-1),ROW(#REF!)),9),""))</f>
        <v/>
      </c>
    </row>
    <row r="105" ht="19.5" customHeight="1">
      <c r="A105" s="394" t="s">
        <v>3530</v>
      </c>
      <c r="B105" s="47"/>
      <c r="C105" s="47"/>
      <c r="D105" s="47"/>
      <c r="E105" s="47"/>
      <c r="F105" s="47"/>
      <c r="G105" s="47"/>
      <c r="H105" s="47"/>
      <c r="I105" s="47"/>
      <c r="J105" s="91"/>
      <c r="K105" s="51"/>
      <c r="L105" s="51"/>
      <c r="M105" s="51"/>
      <c r="N105" s="51"/>
      <c r="O105" s="51"/>
      <c r="P105" s="51"/>
      <c r="Q105" s="51"/>
      <c r="R105" s="51"/>
      <c r="S105" s="51"/>
      <c r="T105" s="51"/>
      <c r="U105" s="51"/>
      <c r="V105" s="51"/>
      <c r="W105" s="52" t="str">
        <f t="array" ref="W105">IFERROR(INDEX(Pendencias!$A$2:$O$209,SMALL(IF(Pendencias!$B$2:$B$209=$F$1,ROW(Pendencias!$B$2:$B$209)-1),ROW(A120)),1),"")</f>
        <v/>
      </c>
      <c r="X105" s="52" t="str">
        <f t="array" ref="X105">IFERROR(INDEX(Pendencias!$A$2:$O$209,SMALL(IF(Pendencias!$B$2:$B$209=$F$1,ROW(Pendencias!$B$2:$B$209)-1),ROW(A120)),3),"")</f>
        <v/>
      </c>
      <c r="Y105" s="53" t="str">
        <f t="array" ref="Y105">IFERROR(INDEX(Pendencias!$A$2:$O$209,SMALL(IF(Pendencias!$B$2:$B$209=$F$1,ROW(Pendencias!$B$2:$B$209)-1),ROW(A120)),4),"")</f>
        <v/>
      </c>
      <c r="Z105" s="54" t="str">
        <f t="array" ref="Z105">IFERROR(INDEX(Pendencias!$A$2:$O$209,SMALL(IF(Pendencias!$B$2:$B$209=$F$1,ROW(Pendencias!$B$2:$B$209)-1),ROW(A120)),7),"")</f>
        <v/>
      </c>
      <c r="AA105" s="51" t="str">
        <f t="array" ref="AA105">IF(IFERROR(INDEX(Pendencias!$A$2:$O$209,SMALL(IF(Pendencias!$B$2:$B$209=$F$1,ROW(Pendencias!$B$2:$B$209)-1),ROW(A120)),9),"")=0,"",IFERROR(INDEX(Pendencias!$A$2:$O$209,SMALL(IF(Pendencias!$B$2:$B$209=$F$1,ROW(Pendencias!$B$2:$B$209)-1),ROW(A120)),9),""))</f>
        <v/>
      </c>
    </row>
    <row r="106" ht="19.5" customHeight="1">
      <c r="A106" s="225" t="s">
        <v>3355</v>
      </c>
      <c r="B106" s="173"/>
      <c r="C106" s="208" t="s">
        <v>3497</v>
      </c>
      <c r="D106" s="152"/>
      <c r="E106" s="153"/>
      <c r="F106" s="226" t="s">
        <v>3356</v>
      </c>
      <c r="G106" s="168"/>
      <c r="H106" s="208" t="s">
        <v>3499</v>
      </c>
      <c r="I106" s="152"/>
      <c r="J106" s="153"/>
      <c r="K106" s="51"/>
      <c r="L106" s="51"/>
      <c r="M106" s="51"/>
      <c r="N106" s="51"/>
      <c r="O106" s="51"/>
      <c r="P106" s="51"/>
      <c r="Q106" s="51"/>
      <c r="R106" s="51"/>
      <c r="S106" s="51"/>
      <c r="T106" s="51"/>
      <c r="U106" s="51"/>
      <c r="V106" s="51"/>
      <c r="W106" s="52" t="str">
        <f t="array" ref="W106">IFERROR(INDEX(Pendencias!$A$2:$O$209,SMALL(IF(Pendencias!$B$2:$B$209=$F$1,ROW(Pendencias!$B$2:$B$209)-1),ROW(A121)),1),"")</f>
        <v/>
      </c>
      <c r="X106" s="52" t="str">
        <f t="array" ref="X106">IFERROR(INDEX(Pendencias!$A$2:$O$209,SMALL(IF(Pendencias!$B$2:$B$209=$F$1,ROW(Pendencias!$B$2:$B$209)-1),ROW(A121)),3),"")</f>
        <v/>
      </c>
      <c r="Y106" s="53" t="str">
        <f t="array" ref="Y106">IFERROR(INDEX(Pendencias!$A$2:$O$209,SMALL(IF(Pendencias!$B$2:$B$209=$F$1,ROW(Pendencias!$B$2:$B$209)-1),ROW(A121)),4),"")</f>
        <v/>
      </c>
      <c r="Z106" s="54" t="str">
        <f t="array" ref="Z106">IFERROR(INDEX(Pendencias!$A$2:$O$209,SMALL(IF(Pendencias!$B$2:$B$209=$F$1,ROW(Pendencias!$B$2:$B$209)-1),ROW(A121)),7),"")</f>
        <v/>
      </c>
      <c r="AA106" s="51" t="str">
        <f t="array" ref="AA106">IF(IFERROR(INDEX(Pendencias!$A$2:$O$209,SMALL(IF(Pendencias!$B$2:$B$209=$F$1,ROW(Pendencias!$B$2:$B$209)-1),ROW(A121)),9),"")=0,"",IFERROR(INDEX(Pendencias!$A$2:$O$209,SMALL(IF(Pendencias!$B$2:$B$209=$F$1,ROW(Pendencias!$B$2:$B$209)-1),ROW(A121)),9),""))</f>
        <v/>
      </c>
    </row>
    <row r="107" ht="19.5" customHeight="1">
      <c r="A107" s="225" t="s">
        <v>3500</v>
      </c>
      <c r="B107" s="173"/>
      <c r="C107" s="208" t="s">
        <v>3527</v>
      </c>
      <c r="D107" s="152"/>
      <c r="E107" s="153"/>
      <c r="F107" s="226" t="s">
        <v>3531</v>
      </c>
      <c r="G107" s="168"/>
      <c r="H107" s="208"/>
      <c r="I107" s="152"/>
      <c r="J107" s="153"/>
      <c r="K107" s="51"/>
      <c r="L107" s="51"/>
      <c r="M107" s="51"/>
      <c r="N107" s="51"/>
      <c r="O107" s="51"/>
      <c r="P107" s="51"/>
      <c r="Q107" s="51"/>
      <c r="R107" s="51"/>
      <c r="S107" s="51"/>
      <c r="T107" s="51"/>
      <c r="U107" s="51"/>
      <c r="V107" s="51"/>
      <c r="W107" s="52" t="str">
        <f t="array" ref="W107">IFERROR(INDEX(Pendencias!$A$2:$O$209,SMALL(IF(Pendencias!$B$2:$B$209=$F$1,ROW(Pendencias!$B$2:$B$209)-1),ROW(A124)),1),"")</f>
        <v/>
      </c>
      <c r="X107" s="52" t="str">
        <f t="array" ref="X107">IFERROR(INDEX(Pendencias!$A$2:$O$209,SMALL(IF(Pendencias!$B$2:$B$209=$F$1,ROW(Pendencias!$B$2:$B$209)-1),ROW(A124)),3),"")</f>
        <v/>
      </c>
      <c r="Y107" s="53" t="str">
        <f t="array" ref="Y107">IFERROR(INDEX(Pendencias!$A$2:$O$209,SMALL(IF(Pendencias!$B$2:$B$209=$F$1,ROW(Pendencias!$B$2:$B$209)-1),ROW(A124)),4),"")</f>
        <v/>
      </c>
      <c r="Z107" s="54" t="str">
        <f t="array" ref="Z107">IFERROR(INDEX(Pendencias!$A$2:$O$209,SMALL(IF(Pendencias!$B$2:$B$209=$F$1,ROW(Pendencias!$B$2:$B$209)-1),ROW(A124)),7),"")</f>
        <v/>
      </c>
      <c r="AA107" s="51" t="str">
        <f t="array" ref="AA107">IF(IFERROR(INDEX(Pendencias!$A$2:$O$209,SMALL(IF(Pendencias!$B$2:$B$209=$F$1,ROW(Pendencias!$B$2:$B$209)-1),ROW(A124)),9),"")=0,"",IFERROR(INDEX(Pendencias!$A$2:$O$209,SMALL(IF(Pendencias!$B$2:$B$209=$F$1,ROW(Pendencias!$B$2:$B$209)-1),ROW(A124)),9),""))</f>
        <v/>
      </c>
    </row>
    <row r="108" ht="19.5" customHeight="1">
      <c r="A108" s="211" t="s">
        <v>3466</v>
      </c>
      <c r="B108" s="153"/>
      <c r="C108" s="392"/>
      <c r="D108" s="47"/>
      <c r="E108" s="91"/>
      <c r="F108" s="225" t="s">
        <v>3502</v>
      </c>
      <c r="G108" s="91"/>
      <c r="H108" s="401">
        <v>2.3310067E7</v>
      </c>
      <c r="I108" s="47"/>
      <c r="J108" s="91"/>
      <c r="K108" s="51"/>
      <c r="L108" s="51"/>
      <c r="M108" s="51"/>
      <c r="N108" s="51"/>
      <c r="O108" s="51"/>
      <c r="P108" s="51"/>
      <c r="Q108" s="51"/>
      <c r="R108" s="51"/>
      <c r="S108" s="51"/>
      <c r="T108" s="51"/>
      <c r="U108" s="51"/>
      <c r="V108" s="51"/>
      <c r="W108" s="52" t="str">
        <f t="array" ref="W108">IFERROR(INDEX(Pendencias!$A$2:$O$209,SMALL(IF(Pendencias!$B$2:$B$209=$F$1,ROW(Pendencias!$B$2:$B$209)-1),ROW(A143)),1),"")</f>
        <v/>
      </c>
      <c r="X108" s="52" t="str">
        <f t="array" ref="X108">IFERROR(INDEX(Pendencias!$A$2:$O$209,SMALL(IF(Pendencias!$B$2:$B$209=$F$1,ROW(Pendencias!$B$2:$B$209)-1),ROW(A143)),3),"")</f>
        <v/>
      </c>
      <c r="Y108" s="53" t="str">
        <f t="array" ref="Y108">IFERROR(INDEX(Pendencias!$A$2:$O$209,SMALL(IF(Pendencias!$B$2:$B$209=$F$1,ROW(Pendencias!$B$2:$B$209)-1),ROW(A143)),4),"")</f>
        <v/>
      </c>
      <c r="Z108" s="54" t="str">
        <f t="array" ref="Z108">IFERROR(INDEX(Pendencias!$A$2:$O$209,SMALL(IF(Pendencias!$B$2:$B$209=$F$1,ROW(Pendencias!$B$2:$B$209)-1),ROW(A143)),7),"")</f>
        <v/>
      </c>
      <c r="AA108" s="51" t="str">
        <f t="array" ref="AA108">IF(IFERROR(INDEX(Pendencias!$A$2:$O$209,SMALL(IF(Pendencias!$B$2:$B$209=$F$1,ROW(Pendencias!$B$2:$B$209)-1),ROW(A143)),9),"")=0,"",IFERROR(INDEX(Pendencias!$A$2:$O$209,SMALL(IF(Pendencias!$B$2:$B$209=$F$1,ROW(Pendencias!$B$2:$B$209)-1),ROW(A143)),9),""))</f>
        <v/>
      </c>
    </row>
    <row r="109" ht="19.5" customHeight="1">
      <c r="A109" s="222"/>
      <c r="B109" s="223"/>
      <c r="C109" s="223"/>
      <c r="D109" s="223"/>
      <c r="E109" s="223"/>
      <c r="F109" s="223"/>
      <c r="G109" s="223"/>
      <c r="H109" s="223"/>
      <c r="I109" s="223"/>
      <c r="J109" s="224"/>
      <c r="K109" s="51"/>
      <c r="L109" s="51"/>
      <c r="M109" s="51"/>
      <c r="N109" s="51"/>
      <c r="O109" s="51"/>
      <c r="P109" s="51"/>
      <c r="Q109" s="51"/>
      <c r="R109" s="51"/>
      <c r="S109" s="51"/>
      <c r="T109" s="51"/>
      <c r="U109" s="51"/>
      <c r="V109" s="51"/>
      <c r="W109" s="52" t="str">
        <f t="array" ref="W109">IFERROR(INDEX(Pendencias!$A$2:$O$209,SMALL(IF(Pendencias!$B$2:$B$209=$F$1,ROW(Pendencias!$B$2:$B$209)-1),ROW(#REF!)),1),"")</f>
        <v/>
      </c>
      <c r="X109" s="52" t="str">
        <f t="array" ref="X109">IFERROR(INDEX(Pendencias!$A$2:$O$209,SMALL(IF(Pendencias!$B$2:$B$209=$F$1,ROW(Pendencias!$B$2:$B$209)-1),ROW(#REF!)),3),"")</f>
        <v/>
      </c>
      <c r="Y109" s="53" t="str">
        <f t="array" ref="Y109">IFERROR(INDEX(Pendencias!$A$2:$O$209,SMALL(IF(Pendencias!$B$2:$B$209=$F$1,ROW(Pendencias!$B$2:$B$209)-1),ROW(#REF!)),4),"")</f>
        <v/>
      </c>
      <c r="Z109" s="54" t="str">
        <f t="array" ref="Z109">IFERROR(INDEX(Pendencias!$A$2:$O$209,SMALL(IF(Pendencias!$B$2:$B$209=$F$1,ROW(Pendencias!$B$2:$B$209)-1),ROW(#REF!)),7),"")</f>
        <v/>
      </c>
      <c r="AA109" s="51" t="str">
        <f t="array" ref="AA109">IF(IFERROR(INDEX(Pendencias!$A$2:$O$209,SMALL(IF(Pendencias!$B$2:$B$209=$F$1,ROW(Pendencias!$B$2:$B$209)-1),ROW(#REF!)),9),"")=0,"",IFERROR(INDEX(Pendencias!$A$2:$O$209,SMALL(IF(Pendencias!$B$2:$B$209=$F$1,ROW(Pendencias!$B$2:$B$209)-1),ROW(#REF!)),9),""))</f>
        <v/>
      </c>
    </row>
    <row r="110" ht="19.5" customHeight="1">
      <c r="A110" s="216" t="s">
        <v>3532</v>
      </c>
      <c r="B110" s="47"/>
      <c r="C110" s="47"/>
      <c r="D110" s="47"/>
      <c r="E110" s="47"/>
      <c r="F110" s="47"/>
      <c r="G110" s="47"/>
      <c r="H110" s="47"/>
      <c r="I110" s="47"/>
      <c r="J110" s="91"/>
      <c r="K110" s="51"/>
      <c r="L110" s="51"/>
      <c r="M110" s="51"/>
      <c r="N110" s="51"/>
      <c r="O110" s="51"/>
      <c r="P110" s="51"/>
      <c r="Q110" s="51"/>
      <c r="R110" s="51"/>
      <c r="S110" s="51"/>
      <c r="T110" s="51"/>
      <c r="U110" s="51"/>
      <c r="V110" s="51"/>
      <c r="W110" s="52" t="str">
        <f t="array" ref="W110">IFERROR(INDEX(Pendencias!$A$2:$O$209,SMALL(IF(Pendencias!$B$2:$B$209=$F$1,ROW(Pendencias!$B$2:$B$209)-1),ROW(A143)),1),"")</f>
        <v/>
      </c>
      <c r="X110" s="52" t="str">
        <f t="array" ref="X110">IFERROR(INDEX(Pendencias!$A$2:$O$209,SMALL(IF(Pendencias!$B$2:$B$209=$F$1,ROW(Pendencias!$B$2:$B$209)-1),ROW(A143)),3),"")</f>
        <v/>
      </c>
      <c r="Y110" s="53" t="str">
        <f t="array" ref="Y110">IFERROR(INDEX(Pendencias!$A$2:$O$209,SMALL(IF(Pendencias!$B$2:$B$209=$F$1,ROW(Pendencias!$B$2:$B$209)-1),ROW(A143)),4),"")</f>
        <v/>
      </c>
      <c r="Z110" s="54" t="str">
        <f t="array" ref="Z110">IFERROR(INDEX(Pendencias!$A$2:$O$209,SMALL(IF(Pendencias!$B$2:$B$209=$F$1,ROW(Pendencias!$B$2:$B$209)-1),ROW(A143)),7),"")</f>
        <v/>
      </c>
      <c r="AA110" s="51" t="str">
        <f t="array" ref="AA110">IF(IFERROR(INDEX(Pendencias!$A$2:$O$209,SMALL(IF(Pendencias!$B$2:$B$209=$F$1,ROW(Pendencias!$B$2:$B$209)-1),ROW(A143)),9),"")=0,"",IFERROR(INDEX(Pendencias!$A$2:$O$209,SMALL(IF(Pendencias!$B$2:$B$209=$F$1,ROW(Pendencias!$B$2:$B$209)-1),ROW(A143)),9),""))</f>
        <v/>
      </c>
    </row>
    <row r="111" ht="19.5" customHeight="1">
      <c r="A111" s="225" t="s">
        <v>3355</v>
      </c>
      <c r="B111" s="173"/>
      <c r="C111" s="208" t="s">
        <v>3345</v>
      </c>
      <c r="D111" s="152"/>
      <c r="E111" s="153"/>
      <c r="F111" s="226" t="s">
        <v>3356</v>
      </c>
      <c r="G111" s="168"/>
      <c r="H111" s="208" t="s">
        <v>3345</v>
      </c>
      <c r="I111" s="152"/>
      <c r="J111" s="153"/>
      <c r="K111" s="51"/>
      <c r="L111" s="51"/>
      <c r="M111" s="51"/>
      <c r="N111" s="51"/>
      <c r="O111" s="51"/>
      <c r="P111" s="51"/>
      <c r="Q111" s="51"/>
      <c r="R111" s="51"/>
      <c r="S111" s="51"/>
      <c r="T111" s="51"/>
      <c r="U111" s="51"/>
      <c r="V111" s="51"/>
      <c r="W111" s="52" t="str">
        <f t="array" ref="W111">IFERROR(INDEX(Pendencias!$A$2:$O$209,SMALL(IF(Pendencias!$B$2:$B$209=$F$1,ROW(Pendencias!$B$2:$B$209)-1),ROW(A144)),1),"")</f>
        <v/>
      </c>
      <c r="X111" s="52" t="str">
        <f t="array" ref="X111">IFERROR(INDEX(Pendencias!$A$2:$O$209,SMALL(IF(Pendencias!$B$2:$B$209=$F$1,ROW(Pendencias!$B$2:$B$209)-1),ROW(A144)),3),"")</f>
        <v/>
      </c>
      <c r="Y111" s="53" t="str">
        <f t="array" ref="Y111">IFERROR(INDEX(Pendencias!$A$2:$O$209,SMALL(IF(Pendencias!$B$2:$B$209=$F$1,ROW(Pendencias!$B$2:$B$209)-1),ROW(A144)),4),"")</f>
        <v/>
      </c>
      <c r="Z111" s="54" t="str">
        <f t="array" ref="Z111">IFERROR(INDEX(Pendencias!$A$2:$O$209,SMALL(IF(Pendencias!$B$2:$B$209=$F$1,ROW(Pendencias!$B$2:$B$209)-1),ROW(A144)),7),"")</f>
        <v/>
      </c>
      <c r="AA111" s="51" t="str">
        <f t="array" ref="AA111">IF(IFERROR(INDEX(Pendencias!$A$2:$O$209,SMALL(IF(Pendencias!$B$2:$B$209=$F$1,ROW(Pendencias!$B$2:$B$209)-1),ROW(A144)),9),"")=0,"",IFERROR(INDEX(Pendencias!$A$2:$O$209,SMALL(IF(Pendencias!$B$2:$B$209=$F$1,ROW(Pendencias!$B$2:$B$209)-1),ROW(A144)),9),""))</f>
        <v/>
      </c>
    </row>
    <row r="112" ht="19.5" customHeight="1">
      <c r="A112" s="225" t="s">
        <v>3500</v>
      </c>
      <c r="B112" s="173"/>
      <c r="C112" s="208" t="s">
        <v>3345</v>
      </c>
      <c r="D112" s="152"/>
      <c r="E112" s="153"/>
      <c r="F112" s="226" t="s">
        <v>3531</v>
      </c>
      <c r="G112" s="168"/>
      <c r="H112" s="208"/>
      <c r="I112" s="152"/>
      <c r="J112" s="153"/>
      <c r="K112" s="51"/>
      <c r="L112" s="51"/>
      <c r="M112" s="51"/>
      <c r="N112" s="51"/>
      <c r="O112" s="51"/>
      <c r="P112" s="51"/>
      <c r="Q112" s="51"/>
      <c r="R112" s="51"/>
      <c r="S112" s="51"/>
      <c r="T112" s="51"/>
      <c r="U112" s="51"/>
      <c r="V112" s="51"/>
      <c r="W112" s="52" t="str">
        <f t="array" ref="W112">IFERROR(INDEX(Pendencias!$A$2:$O$209,SMALL(IF(Pendencias!$B$2:$B$209=$F$1,ROW(Pendencias!$B$2:$B$209)-1),ROW(A145)),1),"")</f>
        <v/>
      </c>
      <c r="X112" s="52" t="str">
        <f t="array" ref="X112">IFERROR(INDEX(Pendencias!$A$2:$O$209,SMALL(IF(Pendencias!$B$2:$B$209=$F$1,ROW(Pendencias!$B$2:$B$209)-1),ROW(A145)),3),"")</f>
        <v/>
      </c>
      <c r="Y112" s="53" t="str">
        <f t="array" ref="Y112">IFERROR(INDEX(Pendencias!$A$2:$O$209,SMALL(IF(Pendencias!$B$2:$B$209=$F$1,ROW(Pendencias!$B$2:$B$209)-1),ROW(A145)),4),"")</f>
        <v/>
      </c>
      <c r="Z112" s="54" t="str">
        <f t="array" ref="Z112">IFERROR(INDEX(Pendencias!$A$2:$O$209,SMALL(IF(Pendencias!$B$2:$B$209=$F$1,ROW(Pendencias!$B$2:$B$209)-1),ROW(A145)),7),"")</f>
        <v/>
      </c>
      <c r="AA112" s="51" t="str">
        <f t="array" ref="AA112">IF(IFERROR(INDEX(Pendencias!$A$2:$O$209,SMALL(IF(Pendencias!$B$2:$B$209=$F$1,ROW(Pendencias!$B$2:$B$209)-1),ROW(A145)),9),"")=0,"",IFERROR(INDEX(Pendencias!$A$2:$O$209,SMALL(IF(Pendencias!$B$2:$B$209=$F$1,ROW(Pendencias!$B$2:$B$209)-1),ROW(A145)),9),""))</f>
        <v/>
      </c>
    </row>
    <row r="113" ht="19.5" customHeight="1">
      <c r="A113" s="211" t="s">
        <v>3466</v>
      </c>
      <c r="B113" s="153"/>
      <c r="C113" s="392"/>
      <c r="D113" s="47"/>
      <c r="E113" s="91"/>
      <c r="F113" s="225" t="s">
        <v>3502</v>
      </c>
      <c r="G113" s="91"/>
      <c r="H113" s="401">
        <v>194213.0</v>
      </c>
      <c r="I113" s="47"/>
      <c r="J113" s="91"/>
      <c r="K113" s="51"/>
      <c r="L113" s="51"/>
      <c r="M113" s="51"/>
      <c r="N113" s="51"/>
      <c r="O113" s="51"/>
      <c r="P113" s="51"/>
      <c r="Q113" s="51"/>
      <c r="R113" s="51"/>
      <c r="S113" s="51"/>
      <c r="T113" s="51"/>
      <c r="U113" s="51"/>
      <c r="V113" s="51"/>
      <c r="W113" s="52" t="str">
        <f t="array" ref="W113">IFERROR(INDEX(Pendencias!$A$2:$O$209,SMALL(IF(Pendencias!$B$2:$B$209=$F$1,ROW(Pendencias!$B$2:$B$209)-1),ROW(A148)),1),"")</f>
        <v/>
      </c>
      <c r="X113" s="52" t="str">
        <f t="array" ref="X113">IFERROR(INDEX(Pendencias!$A$2:$O$209,SMALL(IF(Pendencias!$B$2:$B$209=$F$1,ROW(Pendencias!$B$2:$B$209)-1),ROW(A148)),3),"")</f>
        <v/>
      </c>
      <c r="Y113" s="53" t="str">
        <f t="array" ref="Y113">IFERROR(INDEX(Pendencias!$A$2:$O$209,SMALL(IF(Pendencias!$B$2:$B$209=$F$1,ROW(Pendencias!$B$2:$B$209)-1),ROW(A148)),4),"")</f>
        <v/>
      </c>
      <c r="Z113" s="54" t="str">
        <f t="array" ref="Z113">IFERROR(INDEX(Pendencias!$A$2:$O$209,SMALL(IF(Pendencias!$B$2:$B$209=$F$1,ROW(Pendencias!$B$2:$B$209)-1),ROW(A148)),7),"")</f>
        <v/>
      </c>
      <c r="AA113" s="51" t="str">
        <f t="array" ref="AA113">IF(IFERROR(INDEX(Pendencias!$A$2:$O$209,SMALL(IF(Pendencias!$B$2:$B$209=$F$1,ROW(Pendencias!$B$2:$B$209)-1),ROW(A148)),9),"")=0,"",IFERROR(INDEX(Pendencias!$A$2:$O$209,SMALL(IF(Pendencias!$B$2:$B$209=$F$1,ROW(Pendencias!$B$2:$B$209)-1),ROW(A148)),9),""))</f>
        <v/>
      </c>
    </row>
    <row r="114" ht="19.5" customHeight="1">
      <c r="A114" s="227"/>
      <c r="B114" s="228"/>
      <c r="C114" s="228"/>
      <c r="D114" s="228"/>
      <c r="E114" s="228"/>
      <c r="F114" s="228"/>
      <c r="G114" s="228"/>
      <c r="H114" s="228"/>
      <c r="I114" s="228"/>
      <c r="J114" s="229"/>
      <c r="K114" s="51"/>
      <c r="L114" s="51"/>
      <c r="M114" s="51"/>
      <c r="N114" s="51"/>
      <c r="O114" s="51"/>
      <c r="P114" s="51"/>
      <c r="Q114" s="51"/>
      <c r="R114" s="51"/>
      <c r="S114" s="51"/>
      <c r="T114" s="51"/>
      <c r="U114" s="51"/>
      <c r="V114" s="51"/>
      <c r="W114" s="52" t="str">
        <f t="array" ref="W114">IFERROR(INDEX(Pendencias!$A$2:$O$209,SMALL(IF(Pendencias!$B$2:$B$209=$F$1,ROW(Pendencias!$B$2:$B$209)-1),ROW(A116)),1),"")</f>
        <v/>
      </c>
      <c r="X114" s="52" t="str">
        <f t="array" ref="X114">IFERROR(INDEX(Pendencias!$A$2:$O$209,SMALL(IF(Pendencias!$B$2:$B$209=$F$1,ROW(Pendencias!$B$2:$B$209)-1),ROW(A116)),3),"")</f>
        <v/>
      </c>
      <c r="Y114" s="53" t="str">
        <f t="array" ref="Y114">IFERROR(INDEX(Pendencias!$A$2:$O$209,SMALL(IF(Pendencias!$B$2:$B$209=$F$1,ROW(Pendencias!$B$2:$B$209)-1),ROW(A116)),4),"")</f>
        <v/>
      </c>
      <c r="Z114" s="54" t="str">
        <f t="array" ref="Z114">IFERROR(INDEX(Pendencias!$A$2:$O$209,SMALL(IF(Pendencias!$B$2:$B$209=$F$1,ROW(Pendencias!$B$2:$B$209)-1),ROW(A116)),7),"")</f>
        <v/>
      </c>
      <c r="AA114" s="51" t="str">
        <f t="array" ref="AA114">IF(IFERROR(INDEX(Pendencias!$A$2:$O$209,SMALL(IF(Pendencias!$B$2:$B$209=$F$1,ROW(Pendencias!$B$2:$B$209)-1),ROW(A116)),9),"")=0,"",IFERROR(INDEX(Pendencias!$A$2:$O$209,SMALL(IF(Pendencias!$B$2:$B$209=$F$1,ROW(Pendencias!$B$2:$B$209)-1),ROW(A116)),9),""))</f>
        <v/>
      </c>
    </row>
    <row r="115" ht="19.5" customHeight="1">
      <c r="A115" s="394" t="s">
        <v>3533</v>
      </c>
      <c r="B115" s="47"/>
      <c r="C115" s="47"/>
      <c r="D115" s="47"/>
      <c r="E115" s="47"/>
      <c r="F115" s="47"/>
      <c r="G115" s="47"/>
      <c r="H115" s="47"/>
      <c r="I115" s="47"/>
      <c r="J115" s="91"/>
      <c r="K115" s="51"/>
      <c r="L115" s="51"/>
      <c r="M115" s="51"/>
      <c r="N115" s="51"/>
      <c r="O115" s="51"/>
      <c r="P115" s="51"/>
      <c r="Q115" s="51"/>
      <c r="R115" s="51"/>
      <c r="S115" s="51"/>
      <c r="T115" s="51"/>
      <c r="U115" s="51"/>
      <c r="V115" s="51"/>
      <c r="W115" s="52" t="str">
        <f t="array" ref="W115">IFERROR(INDEX(Pendencias!$A$2:$O$209,SMALL(IF(Pendencias!$B$2:$B$209=$F$1,ROW(Pendencias!$B$2:$B$209)-1),ROW(A147)),1),"")</f>
        <v/>
      </c>
      <c r="X115" s="52" t="str">
        <f t="array" ref="X115">IFERROR(INDEX(Pendencias!$A$2:$O$209,SMALL(IF(Pendencias!$B$2:$B$209=$F$1,ROW(Pendencias!$B$2:$B$209)-1),ROW(A147)),3),"")</f>
        <v/>
      </c>
      <c r="Y115" s="53" t="str">
        <f t="array" ref="Y115">IFERROR(INDEX(Pendencias!$A$2:$O$209,SMALL(IF(Pendencias!$B$2:$B$209=$F$1,ROW(Pendencias!$B$2:$B$209)-1),ROW(A147)),4),"")</f>
        <v/>
      </c>
      <c r="Z115" s="54" t="str">
        <f t="array" ref="Z115">IFERROR(INDEX(Pendencias!$A$2:$O$209,SMALL(IF(Pendencias!$B$2:$B$209=$F$1,ROW(Pendencias!$B$2:$B$209)-1),ROW(A147)),7),"")</f>
        <v/>
      </c>
      <c r="AA115" s="51" t="str">
        <f t="array" ref="AA115">IF(IFERROR(INDEX(Pendencias!$A$2:$O$209,SMALL(IF(Pendencias!$B$2:$B$209=$F$1,ROW(Pendencias!$B$2:$B$209)-1),ROW(A147)),9),"")=0,"",IFERROR(INDEX(Pendencias!$A$2:$O$209,SMALL(IF(Pendencias!$B$2:$B$209=$F$1,ROW(Pendencias!$B$2:$B$209)-1),ROW(A147)),9),""))</f>
        <v/>
      </c>
    </row>
    <row r="116" ht="19.5" customHeight="1">
      <c r="A116" s="225" t="s">
        <v>3534</v>
      </c>
      <c r="B116" s="173"/>
      <c r="C116" s="208" t="s">
        <v>3497</v>
      </c>
      <c r="D116" s="152"/>
      <c r="E116" s="153"/>
      <c r="F116" s="226" t="s">
        <v>3535</v>
      </c>
      <c r="G116" s="168"/>
      <c r="H116" s="208" t="s">
        <v>3497</v>
      </c>
      <c r="I116" s="152"/>
      <c r="J116" s="153"/>
      <c r="K116" s="51"/>
      <c r="L116" s="51"/>
      <c r="M116" s="51"/>
      <c r="N116" s="51"/>
      <c r="O116" s="51"/>
      <c r="P116" s="51"/>
      <c r="Q116" s="51"/>
      <c r="R116" s="51"/>
      <c r="S116" s="51"/>
      <c r="T116" s="51"/>
      <c r="U116" s="51"/>
      <c r="V116" s="51"/>
      <c r="W116" s="52" t="str">
        <f t="array" ref="W116">IFERROR(INDEX(Pendencias!$A$2:$O$209,SMALL(IF(Pendencias!$B$2:$B$209=$F$1,ROW(Pendencias!$B$2:$B$209)-1),ROW(A148)),1),"")</f>
        <v/>
      </c>
      <c r="X116" s="52" t="str">
        <f t="array" ref="X116">IFERROR(INDEX(Pendencias!$A$2:$O$209,SMALL(IF(Pendencias!$B$2:$B$209=$F$1,ROW(Pendencias!$B$2:$B$209)-1),ROW(A148)),3),"")</f>
        <v/>
      </c>
      <c r="Y116" s="53" t="str">
        <f t="array" ref="Y116">IFERROR(INDEX(Pendencias!$A$2:$O$209,SMALL(IF(Pendencias!$B$2:$B$209=$F$1,ROW(Pendencias!$B$2:$B$209)-1),ROW(A148)),4),"")</f>
        <v/>
      </c>
      <c r="Z116" s="54" t="str">
        <f t="array" ref="Z116">IFERROR(INDEX(Pendencias!$A$2:$O$209,SMALL(IF(Pendencias!$B$2:$B$209=$F$1,ROW(Pendencias!$B$2:$B$209)-1),ROW(A148)),7),"")</f>
        <v/>
      </c>
      <c r="AA116" s="51" t="str">
        <f t="array" ref="AA116">IF(IFERROR(INDEX(Pendencias!$A$2:$O$209,SMALL(IF(Pendencias!$B$2:$B$209=$F$1,ROW(Pendencias!$B$2:$B$209)-1),ROW(A148)),9),"")=0,"",IFERROR(INDEX(Pendencias!$A$2:$O$209,SMALL(IF(Pendencias!$B$2:$B$209=$F$1,ROW(Pendencias!$B$2:$B$209)-1),ROW(A148)),9),""))</f>
        <v/>
      </c>
    </row>
    <row r="117" ht="19.5" customHeight="1">
      <c r="A117" s="225" t="s">
        <v>3500</v>
      </c>
      <c r="B117" s="173"/>
      <c r="C117" s="208" t="s">
        <v>3497</v>
      </c>
      <c r="D117" s="152"/>
      <c r="E117" s="153"/>
      <c r="F117" s="226" t="s">
        <v>3531</v>
      </c>
      <c r="G117" s="168"/>
      <c r="H117" s="208"/>
      <c r="I117" s="152"/>
      <c r="J117" s="153"/>
      <c r="K117" s="51"/>
      <c r="L117" s="51"/>
      <c r="M117" s="51"/>
      <c r="N117" s="51"/>
      <c r="O117" s="51"/>
      <c r="P117" s="51"/>
      <c r="Q117" s="51"/>
      <c r="R117" s="51"/>
      <c r="S117" s="51"/>
      <c r="T117" s="51"/>
      <c r="U117" s="51"/>
      <c r="V117" s="51"/>
      <c r="W117" s="52" t="str">
        <f t="array" ref="W117">IFERROR(INDEX(Pendencias!$A$2:$O$209,SMALL(IF(Pendencias!$B$2:$B$209=$F$1,ROW(Pendencias!$B$2:$B$209)-1),ROW(A149)),1),"")</f>
        <v/>
      </c>
      <c r="X117" s="52" t="str">
        <f t="array" ref="X117">IFERROR(INDEX(Pendencias!$A$2:$O$209,SMALL(IF(Pendencias!$B$2:$B$209=$F$1,ROW(Pendencias!$B$2:$B$209)-1),ROW(A149)),3),"")</f>
        <v/>
      </c>
      <c r="Y117" s="53" t="str">
        <f t="array" ref="Y117">IFERROR(INDEX(Pendencias!$A$2:$O$209,SMALL(IF(Pendencias!$B$2:$B$209=$F$1,ROW(Pendencias!$B$2:$B$209)-1),ROW(A149)),4),"")</f>
        <v/>
      </c>
      <c r="Z117" s="54" t="str">
        <f t="array" ref="Z117">IFERROR(INDEX(Pendencias!$A$2:$O$209,SMALL(IF(Pendencias!$B$2:$B$209=$F$1,ROW(Pendencias!$B$2:$B$209)-1),ROW(A149)),7),"")</f>
        <v/>
      </c>
      <c r="AA117" s="51" t="str">
        <f t="array" ref="AA117">IF(IFERROR(INDEX(Pendencias!$A$2:$O$209,SMALL(IF(Pendencias!$B$2:$B$209=$F$1,ROW(Pendencias!$B$2:$B$209)-1),ROW(A149)),9),"")=0,"",IFERROR(INDEX(Pendencias!$A$2:$O$209,SMALL(IF(Pendencias!$B$2:$B$209=$F$1,ROW(Pendencias!$B$2:$B$209)-1),ROW(A149)),9),""))</f>
        <v/>
      </c>
    </row>
    <row r="118" ht="19.5" customHeight="1">
      <c r="A118" s="211" t="s">
        <v>3466</v>
      </c>
      <c r="B118" s="153"/>
      <c r="C118" s="392"/>
      <c r="D118" s="47"/>
      <c r="E118" s="91"/>
      <c r="F118" s="225" t="s">
        <v>3502</v>
      </c>
      <c r="G118" s="91"/>
      <c r="H118" s="215"/>
      <c r="I118" s="47"/>
      <c r="J118" s="91"/>
      <c r="K118" s="51"/>
      <c r="L118" s="51"/>
      <c r="M118" s="51"/>
      <c r="N118" s="51"/>
      <c r="O118" s="51"/>
      <c r="P118" s="51"/>
      <c r="Q118" s="51"/>
      <c r="R118" s="51"/>
      <c r="S118" s="51"/>
      <c r="T118" s="51"/>
      <c r="U118" s="51"/>
      <c r="V118" s="51"/>
      <c r="W118" s="52" t="str">
        <f t="array" ref="W118">IFERROR(INDEX(Pendencias!$A$2:$O$209,SMALL(IF(Pendencias!$B$2:$B$209=$F$1,ROW(Pendencias!$B$2:$B$209)-1),ROW(A152)),1),"")</f>
        <v/>
      </c>
      <c r="X118" s="52" t="str">
        <f t="array" ref="X118">IFERROR(INDEX(Pendencias!$A$2:$O$209,SMALL(IF(Pendencias!$B$2:$B$209=$F$1,ROW(Pendencias!$B$2:$B$209)-1),ROW(A152)),3),"")</f>
        <v/>
      </c>
      <c r="Y118" s="53" t="str">
        <f t="array" ref="Y118">IFERROR(INDEX(Pendencias!$A$2:$O$209,SMALL(IF(Pendencias!$B$2:$B$209=$F$1,ROW(Pendencias!$B$2:$B$209)-1),ROW(A152)),4),"")</f>
        <v/>
      </c>
      <c r="Z118" s="54" t="str">
        <f t="array" ref="Z118">IFERROR(INDEX(Pendencias!$A$2:$O$209,SMALL(IF(Pendencias!$B$2:$B$209=$F$1,ROW(Pendencias!$B$2:$B$209)-1),ROW(A152)),7),"")</f>
        <v/>
      </c>
      <c r="AA118" s="51" t="str">
        <f t="array" ref="AA118">IF(IFERROR(INDEX(Pendencias!$A$2:$O$209,SMALL(IF(Pendencias!$B$2:$B$209=$F$1,ROW(Pendencias!$B$2:$B$209)-1),ROW(A152)),9),"")=0,"",IFERROR(INDEX(Pendencias!$A$2:$O$209,SMALL(IF(Pendencias!$B$2:$B$209=$F$1,ROW(Pendencias!$B$2:$B$209)-1),ROW(A152)),9),""))</f>
        <v/>
      </c>
    </row>
    <row r="119" ht="19.5" customHeight="1">
      <c r="A119" s="227"/>
      <c r="B119" s="228"/>
      <c r="C119" s="228"/>
      <c r="D119" s="228"/>
      <c r="E119" s="228"/>
      <c r="F119" s="228"/>
      <c r="G119" s="228"/>
      <c r="H119" s="228"/>
      <c r="I119" s="228"/>
      <c r="J119" s="229"/>
      <c r="K119" s="51"/>
      <c r="L119" s="51"/>
      <c r="M119" s="51"/>
      <c r="N119" s="51"/>
      <c r="O119" s="51"/>
      <c r="P119" s="51"/>
      <c r="Q119" s="51"/>
      <c r="R119" s="51"/>
      <c r="S119" s="51"/>
      <c r="T119" s="51"/>
      <c r="U119" s="51"/>
      <c r="V119" s="51"/>
      <c r="W119" s="52" t="str">
        <f t="array" ref="W119">IFERROR(INDEX(Pendencias!$A$2:$O$209,SMALL(IF(Pendencias!$B$2:$B$209=$F$1,ROW(Pendencias!$B$2:$B$209)-1),ROW(A121)),1),"")</f>
        <v/>
      </c>
      <c r="X119" s="52" t="str">
        <f t="array" ref="X119">IFERROR(INDEX(Pendencias!$A$2:$O$209,SMALL(IF(Pendencias!$B$2:$B$209=$F$1,ROW(Pendencias!$B$2:$B$209)-1),ROW(A121)),3),"")</f>
        <v/>
      </c>
      <c r="Y119" s="53" t="str">
        <f t="array" ref="Y119">IFERROR(INDEX(Pendencias!$A$2:$O$209,SMALL(IF(Pendencias!$B$2:$B$209=$F$1,ROW(Pendencias!$B$2:$B$209)-1),ROW(A121)),4),"")</f>
        <v/>
      </c>
      <c r="Z119" s="54" t="str">
        <f t="array" ref="Z119">IFERROR(INDEX(Pendencias!$A$2:$O$209,SMALL(IF(Pendencias!$B$2:$B$209=$F$1,ROW(Pendencias!$B$2:$B$209)-1),ROW(A121)),7),"")</f>
        <v/>
      </c>
      <c r="AA119" s="51" t="str">
        <f t="array" ref="AA119">IF(IFERROR(INDEX(Pendencias!$A$2:$O$209,SMALL(IF(Pendencias!$B$2:$B$209=$F$1,ROW(Pendencias!$B$2:$B$209)-1),ROW(A121)),9),"")=0,"",IFERROR(INDEX(Pendencias!$A$2:$O$209,SMALL(IF(Pendencias!$B$2:$B$209=$F$1,ROW(Pendencias!$B$2:$B$209)-1),ROW(A121)),9),""))</f>
        <v/>
      </c>
    </row>
    <row r="120" ht="19.5" customHeight="1">
      <c r="A120" s="216" t="s">
        <v>3536</v>
      </c>
      <c r="B120" s="47"/>
      <c r="C120" s="47"/>
      <c r="D120" s="47"/>
      <c r="E120" s="47"/>
      <c r="F120" s="47"/>
      <c r="G120" s="47"/>
      <c r="H120" s="47"/>
      <c r="I120" s="47"/>
      <c r="J120" s="91"/>
      <c r="K120" s="51"/>
      <c r="L120" s="51"/>
      <c r="M120" s="51"/>
      <c r="N120" s="51"/>
      <c r="O120" s="51"/>
      <c r="P120" s="51"/>
      <c r="Q120" s="51"/>
      <c r="R120" s="51"/>
      <c r="S120" s="51"/>
      <c r="T120" s="51"/>
      <c r="U120" s="51"/>
      <c r="V120" s="51"/>
      <c r="W120" s="52" t="str">
        <f t="array" ref="W120">IFERROR(INDEX(Pendencias!$A$2:$O$209,SMALL(IF(Pendencias!$B$2:$B$209=$F$1,ROW(Pendencias!$B$2:$B$209)-1),ROW(A144)),1),"")</f>
        <v/>
      </c>
      <c r="X120" s="52" t="str">
        <f t="array" ref="X120">IFERROR(INDEX(Pendencias!$A$2:$O$209,SMALL(IF(Pendencias!$B$2:$B$209=$F$1,ROW(Pendencias!$B$2:$B$209)-1),ROW(A144)),3),"")</f>
        <v/>
      </c>
      <c r="Y120" s="53" t="str">
        <f t="array" ref="Y120">IFERROR(INDEX(Pendencias!$A$2:$O$209,SMALL(IF(Pendencias!$B$2:$B$209=$F$1,ROW(Pendencias!$B$2:$B$209)-1),ROW(A144)),4),"")</f>
        <v/>
      </c>
      <c r="Z120" s="54" t="str">
        <f t="array" ref="Z120">IFERROR(INDEX(Pendencias!$A$2:$O$209,SMALL(IF(Pendencias!$B$2:$B$209=$F$1,ROW(Pendencias!$B$2:$B$209)-1),ROW(A144)),7),"")</f>
        <v/>
      </c>
      <c r="AA120" s="51" t="str">
        <f t="array" ref="AA120">IF(IFERROR(INDEX(Pendencias!$A$2:$O$209,SMALL(IF(Pendencias!$B$2:$B$209=$F$1,ROW(Pendencias!$B$2:$B$209)-1),ROW(A144)),9),"")=0,"",IFERROR(INDEX(Pendencias!$A$2:$O$209,SMALL(IF(Pendencias!$B$2:$B$209=$F$1,ROW(Pendencias!$B$2:$B$209)-1),ROW(A144)),9),""))</f>
        <v/>
      </c>
    </row>
    <row r="121" ht="19.5" customHeight="1">
      <c r="A121" s="225" t="s">
        <v>3362</v>
      </c>
      <c r="B121" s="173"/>
      <c r="C121" s="230" t="s">
        <v>3499</v>
      </c>
      <c r="D121" s="47"/>
      <c r="E121" s="91"/>
      <c r="F121" s="403" t="s">
        <v>3537</v>
      </c>
      <c r="G121" s="91"/>
      <c r="H121" s="230" t="s">
        <v>3499</v>
      </c>
      <c r="I121" s="47"/>
      <c r="J121" s="91"/>
      <c r="K121" s="51"/>
      <c r="L121" s="51"/>
      <c r="M121" s="51"/>
      <c r="N121" s="51"/>
      <c r="O121" s="51"/>
      <c r="P121" s="51"/>
      <c r="Q121" s="51"/>
      <c r="R121" s="51"/>
      <c r="S121" s="51"/>
      <c r="T121" s="51"/>
      <c r="U121" s="51"/>
      <c r="V121" s="51"/>
      <c r="W121" s="52" t="str">
        <f t="array" ref="W121">IFERROR(INDEX(Pendencias!$A$2:$O$209,SMALL(IF(Pendencias!$B$2:$B$209=$F$1,ROW(Pendencias!$B$2:$B$209)-1),ROW(A145)),1),"")</f>
        <v/>
      </c>
      <c r="X121" s="52" t="str">
        <f t="array" ref="X121">IFERROR(INDEX(Pendencias!$A$2:$O$209,SMALL(IF(Pendencias!$B$2:$B$209=$F$1,ROW(Pendencias!$B$2:$B$209)-1),ROW(A145)),3),"")</f>
        <v/>
      </c>
      <c r="Y121" s="53" t="str">
        <f t="array" ref="Y121">IFERROR(INDEX(Pendencias!$A$2:$O$209,SMALL(IF(Pendencias!$B$2:$B$209=$F$1,ROW(Pendencias!$B$2:$B$209)-1),ROW(A145)),4),"")</f>
        <v/>
      </c>
      <c r="Z121" s="54" t="str">
        <f t="array" ref="Z121">IFERROR(INDEX(Pendencias!$A$2:$O$209,SMALL(IF(Pendencias!$B$2:$B$209=$F$1,ROW(Pendencias!$B$2:$B$209)-1),ROW(A145)),7),"")</f>
        <v/>
      </c>
      <c r="AA121" s="51" t="str">
        <f t="array" ref="AA121">IF(IFERROR(INDEX(Pendencias!$A$2:$O$209,SMALL(IF(Pendencias!$B$2:$B$209=$F$1,ROW(Pendencias!$B$2:$B$209)-1),ROW(A145)),9),"")=0,"",IFERROR(INDEX(Pendencias!$A$2:$O$209,SMALL(IF(Pendencias!$B$2:$B$209=$F$1,ROW(Pendencias!$B$2:$B$209)-1),ROW(A145)),9),""))</f>
        <v/>
      </c>
    </row>
    <row r="122" ht="19.5" customHeight="1">
      <c r="A122" s="211" t="s">
        <v>541</v>
      </c>
      <c r="B122" s="153"/>
      <c r="C122" s="230" t="s">
        <v>3497</v>
      </c>
      <c r="D122" s="47"/>
      <c r="E122" s="91"/>
      <c r="F122" s="404" t="s">
        <v>3538</v>
      </c>
      <c r="G122" s="48"/>
      <c r="H122" s="405"/>
      <c r="I122" s="47"/>
      <c r="J122" s="91"/>
      <c r="K122" s="51"/>
      <c r="L122" s="51"/>
      <c r="M122" s="51"/>
      <c r="N122" s="51"/>
      <c r="O122" s="51"/>
      <c r="P122" s="51"/>
      <c r="Q122" s="51"/>
      <c r="R122" s="51"/>
      <c r="S122" s="51"/>
      <c r="T122" s="51"/>
      <c r="U122" s="51"/>
      <c r="V122" s="51"/>
      <c r="W122" s="52" t="str">
        <f t="array" ref="W122">IFERROR(INDEX(Pendencias!$A$2:$O$209,SMALL(IF(Pendencias!$B$2:$B$209=$F$1,ROW(Pendencias!$B$2:$B$209)-1),ROW(A151)),1),"")</f>
        <v/>
      </c>
      <c r="X122" s="52" t="str">
        <f t="array" ref="X122">IFERROR(INDEX(Pendencias!$A$2:$O$209,SMALL(IF(Pendencias!$B$2:$B$209=$F$1,ROW(Pendencias!$B$2:$B$209)-1),ROW(A151)),3),"")</f>
        <v/>
      </c>
      <c r="Y122" s="53" t="str">
        <f t="array" ref="Y122">IFERROR(INDEX(Pendencias!$A$2:$O$209,SMALL(IF(Pendencias!$B$2:$B$209=$F$1,ROW(Pendencias!$B$2:$B$209)-1),ROW(A151)),4),"")</f>
        <v/>
      </c>
      <c r="Z122" s="54" t="str">
        <f t="array" ref="Z122">IFERROR(INDEX(Pendencias!$A$2:$O$209,SMALL(IF(Pendencias!$B$2:$B$209=$F$1,ROW(Pendencias!$B$2:$B$209)-1),ROW(A151)),7),"")</f>
        <v/>
      </c>
      <c r="AA122" s="51" t="str">
        <f t="array" ref="AA122">IF(IFERROR(INDEX(Pendencias!$A$2:$O$209,SMALL(IF(Pendencias!$B$2:$B$209=$F$1,ROW(Pendencias!$B$2:$B$209)-1),ROW(A151)),9),"")=0,"",IFERROR(INDEX(Pendencias!$A$2:$O$209,SMALL(IF(Pendencias!$B$2:$B$209=$F$1,ROW(Pendencias!$B$2:$B$209)-1),ROW(A151)),9),""))</f>
        <v/>
      </c>
    </row>
    <row r="123" ht="19.5" customHeight="1">
      <c r="A123" s="211" t="s">
        <v>3502</v>
      </c>
      <c r="B123" s="153"/>
      <c r="C123" s="392"/>
      <c r="D123" s="47"/>
      <c r="E123" s="48"/>
      <c r="F123" s="404" t="s">
        <v>3466</v>
      </c>
      <c r="G123" s="173"/>
      <c r="H123" s="406"/>
      <c r="I123" s="47"/>
      <c r="J123" s="91"/>
      <c r="K123" s="51"/>
      <c r="L123" s="51"/>
      <c r="M123" s="51"/>
      <c r="N123" s="51"/>
      <c r="O123" s="51"/>
      <c r="P123" s="51"/>
      <c r="Q123" s="51"/>
      <c r="R123" s="51"/>
      <c r="S123" s="51"/>
      <c r="T123" s="51"/>
      <c r="U123" s="51"/>
      <c r="V123" s="51"/>
      <c r="W123" s="52" t="str">
        <f t="array" ref="W123">IFERROR(INDEX(Pendencias!$A$2:$O$209,SMALL(IF(Pendencias!$B$2:$B$209=$F$1,ROW(Pendencias!$B$2:$B$209)-1),ROW(A152)),1),"")</f>
        <v/>
      </c>
      <c r="X123" s="52" t="str">
        <f t="array" ref="X123">IFERROR(INDEX(Pendencias!$A$2:$O$209,SMALL(IF(Pendencias!$B$2:$B$209=$F$1,ROW(Pendencias!$B$2:$B$209)-1),ROW(A152)),3),"")</f>
        <v/>
      </c>
      <c r="Y123" s="53" t="str">
        <f t="array" ref="Y123">IFERROR(INDEX(Pendencias!$A$2:$O$209,SMALL(IF(Pendencias!$B$2:$B$209=$F$1,ROW(Pendencias!$B$2:$B$209)-1),ROW(A152)),4),"")</f>
        <v/>
      </c>
      <c r="Z123" s="54" t="str">
        <f t="array" ref="Z123">IFERROR(INDEX(Pendencias!$A$2:$O$209,SMALL(IF(Pendencias!$B$2:$B$209=$F$1,ROW(Pendencias!$B$2:$B$209)-1),ROW(A152)),7),"")</f>
        <v/>
      </c>
      <c r="AA123" s="51" t="str">
        <f t="array" ref="AA123">IF(IFERROR(INDEX(Pendencias!$A$2:$O$209,SMALL(IF(Pendencias!$B$2:$B$209=$F$1,ROW(Pendencias!$B$2:$B$209)-1),ROW(A152)),9),"")=0,"",IFERROR(INDEX(Pendencias!$A$2:$O$209,SMALL(IF(Pendencias!$B$2:$B$209=$F$1,ROW(Pendencias!$B$2:$B$209)-1),ROW(A152)),9),""))</f>
        <v/>
      </c>
    </row>
    <row r="124" ht="19.5" customHeight="1">
      <c r="A124" s="215"/>
      <c r="B124" s="47"/>
      <c r="C124" s="47"/>
      <c r="D124" s="47"/>
      <c r="E124" s="47"/>
      <c r="F124" s="47"/>
      <c r="G124" s="47"/>
      <c r="H124" s="47"/>
      <c r="I124" s="47"/>
      <c r="J124" s="91"/>
      <c r="K124" s="51"/>
      <c r="L124" s="51"/>
      <c r="M124" s="51"/>
      <c r="N124" s="51"/>
      <c r="O124" s="51"/>
      <c r="P124" s="51"/>
      <c r="Q124" s="51"/>
      <c r="R124" s="51"/>
      <c r="S124" s="51"/>
      <c r="T124" s="51"/>
      <c r="U124" s="51"/>
      <c r="V124" s="51"/>
      <c r="W124" s="52" t="str">
        <f t="array" ref="W124">IFERROR(INDEX(Pendencias!$A$2:$O$209,SMALL(IF(Pendencias!$B$2:$B$209=$F$1,ROW(Pendencias!$B$2:$B$209)-1),ROW(A143)),1),"")</f>
        <v/>
      </c>
      <c r="X124" s="52" t="str">
        <f t="array" ref="X124">IFERROR(INDEX(Pendencias!$A$2:$O$209,SMALL(IF(Pendencias!$B$2:$B$209=$F$1,ROW(Pendencias!$B$2:$B$209)-1),ROW(A143)),3),"")</f>
        <v/>
      </c>
      <c r="Y124" s="53" t="str">
        <f t="array" ref="Y124">IFERROR(INDEX(Pendencias!$A$2:$O$209,SMALL(IF(Pendencias!$B$2:$B$209=$F$1,ROW(Pendencias!$B$2:$B$209)-1),ROW(A143)),4),"")</f>
        <v/>
      </c>
      <c r="Z124" s="54" t="str">
        <f t="array" ref="Z124">IFERROR(INDEX(Pendencias!$A$2:$O$209,SMALL(IF(Pendencias!$B$2:$B$209=$F$1,ROW(Pendencias!$B$2:$B$209)-1),ROW(A143)),7),"")</f>
        <v/>
      </c>
      <c r="AA124" s="51" t="str">
        <f t="array" ref="AA124">IF(IFERROR(INDEX(Pendencias!$A$2:$O$209,SMALL(IF(Pendencias!$B$2:$B$209=$F$1,ROW(Pendencias!$B$2:$B$209)-1),ROW(A143)),9),"")=0,"",IFERROR(INDEX(Pendencias!$A$2:$O$209,SMALL(IF(Pendencias!$B$2:$B$209=$F$1,ROW(Pendencias!$B$2:$B$209)-1),ROW(A143)),9),""))</f>
        <v/>
      </c>
    </row>
    <row r="125" ht="19.5" customHeight="1">
      <c r="A125" s="394" t="s">
        <v>3539</v>
      </c>
      <c r="B125" s="47"/>
      <c r="C125" s="47"/>
      <c r="D125" s="47"/>
      <c r="E125" s="47"/>
      <c r="F125" s="47"/>
      <c r="G125" s="47"/>
      <c r="H125" s="47"/>
      <c r="I125" s="47"/>
      <c r="J125" s="91"/>
      <c r="K125" s="51"/>
      <c r="L125" s="51"/>
      <c r="M125" s="51"/>
      <c r="N125" s="51"/>
      <c r="O125" s="51"/>
      <c r="P125" s="51"/>
      <c r="Q125" s="51"/>
      <c r="R125" s="51"/>
      <c r="S125" s="51"/>
      <c r="T125" s="51"/>
      <c r="U125" s="51"/>
      <c r="V125" s="51"/>
      <c r="W125" s="52" t="str">
        <f t="array" ref="W125">IFERROR(INDEX(Pendencias!$A$2:$O$209,SMALL(IF(Pendencias!$B$2:$B$209=$F$1,ROW(Pendencias!$B$2:$B$209)-1),ROW(A149)),1),"")</f>
        <v/>
      </c>
      <c r="X125" s="52" t="str">
        <f t="array" ref="X125">IFERROR(INDEX(Pendencias!$A$2:$O$209,SMALL(IF(Pendencias!$B$2:$B$209=$F$1,ROW(Pendencias!$B$2:$B$209)-1),ROW(A149)),3),"")</f>
        <v/>
      </c>
      <c r="Y125" s="53" t="str">
        <f t="array" ref="Y125">IFERROR(INDEX(Pendencias!$A$2:$O$209,SMALL(IF(Pendencias!$B$2:$B$209=$F$1,ROW(Pendencias!$B$2:$B$209)-1),ROW(A149)),4),"")</f>
        <v/>
      </c>
      <c r="Z125" s="54" t="str">
        <f t="array" ref="Z125">IFERROR(INDEX(Pendencias!$A$2:$O$209,SMALL(IF(Pendencias!$B$2:$B$209=$F$1,ROW(Pendencias!$B$2:$B$209)-1),ROW(A149)),7),"")</f>
        <v/>
      </c>
      <c r="AA125" s="51" t="str">
        <f t="array" ref="AA125">IF(IFERROR(INDEX(Pendencias!$A$2:$O$209,SMALL(IF(Pendencias!$B$2:$B$209=$F$1,ROW(Pendencias!$B$2:$B$209)-1),ROW(A149)),9),"")=0,"",IFERROR(INDEX(Pendencias!$A$2:$O$209,SMALL(IF(Pendencias!$B$2:$B$209=$F$1,ROW(Pendencias!$B$2:$B$209)-1),ROW(A149)),9),""))</f>
        <v/>
      </c>
    </row>
    <row r="126" ht="19.5" customHeight="1">
      <c r="A126" s="225" t="s">
        <v>3358</v>
      </c>
      <c r="B126" s="173"/>
      <c r="C126" s="230" t="s">
        <v>3499</v>
      </c>
      <c r="D126" s="47"/>
      <c r="E126" s="91"/>
      <c r="F126" s="403" t="s">
        <v>3518</v>
      </c>
      <c r="G126" s="91"/>
      <c r="H126" s="230" t="s">
        <v>3499</v>
      </c>
      <c r="I126" s="47"/>
      <c r="J126" s="91"/>
      <c r="K126" s="51"/>
      <c r="L126" s="51"/>
      <c r="M126" s="51"/>
      <c r="N126" s="51"/>
      <c r="O126" s="51"/>
      <c r="P126" s="51"/>
      <c r="Q126" s="51"/>
      <c r="R126" s="51"/>
      <c r="S126" s="51"/>
      <c r="T126" s="51"/>
      <c r="U126" s="51"/>
      <c r="V126" s="51"/>
      <c r="W126" s="52" t="str">
        <f t="array" ref="W126">IFERROR(INDEX(Pendencias!$A$2:$O$209,SMALL(IF(Pendencias!$B$2:$B$209=$F$1,ROW(Pendencias!$B$2:$B$209)-1),ROW(A150)),1),"")</f>
        <v/>
      </c>
      <c r="X126" s="52" t="str">
        <f t="array" ref="X126">IFERROR(INDEX(Pendencias!$A$2:$O$209,SMALL(IF(Pendencias!$B$2:$B$209=$F$1,ROW(Pendencias!$B$2:$B$209)-1),ROW(A150)),3),"")</f>
        <v/>
      </c>
      <c r="Y126" s="53" t="str">
        <f t="array" ref="Y126">IFERROR(INDEX(Pendencias!$A$2:$O$209,SMALL(IF(Pendencias!$B$2:$B$209=$F$1,ROW(Pendencias!$B$2:$B$209)-1),ROW(A150)),4),"")</f>
        <v/>
      </c>
      <c r="Z126" s="54" t="str">
        <f t="array" ref="Z126">IFERROR(INDEX(Pendencias!$A$2:$O$209,SMALL(IF(Pendencias!$B$2:$B$209=$F$1,ROW(Pendencias!$B$2:$B$209)-1),ROW(A150)),7),"")</f>
        <v/>
      </c>
      <c r="AA126" s="51" t="str">
        <f t="array" ref="AA126">IF(IFERROR(INDEX(Pendencias!$A$2:$O$209,SMALL(IF(Pendencias!$B$2:$B$209=$F$1,ROW(Pendencias!$B$2:$B$209)-1),ROW(A150)),9),"")=0,"",IFERROR(INDEX(Pendencias!$A$2:$O$209,SMALL(IF(Pendencias!$B$2:$B$209=$F$1,ROW(Pendencias!$B$2:$B$209)-1),ROW(A150)),9),""))</f>
        <v/>
      </c>
    </row>
    <row r="127" ht="19.5" customHeight="1">
      <c r="A127" s="211" t="s">
        <v>3540</v>
      </c>
      <c r="B127" s="153"/>
      <c r="C127" s="230" t="s">
        <v>3499</v>
      </c>
      <c r="D127" s="47"/>
      <c r="E127" s="91"/>
      <c r="F127" s="404" t="s">
        <v>3541</v>
      </c>
      <c r="G127" s="48"/>
      <c r="H127" s="407" t="s">
        <v>3542</v>
      </c>
      <c r="I127" s="47"/>
      <c r="J127" s="91"/>
      <c r="K127" s="51"/>
      <c r="L127" s="51"/>
      <c r="M127" s="51"/>
      <c r="N127" s="51"/>
      <c r="O127" s="51"/>
      <c r="P127" s="51"/>
      <c r="Q127" s="51"/>
      <c r="R127" s="51"/>
      <c r="S127" s="51"/>
      <c r="T127" s="51"/>
      <c r="U127" s="51"/>
      <c r="V127" s="51"/>
      <c r="W127" s="52" t="str">
        <f t="array" ref="W127">IFERROR(INDEX(Pendencias!$A$2:$O$209,SMALL(IF(Pendencias!$B$2:$B$209=$F$1,ROW(Pendencias!$B$2:$B$209)-1),ROW(A156)),1),"")</f>
        <v/>
      </c>
      <c r="X127" s="52" t="str">
        <f t="array" ref="X127">IFERROR(INDEX(Pendencias!$A$2:$O$209,SMALL(IF(Pendencias!$B$2:$B$209=$F$1,ROW(Pendencias!$B$2:$B$209)-1),ROW(A156)),3),"")</f>
        <v/>
      </c>
      <c r="Y127" s="53" t="str">
        <f t="array" ref="Y127">IFERROR(INDEX(Pendencias!$A$2:$O$209,SMALL(IF(Pendencias!$B$2:$B$209=$F$1,ROW(Pendencias!$B$2:$B$209)-1),ROW(A156)),4),"")</f>
        <v/>
      </c>
      <c r="Z127" s="54" t="str">
        <f t="array" ref="Z127">IFERROR(INDEX(Pendencias!$A$2:$O$209,SMALL(IF(Pendencias!$B$2:$B$209=$F$1,ROW(Pendencias!$B$2:$B$209)-1),ROW(A156)),7),"")</f>
        <v/>
      </c>
      <c r="AA127" s="51" t="str">
        <f t="array" ref="AA127">IF(IFERROR(INDEX(Pendencias!$A$2:$O$209,SMALL(IF(Pendencias!$B$2:$B$209=$F$1,ROW(Pendencias!$B$2:$B$209)-1),ROW(A156)),9),"")=0,"",IFERROR(INDEX(Pendencias!$A$2:$O$209,SMALL(IF(Pendencias!$B$2:$B$209=$F$1,ROW(Pendencias!$B$2:$B$209)-1),ROW(A156)),9),""))</f>
        <v/>
      </c>
    </row>
    <row r="128" ht="19.5" customHeight="1">
      <c r="A128" s="211" t="s">
        <v>3466</v>
      </c>
      <c r="B128" s="153"/>
      <c r="C128" s="392"/>
      <c r="D128" s="47"/>
      <c r="E128" s="47"/>
      <c r="F128" s="47"/>
      <c r="G128" s="47"/>
      <c r="H128" s="47"/>
      <c r="I128" s="47"/>
      <c r="J128" s="91"/>
      <c r="K128" s="51"/>
      <c r="L128" s="51"/>
      <c r="M128" s="51"/>
      <c r="N128" s="51"/>
      <c r="O128" s="51"/>
      <c r="P128" s="51"/>
      <c r="Q128" s="51"/>
      <c r="R128" s="51"/>
      <c r="S128" s="51"/>
      <c r="T128" s="51"/>
      <c r="U128" s="51"/>
      <c r="V128" s="51"/>
      <c r="W128" s="52" t="str">
        <f t="array" ref="W128">IFERROR(INDEX(Pendencias!$A$2:$O$209,SMALL(IF(Pendencias!$B$2:$B$209=$F$1,ROW(Pendencias!$B$2:$B$209)-1),ROW(A157)),1),"")</f>
        <v/>
      </c>
      <c r="X128" s="52" t="str">
        <f t="array" ref="X128">IFERROR(INDEX(Pendencias!$A$2:$O$209,SMALL(IF(Pendencias!$B$2:$B$209=$F$1,ROW(Pendencias!$B$2:$B$209)-1),ROW(A157)),3),"")</f>
        <v/>
      </c>
      <c r="Y128" s="53" t="str">
        <f t="array" ref="Y128">IFERROR(INDEX(Pendencias!$A$2:$O$209,SMALL(IF(Pendencias!$B$2:$B$209=$F$1,ROW(Pendencias!$B$2:$B$209)-1),ROW(A157)),4),"")</f>
        <v/>
      </c>
      <c r="Z128" s="54" t="str">
        <f t="array" ref="Z128">IFERROR(INDEX(Pendencias!$A$2:$O$209,SMALL(IF(Pendencias!$B$2:$B$209=$F$1,ROW(Pendencias!$B$2:$B$209)-1),ROW(A157)),7),"")</f>
        <v/>
      </c>
      <c r="AA128" s="51" t="str">
        <f t="array" ref="AA128">IF(IFERROR(INDEX(Pendencias!$A$2:$O$209,SMALL(IF(Pendencias!$B$2:$B$209=$F$1,ROW(Pendencias!$B$2:$B$209)-1),ROW(A157)),9),"")=0,"",IFERROR(INDEX(Pendencias!$A$2:$O$209,SMALL(IF(Pendencias!$B$2:$B$209=$F$1,ROW(Pendencias!$B$2:$B$209)-1),ROW(A157)),9),""))</f>
        <v/>
      </c>
    </row>
    <row r="129" ht="19.5" customHeight="1">
      <c r="A129" s="406"/>
      <c r="B129" s="47"/>
      <c r="C129" s="47"/>
      <c r="D129" s="47"/>
      <c r="E129" s="47"/>
      <c r="F129" s="47"/>
      <c r="G129" s="47"/>
      <c r="H129" s="47"/>
      <c r="I129" s="47"/>
      <c r="J129" s="91"/>
      <c r="K129" s="51"/>
      <c r="L129" s="51"/>
      <c r="M129" s="51"/>
      <c r="N129" s="51"/>
      <c r="O129" s="51"/>
      <c r="P129" s="51"/>
      <c r="Q129" s="51"/>
      <c r="R129" s="51"/>
      <c r="S129" s="51"/>
      <c r="T129" s="51"/>
      <c r="U129" s="51"/>
      <c r="V129" s="51"/>
      <c r="W129" s="52"/>
      <c r="X129" s="52"/>
      <c r="Y129" s="53"/>
      <c r="Z129" s="54"/>
      <c r="AA129" s="51"/>
    </row>
    <row r="130" ht="19.5" customHeight="1">
      <c r="A130" s="216" t="s">
        <v>3543</v>
      </c>
      <c r="B130" s="47"/>
      <c r="C130" s="47"/>
      <c r="D130" s="47"/>
      <c r="E130" s="47"/>
      <c r="F130" s="47"/>
      <c r="G130" s="47"/>
      <c r="H130" s="47"/>
      <c r="I130" s="47"/>
      <c r="J130" s="91"/>
      <c r="K130" s="51"/>
      <c r="L130" s="51"/>
      <c r="M130" s="51"/>
      <c r="N130" s="51"/>
      <c r="O130" s="51"/>
      <c r="P130" s="51"/>
      <c r="Q130" s="51"/>
      <c r="R130" s="51"/>
      <c r="S130" s="51"/>
      <c r="T130" s="51"/>
      <c r="U130" s="51"/>
      <c r="V130" s="51"/>
      <c r="W130" s="52" t="str">
        <f t="array" ref="W130">IFERROR(INDEX(Pendencias!$A$2:$O$209,SMALL(IF(Pendencias!$B$2:$B$209=$F$1,ROW(Pendencias!$B$2:$B$209)-1),ROW(A146)),1),"")</f>
        <v/>
      </c>
      <c r="X130" s="52" t="str">
        <f t="array" ref="X130">IFERROR(INDEX(Pendencias!$A$2:$O$209,SMALL(IF(Pendencias!$B$2:$B$209=$F$1,ROW(Pendencias!$B$2:$B$209)-1),ROW(A146)),3),"")</f>
        <v/>
      </c>
      <c r="Y130" s="53" t="str">
        <f t="array" ref="Y130">IFERROR(INDEX(Pendencias!$A$2:$O$209,SMALL(IF(Pendencias!$B$2:$B$209=$F$1,ROW(Pendencias!$B$2:$B$209)-1),ROW(A146)),4),"")</f>
        <v/>
      </c>
      <c r="Z130" s="54" t="str">
        <f t="array" ref="Z130">IFERROR(INDEX(Pendencias!$A$2:$O$209,SMALL(IF(Pendencias!$B$2:$B$209=$F$1,ROW(Pendencias!$B$2:$B$209)-1),ROW(A146)),7),"")</f>
        <v/>
      </c>
      <c r="AA130" s="51" t="str">
        <f t="array" ref="AA130">IF(IFERROR(INDEX(Pendencias!$A$2:$O$209,SMALL(IF(Pendencias!$B$2:$B$209=$F$1,ROW(Pendencias!$B$2:$B$209)-1),ROW(A146)),9),"")=0,"",IFERROR(INDEX(Pendencias!$A$2:$O$209,SMALL(IF(Pendencias!$B$2:$B$209=$F$1,ROW(Pendencias!$B$2:$B$209)-1),ROW(A146)),9),""))</f>
        <v/>
      </c>
    </row>
    <row r="131" ht="19.5" customHeight="1">
      <c r="A131" s="225" t="s">
        <v>3358</v>
      </c>
      <c r="B131" s="173"/>
      <c r="C131" s="230" t="s">
        <v>3345</v>
      </c>
      <c r="D131" s="47"/>
      <c r="E131" s="91"/>
      <c r="F131" s="403" t="s">
        <v>3544</v>
      </c>
      <c r="G131" s="91"/>
      <c r="H131" s="230" t="s">
        <v>3545</v>
      </c>
      <c r="I131" s="47"/>
      <c r="J131" s="91"/>
      <c r="K131" s="51"/>
      <c r="L131" s="51"/>
      <c r="M131" s="51"/>
      <c r="N131" s="51"/>
      <c r="O131" s="51"/>
      <c r="P131" s="51"/>
      <c r="Q131" s="51"/>
      <c r="R131" s="51"/>
      <c r="S131" s="51"/>
      <c r="T131" s="51"/>
      <c r="U131" s="51"/>
      <c r="V131" s="51"/>
      <c r="W131" s="52" t="str">
        <f t="array" ref="W131">IFERROR(INDEX(Pendencias!$A$2:$O$209,SMALL(IF(Pendencias!$B$2:$B$209=$F$1,ROW(Pendencias!$B$2:$B$209)-1),ROW(A150)),1),"")</f>
        <v/>
      </c>
      <c r="X131" s="52" t="str">
        <f t="array" ref="X131">IFERROR(INDEX(Pendencias!$A$2:$O$209,SMALL(IF(Pendencias!$B$2:$B$209=$F$1,ROW(Pendencias!$B$2:$B$209)-1),ROW(A150)),3),"")</f>
        <v/>
      </c>
      <c r="Y131" s="53" t="str">
        <f t="array" ref="Y131">IFERROR(INDEX(Pendencias!$A$2:$O$209,SMALL(IF(Pendencias!$B$2:$B$209=$F$1,ROW(Pendencias!$B$2:$B$209)-1),ROW(A150)),4),"")</f>
        <v/>
      </c>
      <c r="Z131" s="54" t="str">
        <f t="array" ref="Z131">IFERROR(INDEX(Pendencias!$A$2:$O$209,SMALL(IF(Pendencias!$B$2:$B$209=$F$1,ROW(Pendencias!$B$2:$B$209)-1),ROW(A150)),7),"")</f>
        <v/>
      </c>
      <c r="AA131" s="51" t="str">
        <f t="array" ref="AA131">IF(IFERROR(INDEX(Pendencias!$A$2:$O$209,SMALL(IF(Pendencias!$B$2:$B$209=$F$1,ROW(Pendencias!$B$2:$B$209)-1),ROW(A150)),9),"")=0,"",IFERROR(INDEX(Pendencias!$A$2:$O$209,SMALL(IF(Pendencias!$B$2:$B$209=$F$1,ROW(Pendencias!$B$2:$B$209)-1),ROW(A150)),9),""))</f>
        <v/>
      </c>
    </row>
    <row r="132" ht="19.5" customHeight="1">
      <c r="A132" s="211" t="s">
        <v>3540</v>
      </c>
      <c r="B132" s="153"/>
      <c r="C132" s="230" t="s">
        <v>3345</v>
      </c>
      <c r="D132" s="47"/>
      <c r="E132" s="91"/>
      <c r="F132" s="404" t="s">
        <v>3541</v>
      </c>
      <c r="G132" s="48"/>
      <c r="H132" s="408"/>
      <c r="I132" s="47"/>
      <c r="J132" s="91"/>
      <c r="K132" s="51"/>
      <c r="L132" s="51"/>
      <c r="M132" s="51"/>
      <c r="N132" s="51"/>
      <c r="O132" s="51"/>
      <c r="P132" s="51"/>
      <c r="Q132" s="51"/>
      <c r="R132" s="51"/>
      <c r="S132" s="51"/>
      <c r="T132" s="51"/>
      <c r="U132" s="51"/>
      <c r="V132" s="51"/>
      <c r="W132" s="52" t="str">
        <f t="array" ref="W132">IFERROR(INDEX(Pendencias!$A$2:$O$209,SMALL(IF(Pendencias!$B$2:$B$209=$F$1,ROW(Pendencias!$B$2:$B$209)-1),ROW(A156)),1),"")</f>
        <v/>
      </c>
      <c r="X132" s="52" t="str">
        <f t="array" ref="X132">IFERROR(INDEX(Pendencias!$A$2:$O$209,SMALL(IF(Pendencias!$B$2:$B$209=$F$1,ROW(Pendencias!$B$2:$B$209)-1),ROW(A156)),3),"")</f>
        <v/>
      </c>
      <c r="Y132" s="53" t="str">
        <f t="array" ref="Y132">IFERROR(INDEX(Pendencias!$A$2:$O$209,SMALL(IF(Pendencias!$B$2:$B$209=$F$1,ROW(Pendencias!$B$2:$B$209)-1),ROW(A156)),4),"")</f>
        <v/>
      </c>
      <c r="Z132" s="54" t="str">
        <f t="array" ref="Z132">IFERROR(INDEX(Pendencias!$A$2:$O$209,SMALL(IF(Pendencias!$B$2:$B$209=$F$1,ROW(Pendencias!$B$2:$B$209)-1),ROW(A156)),7),"")</f>
        <v/>
      </c>
      <c r="AA132" s="51" t="str">
        <f t="array" ref="AA132">IF(IFERROR(INDEX(Pendencias!$A$2:$O$209,SMALL(IF(Pendencias!$B$2:$B$209=$F$1,ROW(Pendencias!$B$2:$B$209)-1),ROW(A156)),9),"")=0,"",IFERROR(INDEX(Pendencias!$A$2:$O$209,SMALL(IF(Pendencias!$B$2:$B$209=$F$1,ROW(Pendencias!$B$2:$B$209)-1),ROW(A156)),9),""))</f>
        <v/>
      </c>
    </row>
    <row r="133" ht="19.5" customHeight="1">
      <c r="A133" s="211" t="s">
        <v>3466</v>
      </c>
      <c r="B133" s="153"/>
      <c r="C133" s="392"/>
      <c r="D133" s="47"/>
      <c r="E133" s="47"/>
      <c r="F133" s="47"/>
      <c r="G133" s="47"/>
      <c r="H133" s="47"/>
      <c r="I133" s="47"/>
      <c r="J133" s="91"/>
      <c r="K133" s="51"/>
      <c r="L133" s="51"/>
      <c r="M133" s="51"/>
      <c r="N133" s="51"/>
      <c r="O133" s="51"/>
      <c r="P133" s="51"/>
      <c r="Q133" s="51"/>
      <c r="R133" s="51"/>
      <c r="S133" s="51"/>
      <c r="T133" s="51"/>
      <c r="U133" s="51"/>
      <c r="V133" s="51"/>
      <c r="W133" s="52" t="str">
        <f t="array" ref="W133">IFERROR(INDEX(Pendencias!$A$2:$O$209,SMALL(IF(Pendencias!$B$2:$B$209=$F$1,ROW(Pendencias!$B$2:$B$209)-1),ROW(A157)),1),"")</f>
        <v/>
      </c>
      <c r="X133" s="52" t="str">
        <f t="array" ref="X133">IFERROR(INDEX(Pendencias!$A$2:$O$209,SMALL(IF(Pendencias!$B$2:$B$209=$F$1,ROW(Pendencias!$B$2:$B$209)-1),ROW(A157)),3),"")</f>
        <v/>
      </c>
      <c r="Y133" s="53" t="str">
        <f t="array" ref="Y133">IFERROR(INDEX(Pendencias!$A$2:$O$209,SMALL(IF(Pendencias!$B$2:$B$209=$F$1,ROW(Pendencias!$B$2:$B$209)-1),ROW(A157)),4),"")</f>
        <v/>
      </c>
      <c r="Z133" s="54" t="str">
        <f t="array" ref="Z133">IFERROR(INDEX(Pendencias!$A$2:$O$209,SMALL(IF(Pendencias!$B$2:$B$209=$F$1,ROW(Pendencias!$B$2:$B$209)-1),ROW(A157)),7),"")</f>
        <v/>
      </c>
      <c r="AA133" s="51" t="str">
        <f t="array" ref="AA133">IF(IFERROR(INDEX(Pendencias!$A$2:$O$209,SMALL(IF(Pendencias!$B$2:$B$209=$F$1,ROW(Pendencias!$B$2:$B$209)-1),ROW(A157)),9),"")=0,"",IFERROR(INDEX(Pendencias!$A$2:$O$209,SMALL(IF(Pendencias!$B$2:$B$209=$F$1,ROW(Pendencias!$B$2:$B$209)-1),ROW(A157)),9),""))</f>
        <v/>
      </c>
    </row>
    <row r="134" ht="19.5" customHeight="1">
      <c r="A134" s="215"/>
      <c r="B134" s="47"/>
      <c r="C134" s="47"/>
      <c r="D134" s="47"/>
      <c r="E134" s="47"/>
      <c r="F134" s="47"/>
      <c r="G134" s="47"/>
      <c r="H134" s="47"/>
      <c r="I134" s="47"/>
      <c r="J134" s="91"/>
      <c r="K134" s="51"/>
      <c r="L134" s="51"/>
      <c r="M134" s="51"/>
      <c r="N134" s="51"/>
      <c r="O134" s="51"/>
      <c r="P134" s="51"/>
      <c r="Q134" s="51"/>
      <c r="R134" s="51"/>
      <c r="S134" s="51"/>
      <c r="T134" s="51"/>
      <c r="U134" s="51"/>
      <c r="V134" s="51"/>
      <c r="W134" s="52" t="str">
        <f t="array" ref="W134">IFERROR(INDEX(Pendencias!$A$2:$O$209,SMALL(IF(Pendencias!$B$2:$B$209=$F$1,ROW(Pendencias!$B$2:$B$209)-1),ROW(A149)),1),"")</f>
        <v/>
      </c>
      <c r="X134" s="52" t="str">
        <f t="array" ref="X134">IFERROR(INDEX(Pendencias!$A$2:$O$209,SMALL(IF(Pendencias!$B$2:$B$209=$F$1,ROW(Pendencias!$B$2:$B$209)-1),ROW(A149)),3),"")</f>
        <v/>
      </c>
      <c r="Y134" s="53" t="str">
        <f t="array" ref="Y134">IFERROR(INDEX(Pendencias!$A$2:$O$209,SMALL(IF(Pendencias!$B$2:$B$209=$F$1,ROW(Pendencias!$B$2:$B$209)-1),ROW(A149)),4),"")</f>
        <v/>
      </c>
      <c r="Z134" s="54" t="str">
        <f t="array" ref="Z134">IFERROR(INDEX(Pendencias!$A$2:$O$209,SMALL(IF(Pendencias!$B$2:$B$209=$F$1,ROW(Pendencias!$B$2:$B$209)-1),ROW(A149)),7),"")</f>
        <v/>
      </c>
      <c r="AA134" s="51" t="str">
        <f t="array" ref="AA134">IF(IFERROR(INDEX(Pendencias!$A$2:$O$209,SMALL(IF(Pendencias!$B$2:$B$209=$F$1,ROW(Pendencias!$B$2:$B$209)-1),ROW(A149)),9),"")=0,"",IFERROR(INDEX(Pendencias!$A$2:$O$209,SMALL(IF(Pendencias!$B$2:$B$209=$F$1,ROW(Pendencias!$B$2:$B$209)-1),ROW(A149)),9),""))</f>
        <v/>
      </c>
    </row>
    <row r="135" ht="19.5" customHeight="1">
      <c r="A135" s="394" t="s">
        <v>3546</v>
      </c>
      <c r="B135" s="47"/>
      <c r="C135" s="47"/>
      <c r="D135" s="47"/>
      <c r="E135" s="47"/>
      <c r="F135" s="47"/>
      <c r="G135" s="47"/>
      <c r="H135" s="47"/>
      <c r="I135" s="47"/>
      <c r="J135" s="91"/>
      <c r="K135" s="51"/>
      <c r="L135" s="51"/>
      <c r="M135" s="51"/>
      <c r="N135" s="51"/>
      <c r="O135" s="51"/>
      <c r="P135" s="51"/>
      <c r="Q135" s="51"/>
      <c r="R135" s="51"/>
      <c r="S135" s="51"/>
      <c r="T135" s="51"/>
      <c r="U135" s="51"/>
      <c r="V135" s="51"/>
      <c r="W135" s="52" t="str">
        <f t="array" ref="W135">IFERROR(INDEX(Pendencias!$A$2:$O$209,SMALL(IF(Pendencias!$B$2:$B$209=$F$1,ROW(Pendencias!$B$2:$B$209)-1),ROW(A150)),1),"")</f>
        <v/>
      </c>
      <c r="X135" s="52" t="str">
        <f t="array" ref="X135">IFERROR(INDEX(Pendencias!$A$2:$O$209,SMALL(IF(Pendencias!$B$2:$B$209=$F$1,ROW(Pendencias!$B$2:$B$209)-1),ROW(A150)),3),"")</f>
        <v/>
      </c>
      <c r="Y135" s="53" t="str">
        <f t="array" ref="Y135">IFERROR(INDEX(Pendencias!$A$2:$O$209,SMALL(IF(Pendencias!$B$2:$B$209=$F$1,ROW(Pendencias!$B$2:$B$209)-1),ROW(A150)),4),"")</f>
        <v/>
      </c>
      <c r="Z135" s="54" t="str">
        <f t="array" ref="Z135">IFERROR(INDEX(Pendencias!$A$2:$O$209,SMALL(IF(Pendencias!$B$2:$B$209=$F$1,ROW(Pendencias!$B$2:$B$209)-1),ROW(A150)),7),"")</f>
        <v/>
      </c>
      <c r="AA135" s="51" t="str">
        <f t="array" ref="AA135">IF(IFERROR(INDEX(Pendencias!$A$2:$O$209,SMALL(IF(Pendencias!$B$2:$B$209=$F$1,ROW(Pendencias!$B$2:$B$209)-1),ROW(A150)),9),"")=0,"",IFERROR(INDEX(Pendencias!$A$2:$O$209,SMALL(IF(Pendencias!$B$2:$B$209=$F$1,ROW(Pendencias!$B$2:$B$209)-1),ROW(A150)),9),""))</f>
        <v/>
      </c>
    </row>
    <row r="136" ht="19.5" customHeight="1">
      <c r="A136" s="225" t="s">
        <v>3494</v>
      </c>
      <c r="B136" s="173"/>
      <c r="C136" s="230" t="s">
        <v>3345</v>
      </c>
      <c r="D136" s="47"/>
      <c r="E136" s="47"/>
      <c r="F136" s="47"/>
      <c r="G136" s="47"/>
      <c r="H136" s="47"/>
      <c r="I136" s="47"/>
      <c r="J136" s="91"/>
      <c r="K136" s="51"/>
      <c r="L136" s="51"/>
      <c r="M136" s="51"/>
      <c r="N136" s="51"/>
      <c r="O136" s="51"/>
      <c r="P136" s="51"/>
      <c r="Q136" s="51"/>
      <c r="R136" s="51"/>
      <c r="S136" s="51"/>
      <c r="T136" s="51"/>
      <c r="U136" s="51"/>
      <c r="V136" s="51"/>
      <c r="W136" s="52" t="str">
        <f t="array" ref="W136">IFERROR(INDEX(Pendencias!$A$2:$O$209,SMALL(IF(Pendencias!$B$2:$B$209=$F$1,ROW(Pendencias!$B$2:$B$209)-1),ROW(#REF!)),1),"")</f>
        <v/>
      </c>
      <c r="X136" s="52" t="str">
        <f t="array" ref="X136">IFERROR(INDEX(Pendencias!$A$2:$O$209,SMALL(IF(Pendencias!$B$2:$B$209=$F$1,ROW(Pendencias!$B$2:$B$209)-1),ROW(#REF!)),3),"")</f>
        <v/>
      </c>
      <c r="Y136" s="53" t="str">
        <f t="array" ref="Y136">IFERROR(INDEX(Pendencias!$A$2:$O$209,SMALL(IF(Pendencias!$B$2:$B$209=$F$1,ROW(Pendencias!$B$2:$B$209)-1),ROW(#REF!)),4),"")</f>
        <v/>
      </c>
      <c r="Z136" s="54" t="str">
        <f t="array" ref="Z136">IFERROR(INDEX(Pendencias!$A$2:$O$209,SMALL(IF(Pendencias!$B$2:$B$209=$F$1,ROW(Pendencias!$B$2:$B$209)-1),ROW(#REF!)),7),"")</f>
        <v/>
      </c>
      <c r="AA136" s="51" t="str">
        <f t="array" ref="AA136">IF(IFERROR(INDEX(Pendencias!$A$2:$O$209,SMALL(IF(Pendencias!$B$2:$B$209=$F$1,ROW(Pendencias!$B$2:$B$209)-1),ROW(#REF!)),9),"")=0,"",IFERROR(INDEX(Pendencias!$A$2:$O$209,SMALL(IF(Pendencias!$B$2:$B$209=$F$1,ROW(Pendencias!$B$2:$B$209)-1),ROW(#REF!)),9),""))</f>
        <v/>
      </c>
    </row>
    <row r="137" ht="19.5" customHeight="1">
      <c r="A137" s="211" t="s">
        <v>3547</v>
      </c>
      <c r="B137" s="153"/>
      <c r="C137" s="409"/>
      <c r="D137" s="47"/>
      <c r="E137" s="48"/>
      <c r="F137" s="206" t="s">
        <v>3502</v>
      </c>
      <c r="G137" s="91"/>
      <c r="H137" s="410" t="s">
        <v>3548</v>
      </c>
      <c r="I137" s="47"/>
      <c r="J137" s="91"/>
      <c r="K137" s="51"/>
      <c r="L137" s="51"/>
      <c r="M137" s="51"/>
      <c r="N137" s="51"/>
      <c r="O137" s="51"/>
      <c r="P137" s="51"/>
      <c r="Q137" s="51"/>
      <c r="R137" s="51"/>
      <c r="S137" s="51"/>
      <c r="T137" s="51"/>
      <c r="U137" s="51"/>
      <c r="V137" s="51"/>
      <c r="W137" s="52" t="str">
        <f t="array" ref="W137">IFERROR(INDEX(Pendencias!$A$2:$O$209,SMALL(IF(Pendencias!$B$2:$B$209=$F$1,ROW(Pendencias!$B$2:$B$209)-1),ROW(A142)),1),"")</f>
        <v/>
      </c>
      <c r="X137" s="52" t="str">
        <f t="array" ref="X137">IFERROR(INDEX(Pendencias!$A$2:$O$209,SMALL(IF(Pendencias!$B$2:$B$209=$F$1,ROW(Pendencias!$B$2:$B$209)-1),ROW(A142)),3),"")</f>
        <v/>
      </c>
      <c r="Y137" s="53" t="str">
        <f t="array" ref="Y137">IFERROR(INDEX(Pendencias!$A$2:$O$209,SMALL(IF(Pendencias!$B$2:$B$209=$F$1,ROW(Pendencias!$B$2:$B$209)-1),ROW(A142)),4),"")</f>
        <v/>
      </c>
      <c r="Z137" s="54" t="str">
        <f t="array" ref="Z137">IFERROR(INDEX(Pendencias!$A$2:$O$209,SMALL(IF(Pendencias!$B$2:$B$209=$F$1,ROW(Pendencias!$B$2:$B$209)-1),ROW(A142)),7),"")</f>
        <v/>
      </c>
      <c r="AA137" s="51" t="str">
        <f t="array" ref="AA137">IF(IFERROR(INDEX(Pendencias!$A$2:$O$209,SMALL(IF(Pendencias!$B$2:$B$209=$F$1,ROW(Pendencias!$B$2:$B$209)-1),ROW(A142)),9),"")=0,"",IFERROR(INDEX(Pendencias!$A$2:$O$209,SMALL(IF(Pendencias!$B$2:$B$209=$F$1,ROW(Pendencias!$B$2:$B$209)-1),ROW(A142)),9),""))</f>
        <v/>
      </c>
    </row>
    <row r="138" ht="19.5" customHeight="1">
      <c r="A138" s="211" t="s">
        <v>3466</v>
      </c>
      <c r="B138" s="153"/>
      <c r="C138" s="392"/>
      <c r="D138" s="47"/>
      <c r="E138" s="47"/>
      <c r="F138" s="47"/>
      <c r="G138" s="47"/>
      <c r="H138" s="47"/>
      <c r="I138" s="47"/>
      <c r="J138" s="91"/>
      <c r="K138" s="51"/>
      <c r="L138" s="51"/>
      <c r="M138" s="51"/>
      <c r="N138" s="51"/>
      <c r="O138" s="51"/>
      <c r="P138" s="51"/>
      <c r="Q138" s="51"/>
      <c r="R138" s="51"/>
      <c r="S138" s="51"/>
      <c r="T138" s="51"/>
      <c r="U138" s="51"/>
      <c r="V138" s="51"/>
      <c r="W138" s="52" t="str">
        <f t="array" ref="W138">IFERROR(INDEX(Pendencias!$A$2:$O$209,SMALL(IF(Pendencias!$B$2:$B$209=$F$1,ROW(Pendencias!$B$2:$B$209)-1),ROW(A162)),1),"")</f>
        <v/>
      </c>
      <c r="X138" s="52" t="str">
        <f t="array" ref="X138">IFERROR(INDEX(Pendencias!$A$2:$O$209,SMALL(IF(Pendencias!$B$2:$B$209=$F$1,ROW(Pendencias!$B$2:$B$209)-1),ROW(A162)),3),"")</f>
        <v/>
      </c>
      <c r="Y138" s="53" t="str">
        <f t="array" ref="Y138">IFERROR(INDEX(Pendencias!$A$2:$O$209,SMALL(IF(Pendencias!$B$2:$B$209=$F$1,ROW(Pendencias!$B$2:$B$209)-1),ROW(A162)),4),"")</f>
        <v/>
      </c>
      <c r="Z138" s="54" t="str">
        <f t="array" ref="Z138">IFERROR(INDEX(Pendencias!$A$2:$O$209,SMALL(IF(Pendencias!$B$2:$B$209=$F$1,ROW(Pendencias!$B$2:$B$209)-1),ROW(A162)),7),"")</f>
        <v/>
      </c>
      <c r="AA138" s="51" t="str">
        <f t="array" ref="AA138">IF(IFERROR(INDEX(Pendencias!$A$2:$O$209,SMALL(IF(Pendencias!$B$2:$B$209=$F$1,ROW(Pendencias!$B$2:$B$209)-1),ROW(A162)),9),"")=0,"",IFERROR(INDEX(Pendencias!$A$2:$O$209,SMALL(IF(Pendencias!$B$2:$B$209=$F$1,ROW(Pendencias!$B$2:$B$209)-1),ROW(A162)),9),""))</f>
        <v/>
      </c>
    </row>
    <row r="139" ht="19.5" customHeight="1">
      <c r="A139" s="215"/>
      <c r="B139" s="47"/>
      <c r="C139" s="47"/>
      <c r="D139" s="47"/>
      <c r="E139" s="47"/>
      <c r="F139" s="47"/>
      <c r="G139" s="47"/>
      <c r="H139" s="47"/>
      <c r="I139" s="47"/>
      <c r="J139" s="91"/>
      <c r="K139" s="51"/>
      <c r="L139" s="51"/>
      <c r="M139" s="51"/>
      <c r="N139" s="51"/>
      <c r="O139" s="51"/>
      <c r="P139" s="51"/>
      <c r="Q139" s="51"/>
      <c r="R139" s="51"/>
      <c r="S139" s="51"/>
      <c r="T139" s="51"/>
      <c r="U139" s="51"/>
      <c r="V139" s="51"/>
      <c r="W139" s="52" t="str">
        <f t="array" ref="W139">IFERROR(INDEX(Pendencias!$A$2:$O$209,SMALL(IF(Pendencias!$B$2:$B$209=$F$1,ROW(Pendencias!$B$2:$B$209)-1),ROW(A153)),1),"")</f>
        <v/>
      </c>
      <c r="X139" s="52" t="str">
        <f t="array" ref="X139">IFERROR(INDEX(Pendencias!$A$2:$O$209,SMALL(IF(Pendencias!$B$2:$B$209=$F$1,ROW(Pendencias!$B$2:$B$209)-1),ROW(A153)),3),"")</f>
        <v/>
      </c>
      <c r="Y139" s="53" t="str">
        <f t="array" ref="Y139">IFERROR(INDEX(Pendencias!$A$2:$O$209,SMALL(IF(Pendencias!$B$2:$B$209=$F$1,ROW(Pendencias!$B$2:$B$209)-1),ROW(A153)),4),"")</f>
        <v/>
      </c>
      <c r="Z139" s="54" t="str">
        <f t="array" ref="Z139">IFERROR(INDEX(Pendencias!$A$2:$O$209,SMALL(IF(Pendencias!$B$2:$B$209=$F$1,ROW(Pendencias!$B$2:$B$209)-1),ROW(A153)),7),"")</f>
        <v/>
      </c>
      <c r="AA139" s="51" t="str">
        <f t="array" ref="AA139">IF(IFERROR(INDEX(Pendencias!$A$2:$O$209,SMALL(IF(Pendencias!$B$2:$B$209=$F$1,ROW(Pendencias!$B$2:$B$209)-1),ROW(A153)),9),"")=0,"",IFERROR(INDEX(Pendencias!$A$2:$O$209,SMALL(IF(Pendencias!$B$2:$B$209=$F$1,ROW(Pendencias!$B$2:$B$209)-1),ROW(A153)),9),""))</f>
        <v/>
      </c>
    </row>
    <row r="140" ht="19.5" customHeight="1">
      <c r="A140" s="394" t="s">
        <v>3549</v>
      </c>
      <c r="B140" s="47"/>
      <c r="C140" s="47"/>
      <c r="D140" s="47"/>
      <c r="E140" s="47"/>
      <c r="F140" s="47"/>
      <c r="G140" s="47"/>
      <c r="H140" s="47"/>
      <c r="I140" s="47"/>
      <c r="J140" s="91"/>
      <c r="K140" s="51"/>
      <c r="L140" s="51"/>
      <c r="M140" s="51"/>
      <c r="N140" s="51"/>
      <c r="O140" s="51"/>
      <c r="P140" s="51"/>
      <c r="Q140" s="51"/>
      <c r="R140" s="51"/>
      <c r="S140" s="51"/>
      <c r="T140" s="51"/>
      <c r="U140" s="51"/>
      <c r="V140" s="51"/>
      <c r="W140" s="52" t="str">
        <f t="array" ref="W140">IFERROR(INDEX(Pendencias!$A$2:$O$209,SMALL(IF(Pendencias!$B$2:$B$209=$F$1,ROW(Pendencias!$B$2:$B$209)-1),ROW(A154)),1),"")</f>
        <v/>
      </c>
      <c r="X140" s="52" t="str">
        <f t="array" ref="X140">IFERROR(INDEX(Pendencias!$A$2:$O$209,SMALL(IF(Pendencias!$B$2:$B$209=$F$1,ROW(Pendencias!$B$2:$B$209)-1),ROW(A154)),3),"")</f>
        <v/>
      </c>
      <c r="Y140" s="53" t="str">
        <f t="array" ref="Y140">IFERROR(INDEX(Pendencias!$A$2:$O$209,SMALL(IF(Pendencias!$B$2:$B$209=$F$1,ROW(Pendencias!$B$2:$B$209)-1),ROW(A154)),4),"")</f>
        <v/>
      </c>
      <c r="Z140" s="54" t="str">
        <f t="array" ref="Z140">IFERROR(INDEX(Pendencias!$A$2:$O$209,SMALL(IF(Pendencias!$B$2:$B$209=$F$1,ROW(Pendencias!$B$2:$B$209)-1),ROW(A154)),7),"")</f>
        <v/>
      </c>
      <c r="AA140" s="51" t="str">
        <f t="array" ref="AA140">IF(IFERROR(INDEX(Pendencias!$A$2:$O$209,SMALL(IF(Pendencias!$B$2:$B$209=$F$1,ROW(Pendencias!$B$2:$B$209)-1),ROW(A154)),9),"")=0,"",IFERROR(INDEX(Pendencias!$A$2:$O$209,SMALL(IF(Pendencias!$B$2:$B$209=$F$1,ROW(Pendencias!$B$2:$B$209)-1),ROW(A154)),9),""))</f>
        <v/>
      </c>
    </row>
    <row r="141" ht="19.5" customHeight="1">
      <c r="A141" s="225" t="s">
        <v>3550</v>
      </c>
      <c r="B141" s="173"/>
      <c r="C141" s="230" t="s">
        <v>3345</v>
      </c>
      <c r="D141" s="47"/>
      <c r="E141" s="47"/>
      <c r="F141" s="47"/>
      <c r="G141" s="47"/>
      <c r="H141" s="47"/>
      <c r="I141" s="47"/>
      <c r="J141" s="91"/>
      <c r="K141" s="51"/>
      <c r="L141" s="51"/>
      <c r="M141" s="51"/>
      <c r="N141" s="51"/>
      <c r="O141" s="51"/>
      <c r="P141" s="51"/>
      <c r="Q141" s="51"/>
      <c r="R141" s="51"/>
      <c r="S141" s="51"/>
      <c r="T141" s="51"/>
      <c r="U141" s="51"/>
      <c r="V141" s="51"/>
      <c r="W141" s="52" t="str">
        <f t="array" ref="W141">IFERROR(INDEX(Pendencias!$A$2:$O$209,SMALL(IF(Pendencias!$B$2:$B$209=$F$1,ROW(Pendencias!$B$2:$B$209)-1),ROW(#REF!)),1),"")</f>
        <v/>
      </c>
      <c r="X141" s="52" t="str">
        <f t="array" ref="X141">IFERROR(INDEX(Pendencias!$A$2:$O$209,SMALL(IF(Pendencias!$B$2:$B$209=$F$1,ROW(Pendencias!$B$2:$B$209)-1),ROW(#REF!)),3),"")</f>
        <v/>
      </c>
      <c r="Y141" s="53" t="str">
        <f t="array" ref="Y141">IFERROR(INDEX(Pendencias!$A$2:$O$209,SMALL(IF(Pendencias!$B$2:$B$209=$F$1,ROW(Pendencias!$B$2:$B$209)-1),ROW(#REF!)),4),"")</f>
        <v/>
      </c>
      <c r="Z141" s="54" t="str">
        <f t="array" ref="Z141">IFERROR(INDEX(Pendencias!$A$2:$O$209,SMALL(IF(Pendencias!$B$2:$B$209=$F$1,ROW(Pendencias!$B$2:$B$209)-1),ROW(#REF!)),7),"")</f>
        <v/>
      </c>
      <c r="AA141" s="51" t="str">
        <f t="array" ref="AA141">IF(IFERROR(INDEX(Pendencias!$A$2:$O$209,SMALL(IF(Pendencias!$B$2:$B$209=$F$1,ROW(Pendencias!$B$2:$B$209)-1),ROW(#REF!)),9),"")=0,"",IFERROR(INDEX(Pendencias!$A$2:$O$209,SMALL(IF(Pendencias!$B$2:$B$209=$F$1,ROW(Pendencias!$B$2:$B$209)-1),ROW(#REF!)),9),""))</f>
        <v/>
      </c>
    </row>
    <row r="142" ht="19.5" customHeight="1">
      <c r="A142" s="211" t="s">
        <v>3466</v>
      </c>
      <c r="B142" s="153"/>
      <c r="C142" s="392"/>
      <c r="D142" s="47"/>
      <c r="E142" s="48"/>
      <c r="F142" s="206" t="s">
        <v>3502</v>
      </c>
      <c r="G142" s="91"/>
      <c r="H142" s="406"/>
      <c r="I142" s="47"/>
      <c r="J142" s="91"/>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9.5" customHeight="1">
      <c r="A143" s="215"/>
      <c r="B143" s="47"/>
      <c r="C143" s="47"/>
      <c r="D143" s="47"/>
      <c r="E143" s="47"/>
      <c r="F143" s="47"/>
      <c r="G143" s="47"/>
      <c r="H143" s="47"/>
      <c r="I143" s="47"/>
      <c r="J143" s="91"/>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9.5" customHeight="1">
      <c r="A144" s="216" t="s">
        <v>3359</v>
      </c>
      <c r="B144" s="47"/>
      <c r="C144" s="47"/>
      <c r="D144" s="47"/>
      <c r="E144" s="47"/>
      <c r="F144" s="47"/>
      <c r="G144" s="47"/>
      <c r="H144" s="47"/>
      <c r="I144" s="47"/>
      <c r="J144" s="91"/>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9.5" customHeight="1">
      <c r="A145" s="207" t="s">
        <v>3551</v>
      </c>
      <c r="B145" s="147"/>
      <c r="C145" s="208" t="s">
        <v>3498</v>
      </c>
      <c r="D145" s="152"/>
      <c r="E145" s="153"/>
      <c r="F145" s="209" t="s">
        <v>3361</v>
      </c>
      <c r="G145" s="181"/>
      <c r="H145" s="208" t="s">
        <v>3498</v>
      </c>
      <c r="I145" s="152"/>
      <c r="J145" s="153"/>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9.5" customHeight="1">
      <c r="A146" s="210" t="s">
        <v>3362</v>
      </c>
      <c r="B146" s="153"/>
      <c r="C146" s="208" t="s">
        <v>3498</v>
      </c>
      <c r="D146" s="152"/>
      <c r="E146" s="153"/>
      <c r="F146" s="211" t="s">
        <v>3337</v>
      </c>
      <c r="G146" s="153"/>
      <c r="H146" s="208" t="s">
        <v>3498</v>
      </c>
      <c r="I146" s="152"/>
      <c r="J146" s="153"/>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9.5" customHeight="1">
      <c r="A147" s="210" t="s">
        <v>3552</v>
      </c>
      <c r="B147" s="153"/>
      <c r="C147" s="208" t="s">
        <v>3498</v>
      </c>
      <c r="D147" s="152"/>
      <c r="E147" s="153"/>
      <c r="F147" s="211" t="s">
        <v>3364</v>
      </c>
      <c r="G147" s="153"/>
      <c r="H147" s="208" t="s">
        <v>3498</v>
      </c>
      <c r="I147" s="152"/>
      <c r="J147" s="153"/>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9.5" customHeight="1">
      <c r="A148" s="210" t="s">
        <v>3553</v>
      </c>
      <c r="B148" s="153"/>
      <c r="C148" s="208" t="s">
        <v>3498</v>
      </c>
      <c r="D148" s="152"/>
      <c r="E148" s="153"/>
      <c r="F148" s="211" t="s">
        <v>3516</v>
      </c>
      <c r="G148" s="153"/>
      <c r="H148" s="208" t="s">
        <v>3498</v>
      </c>
      <c r="I148" s="152"/>
      <c r="J148" s="153"/>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210" t="s">
        <v>3554</v>
      </c>
      <c r="B149" s="153"/>
      <c r="C149" s="208" t="s">
        <v>3498</v>
      </c>
      <c r="D149" s="152"/>
      <c r="E149" s="153"/>
      <c r="F149" s="211" t="s">
        <v>3369</v>
      </c>
      <c r="G149" s="153"/>
      <c r="H149" s="208" t="s">
        <v>3498</v>
      </c>
      <c r="I149" s="152"/>
      <c r="J149" s="153"/>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0" customHeight="1">
      <c r="A150" s="210" t="s">
        <v>3370</v>
      </c>
      <c r="B150" s="153"/>
      <c r="C150" s="208" t="s">
        <v>3498</v>
      </c>
      <c r="D150" s="152"/>
      <c r="E150" s="153"/>
      <c r="F150" s="211" t="s">
        <v>1702</v>
      </c>
      <c r="G150" s="153"/>
      <c r="H150" s="208" t="s">
        <v>3498</v>
      </c>
      <c r="I150" s="152"/>
      <c r="J150" s="153"/>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7.25" customHeight="1">
      <c r="A151" s="210" t="s">
        <v>3335</v>
      </c>
      <c r="B151" s="153"/>
      <c r="C151" s="208" t="s">
        <v>3498</v>
      </c>
      <c r="D151" s="152"/>
      <c r="E151" s="153"/>
      <c r="F151" s="211" t="s">
        <v>3371</v>
      </c>
      <c r="G151" s="153"/>
      <c r="H151" s="208" t="s">
        <v>3498</v>
      </c>
      <c r="I151" s="152"/>
      <c r="J151" s="153"/>
      <c r="K151" s="51"/>
      <c r="L151" s="51"/>
      <c r="M151" s="51"/>
      <c r="N151" s="51"/>
      <c r="O151" s="51"/>
      <c r="P151" s="51"/>
      <c r="Q151" s="51"/>
      <c r="R151" s="51"/>
      <c r="S151" s="51"/>
      <c r="T151" s="51"/>
      <c r="U151" s="51"/>
      <c r="V151" s="51"/>
      <c r="W151" s="52" t="str">
        <f t="array" ref="W151">IFERROR(INDEX(Pendencias!$A$2:$O$209,SMALL(IF(Pendencias!$B$2:$B$209=$F$1,ROW(Pendencias!$B$2:$B$209)-1),ROW(#REF!)),1),"")</f>
        <v/>
      </c>
      <c r="X151" s="52" t="str">
        <f t="array" ref="X151">IFERROR(INDEX(Pendencias!$A$2:$O$209,SMALL(IF(Pendencias!$B$2:$B$209=$F$1,ROW(Pendencias!$B$2:$B$209)-1),ROW(#REF!)),3),"")</f>
        <v/>
      </c>
      <c r="Y151" s="53" t="str">
        <f t="array" ref="Y151">IFERROR(INDEX(Pendencias!$A$2:$O$209,SMALL(IF(Pendencias!$B$2:$B$209=$F$1,ROW(Pendencias!$B$2:$B$209)-1),ROW(#REF!)),4),"")</f>
        <v/>
      </c>
      <c r="Z151" s="54" t="str">
        <f t="array" ref="Z151">IFERROR(INDEX(Pendencias!$A$2:$O$209,SMALL(IF(Pendencias!$B$2:$B$209=$F$1,ROW(Pendencias!$B$2:$B$209)-1),ROW(#REF!)),7),"")</f>
        <v/>
      </c>
      <c r="AA151" s="51" t="str">
        <f t="array" ref="AA151">IF(IFERROR(INDEX(Pendencias!$A$2:$O$209,SMALL(IF(Pendencias!$B$2:$B$209=$F$1,ROW(Pendencias!$B$2:$B$209)-1),ROW(#REF!)),9),"")=0,"",IFERROR(INDEX(Pendencias!$A$2:$O$209,SMALL(IF(Pendencias!$B$2:$B$209=$F$1,ROW(Pendencias!$B$2:$B$209)-1),ROW(#REF!)),9),""))</f>
        <v/>
      </c>
    </row>
    <row r="152" ht="17.25" customHeight="1">
      <c r="A152" s="213" t="s">
        <v>3372</v>
      </c>
      <c r="B152" s="122"/>
      <c r="C152" s="208" t="s">
        <v>3498</v>
      </c>
      <c r="D152" s="152"/>
      <c r="E152" s="153"/>
      <c r="F152" s="231" t="s">
        <v>3373</v>
      </c>
      <c r="G152" s="122"/>
      <c r="H152" s="208" t="s">
        <v>3497</v>
      </c>
      <c r="I152" s="152"/>
      <c r="J152" s="153"/>
      <c r="K152" s="51"/>
      <c r="L152" s="51"/>
      <c r="M152" s="51"/>
      <c r="N152" s="51"/>
      <c r="O152" s="51"/>
      <c r="P152" s="51"/>
      <c r="Q152" s="51"/>
      <c r="R152" s="51"/>
      <c r="S152" s="51"/>
      <c r="T152" s="51"/>
      <c r="U152" s="51"/>
      <c r="V152" s="51"/>
      <c r="W152" s="52" t="str">
        <f t="array" ref="W152">IFERROR(INDEX(Pendencias!$A$2:$O$209,SMALL(IF(Pendencias!$B$2:$B$209=$F$1,ROW(Pendencias!$B$2:$B$209)-1),ROW(#REF!)),1),"")</f>
        <v/>
      </c>
      <c r="X152" s="52" t="str">
        <f t="array" ref="X152">IFERROR(INDEX(Pendencias!$A$2:$O$209,SMALL(IF(Pendencias!$B$2:$B$209=$F$1,ROW(Pendencias!$B$2:$B$209)-1),ROW(#REF!)),3),"")</f>
        <v/>
      </c>
      <c r="Y152" s="53" t="str">
        <f t="array" ref="Y152">IFERROR(INDEX(Pendencias!$A$2:$O$209,SMALL(IF(Pendencias!$B$2:$B$209=$F$1,ROW(Pendencias!$B$2:$B$209)-1),ROW(#REF!)),4),"")</f>
        <v/>
      </c>
      <c r="Z152" s="54" t="str">
        <f t="array" ref="Z152">IFERROR(INDEX(Pendencias!$A$2:$O$209,SMALL(IF(Pendencias!$B$2:$B$209=$F$1,ROW(Pendencias!$B$2:$B$209)-1),ROW(#REF!)),7),"")</f>
        <v/>
      </c>
      <c r="AA152" s="51" t="str">
        <f t="array" ref="AA152">IF(IFERROR(INDEX(Pendencias!$A$2:$O$209,SMALL(IF(Pendencias!$B$2:$B$209=$F$1,ROW(Pendencias!$B$2:$B$209)-1),ROW(#REF!)),9),"")=0,"",IFERROR(INDEX(Pendencias!$A$2:$O$209,SMALL(IF(Pendencias!$B$2:$B$209=$F$1,ROW(Pendencias!$B$2:$B$209)-1),ROW(#REF!)),9),""))</f>
        <v/>
      </c>
    </row>
    <row r="153" ht="19.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2" t="str">
        <f t="array" ref="W153">IFERROR(INDEX(Pendencias!$A$2:$O$209,SMALL(IF(Pendencias!$B$2:$B$209=$F$1,ROW(Pendencias!$B$2:$B$209)-1),ROW(A155)),1),"")</f>
        <v/>
      </c>
      <c r="X153" s="52" t="str">
        <f t="array" ref="X153">IFERROR(INDEX(Pendencias!$A$2:$O$209,SMALL(IF(Pendencias!$B$2:$B$209=$F$1,ROW(Pendencias!$B$2:$B$209)-1),ROW(A155)),3),"")</f>
        <v/>
      </c>
      <c r="Y153" s="53" t="str">
        <f t="array" ref="Y153">IFERROR(INDEX(Pendencias!$A$2:$O$209,SMALL(IF(Pendencias!$B$2:$B$209=$F$1,ROW(Pendencias!$B$2:$B$209)-1),ROW(A155)),4),"")</f>
        <v/>
      </c>
      <c r="Z153" s="54" t="str">
        <f t="array" ref="Z153">IFERROR(INDEX(Pendencias!$A$2:$O$209,SMALL(IF(Pendencias!$B$2:$B$209=$F$1,ROW(Pendencias!$B$2:$B$209)-1),ROW(A155)),7),"")</f>
        <v/>
      </c>
      <c r="AA153" s="51" t="str">
        <f t="array" ref="AA153">IF(IFERROR(INDEX(Pendencias!$A$2:$O$209,SMALL(IF(Pendencias!$B$2:$B$209=$F$1,ROW(Pendencias!$B$2:$B$209)-1),ROW(A155)),9),"")=0,"",IFERROR(INDEX(Pendencias!$A$2:$O$209,SMALL(IF(Pendencias!$B$2:$B$209=$F$1,ROW(Pendencias!$B$2:$B$209)-1),ROW(A155)),9),""))</f>
        <v/>
      </c>
    </row>
    <row r="154" ht="19.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9.5" customHeight="1">
      <c r="A155" s="411" t="s">
        <v>3324</v>
      </c>
      <c r="B155" s="84"/>
      <c r="C155" s="84"/>
      <c r="D155" s="84"/>
      <c r="E155" s="85"/>
      <c r="F155" s="412"/>
      <c r="G155" s="413" t="str">
        <f>F1</f>
        <v>AXYS039</v>
      </c>
      <c r="H155" s="84"/>
      <c r="I155" s="85"/>
      <c r="J155" s="414"/>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9.5" customHeight="1">
      <c r="A156" s="415" t="s">
        <v>3374</v>
      </c>
      <c r="B156" s="47"/>
      <c r="C156" s="47"/>
      <c r="D156" s="47"/>
      <c r="E156" s="47"/>
      <c r="F156" s="47"/>
      <c r="G156" s="47"/>
      <c r="H156" s="47"/>
      <c r="I156" s="47"/>
      <c r="J156" s="91"/>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9.5" customHeight="1">
      <c r="A157" s="416" t="s">
        <v>3375</v>
      </c>
      <c r="B157" s="71"/>
      <c r="C157" s="71"/>
      <c r="D157" s="71"/>
      <c r="E157" s="71"/>
      <c r="F157" s="96"/>
      <c r="G157" s="417" t="s">
        <v>3555</v>
      </c>
      <c r="H157" s="91"/>
      <c r="I157" s="418"/>
      <c r="J157" s="91"/>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9.5" customHeight="1">
      <c r="A158" s="419" t="s">
        <v>3556</v>
      </c>
      <c r="B158" s="233"/>
      <c r="C158" s="420"/>
      <c r="D158" s="421" t="s">
        <v>3557</v>
      </c>
      <c r="E158" s="153"/>
      <c r="F158" s="422"/>
      <c r="G158" s="111"/>
      <c r="H158" s="423" t="s">
        <v>3378</v>
      </c>
      <c r="I158" s="424"/>
      <c r="J158" s="425"/>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9.5" customHeight="1">
      <c r="A159" s="419" t="s">
        <v>3558</v>
      </c>
      <c r="B159" s="153"/>
      <c r="C159" s="426"/>
      <c r="D159" s="421" t="s">
        <v>3559</v>
      </c>
      <c r="E159" s="153"/>
      <c r="F159" s="420"/>
      <c r="G159" s="427"/>
      <c r="H159" s="428" t="s">
        <v>3560</v>
      </c>
      <c r="I159" s="194"/>
      <c r="J159" s="429" t="s">
        <v>3382</v>
      </c>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9.5" customHeight="1">
      <c r="A160" s="419" t="s">
        <v>3561</v>
      </c>
      <c r="B160" s="153"/>
      <c r="C160" s="15"/>
      <c r="D160" s="421" t="s">
        <v>3562</v>
      </c>
      <c r="E160" s="153"/>
      <c r="F160" s="15"/>
      <c r="G160" s="430"/>
      <c r="H160" s="431" t="s">
        <v>3563</v>
      </c>
      <c r="I160" s="194"/>
      <c r="J160" s="245"/>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0" customHeight="1">
      <c r="A161" s="419" t="s">
        <v>3564</v>
      </c>
      <c r="B161" s="153"/>
      <c r="C161" s="28"/>
      <c r="D161" s="421" t="s">
        <v>3565</v>
      </c>
      <c r="E161" s="153"/>
      <c r="F161" s="15"/>
      <c r="G161" s="432" t="s">
        <v>3566</v>
      </c>
      <c r="H161" s="153"/>
      <c r="I161" s="194"/>
      <c r="J161" s="433" t="s">
        <v>3567</v>
      </c>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9.5" customHeight="1">
      <c r="A162" s="434" t="s">
        <v>3568</v>
      </c>
      <c r="B162" s="435"/>
      <c r="C162" s="436"/>
      <c r="D162" s="437" t="s">
        <v>3569</v>
      </c>
      <c r="E162" s="160"/>
      <c r="F162" s="15"/>
      <c r="G162" s="438"/>
      <c r="H162" s="424"/>
      <c r="I162" s="424"/>
      <c r="J162" s="425"/>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4.25" customHeight="1">
      <c r="A163" s="439"/>
      <c r="B163" s="114"/>
      <c r="C163" s="440"/>
      <c r="D163" s="437"/>
      <c r="E163" s="160"/>
      <c r="F163" s="23"/>
      <c r="G163" s="441"/>
      <c r="H163" s="159"/>
      <c r="I163" s="159"/>
      <c r="J163" s="442"/>
      <c r="K163" s="51"/>
      <c r="L163" s="51"/>
      <c r="M163" s="51"/>
      <c r="N163" s="51"/>
      <c r="O163" s="51"/>
      <c r="P163" s="51"/>
      <c r="Q163" s="51"/>
      <c r="R163" s="51"/>
      <c r="S163" s="51"/>
      <c r="T163" s="51"/>
      <c r="U163" s="51"/>
      <c r="V163" s="51"/>
      <c r="W163" s="52" t="str">
        <f t="array" ref="W163">IFERROR(INDEX(Pendencias!$A$2:$O$209,SMALL(IF(Pendencias!$B$2:$B$209=$F$1,ROW(Pendencias!$B$2:$B$209)-1),ROW(A168)),1),"")</f>
        <v/>
      </c>
      <c r="X163" s="52" t="str">
        <f t="array" ref="X163">IFERROR(INDEX(Pendencias!$A$2:$O$209,SMALL(IF(Pendencias!$B$2:$B$209=$F$1,ROW(Pendencias!$B$2:$B$209)-1),ROW(A168)),3),"")</f>
        <v/>
      </c>
      <c r="Y163" s="53" t="str">
        <f t="array" ref="Y163">IFERROR(INDEX(Pendencias!$A$2:$O$209,SMALL(IF(Pendencias!$B$2:$B$209=$F$1,ROW(Pendencias!$B$2:$B$209)-1),ROW(A168)),4),"")</f>
        <v/>
      </c>
      <c r="Z163" s="54" t="str">
        <f t="array" ref="Z163">IFERROR(INDEX(Pendencias!$A$2:$O$209,SMALL(IF(Pendencias!$B$2:$B$209=$F$1,ROW(Pendencias!$B$2:$B$209)-1),ROW(A168)),7),"")</f>
        <v/>
      </c>
      <c r="AA163" s="51" t="str">
        <f t="array" ref="AA163">IF(IFERROR(INDEX(Pendencias!$A$2:$O$209,SMALL(IF(Pendencias!$B$2:$B$209=$F$1,ROW(Pendencias!$B$2:$B$209)-1),ROW(A168)),9),"")=0,"",IFERROR(INDEX(Pendencias!$A$2:$O$209,SMALL(IF(Pendencias!$B$2:$B$209=$F$1,ROW(Pendencias!$B$2:$B$209)-1),ROW(A168)),9),""))</f>
        <v/>
      </c>
    </row>
    <row r="164" ht="15.0" customHeight="1">
      <c r="A164" s="443" t="s">
        <v>3570</v>
      </c>
      <c r="B164" s="122"/>
      <c r="C164" s="444"/>
      <c r="D164" s="152"/>
      <c r="E164" s="152"/>
      <c r="F164" s="152"/>
      <c r="G164" s="152"/>
      <c r="H164" s="152"/>
      <c r="I164" s="152"/>
      <c r="J164" s="153"/>
      <c r="K164" s="51"/>
      <c r="L164" s="51"/>
      <c r="M164" s="51"/>
      <c r="N164" s="51"/>
      <c r="O164" s="51"/>
      <c r="P164" s="51"/>
      <c r="Q164" s="51"/>
      <c r="R164" s="51"/>
      <c r="S164" s="51"/>
      <c r="T164" s="51"/>
      <c r="U164" s="51"/>
      <c r="V164" s="51"/>
      <c r="W164" s="52" t="str">
        <f t="array" ref="W164">IFERROR(INDEX(Pendencias!$A$2:$O$209,SMALL(IF(Pendencias!$B$2:$B$209=$F$1,ROW(Pendencias!$B$2:$B$209)-1),ROW(A169)),1),"")</f>
        <v/>
      </c>
      <c r="X164" s="52" t="str">
        <f t="array" ref="X164">IFERROR(INDEX(Pendencias!$A$2:$O$209,SMALL(IF(Pendencias!$B$2:$B$209=$F$1,ROW(Pendencias!$B$2:$B$209)-1),ROW(A169)),3),"")</f>
        <v/>
      </c>
      <c r="Y164" s="53" t="str">
        <f t="array" ref="Y164">IFERROR(INDEX(Pendencias!$A$2:$O$209,SMALL(IF(Pendencias!$B$2:$B$209=$F$1,ROW(Pendencias!$B$2:$B$209)-1),ROW(A169)),4),"")</f>
        <v/>
      </c>
      <c r="Z164" s="54" t="str">
        <f t="array" ref="Z164">IFERROR(INDEX(Pendencias!$A$2:$O$209,SMALL(IF(Pendencias!$B$2:$B$209=$F$1,ROW(Pendencias!$B$2:$B$209)-1),ROW(A169)),7),"")</f>
        <v/>
      </c>
      <c r="AA164" s="51" t="str">
        <f t="array" ref="AA164">IF(IFERROR(INDEX(Pendencias!$A$2:$O$209,SMALL(IF(Pendencias!$B$2:$B$209=$F$1,ROW(Pendencias!$B$2:$B$209)-1),ROW(A169)),9),"")=0,"",IFERROR(INDEX(Pendencias!$A$2:$O$209,SMALL(IF(Pendencias!$B$2:$B$209=$F$1,ROW(Pendencias!$B$2:$B$209)-1),ROW(A169)),9),""))</f>
        <v/>
      </c>
    </row>
    <row r="165" ht="19.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2" t="str">
        <f t="array" ref="W165">IFERROR(INDEX(Pendencias!$A$2:$O$209,SMALL(IF(Pendencias!$B$2:$B$209=$F$1,ROW(Pendencias!$B$2:$B$209)-1),ROW(A170)),1),"")</f>
        <v/>
      </c>
      <c r="X165" s="52" t="str">
        <f t="array" ref="X165">IFERROR(INDEX(Pendencias!$A$2:$O$209,SMALL(IF(Pendencias!$B$2:$B$209=$F$1,ROW(Pendencias!$B$2:$B$209)-1),ROW(A170)),3),"")</f>
        <v/>
      </c>
      <c r="Y165" s="53" t="str">
        <f t="array" ref="Y165">IFERROR(INDEX(Pendencias!$A$2:$O$209,SMALL(IF(Pendencias!$B$2:$B$209=$F$1,ROW(Pendencias!$B$2:$B$209)-1),ROW(A170)),4),"")</f>
        <v/>
      </c>
      <c r="Z165" s="54" t="str">
        <f t="array" ref="Z165">IFERROR(INDEX(Pendencias!$A$2:$O$209,SMALL(IF(Pendencias!$B$2:$B$209=$F$1,ROW(Pendencias!$B$2:$B$209)-1),ROW(A170)),7),"")</f>
        <v/>
      </c>
      <c r="AA165" s="51" t="str">
        <f t="array" ref="AA165">IF(IFERROR(INDEX(Pendencias!$A$2:$O$209,SMALL(IF(Pendencias!$B$2:$B$209=$F$1,ROW(Pendencias!$B$2:$B$209)-1),ROW(A170)),9),"")=0,"",IFERROR(INDEX(Pendencias!$A$2:$O$209,SMALL(IF(Pendencias!$B$2:$B$209=$F$1,ROW(Pendencias!$B$2:$B$209)-1),ROW(A170)),9),""))</f>
        <v/>
      </c>
    </row>
    <row r="166" ht="18.0" customHeight="1">
      <c r="A166" s="445" t="s">
        <v>3278</v>
      </c>
      <c r="B166" s="446" t="s">
        <v>3396</v>
      </c>
      <c r="C166" s="144"/>
      <c r="D166" s="447" t="s">
        <v>3397</v>
      </c>
      <c r="E166" s="71"/>
      <c r="F166" s="71"/>
      <c r="G166" s="71"/>
      <c r="H166" s="71"/>
      <c r="I166" s="71"/>
      <c r="J166" s="96"/>
      <c r="K166" s="51"/>
      <c r="L166" s="51"/>
      <c r="M166" s="51"/>
      <c r="N166" s="51"/>
      <c r="O166" s="51"/>
      <c r="P166" s="51"/>
      <c r="Q166" s="51"/>
      <c r="R166" s="51"/>
      <c r="S166" s="51"/>
      <c r="T166" s="51"/>
      <c r="U166" s="51"/>
      <c r="V166" s="51"/>
      <c r="W166" s="52" t="str">
        <f t="array" ref="W166">IFERROR(INDEX(Pendencias!$A$2:$O$209,SMALL(IF(Pendencias!$B$2:$B$209=$F$1,ROW(Pendencias!$B$2:$B$209)-1),ROW(A171)),1),"")</f>
        <v/>
      </c>
      <c r="X166" s="52" t="str">
        <f t="array" ref="X166">IFERROR(INDEX(Pendencias!$A$2:$O$209,SMALL(IF(Pendencias!$B$2:$B$209=$F$1,ROW(Pendencias!$B$2:$B$209)-1),ROW(A171)),3),"")</f>
        <v/>
      </c>
      <c r="Y166" s="53" t="str">
        <f t="array" ref="Y166">IFERROR(INDEX(Pendencias!$A$2:$O$209,SMALL(IF(Pendencias!$B$2:$B$209=$F$1,ROW(Pendencias!$B$2:$B$209)-1),ROW(A171)),4),"")</f>
        <v/>
      </c>
      <c r="Z166" s="54" t="str">
        <f t="array" ref="Z166">IFERROR(INDEX(Pendencias!$A$2:$O$209,SMALL(IF(Pendencias!$B$2:$B$209=$F$1,ROW(Pendencias!$B$2:$B$209)-1),ROW(A171)),7),"")</f>
        <v/>
      </c>
      <c r="AA166" s="51" t="str">
        <f t="array" ref="AA166">IF(IFERROR(INDEX(Pendencias!$A$2:$O$209,SMALL(IF(Pendencias!$B$2:$B$209=$F$1,ROW(Pendencias!$B$2:$B$209)-1),ROW(A171)),9),"")=0,"",IFERROR(INDEX(Pendencias!$A$2:$O$209,SMALL(IF(Pendencias!$B$2:$B$209=$F$1,ROW(Pendencias!$B$2:$B$209)-1),ROW(A171)),9),""))</f>
        <v/>
      </c>
    </row>
    <row r="167" ht="45.0" customHeight="1">
      <c r="A167" s="259"/>
      <c r="B167" s="260"/>
      <c r="C167" s="261"/>
      <c r="D167" s="448" t="s">
        <v>3398</v>
      </c>
      <c r="E167" s="80"/>
      <c r="F167" s="448" t="s">
        <v>3399</v>
      </c>
      <c r="G167" s="80"/>
      <c r="H167" s="448" t="s">
        <v>3400</v>
      </c>
      <c r="I167" s="79"/>
      <c r="J167" s="105"/>
      <c r="K167" s="51"/>
      <c r="L167" s="51"/>
      <c r="M167" s="51"/>
      <c r="N167" s="51"/>
      <c r="O167" s="51"/>
      <c r="P167" s="51"/>
      <c r="Q167" s="51"/>
      <c r="R167" s="51"/>
      <c r="S167" s="51"/>
      <c r="T167" s="51"/>
      <c r="U167" s="51"/>
      <c r="V167" s="51"/>
      <c r="W167" s="52" t="str">
        <f t="array" ref="W167">IFERROR(INDEX(Pendencias!$A$2:$O$209,SMALL(IF(Pendencias!$B$2:$B$209=$F$1,ROW(Pendencias!$B$2:$B$209)-1),ROW(A172)),1),"")</f>
        <v/>
      </c>
      <c r="X167" s="52" t="str">
        <f t="array" ref="X167">IFERROR(INDEX(Pendencias!$A$2:$O$209,SMALL(IF(Pendencias!$B$2:$B$209=$F$1,ROW(Pendencias!$B$2:$B$209)-1),ROW(A172)),3),"")</f>
        <v/>
      </c>
      <c r="Y167" s="53" t="str">
        <f t="array" ref="Y167">IFERROR(INDEX(Pendencias!$A$2:$O$209,SMALL(IF(Pendencias!$B$2:$B$209=$F$1,ROW(Pendencias!$B$2:$B$209)-1),ROW(A172)),4),"")</f>
        <v/>
      </c>
      <c r="Z167" s="54" t="str">
        <f t="array" ref="Z167">IFERROR(INDEX(Pendencias!$A$2:$O$209,SMALL(IF(Pendencias!$B$2:$B$209=$F$1,ROW(Pendencias!$B$2:$B$209)-1),ROW(A172)),7),"")</f>
        <v/>
      </c>
      <c r="AA167" s="51" t="str">
        <f t="array" ref="AA167">IF(IFERROR(INDEX(Pendencias!$A$2:$O$209,SMALL(IF(Pendencias!$B$2:$B$209=$F$1,ROW(Pendencias!$B$2:$B$209)-1),ROW(A172)),9),"")=0,"",IFERROR(INDEX(Pendencias!$A$2:$O$209,SMALL(IF(Pendencias!$B$2:$B$209=$F$1,ROW(Pendencias!$B$2:$B$209)-1),ROW(A172)),9),""))</f>
        <v/>
      </c>
    </row>
    <row r="168" ht="45.0" customHeight="1">
      <c r="A168" s="449" t="str">
        <f t="shared" ref="A168:A173" si="1">A24</f>
        <v/>
      </c>
      <c r="B168" s="450" t="str">
        <f>IFERROR(INDEX('Problemas em aberto'!$A$2:$G$303,SMALL(IF('Problemas em aberto'!$E$2:$E$303=IFERROR(VLOOKUP($F$1,Tabela5[#All],12,0),""),ROW('Problemas em aberto'!$E$2:$E$303)-1),ROW(A1)),6),"")</f>
        <v>#ERROR!</v>
      </c>
      <c r="C168" s="72"/>
      <c r="D168" s="451"/>
      <c r="E168" s="72"/>
      <c r="F168" s="451"/>
      <c r="G168" s="72"/>
      <c r="H168" s="451"/>
      <c r="I168" s="71"/>
      <c r="J168" s="96"/>
      <c r="K168" s="51"/>
      <c r="L168" s="51"/>
      <c r="M168" s="51"/>
      <c r="N168" s="51"/>
      <c r="O168" s="51"/>
      <c r="P168" s="51"/>
      <c r="Q168" s="51"/>
      <c r="R168" s="51"/>
      <c r="S168" s="51"/>
      <c r="T168" s="51"/>
      <c r="U168" s="51"/>
      <c r="V168" s="51"/>
      <c r="W168" s="52" t="str">
        <f t="array" ref="W168">IFERROR(INDEX(Pendencias!$A$2:$O$209,SMALL(IF(Pendencias!$B$2:$B$209=$F$1,ROW(Pendencias!$B$2:$B$209)-1),ROW(A173)),1),"")</f>
        <v/>
      </c>
      <c r="X168" s="52" t="str">
        <f t="array" ref="X168">IFERROR(INDEX(Pendencias!$A$2:$O$209,SMALL(IF(Pendencias!$B$2:$B$209=$F$1,ROW(Pendencias!$B$2:$B$209)-1),ROW(A173)),3),"")</f>
        <v/>
      </c>
      <c r="Y168" s="53" t="str">
        <f t="array" ref="Y168">IFERROR(INDEX(Pendencias!$A$2:$O$209,SMALL(IF(Pendencias!$B$2:$B$209=$F$1,ROW(Pendencias!$B$2:$B$209)-1),ROW(A173)),4),"")</f>
        <v/>
      </c>
      <c r="Z168" s="54" t="str">
        <f t="array" ref="Z168">IFERROR(INDEX(Pendencias!$A$2:$O$209,SMALL(IF(Pendencias!$B$2:$B$209=$F$1,ROW(Pendencias!$B$2:$B$209)-1),ROW(A173)),7),"")</f>
        <v/>
      </c>
      <c r="AA168" s="51" t="str">
        <f t="array" ref="AA168">IF(IFERROR(INDEX(Pendencias!$A$2:$O$209,SMALL(IF(Pendencias!$B$2:$B$209=$F$1,ROW(Pendencias!$B$2:$B$209)-1),ROW(A173)),9),"")=0,"",IFERROR(INDEX(Pendencias!$A$2:$O$209,SMALL(IF(Pendencias!$B$2:$B$209=$F$1,ROW(Pendencias!$B$2:$B$209)-1),ROW(A173)),9),""))</f>
        <v/>
      </c>
    </row>
    <row r="169" ht="45.0" customHeight="1">
      <c r="A169" s="452" t="str">
        <f t="shared" si="1"/>
        <v/>
      </c>
      <c r="B169" s="453" t="str">
        <f>IFERROR(INDEX('Problemas em aberto'!$A$2:$G$303,SMALL(IF('Problemas em aberto'!$E$2:$E$303=IFERROR(VLOOKUP($F$1,Tabela5[#All],12,0),""),ROW('Problemas em aberto'!$E$2:$E$303)-1),ROW(A2)),6),"")</f>
        <v>#ERROR!</v>
      </c>
      <c r="C169" s="80"/>
      <c r="D169" s="454"/>
      <c r="E169" s="80"/>
      <c r="F169" s="454"/>
      <c r="G169" s="80"/>
      <c r="H169" s="454"/>
      <c r="I169" s="79"/>
      <c r="J169" s="105"/>
      <c r="K169" s="51"/>
      <c r="L169" s="51"/>
      <c r="M169" s="51"/>
      <c r="N169" s="51"/>
      <c r="O169" s="51"/>
      <c r="P169" s="51"/>
      <c r="Q169" s="51"/>
      <c r="R169" s="51"/>
      <c r="S169" s="51"/>
      <c r="T169" s="51"/>
      <c r="U169" s="51"/>
      <c r="V169" s="51"/>
      <c r="W169" s="52" t="str">
        <f t="array" ref="W169">IFERROR(INDEX(Pendencias!$A$2:$O$209,SMALL(IF(Pendencias!$B$2:$B$209=$F$1,ROW(Pendencias!$B$2:$B$209)-1),ROW(A174)),1),"")</f>
        <v/>
      </c>
      <c r="X169" s="52" t="str">
        <f t="array" ref="X169">IFERROR(INDEX(Pendencias!$A$2:$O$209,SMALL(IF(Pendencias!$B$2:$B$209=$F$1,ROW(Pendencias!$B$2:$B$209)-1),ROW(A174)),3),"")</f>
        <v/>
      </c>
      <c r="Y169" s="53" t="str">
        <f t="array" ref="Y169">IFERROR(INDEX(Pendencias!$A$2:$O$209,SMALL(IF(Pendencias!$B$2:$B$209=$F$1,ROW(Pendencias!$B$2:$B$209)-1),ROW(A174)),4),"")</f>
        <v/>
      </c>
      <c r="Z169" s="54" t="str">
        <f t="array" ref="Z169">IFERROR(INDEX(Pendencias!$A$2:$O$209,SMALL(IF(Pendencias!$B$2:$B$209=$F$1,ROW(Pendencias!$B$2:$B$209)-1),ROW(A174)),7),"")</f>
        <v/>
      </c>
      <c r="AA169" s="51" t="str">
        <f t="array" ref="AA169">IF(IFERROR(INDEX(Pendencias!$A$2:$O$209,SMALL(IF(Pendencias!$B$2:$B$209=$F$1,ROW(Pendencias!$B$2:$B$209)-1),ROW(A174)),9),"")=0,"",IFERROR(INDEX(Pendencias!$A$2:$O$209,SMALL(IF(Pendencias!$B$2:$B$209=$F$1,ROW(Pendencias!$B$2:$B$209)-1),ROW(A174)),9),""))</f>
        <v/>
      </c>
    </row>
    <row r="170" ht="45.0" customHeight="1">
      <c r="A170" s="452" t="str">
        <f t="shared" si="1"/>
        <v/>
      </c>
      <c r="B170" s="453" t="str">
        <f>IFERROR(INDEX('Problemas em aberto'!$A$2:$G$303,SMALL(IF('Problemas em aberto'!$E$2:$E$303=IFERROR(VLOOKUP($F$1,Tabela5[#All],12,0),""),ROW('Problemas em aberto'!$E$2:$E$303)-1),ROW(A3)),6),"")</f>
        <v>#ERROR!</v>
      </c>
      <c r="C170" s="80"/>
      <c r="D170" s="454"/>
      <c r="E170" s="80"/>
      <c r="F170" s="454"/>
      <c r="G170" s="80"/>
      <c r="H170" s="454"/>
      <c r="I170" s="79"/>
      <c r="J170" s="105"/>
      <c r="K170" s="51"/>
      <c r="L170" s="51"/>
      <c r="M170" s="51"/>
      <c r="N170" s="51"/>
      <c r="O170" s="51"/>
      <c r="P170" s="51"/>
      <c r="Q170" s="51"/>
      <c r="R170" s="51"/>
      <c r="S170" s="51"/>
      <c r="T170" s="51"/>
      <c r="U170" s="51"/>
      <c r="V170" s="51"/>
      <c r="W170" s="52" t="str">
        <f t="array" ref="W170">IFERROR(INDEX(Pendencias!$A$2:$O$209,SMALL(IF(Pendencias!$B$2:$B$209=$F$1,ROW(Pendencias!$B$2:$B$209)-1),ROW(A175)),1),"")</f>
        <v/>
      </c>
      <c r="X170" s="52" t="str">
        <f t="array" ref="X170">IFERROR(INDEX(Pendencias!$A$2:$O$209,SMALL(IF(Pendencias!$B$2:$B$209=$F$1,ROW(Pendencias!$B$2:$B$209)-1),ROW(A175)),3),"")</f>
        <v/>
      </c>
      <c r="Y170" s="53" t="str">
        <f t="array" ref="Y170">IFERROR(INDEX(Pendencias!$A$2:$O$209,SMALL(IF(Pendencias!$B$2:$B$209=$F$1,ROW(Pendencias!$B$2:$B$209)-1),ROW(A175)),4),"")</f>
        <v/>
      </c>
      <c r="Z170" s="54" t="str">
        <f t="array" ref="Z170">IFERROR(INDEX(Pendencias!$A$2:$O$209,SMALL(IF(Pendencias!$B$2:$B$209=$F$1,ROW(Pendencias!$B$2:$B$209)-1),ROW(A175)),7),"")</f>
        <v/>
      </c>
      <c r="AA170" s="51" t="str">
        <f t="array" ref="AA170">IF(IFERROR(INDEX(Pendencias!$A$2:$O$209,SMALL(IF(Pendencias!$B$2:$B$209=$F$1,ROW(Pendencias!$B$2:$B$209)-1),ROW(A175)),9),"")=0,"",IFERROR(INDEX(Pendencias!$A$2:$O$209,SMALL(IF(Pendencias!$B$2:$B$209=$F$1,ROW(Pendencias!$B$2:$B$209)-1),ROW(A175)),9),""))</f>
        <v/>
      </c>
    </row>
    <row r="171" ht="45.0" customHeight="1">
      <c r="A171" s="452" t="str">
        <f t="shared" si="1"/>
        <v/>
      </c>
      <c r="B171" s="453" t="str">
        <f>IFERROR(INDEX('Problemas em aberto'!$A$2:$G$303,SMALL(IF('Problemas em aberto'!$E$2:$E$303=IFERROR(VLOOKUP($F$1,Tabela5[#All],12,0),""),ROW('Problemas em aberto'!$E$2:$E$303)-1),ROW(A5)),6),"")</f>
        <v>#ERROR!</v>
      </c>
      <c r="C171" s="80"/>
      <c r="D171" s="454"/>
      <c r="E171" s="80"/>
      <c r="F171" s="454"/>
      <c r="G171" s="80"/>
      <c r="H171" s="454"/>
      <c r="I171" s="79"/>
      <c r="J171" s="105"/>
      <c r="K171" s="51"/>
      <c r="L171" s="51"/>
      <c r="M171" s="51"/>
      <c r="N171" s="51"/>
      <c r="O171" s="51"/>
      <c r="P171" s="51"/>
      <c r="Q171" s="51"/>
      <c r="R171" s="51"/>
      <c r="S171" s="51"/>
      <c r="T171" s="51"/>
      <c r="U171" s="51"/>
      <c r="V171" s="51"/>
      <c r="W171" s="52" t="str">
        <f t="array" ref="W171">IFERROR(INDEX(Pendencias!$A$2:$O$209,SMALL(IF(Pendencias!$B$2:$B$209=$F$1,ROW(Pendencias!$B$2:$B$209)-1),ROW(A176)),1),"")</f>
        <v/>
      </c>
      <c r="X171" s="52" t="str">
        <f t="array" ref="X171">IFERROR(INDEX(Pendencias!$A$2:$O$209,SMALL(IF(Pendencias!$B$2:$B$209=$F$1,ROW(Pendencias!$B$2:$B$209)-1),ROW(A176)),3),"")</f>
        <v/>
      </c>
      <c r="Y171" s="53" t="str">
        <f t="array" ref="Y171">IFERROR(INDEX(Pendencias!$A$2:$O$209,SMALL(IF(Pendencias!$B$2:$B$209=$F$1,ROW(Pendencias!$B$2:$B$209)-1),ROW(A176)),4),"")</f>
        <v/>
      </c>
      <c r="Z171" s="54" t="str">
        <f t="array" ref="Z171">IFERROR(INDEX(Pendencias!$A$2:$O$209,SMALL(IF(Pendencias!$B$2:$B$209=$F$1,ROW(Pendencias!$B$2:$B$209)-1),ROW(A176)),7),"")</f>
        <v/>
      </c>
      <c r="AA171" s="51" t="str">
        <f t="array" ref="AA171">IF(IFERROR(INDEX(Pendencias!$A$2:$O$209,SMALL(IF(Pendencias!$B$2:$B$209=$F$1,ROW(Pendencias!$B$2:$B$209)-1),ROW(A176)),9),"")=0,"",IFERROR(INDEX(Pendencias!$A$2:$O$209,SMALL(IF(Pendencias!$B$2:$B$209=$F$1,ROW(Pendencias!$B$2:$B$209)-1),ROW(A176)),9),""))</f>
        <v/>
      </c>
    </row>
    <row r="172" ht="45.0" customHeight="1">
      <c r="A172" s="452" t="str">
        <f t="shared" si="1"/>
        <v/>
      </c>
      <c r="B172" s="453" t="str">
        <f>IFERROR(INDEX('Problemas em aberto'!$A$2:$G$303,SMALL(IF('Problemas em aberto'!$E$2:$E$303=IFERROR(VLOOKUP($F$1,Tabela5[#All],12,0),""),ROW('Problemas em aberto'!$E$2:$E$303)-1),ROW(A6)),6),"")</f>
        <v>#ERROR!</v>
      </c>
      <c r="C172" s="80"/>
      <c r="D172" s="454"/>
      <c r="E172" s="80"/>
      <c r="F172" s="454"/>
      <c r="G172" s="80"/>
      <c r="H172" s="454"/>
      <c r="I172" s="79"/>
      <c r="J172" s="105"/>
      <c r="K172" s="51"/>
      <c r="L172" s="51"/>
      <c r="M172" s="51"/>
      <c r="N172" s="51"/>
      <c r="O172" s="51"/>
      <c r="P172" s="51"/>
      <c r="Q172" s="51"/>
      <c r="R172" s="51"/>
      <c r="S172" s="51"/>
      <c r="T172" s="51"/>
      <c r="U172" s="51"/>
      <c r="V172" s="51"/>
      <c r="W172" s="52" t="str">
        <f t="array" ref="W172">IFERROR(INDEX(Pendencias!$A$2:$O$209,SMALL(IF(Pendencias!$B$2:$B$209=$F$1,ROW(Pendencias!$B$2:$B$209)-1),ROW(A177)),1),"")</f>
        <v/>
      </c>
      <c r="X172" s="52" t="str">
        <f t="array" ref="X172">IFERROR(INDEX(Pendencias!$A$2:$O$209,SMALL(IF(Pendencias!$B$2:$B$209=$F$1,ROW(Pendencias!$B$2:$B$209)-1),ROW(A177)),3),"")</f>
        <v/>
      </c>
      <c r="Y172" s="53" t="str">
        <f t="array" ref="Y172">IFERROR(INDEX(Pendencias!$A$2:$O$209,SMALL(IF(Pendencias!$B$2:$B$209=$F$1,ROW(Pendencias!$B$2:$B$209)-1),ROW(A177)),4),"")</f>
        <v/>
      </c>
      <c r="Z172" s="54" t="str">
        <f t="array" ref="Z172">IFERROR(INDEX(Pendencias!$A$2:$O$209,SMALL(IF(Pendencias!$B$2:$B$209=$F$1,ROW(Pendencias!$B$2:$B$209)-1),ROW(A177)),7),"")</f>
        <v/>
      </c>
      <c r="AA172" s="51" t="str">
        <f t="array" ref="AA172">IF(IFERROR(INDEX(Pendencias!$A$2:$O$209,SMALL(IF(Pendencias!$B$2:$B$209=$F$1,ROW(Pendencias!$B$2:$B$209)-1),ROW(A177)),9),"")=0,"",IFERROR(INDEX(Pendencias!$A$2:$O$209,SMALL(IF(Pendencias!$B$2:$B$209=$F$1,ROW(Pendencias!$B$2:$B$209)-1),ROW(A177)),9),""))</f>
        <v/>
      </c>
    </row>
    <row r="173" ht="19.5" customHeight="1">
      <c r="A173" s="455" t="str">
        <f t="shared" si="1"/>
        <v/>
      </c>
      <c r="B173" s="456" t="str">
        <f>IFERROR(INDEX('Problemas em aberto'!$A$2:$G$303,SMALL(IF('Problemas em aberto'!$E$2:$E$303=IFERROR(VLOOKUP($F$1,Tabela5[#All],12,0),""),ROW('Problemas em aberto'!$E$2:$E$303)-1),ROW(A7)),6),"")</f>
        <v>#ERROR!</v>
      </c>
      <c r="C173" s="85"/>
      <c r="D173" s="454"/>
      <c r="E173" s="80"/>
      <c r="F173" s="454"/>
      <c r="G173" s="80"/>
      <c r="H173" s="454"/>
      <c r="I173" s="79"/>
      <c r="J173" s="105"/>
      <c r="K173" s="51"/>
      <c r="L173" s="51"/>
      <c r="M173" s="51"/>
      <c r="N173" s="51"/>
      <c r="O173" s="51"/>
      <c r="P173" s="51"/>
      <c r="Q173" s="51"/>
      <c r="R173" s="51"/>
      <c r="S173" s="51"/>
      <c r="T173" s="51"/>
      <c r="U173" s="51"/>
      <c r="V173" s="51"/>
      <c r="W173" s="52" t="str">
        <f t="array" ref="W173">IFERROR(INDEX(Pendencias!$A$2:$O$209,SMALL(IF(Pendencias!$B$2:$B$209=$F$1,ROW(Pendencias!$B$2:$B$209)-1),ROW(A186)),1),"")</f>
        <v/>
      </c>
      <c r="X173" s="52" t="str">
        <f t="array" ref="X173">IFERROR(INDEX(Pendencias!$A$2:$O$209,SMALL(IF(Pendencias!$B$2:$B$209=$F$1,ROW(Pendencias!$B$2:$B$209)-1),ROW(A186)),3),"")</f>
        <v/>
      </c>
      <c r="Y173" s="53" t="str">
        <f t="array" ref="Y173">IFERROR(INDEX(Pendencias!$A$2:$O$209,SMALL(IF(Pendencias!$B$2:$B$209=$F$1,ROW(Pendencias!$B$2:$B$209)-1),ROW(A186)),4),"")</f>
        <v/>
      </c>
      <c r="Z173" s="54" t="str">
        <f t="array" ref="Z173">IFERROR(INDEX(Pendencias!$A$2:$O$209,SMALL(IF(Pendencias!$B$2:$B$209=$F$1,ROW(Pendencias!$B$2:$B$209)-1),ROW(A186)),7),"")</f>
        <v/>
      </c>
      <c r="AA173" s="51" t="str">
        <f t="array" ref="AA173">IF(IFERROR(INDEX(Pendencias!$A$2:$O$209,SMALL(IF(Pendencias!$B$2:$B$209=$F$1,ROW(Pendencias!$B$2:$B$209)-1),ROW(A186)),9),"")=0,"",IFERROR(INDEX(Pendencias!$A$2:$O$209,SMALL(IF(Pendencias!$B$2:$B$209=$F$1,ROW(Pendencias!$B$2:$B$209)-1),ROW(A186)),9),""))</f>
        <v/>
      </c>
    </row>
    <row r="174" ht="19.5" customHeight="1">
      <c r="A174" s="271" t="s">
        <v>3401</v>
      </c>
      <c r="B174" s="47"/>
      <c r="C174" s="47"/>
      <c r="D174" s="47"/>
      <c r="E174" s="47"/>
      <c r="F174" s="47"/>
      <c r="G174" s="47"/>
      <c r="H174" s="47"/>
      <c r="I174" s="47"/>
      <c r="J174" s="91"/>
      <c r="K174" s="51"/>
      <c r="L174" s="51"/>
      <c r="M174" s="51"/>
      <c r="N174" s="51"/>
      <c r="O174" s="51"/>
      <c r="P174" s="51"/>
      <c r="Q174" s="51"/>
      <c r="R174" s="51"/>
      <c r="S174" s="51"/>
      <c r="T174" s="51"/>
      <c r="U174" s="51"/>
      <c r="V174" s="51"/>
      <c r="W174" s="52" t="str">
        <f t="array" ref="W174">IFERROR(INDEX(Pendencias!$A$2:$O$209,SMALL(IF(Pendencias!$B$2:$B$209=$F$1,ROW(Pendencias!$B$2:$B$209)-1),ROW(A187)),1),"")</f>
        <v/>
      </c>
      <c r="X174" s="52" t="str">
        <f t="array" ref="X174">IFERROR(INDEX(Pendencias!$A$2:$O$209,SMALL(IF(Pendencias!$B$2:$B$209=$F$1,ROW(Pendencias!$B$2:$B$209)-1),ROW(A187)),3),"")</f>
        <v/>
      </c>
      <c r="Y174" s="53" t="str">
        <f t="array" ref="Y174">IFERROR(INDEX(Pendencias!$A$2:$O$209,SMALL(IF(Pendencias!$B$2:$B$209=$F$1,ROW(Pendencias!$B$2:$B$209)-1),ROW(A187)),4),"")</f>
        <v/>
      </c>
      <c r="Z174" s="54" t="str">
        <f t="array" ref="Z174">IFERROR(INDEX(Pendencias!$A$2:$O$209,SMALL(IF(Pendencias!$B$2:$B$209=$F$1,ROW(Pendencias!$B$2:$B$209)-1),ROW(A187)),7),"")</f>
        <v/>
      </c>
      <c r="AA174" s="51" t="str">
        <f t="array" ref="AA174">IF(IFERROR(INDEX(Pendencias!$A$2:$O$209,SMALL(IF(Pendencias!$B$2:$B$209=$F$1,ROW(Pendencias!$B$2:$B$209)-1),ROW(A187)),9),"")=0,"",IFERROR(INDEX(Pendencias!$A$2:$O$209,SMALL(IF(Pendencias!$B$2:$B$209=$F$1,ROW(Pendencias!$B$2:$B$209)-1),ROW(A187)),9),""))</f>
        <v/>
      </c>
    </row>
    <row r="175" ht="19.5" customHeight="1">
      <c r="A175" s="272" t="s">
        <v>3571</v>
      </c>
      <c r="B175" s="273"/>
      <c r="C175" s="273"/>
      <c r="D175" s="273"/>
      <c r="E175" s="273"/>
      <c r="F175" s="273"/>
      <c r="G175" s="273"/>
      <c r="H175" s="273"/>
      <c r="I175" s="273"/>
      <c r="J175" s="274"/>
      <c r="K175" s="51"/>
      <c r="L175" s="51"/>
      <c r="M175" s="51"/>
      <c r="N175" s="51"/>
      <c r="O175" s="51"/>
      <c r="P175" s="51"/>
      <c r="Q175" s="51"/>
      <c r="R175" s="51"/>
      <c r="S175" s="51"/>
      <c r="T175" s="51"/>
      <c r="U175" s="51"/>
      <c r="V175" s="51"/>
      <c r="W175" s="52" t="str">
        <f t="array" ref="W175">IFERROR(INDEX(Pendencias!$A$2:$O$209,SMALL(IF(Pendencias!$B$2:$B$209=$F$1,ROW(Pendencias!$B$2:$B$209)-1),ROW(A188)),1),"")</f>
        <v/>
      </c>
      <c r="X175" s="52" t="str">
        <f t="array" ref="X175">IFERROR(INDEX(Pendencias!$A$2:$O$209,SMALL(IF(Pendencias!$B$2:$B$209=$F$1,ROW(Pendencias!$B$2:$B$209)-1),ROW(A188)),3),"")</f>
        <v/>
      </c>
      <c r="Y175" s="53" t="str">
        <f t="array" ref="Y175">IFERROR(INDEX(Pendencias!$A$2:$O$209,SMALL(IF(Pendencias!$B$2:$B$209=$F$1,ROW(Pendencias!$B$2:$B$209)-1),ROW(A188)),4),"")</f>
        <v/>
      </c>
      <c r="Z175" s="54" t="str">
        <f t="array" ref="Z175">IFERROR(INDEX(Pendencias!$A$2:$O$209,SMALL(IF(Pendencias!$B$2:$B$209=$F$1,ROW(Pendencias!$B$2:$B$209)-1),ROW(A188)),7),"")</f>
        <v/>
      </c>
      <c r="AA175" s="51" t="str">
        <f t="array" ref="AA175">IF(IFERROR(INDEX(Pendencias!$A$2:$O$209,SMALL(IF(Pendencias!$B$2:$B$209=$F$1,ROW(Pendencias!$B$2:$B$209)-1),ROW(A188)),9),"")=0,"",IFERROR(INDEX(Pendencias!$A$2:$O$209,SMALL(IF(Pendencias!$B$2:$B$209=$F$1,ROW(Pendencias!$B$2:$B$209)-1),ROW(A188)),9),""))</f>
        <v/>
      </c>
    </row>
    <row r="176" ht="19.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IFERROR(INDEX(Pendencias!$A$2:$O$209,SMALL(IF(Pendencias!$B$2:$B$209=$F$1,ROW(Pendencias!$B$2:$B$209)-1),ROW(A189)),1),"")</f>
        <v/>
      </c>
      <c r="X176" s="52" t="str">
        <f t="array" ref="X176">IFERROR(INDEX(Pendencias!$A$2:$O$209,SMALL(IF(Pendencias!$B$2:$B$209=$F$1,ROW(Pendencias!$B$2:$B$209)-1),ROW(A189)),3),"")</f>
        <v/>
      </c>
      <c r="Y176" s="53" t="str">
        <f t="array" ref="Y176">IFERROR(INDEX(Pendencias!$A$2:$O$209,SMALL(IF(Pendencias!$B$2:$B$209=$F$1,ROW(Pendencias!$B$2:$B$209)-1),ROW(A189)),4),"")</f>
        <v/>
      </c>
      <c r="Z176" s="54" t="str">
        <f t="array" ref="Z176">IFERROR(INDEX(Pendencias!$A$2:$O$209,SMALL(IF(Pendencias!$B$2:$B$209=$F$1,ROW(Pendencias!$B$2:$B$209)-1),ROW(A189)),7),"")</f>
        <v/>
      </c>
      <c r="AA176" s="51" t="str">
        <f t="array" ref="AA176">IF(IFERROR(INDEX(Pendencias!$A$2:$O$209,SMALL(IF(Pendencias!$B$2:$B$209=$F$1,ROW(Pendencias!$B$2:$B$209)-1),ROW(A189)),9),"")=0,"",IFERROR(INDEX(Pendencias!$A$2:$O$209,SMALL(IF(Pendencias!$B$2:$B$209=$F$1,ROW(Pendencias!$B$2:$B$209)-1),ROW(A189)),9),""))</f>
        <v/>
      </c>
    </row>
    <row r="177" ht="19.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IFERROR(INDEX(Pendencias!$A$2:$O$209,SMALL(IF(Pendencias!$B$2:$B$209=$F$1,ROW(Pendencias!$B$2:$B$209)-1),ROW(A190)),1),"")</f>
        <v/>
      </c>
      <c r="X177" s="52" t="str">
        <f t="array" ref="X177">IFERROR(INDEX(Pendencias!$A$2:$O$209,SMALL(IF(Pendencias!$B$2:$B$209=$F$1,ROW(Pendencias!$B$2:$B$209)-1),ROW(A190)),3),"")</f>
        <v/>
      </c>
      <c r="Y177" s="53" t="str">
        <f t="array" ref="Y177">IFERROR(INDEX(Pendencias!$A$2:$O$209,SMALL(IF(Pendencias!$B$2:$B$209=$F$1,ROW(Pendencias!$B$2:$B$209)-1),ROW(A190)),4),"")</f>
        <v/>
      </c>
      <c r="Z177" s="54" t="str">
        <f t="array" ref="Z177">IFERROR(INDEX(Pendencias!$A$2:$O$209,SMALL(IF(Pendencias!$B$2:$B$209=$F$1,ROW(Pendencias!$B$2:$B$209)-1),ROW(A190)),7),"")</f>
        <v/>
      </c>
      <c r="AA177" s="51" t="str">
        <f t="array" ref="AA177">IF(IFERROR(INDEX(Pendencias!$A$2:$O$209,SMALL(IF(Pendencias!$B$2:$B$209=$F$1,ROW(Pendencias!$B$2:$B$209)-1),ROW(A190)),9),"")=0,"",IFERROR(INDEX(Pendencias!$A$2:$O$209,SMALL(IF(Pendencias!$B$2:$B$209=$F$1,ROW(Pendencias!$B$2:$B$209)-1),ROW(A190)),9),""))</f>
        <v/>
      </c>
    </row>
    <row r="178" ht="19.5" customHeight="1">
      <c r="A178" s="149"/>
      <c r="J178" s="119"/>
      <c r="K178" s="51"/>
      <c r="L178" s="51"/>
      <c r="M178" s="51"/>
      <c r="N178" s="51"/>
      <c r="O178" s="51"/>
      <c r="P178" s="51"/>
      <c r="Q178" s="51"/>
      <c r="R178" s="51"/>
      <c r="S178" s="51"/>
      <c r="T178" s="51"/>
      <c r="U178" s="51"/>
      <c r="V178" s="51"/>
      <c r="W178" s="52"/>
      <c r="X178" s="52"/>
      <c r="Y178" s="53"/>
      <c r="Z178" s="54"/>
      <c r="AA178" s="51"/>
    </row>
    <row r="179" ht="19.5" customHeight="1">
      <c r="A179" s="149"/>
      <c r="J179" s="119"/>
      <c r="K179" s="51"/>
      <c r="L179" s="51"/>
      <c r="M179" s="51"/>
      <c r="N179" s="51"/>
      <c r="O179" s="51"/>
      <c r="P179" s="51"/>
      <c r="Q179" s="51"/>
      <c r="R179" s="51"/>
      <c r="S179" s="51"/>
      <c r="T179" s="51"/>
      <c r="U179" s="51"/>
      <c r="V179" s="51"/>
      <c r="W179" s="52"/>
      <c r="X179" s="52"/>
      <c r="Y179" s="53"/>
      <c r="Z179" s="54"/>
      <c r="AA179" s="51"/>
    </row>
    <row r="180" ht="19.5" customHeight="1">
      <c r="A180" s="149"/>
      <c r="J180" s="119"/>
      <c r="K180" s="51"/>
      <c r="L180" s="51"/>
      <c r="M180" s="51"/>
      <c r="N180" s="51"/>
      <c r="O180" s="51"/>
      <c r="P180" s="51"/>
      <c r="Q180" s="51"/>
      <c r="R180" s="51"/>
      <c r="S180" s="51"/>
      <c r="T180" s="51"/>
      <c r="U180" s="51"/>
      <c r="V180" s="51"/>
      <c r="W180" s="52"/>
      <c r="X180" s="52"/>
      <c r="Y180" s="53"/>
      <c r="Z180" s="54"/>
      <c r="AA180" s="51"/>
    </row>
    <row r="181" ht="19.5" customHeight="1">
      <c r="A181" s="149"/>
      <c r="J181" s="119"/>
      <c r="K181" s="51"/>
      <c r="L181" s="51"/>
      <c r="M181" s="51"/>
      <c r="N181" s="51"/>
      <c r="O181" s="51"/>
      <c r="P181" s="51"/>
      <c r="Q181" s="51"/>
      <c r="R181" s="51"/>
      <c r="S181" s="51"/>
      <c r="T181" s="51"/>
      <c r="U181" s="51"/>
      <c r="V181" s="51"/>
      <c r="W181" s="52"/>
      <c r="X181" s="52"/>
      <c r="Y181" s="53"/>
      <c r="Z181" s="54"/>
      <c r="AA181" s="51"/>
    </row>
    <row r="182" ht="19.5" customHeight="1">
      <c r="A182" s="149"/>
      <c r="J182" s="119"/>
      <c r="K182" s="51"/>
      <c r="L182" s="51"/>
      <c r="M182" s="51"/>
      <c r="N182" s="51"/>
      <c r="O182" s="51"/>
      <c r="P182" s="51"/>
      <c r="Q182" s="51"/>
      <c r="R182" s="51"/>
      <c r="S182" s="51"/>
      <c r="T182" s="51"/>
      <c r="U182" s="51"/>
      <c r="V182" s="51"/>
      <c r="W182" s="52"/>
      <c r="X182" s="52"/>
      <c r="Y182" s="53"/>
      <c r="Z182" s="54"/>
      <c r="AA182" s="51"/>
    </row>
    <row r="183" ht="19.5" customHeight="1">
      <c r="A183" s="149"/>
      <c r="J183" s="119"/>
      <c r="K183" s="51"/>
      <c r="L183" s="51"/>
      <c r="M183" s="51"/>
      <c r="N183" s="51"/>
      <c r="O183" s="51"/>
      <c r="P183" s="51"/>
      <c r="Q183" s="51"/>
      <c r="R183" s="51"/>
      <c r="S183" s="51"/>
      <c r="T183" s="51"/>
      <c r="U183" s="51"/>
      <c r="V183" s="51"/>
      <c r="W183" s="52"/>
      <c r="X183" s="52"/>
      <c r="Y183" s="53"/>
      <c r="Z183" s="54"/>
      <c r="AA183" s="51"/>
    </row>
    <row r="184" ht="19.5" customHeight="1">
      <c r="A184" s="149"/>
      <c r="J184" s="119"/>
      <c r="K184" s="51"/>
      <c r="L184" s="51"/>
      <c r="M184" s="51"/>
      <c r="N184" s="51"/>
      <c r="O184" s="51"/>
      <c r="P184" s="51"/>
      <c r="Q184" s="51"/>
      <c r="R184" s="51"/>
      <c r="S184" s="51"/>
      <c r="T184" s="51"/>
      <c r="U184" s="51"/>
      <c r="V184" s="51"/>
      <c r="W184" s="52"/>
      <c r="X184" s="52"/>
      <c r="Y184" s="53"/>
      <c r="Z184" s="54"/>
      <c r="AA184" s="51"/>
    </row>
    <row r="185" ht="19.5" customHeight="1">
      <c r="A185" s="149"/>
      <c r="J185" s="119"/>
      <c r="K185" s="51"/>
      <c r="L185" s="51"/>
      <c r="M185" s="51"/>
      <c r="N185" s="51"/>
      <c r="O185" s="51"/>
      <c r="P185" s="51"/>
      <c r="Q185" s="51"/>
      <c r="R185" s="51"/>
      <c r="S185" s="51"/>
      <c r="T185" s="51"/>
      <c r="U185" s="51"/>
      <c r="V185" s="51"/>
      <c r="W185" s="52"/>
      <c r="X185" s="52"/>
      <c r="Y185" s="53"/>
      <c r="Z185" s="54"/>
      <c r="AA185" s="51"/>
    </row>
    <row r="186" ht="19.5" customHeight="1">
      <c r="A186" s="132"/>
      <c r="B186" s="133"/>
      <c r="C186" s="133"/>
      <c r="D186" s="133"/>
      <c r="E186" s="133"/>
      <c r="F186" s="133"/>
      <c r="G186" s="133"/>
      <c r="H186" s="133"/>
      <c r="I186" s="133"/>
      <c r="J186" s="57"/>
      <c r="K186" s="51"/>
      <c r="L186" s="51"/>
      <c r="M186" s="51"/>
      <c r="N186" s="51"/>
      <c r="O186" s="51"/>
      <c r="P186" s="51"/>
      <c r="Q186" s="51"/>
      <c r="R186" s="51"/>
      <c r="S186" s="51"/>
      <c r="T186" s="51"/>
      <c r="U186" s="51"/>
      <c r="V186" s="51"/>
      <c r="W186" s="52" t="str">
        <f t="array" ref="W186">IFERROR(INDEX(Pendencias!$A$2:$O$209,SMALL(IF(Pendencias!$B$2:$B$209=$F$1,ROW(Pendencias!$B$2:$B$209)-1),ROW(A191)),1),"")</f>
        <v/>
      </c>
      <c r="X186" s="52" t="str">
        <f t="array" ref="X186">IFERROR(INDEX(Pendencias!$A$2:$O$209,SMALL(IF(Pendencias!$B$2:$B$209=$F$1,ROW(Pendencias!$B$2:$B$209)-1),ROW(A191)),3),"")</f>
        <v/>
      </c>
      <c r="Y186" s="53" t="str">
        <f t="array" ref="Y186">IFERROR(INDEX(Pendencias!$A$2:$O$209,SMALL(IF(Pendencias!$B$2:$B$209=$F$1,ROW(Pendencias!$B$2:$B$209)-1),ROW(A191)),4),"")</f>
        <v/>
      </c>
      <c r="Z186" s="54" t="str">
        <f t="array" ref="Z186">IFERROR(INDEX(Pendencias!$A$2:$O$209,SMALL(IF(Pendencias!$B$2:$B$209=$F$1,ROW(Pendencias!$B$2:$B$209)-1),ROW(A191)),7),"")</f>
        <v/>
      </c>
      <c r="AA186" s="51" t="str">
        <f t="array" ref="AA186">IF(IFERROR(INDEX(Pendencias!$A$2:$O$209,SMALL(IF(Pendencias!$B$2:$B$209=$F$1,ROW(Pendencias!$B$2:$B$209)-1),ROW(A191)),9),"")=0,"",IFERROR(INDEX(Pendencias!$A$2:$O$209,SMALL(IF(Pendencias!$B$2:$B$209=$F$1,ROW(Pendencias!$B$2:$B$209)-1),ROW(A191)),9),""))</f>
        <v/>
      </c>
    </row>
    <row r="187" ht="19.5" customHeight="1">
      <c r="A187" s="457" t="s">
        <v>3572</v>
      </c>
      <c r="B187" s="273"/>
      <c r="C187" s="273"/>
      <c r="D187" s="273"/>
      <c r="E187" s="273"/>
      <c r="F187" s="273"/>
      <c r="G187" s="273"/>
      <c r="H187" s="273"/>
      <c r="I187" s="273"/>
      <c r="J187" s="274"/>
      <c r="K187" s="458"/>
      <c r="L187" s="458"/>
      <c r="M187" s="458"/>
      <c r="N187" s="458"/>
      <c r="O187" s="458"/>
      <c r="P187" s="458"/>
      <c r="Q187" s="458"/>
      <c r="R187" s="458"/>
      <c r="S187" s="458"/>
      <c r="T187" s="458"/>
      <c r="U187" s="458"/>
      <c r="V187" s="458"/>
      <c r="W187" s="459" t="str">
        <f t="array" ref="W187">IFERROR(INDEX(Pendencias!$A$2:$O$209,SMALL(IF(Pendencias!$B$2:$B$209=$F$1,ROW(Pendencias!$B$2:$B$209)-1),ROW(A192)),1),"")</f>
        <v/>
      </c>
      <c r="X187" s="459" t="str">
        <f t="array" ref="X187">IFERROR(INDEX(Pendencias!$A$2:$O$209,SMALL(IF(Pendencias!$B$2:$B$209=$F$1,ROW(Pendencias!$B$2:$B$209)-1),ROW(A192)),3),"")</f>
        <v/>
      </c>
      <c r="Y187" s="460" t="str">
        <f t="array" ref="Y187">IFERROR(INDEX(Pendencias!$A$2:$O$209,SMALL(IF(Pendencias!$B$2:$B$209=$F$1,ROW(Pendencias!$B$2:$B$209)-1),ROW(A192)),4),"")</f>
        <v/>
      </c>
      <c r="Z187" s="461" t="str">
        <f t="array" ref="Z187">IFERROR(INDEX(Pendencias!$A$2:$O$209,SMALL(IF(Pendencias!$B$2:$B$209=$F$1,ROW(Pendencias!$B$2:$B$209)-1),ROW(A192)),7),"")</f>
        <v/>
      </c>
      <c r="AA187" s="458" t="str">
        <f t="array" ref="AA187">IF(IFERROR(INDEX(Pendencias!$A$2:$O$209,SMALL(IF(Pendencias!$B$2:$B$209=$F$1,ROW(Pendencias!$B$2:$B$209)-1),ROW(A192)),9),"")=0,"",IFERROR(INDEX(Pendencias!$A$2:$O$209,SMALL(IF(Pendencias!$B$2:$B$209=$F$1,ROW(Pendencias!$B$2:$B$209)-1),ROW(A192)),9),""))</f>
        <v/>
      </c>
    </row>
    <row r="188" ht="19.5" customHeight="1">
      <c r="A188" s="276"/>
      <c r="B188" s="277"/>
      <c r="C188" s="277"/>
      <c r="D188" s="277"/>
      <c r="E188" s="277"/>
      <c r="F188" s="277"/>
      <c r="G188" s="277"/>
      <c r="H188" s="277"/>
      <c r="I188" s="277"/>
      <c r="J188" s="278"/>
      <c r="K188" s="458"/>
      <c r="L188" s="458"/>
      <c r="M188" s="458"/>
      <c r="N188" s="458"/>
      <c r="O188" s="458"/>
      <c r="P188" s="458"/>
      <c r="Q188" s="458"/>
      <c r="R188" s="458"/>
      <c r="S188" s="458"/>
      <c r="T188" s="458"/>
      <c r="U188" s="458"/>
      <c r="V188" s="458"/>
      <c r="W188" s="459" t="str">
        <f t="array" ref="W188">IFERROR(INDEX(Pendencias!$A$2:$O$209,SMALL(IF(Pendencias!$B$2:$B$209=$F$1,ROW(Pendencias!$B$2:$B$209)-1),ROW(A193)),1),"")</f>
        <v/>
      </c>
      <c r="X188" s="459" t="str">
        <f t="array" ref="X188">IFERROR(INDEX(Pendencias!$A$2:$O$209,SMALL(IF(Pendencias!$B$2:$B$209=$F$1,ROW(Pendencias!$B$2:$B$209)-1),ROW(A193)),3),"")</f>
        <v/>
      </c>
      <c r="Y188" s="460" t="str">
        <f t="array" ref="Y188">IFERROR(INDEX(Pendencias!$A$2:$O$209,SMALL(IF(Pendencias!$B$2:$B$209=$F$1,ROW(Pendencias!$B$2:$B$209)-1),ROW(A193)),4),"")</f>
        <v/>
      </c>
      <c r="Z188" s="461" t="str">
        <f t="array" ref="Z188">IFERROR(INDEX(Pendencias!$A$2:$O$209,SMALL(IF(Pendencias!$B$2:$B$209=$F$1,ROW(Pendencias!$B$2:$B$209)-1),ROW(A193)),7),"")</f>
        <v/>
      </c>
      <c r="AA188" s="458" t="str">
        <f t="array" ref="AA188">IF(IFERROR(INDEX(Pendencias!$A$2:$O$209,SMALL(IF(Pendencias!$B$2:$B$209=$F$1,ROW(Pendencias!$B$2:$B$209)-1),ROW(A193)),9),"")=0,"",IFERROR(INDEX(Pendencias!$A$2:$O$209,SMALL(IF(Pendencias!$B$2:$B$209=$F$1,ROW(Pendencias!$B$2:$B$209)-1),ROW(A193)),9),""))</f>
        <v/>
      </c>
    </row>
    <row r="189" ht="19.5" customHeight="1">
      <c r="A189" s="462" t="s">
        <v>3403</v>
      </c>
      <c r="B189" s="71"/>
      <c r="C189" s="71"/>
      <c r="D189" s="71"/>
      <c r="E189" s="280"/>
      <c r="F189" s="463" t="s">
        <v>3404</v>
      </c>
      <c r="G189" s="463" t="s">
        <v>3405</v>
      </c>
      <c r="H189" s="462" t="s">
        <v>3406</v>
      </c>
      <c r="I189" s="71"/>
      <c r="J189" s="96"/>
      <c r="K189" s="458"/>
      <c r="L189" s="458"/>
      <c r="M189" s="458"/>
      <c r="N189" s="458"/>
      <c r="O189" s="458"/>
      <c r="P189" s="458"/>
      <c r="Q189" s="458"/>
      <c r="R189" s="458"/>
      <c r="S189" s="458"/>
      <c r="T189" s="458"/>
      <c r="U189" s="458"/>
      <c r="V189" s="458"/>
      <c r="W189" s="459" t="str">
        <f t="array" ref="W189">IFERROR(INDEX(Pendencias!$A$2:$O$209,SMALL(IF(Pendencias!$B$2:$B$209=$F$1,ROW(Pendencias!$B$2:$B$209)-1),ROW(A194)),1),"")</f>
        <v/>
      </c>
      <c r="X189" s="459" t="str">
        <f t="array" ref="X189">IFERROR(INDEX(Pendencias!$A$2:$O$209,SMALL(IF(Pendencias!$B$2:$B$209=$F$1,ROW(Pendencias!$B$2:$B$209)-1),ROW(A194)),3),"")</f>
        <v/>
      </c>
      <c r="Y189" s="460" t="str">
        <f t="array" ref="Y189">IFERROR(INDEX(Pendencias!$A$2:$O$209,SMALL(IF(Pendencias!$B$2:$B$209=$F$1,ROW(Pendencias!$B$2:$B$209)-1),ROW(A194)),4),"")</f>
        <v/>
      </c>
      <c r="Z189" s="461" t="str">
        <f t="array" ref="Z189">IFERROR(INDEX(Pendencias!$A$2:$O$209,SMALL(IF(Pendencias!$B$2:$B$209=$F$1,ROW(Pendencias!$B$2:$B$209)-1),ROW(A194)),7),"")</f>
        <v/>
      </c>
      <c r="AA189" s="458" t="str">
        <f t="array" ref="AA189">IF(IFERROR(INDEX(Pendencias!$A$2:$O$209,SMALL(IF(Pendencias!$B$2:$B$209=$F$1,ROW(Pendencias!$B$2:$B$209)-1),ROW(A194)),9),"")=0,"",IFERROR(INDEX(Pendencias!$A$2:$O$209,SMALL(IF(Pendencias!$B$2:$B$209=$F$1,ROW(Pendencias!$B$2:$B$209)-1),ROW(A194)),9),""))</f>
        <v/>
      </c>
    </row>
    <row r="190" ht="19.5" customHeight="1">
      <c r="A190" s="464"/>
      <c r="B190" s="152"/>
      <c r="C190" s="152"/>
      <c r="D190" s="152"/>
      <c r="E190" s="153"/>
      <c r="F190" s="465"/>
      <c r="G190" s="466"/>
      <c r="H190" s="467"/>
      <c r="I190" s="152"/>
      <c r="J190" s="154"/>
      <c r="K190" s="458"/>
      <c r="L190" s="458"/>
      <c r="M190" s="458"/>
      <c r="N190" s="458"/>
      <c r="O190" s="458"/>
      <c r="P190" s="458"/>
      <c r="Q190" s="458"/>
      <c r="R190" s="458"/>
      <c r="S190" s="458"/>
      <c r="T190" s="458"/>
      <c r="U190" s="458"/>
      <c r="V190" s="458"/>
      <c r="W190" s="459" t="str">
        <f t="array" ref="W190">IFERROR(INDEX(Pendencias!$A$2:$O$209,SMALL(IF(Pendencias!$B$2:$B$209=$F$1,ROW(Pendencias!$B$2:$B$209)-1),ROW(A195)),1),"")</f>
        <v/>
      </c>
      <c r="X190" s="459" t="str">
        <f t="array" ref="X190">IFERROR(INDEX(Pendencias!$A$2:$O$209,SMALL(IF(Pendencias!$B$2:$B$209=$F$1,ROW(Pendencias!$B$2:$B$209)-1),ROW(A195)),3),"")</f>
        <v/>
      </c>
      <c r="Y190" s="460" t="str">
        <f t="array" ref="Y190">IFERROR(INDEX(Pendencias!$A$2:$O$209,SMALL(IF(Pendencias!$B$2:$B$209=$F$1,ROW(Pendencias!$B$2:$B$209)-1),ROW(A195)),4),"")</f>
        <v/>
      </c>
      <c r="Z190" s="461" t="str">
        <f t="array" ref="Z190">IFERROR(INDEX(Pendencias!$A$2:$O$209,SMALL(IF(Pendencias!$B$2:$B$209=$F$1,ROW(Pendencias!$B$2:$B$209)-1),ROW(A195)),7),"")</f>
        <v/>
      </c>
      <c r="AA190" s="458" t="str">
        <f t="array" ref="AA190">IF(IFERROR(INDEX(Pendencias!$A$2:$O$209,SMALL(IF(Pendencias!$B$2:$B$209=$F$1,ROW(Pendencias!$B$2:$B$209)-1),ROW(A195)),9),"")=0,"",IFERROR(INDEX(Pendencias!$A$2:$O$209,SMALL(IF(Pendencias!$B$2:$B$209=$F$1,ROW(Pendencias!$B$2:$B$209)-1),ROW(A195)),9),""))</f>
        <v/>
      </c>
    </row>
    <row r="191" ht="19.5" customHeight="1">
      <c r="A191" s="464"/>
      <c r="B191" s="152"/>
      <c r="C191" s="152"/>
      <c r="D191" s="152"/>
      <c r="E191" s="153"/>
      <c r="F191" s="466"/>
      <c r="G191" s="466"/>
      <c r="H191" s="467"/>
      <c r="I191" s="152"/>
      <c r="J191" s="154"/>
      <c r="K191" s="458"/>
      <c r="L191" s="458"/>
      <c r="M191" s="458"/>
      <c r="N191" s="458"/>
      <c r="O191" s="458"/>
      <c r="P191" s="458"/>
      <c r="Q191" s="458"/>
      <c r="R191" s="458"/>
      <c r="S191" s="458"/>
      <c r="T191" s="458"/>
      <c r="U191" s="458"/>
      <c r="V191" s="458"/>
      <c r="W191" s="459" t="str">
        <f t="array" ref="W191">IFERROR(INDEX(Pendencias!$A$2:$O$209,SMALL(IF(Pendencias!$B$2:$B$209=$F$1,ROW(Pendencias!$B$2:$B$209)-1),ROW(A196)),1),"")</f>
        <v/>
      </c>
      <c r="X191" s="459" t="str">
        <f t="array" ref="X191">IFERROR(INDEX(Pendencias!$A$2:$O$209,SMALL(IF(Pendencias!$B$2:$B$209=$F$1,ROW(Pendencias!$B$2:$B$209)-1),ROW(A196)),3),"")</f>
        <v/>
      </c>
      <c r="Y191" s="460" t="str">
        <f t="array" ref="Y191">IFERROR(INDEX(Pendencias!$A$2:$O$209,SMALL(IF(Pendencias!$B$2:$B$209=$F$1,ROW(Pendencias!$B$2:$B$209)-1),ROW(A196)),4),"")</f>
        <v/>
      </c>
      <c r="Z191" s="461" t="str">
        <f t="array" ref="Z191">IFERROR(INDEX(Pendencias!$A$2:$O$209,SMALL(IF(Pendencias!$B$2:$B$209=$F$1,ROW(Pendencias!$B$2:$B$209)-1),ROW(A196)),7),"")</f>
        <v/>
      </c>
      <c r="AA191" s="458" t="str">
        <f t="array" ref="AA191">IF(IFERROR(INDEX(Pendencias!$A$2:$O$209,SMALL(IF(Pendencias!$B$2:$B$209=$F$1,ROW(Pendencias!$B$2:$B$209)-1),ROW(A196)),9),"")=0,"",IFERROR(INDEX(Pendencias!$A$2:$O$209,SMALL(IF(Pendencias!$B$2:$B$209=$F$1,ROW(Pendencias!$B$2:$B$209)-1),ROW(A196)),9),""))</f>
        <v/>
      </c>
    </row>
    <row r="192" ht="19.5" customHeight="1">
      <c r="A192" s="464"/>
      <c r="B192" s="152"/>
      <c r="C192" s="152"/>
      <c r="D192" s="152"/>
      <c r="E192" s="153"/>
      <c r="F192" s="466"/>
      <c r="G192" s="466"/>
      <c r="H192" s="468"/>
      <c r="I192" s="152"/>
      <c r="J192" s="154"/>
      <c r="K192" s="458"/>
      <c r="L192" s="458"/>
      <c r="M192" s="458"/>
      <c r="N192" s="458"/>
      <c r="O192" s="458"/>
      <c r="P192" s="458"/>
      <c r="Q192" s="458"/>
      <c r="R192" s="458"/>
      <c r="S192" s="458"/>
      <c r="T192" s="458"/>
      <c r="U192" s="458"/>
      <c r="V192" s="458"/>
      <c r="W192" s="459" t="str">
        <f t="array" ref="W192">IFERROR(INDEX(Pendencias!$A$2:$O$209,SMALL(IF(Pendencias!$B$2:$B$209=$F$1,ROW(Pendencias!$B$2:$B$209)-1),ROW(A224)),1),"")</f>
        <v/>
      </c>
      <c r="X192" s="459" t="str">
        <f t="array" ref="X192">IFERROR(INDEX(Pendencias!$A$2:$O$209,SMALL(IF(Pendencias!$B$2:$B$209=$F$1,ROW(Pendencias!$B$2:$B$209)-1),ROW(A224)),3),"")</f>
        <v/>
      </c>
      <c r="Y192" s="460" t="str">
        <f t="array" ref="Y192">IFERROR(INDEX(Pendencias!$A$2:$O$209,SMALL(IF(Pendencias!$B$2:$B$209=$F$1,ROW(Pendencias!$B$2:$B$209)-1),ROW(A224)),4),"")</f>
        <v/>
      </c>
      <c r="Z192" s="461" t="str">
        <f t="array" ref="Z192">IFERROR(INDEX(Pendencias!$A$2:$O$209,SMALL(IF(Pendencias!$B$2:$B$209=$F$1,ROW(Pendencias!$B$2:$B$209)-1),ROW(A224)),7),"")</f>
        <v/>
      </c>
      <c r="AA192" s="458" t="str">
        <f t="array" ref="AA192">IF(IFERROR(INDEX(Pendencias!$A$2:$O$209,SMALL(IF(Pendencias!$B$2:$B$209=$F$1,ROW(Pendencias!$B$2:$B$209)-1),ROW(A224)),9),"")=0,"",IFERROR(INDEX(Pendencias!$A$2:$O$209,SMALL(IF(Pendencias!$B$2:$B$209=$F$1,ROW(Pendencias!$B$2:$B$209)-1),ROW(A224)),9),""))</f>
        <v/>
      </c>
    </row>
    <row r="193" ht="15.0" customHeight="1">
      <c r="A193" s="464"/>
      <c r="B193" s="152"/>
      <c r="C193" s="152"/>
      <c r="D193" s="152"/>
      <c r="E193" s="153"/>
      <c r="F193" s="466"/>
      <c r="G193" s="466"/>
      <c r="H193" s="468"/>
      <c r="I193" s="152"/>
      <c r="J193" s="154"/>
      <c r="K193" s="458"/>
      <c r="L193" s="458"/>
      <c r="M193" s="458"/>
      <c r="N193" s="458"/>
      <c r="O193" s="458"/>
      <c r="P193" s="458"/>
      <c r="Q193" s="458"/>
      <c r="R193" s="458"/>
      <c r="S193" s="458"/>
      <c r="T193" s="458"/>
      <c r="U193" s="458"/>
      <c r="V193" s="458"/>
      <c r="W193" s="459" t="str">
        <f t="array" ref="W193">IFERROR(INDEX(Pendencias!$A$2:$O$209,SMALL(IF(Pendencias!$B$2:$B$209=$F$1,ROW(Pendencias!$B$2:$B$209)-1),ROW(A225)),1),"")</f>
        <v/>
      </c>
      <c r="X193" s="459" t="str">
        <f t="array" ref="X193">IFERROR(INDEX(Pendencias!$A$2:$O$209,SMALL(IF(Pendencias!$B$2:$B$209=$F$1,ROW(Pendencias!$B$2:$B$209)-1),ROW(A225)),3),"")</f>
        <v/>
      </c>
      <c r="Y193" s="460" t="str">
        <f t="array" ref="Y193">IFERROR(INDEX(Pendencias!$A$2:$O$209,SMALL(IF(Pendencias!$B$2:$B$209=$F$1,ROW(Pendencias!$B$2:$B$209)-1),ROW(A225)),4),"")</f>
        <v/>
      </c>
      <c r="Z193" s="461" t="str">
        <f t="array" ref="Z193">IFERROR(INDEX(Pendencias!$A$2:$O$209,SMALL(IF(Pendencias!$B$2:$B$209=$F$1,ROW(Pendencias!$B$2:$B$209)-1),ROW(A225)),7),"")</f>
        <v/>
      </c>
      <c r="AA193" s="458" t="str">
        <f t="array" ref="AA193">IF(IFERROR(INDEX(Pendencias!$A$2:$O$209,SMALL(IF(Pendencias!$B$2:$B$209=$F$1,ROW(Pendencias!$B$2:$B$209)-1),ROW(A225)),9),"")=0,"",IFERROR(INDEX(Pendencias!$A$2:$O$209,SMALL(IF(Pendencias!$B$2:$B$209=$F$1,ROW(Pendencias!$B$2:$B$209)-1),ROW(A225)),9),""))</f>
        <v/>
      </c>
    </row>
    <row r="194" ht="15.0" customHeight="1">
      <c r="A194" s="464"/>
      <c r="B194" s="152"/>
      <c r="C194" s="152"/>
      <c r="D194" s="152"/>
      <c r="E194" s="153"/>
      <c r="F194" s="466"/>
      <c r="G194" s="466"/>
      <c r="H194" s="468"/>
      <c r="I194" s="152"/>
      <c r="J194" s="154"/>
      <c r="K194" s="458"/>
      <c r="L194" s="458"/>
      <c r="M194" s="458"/>
      <c r="N194" s="458"/>
      <c r="O194" s="458"/>
      <c r="P194" s="458"/>
      <c r="Q194" s="458"/>
      <c r="R194" s="458"/>
      <c r="S194" s="458"/>
      <c r="T194" s="458"/>
      <c r="U194" s="458"/>
      <c r="V194" s="458"/>
      <c r="W194" s="459" t="str">
        <f t="array" ref="W194">IFERROR(INDEX(Pendencias!$A$2:$O$209,SMALL(IF(Pendencias!$B$2:$B$209=$F$1,ROW(Pendencias!$B$2:$B$209)-1),ROW(A226)),1),"")</f>
        <v/>
      </c>
      <c r="X194" s="459" t="str">
        <f t="array" ref="X194">IFERROR(INDEX(Pendencias!$A$2:$O$209,SMALL(IF(Pendencias!$B$2:$B$209=$F$1,ROW(Pendencias!$B$2:$B$209)-1),ROW(A226)),3),"")</f>
        <v/>
      </c>
      <c r="Y194" s="460" t="str">
        <f t="array" ref="Y194">IFERROR(INDEX(Pendencias!$A$2:$O$209,SMALL(IF(Pendencias!$B$2:$B$209=$F$1,ROW(Pendencias!$B$2:$B$209)-1),ROW(A226)),4),"")</f>
        <v/>
      </c>
      <c r="Z194" s="461" t="str">
        <f t="array" ref="Z194">IFERROR(INDEX(Pendencias!$A$2:$O$209,SMALL(IF(Pendencias!$B$2:$B$209=$F$1,ROW(Pendencias!$B$2:$B$209)-1),ROW(A226)),7),"")</f>
        <v/>
      </c>
      <c r="AA194" s="458" t="str">
        <f t="array" ref="AA194">IF(IFERROR(INDEX(Pendencias!$A$2:$O$209,SMALL(IF(Pendencias!$B$2:$B$209=$F$1,ROW(Pendencias!$B$2:$B$209)-1),ROW(A226)),9),"")=0,"",IFERROR(INDEX(Pendencias!$A$2:$O$209,SMALL(IF(Pendencias!$B$2:$B$209=$F$1,ROW(Pendencias!$B$2:$B$209)-1),ROW(A226)),9),""))</f>
        <v/>
      </c>
    </row>
    <row r="195" ht="15.0" customHeight="1">
      <c r="A195" s="464"/>
      <c r="B195" s="152"/>
      <c r="C195" s="152"/>
      <c r="D195" s="152"/>
      <c r="E195" s="153"/>
      <c r="F195" s="466"/>
      <c r="G195" s="466"/>
      <c r="H195" s="468"/>
      <c r="I195" s="152"/>
      <c r="J195" s="154"/>
      <c r="K195" s="458"/>
      <c r="L195" s="458"/>
      <c r="M195" s="458"/>
      <c r="N195" s="458"/>
      <c r="O195" s="458"/>
      <c r="P195" s="458"/>
      <c r="Q195" s="458"/>
      <c r="R195" s="458"/>
      <c r="S195" s="458"/>
      <c r="T195" s="458"/>
      <c r="U195" s="458"/>
      <c r="V195" s="458"/>
      <c r="W195" s="459" t="str">
        <f t="array" ref="W195">IFERROR(INDEX(Pendencias!$A$2:$O$209,SMALL(IF(Pendencias!$B$2:$B$209=$F$1,ROW(Pendencias!$B$2:$B$209)-1),ROW(A227)),1),"")</f>
        <v/>
      </c>
      <c r="X195" s="459" t="str">
        <f t="array" ref="X195">IFERROR(INDEX(Pendencias!$A$2:$O$209,SMALL(IF(Pendencias!$B$2:$B$209=$F$1,ROW(Pendencias!$B$2:$B$209)-1),ROW(A227)),3),"")</f>
        <v/>
      </c>
      <c r="Y195" s="460" t="str">
        <f t="array" ref="Y195">IFERROR(INDEX(Pendencias!$A$2:$O$209,SMALL(IF(Pendencias!$B$2:$B$209=$F$1,ROW(Pendencias!$B$2:$B$209)-1),ROW(A227)),4),"")</f>
        <v/>
      </c>
      <c r="Z195" s="461" t="str">
        <f t="array" ref="Z195">IFERROR(INDEX(Pendencias!$A$2:$O$209,SMALL(IF(Pendencias!$B$2:$B$209=$F$1,ROW(Pendencias!$B$2:$B$209)-1),ROW(A227)),7),"")</f>
        <v/>
      </c>
      <c r="AA195" s="458" t="str">
        <f t="array" ref="AA195">IF(IFERROR(INDEX(Pendencias!$A$2:$O$209,SMALL(IF(Pendencias!$B$2:$B$209=$F$1,ROW(Pendencias!$B$2:$B$209)-1),ROW(A227)),9),"")=0,"",IFERROR(INDEX(Pendencias!$A$2:$O$209,SMALL(IF(Pendencias!$B$2:$B$209=$F$1,ROW(Pendencias!$B$2:$B$209)-1),ROW(A227)),9),""))</f>
        <v/>
      </c>
    </row>
    <row r="196" ht="15.0" customHeight="1">
      <c r="A196" s="464"/>
      <c r="B196" s="152"/>
      <c r="C196" s="152"/>
      <c r="D196" s="152"/>
      <c r="E196" s="153"/>
      <c r="F196" s="466"/>
      <c r="G196" s="466"/>
      <c r="H196" s="468"/>
      <c r="I196" s="152"/>
      <c r="J196" s="154"/>
      <c r="K196" s="458"/>
      <c r="L196" s="458"/>
      <c r="M196" s="458"/>
      <c r="N196" s="458"/>
      <c r="O196" s="458"/>
      <c r="P196" s="458"/>
      <c r="Q196" s="458"/>
      <c r="R196" s="458"/>
      <c r="S196" s="458"/>
      <c r="T196" s="458"/>
      <c r="U196" s="458"/>
      <c r="V196" s="458"/>
      <c r="W196" s="459"/>
      <c r="X196" s="459"/>
      <c r="Y196" s="460"/>
      <c r="Z196" s="461"/>
      <c r="AA196" s="458"/>
    </row>
    <row r="197" ht="15.0" customHeight="1">
      <c r="A197" s="464"/>
      <c r="B197" s="152"/>
      <c r="C197" s="152"/>
      <c r="D197" s="152"/>
      <c r="E197" s="153"/>
      <c r="F197" s="466"/>
      <c r="G197" s="466"/>
      <c r="H197" s="468"/>
      <c r="I197" s="152"/>
      <c r="J197" s="154"/>
      <c r="K197" s="458"/>
      <c r="L197" s="458"/>
      <c r="M197" s="458"/>
      <c r="N197" s="458"/>
      <c r="O197" s="458"/>
      <c r="P197" s="458"/>
      <c r="Q197" s="458"/>
      <c r="R197" s="458"/>
      <c r="S197" s="458"/>
      <c r="T197" s="458"/>
      <c r="U197" s="458"/>
      <c r="V197" s="458"/>
      <c r="W197" s="459"/>
      <c r="X197" s="459"/>
      <c r="Y197" s="460"/>
      <c r="Z197" s="461"/>
      <c r="AA197" s="458"/>
    </row>
    <row r="198" ht="15.0" customHeight="1">
      <c r="A198" s="464"/>
      <c r="B198" s="152"/>
      <c r="C198" s="152"/>
      <c r="D198" s="152"/>
      <c r="E198" s="153"/>
      <c r="F198" s="466"/>
      <c r="G198" s="466"/>
      <c r="H198" s="468"/>
      <c r="I198" s="152"/>
      <c r="J198" s="154"/>
      <c r="K198" s="458"/>
      <c r="L198" s="458"/>
      <c r="M198" s="458"/>
      <c r="N198" s="458"/>
      <c r="O198" s="458"/>
      <c r="P198" s="458"/>
      <c r="Q198" s="458"/>
      <c r="R198" s="458"/>
      <c r="S198" s="458"/>
      <c r="T198" s="458"/>
      <c r="U198" s="458"/>
      <c r="V198" s="458"/>
      <c r="W198" s="459"/>
      <c r="X198" s="459"/>
      <c r="Y198" s="460"/>
      <c r="Z198" s="461"/>
      <c r="AA198" s="458"/>
    </row>
    <row r="199" ht="15.0" customHeight="1">
      <c r="A199" s="464"/>
      <c r="B199" s="152"/>
      <c r="C199" s="152"/>
      <c r="D199" s="152"/>
      <c r="E199" s="153"/>
      <c r="F199" s="466"/>
      <c r="G199" s="466"/>
      <c r="H199" s="468"/>
      <c r="I199" s="152"/>
      <c r="J199" s="154"/>
      <c r="K199" s="458"/>
      <c r="L199" s="458"/>
      <c r="M199" s="458"/>
      <c r="N199" s="458"/>
      <c r="O199" s="458"/>
      <c r="P199" s="458"/>
      <c r="Q199" s="458"/>
      <c r="R199" s="458"/>
      <c r="S199" s="458"/>
      <c r="T199" s="458"/>
      <c r="U199" s="458"/>
      <c r="V199" s="458"/>
      <c r="W199" s="459"/>
      <c r="X199" s="459"/>
      <c r="Y199" s="460"/>
      <c r="Z199" s="461"/>
      <c r="AA199" s="458"/>
    </row>
    <row r="200" ht="15.0" customHeight="1">
      <c r="A200" s="464"/>
      <c r="B200" s="152"/>
      <c r="C200" s="152"/>
      <c r="D200" s="152"/>
      <c r="E200" s="153"/>
      <c r="F200" s="466"/>
      <c r="G200" s="466"/>
      <c r="H200" s="468"/>
      <c r="I200" s="152"/>
      <c r="J200" s="154"/>
      <c r="K200" s="458"/>
      <c r="L200" s="458"/>
      <c r="M200" s="458"/>
      <c r="N200" s="458"/>
      <c r="O200" s="458"/>
      <c r="P200" s="458"/>
      <c r="Q200" s="458"/>
      <c r="R200" s="458"/>
      <c r="S200" s="458"/>
      <c r="T200" s="458"/>
      <c r="U200" s="458"/>
      <c r="V200" s="458"/>
      <c r="W200" s="459"/>
      <c r="X200" s="459"/>
      <c r="Y200" s="460"/>
      <c r="Z200" s="461"/>
      <c r="AA200" s="458"/>
    </row>
    <row r="201" ht="15.0" customHeight="1">
      <c r="A201" s="464"/>
      <c r="B201" s="152"/>
      <c r="C201" s="152"/>
      <c r="D201" s="152"/>
      <c r="E201" s="153"/>
      <c r="F201" s="466"/>
      <c r="G201" s="466"/>
      <c r="H201" s="468"/>
      <c r="I201" s="152"/>
      <c r="J201" s="154"/>
      <c r="K201" s="458"/>
      <c r="L201" s="458"/>
      <c r="M201" s="458"/>
      <c r="N201" s="458"/>
      <c r="O201" s="458"/>
      <c r="P201" s="458"/>
      <c r="Q201" s="458"/>
      <c r="R201" s="458"/>
      <c r="S201" s="458"/>
      <c r="T201" s="458"/>
      <c r="U201" s="458"/>
      <c r="V201" s="458"/>
      <c r="W201" s="459"/>
      <c r="X201" s="459"/>
      <c r="Y201" s="460"/>
      <c r="Z201" s="461"/>
      <c r="AA201" s="458"/>
    </row>
    <row r="202" ht="15.0" customHeight="1">
      <c r="A202" s="464"/>
      <c r="B202" s="152"/>
      <c r="C202" s="152"/>
      <c r="D202" s="152"/>
      <c r="E202" s="153"/>
      <c r="F202" s="466"/>
      <c r="G202" s="466"/>
      <c r="H202" s="468"/>
      <c r="I202" s="152"/>
      <c r="J202" s="154"/>
      <c r="K202" s="458"/>
      <c r="L202" s="458"/>
      <c r="M202" s="458"/>
      <c r="N202" s="458"/>
      <c r="O202" s="458"/>
      <c r="P202" s="458"/>
      <c r="Q202" s="458"/>
      <c r="R202" s="458"/>
      <c r="S202" s="458"/>
      <c r="T202" s="458"/>
      <c r="U202" s="458"/>
      <c r="V202" s="458"/>
      <c r="W202" s="459"/>
      <c r="X202" s="459"/>
      <c r="Y202" s="460"/>
      <c r="Z202" s="461"/>
      <c r="AA202" s="458"/>
    </row>
    <row r="203" ht="15.0" customHeight="1">
      <c r="A203" s="464"/>
      <c r="B203" s="152"/>
      <c r="C203" s="152"/>
      <c r="D203" s="152"/>
      <c r="E203" s="153"/>
      <c r="F203" s="466"/>
      <c r="G203" s="466"/>
      <c r="H203" s="468"/>
      <c r="I203" s="152"/>
      <c r="J203" s="154"/>
      <c r="K203" s="458"/>
      <c r="L203" s="458"/>
      <c r="M203" s="458"/>
      <c r="N203" s="458"/>
      <c r="O203" s="458"/>
      <c r="P203" s="458"/>
      <c r="Q203" s="458"/>
      <c r="R203" s="458"/>
      <c r="S203" s="458"/>
      <c r="T203" s="458"/>
      <c r="U203" s="458"/>
      <c r="V203" s="458"/>
      <c r="W203" s="459"/>
      <c r="X203" s="459"/>
      <c r="Y203" s="460"/>
      <c r="Z203" s="461"/>
      <c r="AA203" s="458"/>
    </row>
    <row r="204" ht="15.0" customHeight="1">
      <c r="A204" s="464"/>
      <c r="B204" s="152"/>
      <c r="C204" s="152"/>
      <c r="D204" s="152"/>
      <c r="E204" s="153"/>
      <c r="F204" s="466"/>
      <c r="G204" s="466"/>
      <c r="H204" s="468"/>
      <c r="I204" s="152"/>
      <c r="J204" s="154"/>
      <c r="K204" s="458"/>
      <c r="L204" s="458"/>
      <c r="M204" s="458"/>
      <c r="N204" s="458"/>
      <c r="O204" s="458"/>
      <c r="P204" s="458"/>
      <c r="Q204" s="458"/>
      <c r="R204" s="458"/>
      <c r="S204" s="458"/>
      <c r="T204" s="458"/>
      <c r="U204" s="458"/>
      <c r="V204" s="458"/>
      <c r="W204" s="459"/>
      <c r="X204" s="459"/>
      <c r="Y204" s="460"/>
      <c r="Z204" s="461"/>
      <c r="AA204" s="458"/>
    </row>
    <row r="205" ht="15.0" customHeight="1">
      <c r="A205" s="464"/>
      <c r="B205" s="152"/>
      <c r="C205" s="152"/>
      <c r="D205" s="152"/>
      <c r="E205" s="153"/>
      <c r="F205" s="466"/>
      <c r="G205" s="466"/>
      <c r="H205" s="468"/>
      <c r="I205" s="152"/>
      <c r="J205" s="154"/>
      <c r="K205" s="458"/>
      <c r="L205" s="458"/>
      <c r="M205" s="458"/>
      <c r="N205" s="458"/>
      <c r="O205" s="458"/>
      <c r="P205" s="458"/>
      <c r="Q205" s="458"/>
      <c r="R205" s="458"/>
      <c r="S205" s="458"/>
      <c r="T205" s="458"/>
      <c r="U205" s="458"/>
      <c r="V205" s="458"/>
      <c r="W205" s="459"/>
      <c r="X205" s="459"/>
      <c r="Y205" s="460"/>
      <c r="Z205" s="461"/>
      <c r="AA205" s="458"/>
    </row>
    <row r="206" ht="15.0" customHeight="1">
      <c r="A206" s="464"/>
      <c r="B206" s="152"/>
      <c r="C206" s="152"/>
      <c r="D206" s="152"/>
      <c r="E206" s="153"/>
      <c r="F206" s="466"/>
      <c r="G206" s="466"/>
      <c r="H206" s="468"/>
      <c r="I206" s="152"/>
      <c r="J206" s="154"/>
      <c r="K206" s="458"/>
      <c r="L206" s="458"/>
      <c r="M206" s="458"/>
      <c r="N206" s="458"/>
      <c r="O206" s="458"/>
      <c r="P206" s="458"/>
      <c r="Q206" s="458"/>
      <c r="R206" s="458"/>
      <c r="S206" s="458"/>
      <c r="T206" s="458"/>
      <c r="U206" s="458"/>
      <c r="V206" s="458"/>
      <c r="W206" s="459"/>
      <c r="X206" s="459"/>
      <c r="Y206" s="460"/>
      <c r="Z206" s="461"/>
      <c r="AA206" s="458"/>
    </row>
    <row r="207" ht="15.0" customHeight="1">
      <c r="A207" s="464"/>
      <c r="B207" s="152"/>
      <c r="C207" s="152"/>
      <c r="D207" s="152"/>
      <c r="E207" s="153"/>
      <c r="F207" s="466"/>
      <c r="G207" s="466"/>
      <c r="H207" s="468"/>
      <c r="I207" s="152"/>
      <c r="J207" s="154"/>
      <c r="K207" s="458"/>
      <c r="L207" s="458"/>
      <c r="M207" s="458"/>
      <c r="N207" s="458"/>
      <c r="O207" s="458"/>
      <c r="P207" s="458"/>
      <c r="Q207" s="458"/>
      <c r="R207" s="458"/>
      <c r="S207" s="458"/>
      <c r="T207" s="458"/>
      <c r="U207" s="458"/>
      <c r="V207" s="458"/>
      <c r="W207" s="459"/>
      <c r="X207" s="459"/>
      <c r="Y207" s="460"/>
      <c r="Z207" s="461"/>
      <c r="AA207" s="458"/>
    </row>
    <row r="208" ht="15.0" customHeight="1">
      <c r="A208" s="464"/>
      <c r="B208" s="152"/>
      <c r="C208" s="152"/>
      <c r="D208" s="152"/>
      <c r="E208" s="153"/>
      <c r="F208" s="466"/>
      <c r="G208" s="466"/>
      <c r="H208" s="468"/>
      <c r="I208" s="152"/>
      <c r="J208" s="154"/>
      <c r="K208" s="458"/>
      <c r="L208" s="458"/>
      <c r="M208" s="458"/>
      <c r="N208" s="458"/>
      <c r="O208" s="458"/>
      <c r="P208" s="458"/>
      <c r="Q208" s="458"/>
      <c r="R208" s="458"/>
      <c r="S208" s="458"/>
      <c r="T208" s="458"/>
      <c r="U208" s="458"/>
      <c r="V208" s="458"/>
      <c r="W208" s="459"/>
      <c r="X208" s="459"/>
      <c r="Y208" s="460"/>
      <c r="Z208" s="461"/>
      <c r="AA208" s="458"/>
    </row>
    <row r="209" ht="15.0" customHeight="1">
      <c r="A209" s="464"/>
      <c r="B209" s="152"/>
      <c r="C209" s="152"/>
      <c r="D209" s="152"/>
      <c r="E209" s="153"/>
      <c r="F209" s="466"/>
      <c r="G209" s="466"/>
      <c r="H209" s="468"/>
      <c r="I209" s="152"/>
      <c r="J209" s="154"/>
      <c r="K209" s="458"/>
      <c r="L209" s="458"/>
      <c r="M209" s="458"/>
      <c r="N209" s="458"/>
      <c r="O209" s="458"/>
      <c r="P209" s="458"/>
      <c r="Q209" s="458"/>
      <c r="R209" s="458"/>
      <c r="S209" s="458"/>
      <c r="T209" s="458"/>
      <c r="U209" s="458"/>
      <c r="V209" s="458"/>
      <c r="W209" s="459"/>
      <c r="X209" s="459"/>
      <c r="Y209" s="460"/>
      <c r="Z209" s="461"/>
      <c r="AA209" s="458"/>
    </row>
    <row r="210" ht="15.0" customHeight="1">
      <c r="A210" s="464"/>
      <c r="B210" s="152"/>
      <c r="C210" s="152"/>
      <c r="D210" s="152"/>
      <c r="E210" s="153"/>
      <c r="F210" s="466"/>
      <c r="G210" s="466"/>
      <c r="H210" s="468"/>
      <c r="I210" s="152"/>
      <c r="J210" s="154"/>
      <c r="K210" s="458"/>
      <c r="L210" s="458"/>
      <c r="M210" s="458"/>
      <c r="N210" s="458"/>
      <c r="O210" s="458"/>
      <c r="P210" s="458"/>
      <c r="Q210" s="458"/>
      <c r="R210" s="458"/>
      <c r="S210" s="458"/>
      <c r="T210" s="458"/>
      <c r="U210" s="458"/>
      <c r="V210" s="458"/>
      <c r="W210" s="459"/>
      <c r="X210" s="459"/>
      <c r="Y210" s="460"/>
      <c r="Z210" s="461"/>
      <c r="AA210" s="458"/>
    </row>
    <row r="211" ht="15.0" customHeight="1">
      <c r="A211" s="464"/>
      <c r="B211" s="152"/>
      <c r="C211" s="152"/>
      <c r="D211" s="152"/>
      <c r="E211" s="153"/>
      <c r="F211" s="466"/>
      <c r="G211" s="466"/>
      <c r="H211" s="468"/>
      <c r="I211" s="152"/>
      <c r="J211" s="154"/>
      <c r="K211" s="458"/>
      <c r="L211" s="458"/>
      <c r="M211" s="458"/>
      <c r="N211" s="458"/>
      <c r="O211" s="458"/>
      <c r="P211" s="458"/>
      <c r="Q211" s="458"/>
      <c r="R211" s="458"/>
      <c r="S211" s="458"/>
      <c r="T211" s="458"/>
      <c r="U211" s="458"/>
      <c r="V211" s="458"/>
      <c r="W211" s="459"/>
      <c r="X211" s="459"/>
      <c r="Y211" s="460"/>
      <c r="Z211" s="461"/>
      <c r="AA211" s="458"/>
    </row>
    <row r="212" ht="15.0" customHeight="1">
      <c r="A212" s="464"/>
      <c r="B212" s="152"/>
      <c r="C212" s="152"/>
      <c r="D212" s="152"/>
      <c r="E212" s="153"/>
      <c r="F212" s="466"/>
      <c r="G212" s="466"/>
      <c r="H212" s="468"/>
      <c r="I212" s="152"/>
      <c r="J212" s="154"/>
      <c r="K212" s="458"/>
      <c r="L212" s="458"/>
      <c r="M212" s="458"/>
      <c r="N212" s="458"/>
      <c r="O212" s="458"/>
      <c r="P212" s="458"/>
      <c r="Q212" s="458"/>
      <c r="R212" s="458"/>
      <c r="S212" s="458"/>
      <c r="T212" s="458"/>
      <c r="U212" s="458"/>
      <c r="V212" s="458"/>
      <c r="W212" s="459"/>
      <c r="X212" s="459"/>
      <c r="Y212" s="460"/>
      <c r="Z212" s="461"/>
      <c r="AA212" s="458"/>
    </row>
    <row r="213" ht="15.0" customHeight="1">
      <c r="A213" s="464"/>
      <c r="B213" s="152"/>
      <c r="C213" s="152"/>
      <c r="D213" s="152"/>
      <c r="E213" s="153"/>
      <c r="F213" s="466"/>
      <c r="G213" s="466"/>
      <c r="H213" s="468"/>
      <c r="I213" s="152"/>
      <c r="J213" s="154"/>
      <c r="K213" s="458"/>
      <c r="L213" s="458"/>
      <c r="M213" s="458"/>
      <c r="N213" s="458"/>
      <c r="O213" s="458"/>
      <c r="P213" s="458"/>
      <c r="Q213" s="458"/>
      <c r="R213" s="458"/>
      <c r="S213" s="458"/>
      <c r="T213" s="458"/>
      <c r="U213" s="458"/>
      <c r="V213" s="458"/>
      <c r="W213" s="459"/>
      <c r="X213" s="459"/>
      <c r="Y213" s="460"/>
      <c r="Z213" s="461"/>
      <c r="AA213" s="458"/>
    </row>
    <row r="214" ht="15.0" customHeight="1">
      <c r="A214" s="464"/>
      <c r="B214" s="152"/>
      <c r="C214" s="152"/>
      <c r="D214" s="152"/>
      <c r="E214" s="153"/>
      <c r="F214" s="466"/>
      <c r="G214" s="466"/>
      <c r="H214" s="468"/>
      <c r="I214" s="152"/>
      <c r="J214" s="154"/>
      <c r="K214" s="458"/>
      <c r="L214" s="458"/>
      <c r="M214" s="458"/>
      <c r="N214" s="458"/>
      <c r="O214" s="458"/>
      <c r="P214" s="458"/>
      <c r="Q214" s="458"/>
      <c r="R214" s="458"/>
      <c r="S214" s="458"/>
      <c r="T214" s="458"/>
      <c r="U214" s="458"/>
      <c r="V214" s="458"/>
      <c r="W214" s="459"/>
      <c r="X214" s="459"/>
      <c r="Y214" s="460"/>
      <c r="Z214" s="461"/>
      <c r="AA214" s="458"/>
    </row>
    <row r="215" ht="15.0" customHeight="1">
      <c r="A215" s="464"/>
      <c r="B215" s="152"/>
      <c r="C215" s="152"/>
      <c r="D215" s="152"/>
      <c r="E215" s="153"/>
      <c r="F215" s="466"/>
      <c r="G215" s="466"/>
      <c r="H215" s="468"/>
      <c r="I215" s="152"/>
      <c r="J215" s="154"/>
      <c r="K215" s="458"/>
      <c r="L215" s="458"/>
      <c r="M215" s="458"/>
      <c r="N215" s="458"/>
      <c r="O215" s="458"/>
      <c r="P215" s="458"/>
      <c r="Q215" s="458"/>
      <c r="R215" s="458"/>
      <c r="S215" s="458"/>
      <c r="T215" s="458"/>
      <c r="U215" s="458"/>
      <c r="V215" s="458"/>
      <c r="W215" s="459"/>
      <c r="X215" s="459"/>
      <c r="Y215" s="460"/>
      <c r="Z215" s="461"/>
      <c r="AA215" s="458"/>
    </row>
    <row r="216" ht="15.0" customHeight="1">
      <c r="A216" s="464"/>
      <c r="B216" s="152"/>
      <c r="C216" s="152"/>
      <c r="D216" s="152"/>
      <c r="E216" s="153"/>
      <c r="F216" s="466"/>
      <c r="G216" s="466"/>
      <c r="H216" s="468"/>
      <c r="I216" s="152"/>
      <c r="J216" s="154"/>
      <c r="K216" s="458"/>
      <c r="L216" s="458"/>
      <c r="M216" s="458"/>
      <c r="N216" s="458"/>
      <c r="O216" s="458"/>
      <c r="P216" s="458"/>
      <c r="Q216" s="458"/>
      <c r="R216" s="458"/>
      <c r="S216" s="458"/>
      <c r="T216" s="458"/>
      <c r="U216" s="458"/>
      <c r="V216" s="458"/>
      <c r="W216" s="459"/>
      <c r="X216" s="459"/>
      <c r="Y216" s="460"/>
      <c r="Z216" s="461"/>
      <c r="AA216" s="458"/>
    </row>
    <row r="217" ht="15.0" customHeight="1">
      <c r="A217" s="464"/>
      <c r="B217" s="152"/>
      <c r="C217" s="152"/>
      <c r="D217" s="152"/>
      <c r="E217" s="153"/>
      <c r="F217" s="466"/>
      <c r="G217" s="466"/>
      <c r="H217" s="468"/>
      <c r="I217" s="152"/>
      <c r="J217" s="154"/>
      <c r="K217" s="458"/>
      <c r="L217" s="458"/>
      <c r="M217" s="458"/>
      <c r="N217" s="458"/>
      <c r="O217" s="458"/>
      <c r="P217" s="458"/>
      <c r="Q217" s="458"/>
      <c r="R217" s="458"/>
      <c r="S217" s="458"/>
      <c r="T217" s="458"/>
      <c r="U217" s="458"/>
      <c r="V217" s="458"/>
      <c r="W217" s="459"/>
      <c r="X217" s="459"/>
      <c r="Y217" s="460"/>
      <c r="Z217" s="461"/>
      <c r="AA217" s="458"/>
    </row>
    <row r="218" ht="15.0" customHeight="1">
      <c r="A218" s="464"/>
      <c r="B218" s="152"/>
      <c r="C218" s="152"/>
      <c r="D218" s="152"/>
      <c r="E218" s="153"/>
      <c r="F218" s="466"/>
      <c r="G218" s="466"/>
      <c r="H218" s="468"/>
      <c r="I218" s="152"/>
      <c r="J218" s="154"/>
      <c r="K218" s="458"/>
      <c r="L218" s="458"/>
      <c r="M218" s="458"/>
      <c r="N218" s="458"/>
      <c r="O218" s="458"/>
      <c r="P218" s="458"/>
      <c r="Q218" s="458"/>
      <c r="R218" s="458"/>
      <c r="S218" s="458"/>
      <c r="T218" s="458"/>
      <c r="U218" s="458"/>
      <c r="V218" s="458"/>
      <c r="W218" s="459"/>
      <c r="X218" s="459"/>
      <c r="Y218" s="460"/>
      <c r="Z218" s="461"/>
      <c r="AA218" s="458"/>
    </row>
    <row r="219" ht="15.0" customHeight="1">
      <c r="A219" s="464"/>
      <c r="B219" s="152"/>
      <c r="C219" s="152"/>
      <c r="D219" s="152"/>
      <c r="E219" s="153"/>
      <c r="F219" s="466"/>
      <c r="G219" s="466"/>
      <c r="H219" s="468"/>
      <c r="I219" s="152"/>
      <c r="J219" s="154"/>
      <c r="K219" s="458"/>
      <c r="L219" s="458"/>
      <c r="M219" s="458"/>
      <c r="N219" s="458"/>
      <c r="O219" s="458"/>
      <c r="P219" s="458"/>
      <c r="Q219" s="458"/>
      <c r="R219" s="458"/>
      <c r="S219" s="458"/>
      <c r="T219" s="458"/>
      <c r="U219" s="458"/>
      <c r="V219" s="458"/>
      <c r="W219" s="459"/>
      <c r="X219" s="459"/>
      <c r="Y219" s="460"/>
      <c r="Z219" s="461"/>
      <c r="AA219" s="458"/>
    </row>
    <row r="220" ht="15.0" customHeight="1">
      <c r="A220" s="464"/>
      <c r="B220" s="152"/>
      <c r="C220" s="152"/>
      <c r="D220" s="152"/>
      <c r="E220" s="153"/>
      <c r="F220" s="466"/>
      <c r="G220" s="466"/>
      <c r="H220" s="468"/>
      <c r="I220" s="152"/>
      <c r="J220" s="154"/>
      <c r="K220" s="458"/>
      <c r="L220" s="458"/>
      <c r="M220" s="458"/>
      <c r="N220" s="458"/>
      <c r="O220" s="458"/>
      <c r="P220" s="458"/>
      <c r="Q220" s="458"/>
      <c r="R220" s="458"/>
      <c r="S220" s="458"/>
      <c r="T220" s="458"/>
      <c r="U220" s="458"/>
      <c r="V220" s="458"/>
      <c r="W220" s="459"/>
      <c r="X220" s="459"/>
      <c r="Y220" s="460"/>
      <c r="Z220" s="461"/>
      <c r="AA220" s="458"/>
    </row>
    <row r="221" ht="15.0" customHeight="1">
      <c r="A221" s="464"/>
      <c r="B221" s="152"/>
      <c r="C221" s="152"/>
      <c r="D221" s="152"/>
      <c r="E221" s="153"/>
      <c r="F221" s="466"/>
      <c r="G221" s="466"/>
      <c r="H221" s="468"/>
      <c r="I221" s="152"/>
      <c r="J221" s="154"/>
      <c r="K221" s="458"/>
      <c r="L221" s="458"/>
      <c r="M221" s="458"/>
      <c r="N221" s="458"/>
      <c r="O221" s="458"/>
      <c r="P221" s="458"/>
      <c r="Q221" s="458"/>
      <c r="R221" s="458"/>
      <c r="S221" s="458"/>
      <c r="T221" s="458"/>
      <c r="U221" s="458"/>
      <c r="V221" s="458"/>
      <c r="W221" s="459"/>
      <c r="X221" s="459"/>
      <c r="Y221" s="460"/>
      <c r="Z221" s="461"/>
      <c r="AA221" s="458"/>
    </row>
    <row r="222" ht="15.0" customHeight="1">
      <c r="A222" s="464"/>
      <c r="B222" s="152"/>
      <c r="C222" s="152"/>
      <c r="D222" s="152"/>
      <c r="E222" s="153"/>
      <c r="F222" s="466"/>
      <c r="G222" s="466"/>
      <c r="H222" s="468"/>
      <c r="I222" s="152"/>
      <c r="J222" s="154"/>
      <c r="K222" s="458"/>
      <c r="L222" s="458"/>
      <c r="M222" s="458"/>
      <c r="N222" s="458"/>
      <c r="O222" s="458"/>
      <c r="P222" s="458"/>
      <c r="Q222" s="458"/>
      <c r="R222" s="458"/>
      <c r="S222" s="458"/>
      <c r="T222" s="458"/>
      <c r="U222" s="458"/>
      <c r="V222" s="458"/>
      <c r="W222" s="459"/>
      <c r="X222" s="459"/>
      <c r="Y222" s="460"/>
      <c r="Z222" s="461"/>
      <c r="AA222" s="458"/>
    </row>
    <row r="223" ht="15.0" customHeight="1">
      <c r="A223" s="469"/>
      <c r="B223" s="124"/>
      <c r="C223" s="124"/>
      <c r="D223" s="124"/>
      <c r="E223" s="122"/>
      <c r="F223" s="470"/>
      <c r="G223" s="471"/>
      <c r="H223" s="472"/>
      <c r="I223" s="124"/>
      <c r="J223" s="157"/>
      <c r="K223" s="458"/>
      <c r="L223" s="458"/>
      <c r="M223" s="458"/>
      <c r="N223" s="458"/>
      <c r="O223" s="458"/>
      <c r="P223" s="458"/>
      <c r="Q223" s="458"/>
      <c r="R223" s="458"/>
      <c r="S223" s="458"/>
      <c r="T223" s="458"/>
      <c r="U223" s="458"/>
      <c r="V223" s="458"/>
      <c r="W223" s="459" t="str">
        <f t="array" ref="W223">IFERROR(INDEX(Pendencias!$A$2:$O$209,SMALL(IF(Pendencias!$B$2:$B$209=$F$1,ROW(Pendencias!$B$2:$B$209)-1),ROW(A228)),1),"")</f>
        <v/>
      </c>
      <c r="X223" s="459" t="str">
        <f t="array" ref="X223">IFERROR(INDEX(Pendencias!$A$2:$O$209,SMALL(IF(Pendencias!$B$2:$B$209=$F$1,ROW(Pendencias!$B$2:$B$209)-1),ROW(A228)),3),"")</f>
        <v/>
      </c>
      <c r="Y223" s="460" t="str">
        <f t="array" ref="Y223">IFERROR(INDEX(Pendencias!$A$2:$O$209,SMALL(IF(Pendencias!$B$2:$B$209=$F$1,ROW(Pendencias!$B$2:$B$209)-1),ROW(A228)),4),"")</f>
        <v/>
      </c>
      <c r="Z223" s="461" t="str">
        <f t="array" ref="Z223">IFERROR(INDEX(Pendencias!$A$2:$O$209,SMALL(IF(Pendencias!$B$2:$B$209=$F$1,ROW(Pendencias!$B$2:$B$209)-1),ROW(A228)),7),"")</f>
        <v/>
      </c>
      <c r="AA223" s="458" t="str">
        <f t="array" ref="AA223">IF(IFERROR(INDEX(Pendencias!$A$2:$O$209,SMALL(IF(Pendencias!$B$2:$B$209=$F$1,ROW(Pendencias!$B$2:$B$209)-1),ROW(A228)),9),"")=0,"",IFERROR(INDEX(Pendencias!$A$2:$O$209,SMALL(IF(Pendencias!$B$2:$B$209=$F$1,ROW(Pendencias!$B$2:$B$209)-1),ROW(A228)),9),""))</f>
        <v/>
      </c>
    </row>
    <row r="224" ht="19.5" customHeight="1">
      <c r="A224" s="458"/>
      <c r="B224" s="458"/>
      <c r="C224" s="458"/>
      <c r="D224" s="458"/>
      <c r="E224" s="458"/>
      <c r="F224" s="458"/>
      <c r="G224" s="458"/>
      <c r="H224" s="458"/>
      <c r="I224" s="458"/>
      <c r="J224" s="458"/>
      <c r="K224" s="458"/>
      <c r="L224" s="458"/>
      <c r="M224" s="458"/>
      <c r="N224" s="458"/>
      <c r="O224" s="458"/>
      <c r="P224" s="458"/>
      <c r="Q224" s="458"/>
      <c r="R224" s="458"/>
      <c r="S224" s="458"/>
      <c r="T224" s="458"/>
      <c r="U224" s="458"/>
      <c r="V224" s="458"/>
      <c r="W224" s="459" t="str">
        <f t="array" ref="W224">IFERROR(INDEX(Pendencias!$A$2:$O$209,SMALL(IF(Pendencias!$B$2:$B$209=$F$1,ROW(Pendencias!$B$2:$B$209)-1),ROW(A229)),1),"")</f>
        <v/>
      </c>
      <c r="X224" s="459" t="str">
        <f t="array" ref="X224">IFERROR(INDEX(Pendencias!$A$2:$O$209,SMALL(IF(Pendencias!$B$2:$B$209=$F$1,ROW(Pendencias!$B$2:$B$209)-1),ROW(A229)),3),"")</f>
        <v/>
      </c>
      <c r="Y224" s="460" t="str">
        <f t="array" ref="Y224">IFERROR(INDEX(Pendencias!$A$2:$O$209,SMALL(IF(Pendencias!$B$2:$B$209=$F$1,ROW(Pendencias!$B$2:$B$209)-1),ROW(A229)),4),"")</f>
        <v/>
      </c>
      <c r="Z224" s="461" t="str">
        <f t="array" ref="Z224">IFERROR(INDEX(Pendencias!$A$2:$O$209,SMALL(IF(Pendencias!$B$2:$B$209=$F$1,ROW(Pendencias!$B$2:$B$209)-1),ROW(A229)),7),"")</f>
        <v/>
      </c>
      <c r="AA224" s="458" t="str">
        <f t="array" ref="AA224">IF(IFERROR(INDEX(Pendencias!$A$2:$O$209,SMALL(IF(Pendencias!$B$2:$B$209=$F$1,ROW(Pendencias!$B$2:$B$209)-1),ROW(A229)),9),"")=0,"",IFERROR(INDEX(Pendencias!$A$2:$O$209,SMALL(IF(Pendencias!$B$2:$B$209=$F$1,ROW(Pendencias!$B$2:$B$209)-1),ROW(A229)),9),""))</f>
        <v/>
      </c>
    </row>
    <row r="225" ht="19.5" customHeight="1">
      <c r="A225" s="232" t="s">
        <v>3573</v>
      </c>
      <c r="B225" s="71"/>
      <c r="C225" s="71"/>
      <c r="D225" s="71"/>
      <c r="E225" s="71"/>
      <c r="F225" s="71"/>
      <c r="G225" s="71"/>
      <c r="H225" s="71"/>
      <c r="I225" s="71"/>
      <c r="J225" s="96"/>
      <c r="K225" s="51"/>
      <c r="L225" s="51"/>
      <c r="M225" s="51"/>
      <c r="N225" s="51"/>
      <c r="O225" s="51"/>
      <c r="P225" s="51"/>
      <c r="Q225" s="51"/>
      <c r="R225" s="51"/>
      <c r="S225" s="51"/>
      <c r="T225" s="51"/>
      <c r="U225" s="51"/>
      <c r="V225" s="51"/>
      <c r="W225" s="52" t="str">
        <f t="array" ref="W225">IFERROR(INDEX(Pendencias!$A$2:$O$209,SMALL(IF(Pendencias!$B$2:$B$209=$F$1,ROW(Pendencias!$B$2:$B$209)-1),ROW(A230)),1),"")</f>
        <v/>
      </c>
      <c r="X225" s="52" t="str">
        <f t="array" ref="X225">IFERROR(INDEX(Pendencias!$A$2:$O$209,SMALL(IF(Pendencias!$B$2:$B$209=$F$1,ROW(Pendencias!$B$2:$B$209)-1),ROW(A230)),3),"")</f>
        <v/>
      </c>
      <c r="Y225" s="53" t="str">
        <f t="array" ref="Y225">IFERROR(INDEX(Pendencias!$A$2:$O$209,SMALL(IF(Pendencias!$B$2:$B$209=$F$1,ROW(Pendencias!$B$2:$B$209)-1),ROW(A230)),4),"")</f>
        <v/>
      </c>
      <c r="Z225" s="54" t="str">
        <f t="array" ref="Z225">IFERROR(INDEX(Pendencias!$A$2:$O$209,SMALL(IF(Pendencias!$B$2:$B$209=$F$1,ROW(Pendencias!$B$2:$B$209)-1),ROW(A230)),7),"")</f>
        <v/>
      </c>
      <c r="AA225" s="51" t="str">
        <f t="array" ref="AA225">IF(IFERROR(INDEX(Pendencias!$A$2:$O$209,SMALL(IF(Pendencias!$B$2:$B$209=$F$1,ROW(Pendencias!$B$2:$B$209)-1),ROW(A230)),9),"")=0,"",IFERROR(INDEX(Pendencias!$A$2:$O$209,SMALL(IF(Pendencias!$B$2:$B$209=$F$1,ROW(Pendencias!$B$2:$B$209)-1),ROW(A230)),9),""))</f>
        <v/>
      </c>
    </row>
    <row r="226" ht="19.5" customHeight="1">
      <c r="A226" s="288" t="s">
        <v>3408</v>
      </c>
      <c r="B226" s="152"/>
      <c r="C226" s="153"/>
      <c r="D226" s="473"/>
      <c r="E226" s="153"/>
      <c r="F226" s="183" t="s">
        <v>3409</v>
      </c>
      <c r="G226" s="152"/>
      <c r="H226" s="153"/>
      <c r="I226" s="289"/>
      <c r="J226" s="154"/>
      <c r="K226" s="51"/>
      <c r="L226" s="51"/>
      <c r="M226" s="51"/>
      <c r="N226" s="51"/>
      <c r="O226" s="51"/>
      <c r="P226" s="51"/>
      <c r="Q226" s="51"/>
      <c r="R226" s="51"/>
      <c r="S226" s="51"/>
      <c r="T226" s="51"/>
      <c r="U226" s="51"/>
      <c r="V226" s="51"/>
      <c r="W226" s="52" t="str">
        <f t="array" ref="W226">IFERROR(INDEX(Pendencias!$A$2:$O$209,SMALL(IF(Pendencias!$B$2:$B$209=$F$1,ROW(Pendencias!$B$2:$B$209)-1),ROW(A231)),1),"")</f>
        <v/>
      </c>
      <c r="X226" s="52" t="str">
        <f t="array" ref="X226">IFERROR(INDEX(Pendencias!$A$2:$O$209,SMALL(IF(Pendencias!$B$2:$B$209=$F$1,ROW(Pendencias!$B$2:$B$209)-1),ROW(A231)),3),"")</f>
        <v/>
      </c>
      <c r="Y226" s="53" t="str">
        <f t="array" ref="Y226">IFERROR(INDEX(Pendencias!$A$2:$O$209,SMALL(IF(Pendencias!$B$2:$B$209=$F$1,ROW(Pendencias!$B$2:$B$209)-1),ROW(A231)),4),"")</f>
        <v/>
      </c>
      <c r="Z226" s="54" t="str">
        <f t="array" ref="Z226">IFERROR(INDEX(Pendencias!$A$2:$O$209,SMALL(IF(Pendencias!$B$2:$B$209=$F$1,ROW(Pendencias!$B$2:$B$209)-1),ROW(A231)),7),"")</f>
        <v/>
      </c>
      <c r="AA226" s="51" t="str">
        <f t="array" ref="AA226">IF(IFERROR(INDEX(Pendencias!$A$2:$O$209,SMALL(IF(Pendencias!$B$2:$B$209=$F$1,ROW(Pendencias!$B$2:$B$209)-1),ROW(A231)),9),"")=0,"",IFERROR(INDEX(Pendencias!$A$2:$O$209,SMALL(IF(Pendencias!$B$2:$B$209=$F$1,ROW(Pendencias!$B$2:$B$209)-1),ROW(A231)),9),""))</f>
        <v/>
      </c>
    </row>
    <row r="227" ht="19.5" customHeight="1">
      <c r="A227" s="193" t="s">
        <v>3410</v>
      </c>
      <c r="B227" s="152"/>
      <c r="C227" s="153"/>
      <c r="D227" s="165"/>
      <c r="E227" s="153"/>
      <c r="F227" s="290" t="s">
        <v>3411</v>
      </c>
      <c r="G227" s="152"/>
      <c r="H227" s="153"/>
      <c r="I227" s="473"/>
      <c r="J227" s="154"/>
      <c r="K227" s="51"/>
      <c r="L227" s="51"/>
      <c r="M227" s="51"/>
      <c r="N227" s="51"/>
      <c r="O227" s="51"/>
      <c r="P227" s="51"/>
      <c r="Q227" s="51"/>
      <c r="R227" s="51"/>
      <c r="S227" s="51"/>
      <c r="T227" s="51"/>
      <c r="U227" s="51"/>
      <c r="V227" s="51"/>
      <c r="W227" s="52" t="str">
        <f t="array" ref="W227">IFERROR(INDEX(Pendencias!$A$2:$O$209,SMALL(IF(Pendencias!$B$2:$B$209=$F$1,ROW(Pendencias!$B$2:$B$209)-1),ROW(A232)),1),"")</f>
        <v/>
      </c>
      <c r="X227" s="52" t="str">
        <f t="array" ref="X227">IFERROR(INDEX(Pendencias!$A$2:$O$209,SMALL(IF(Pendencias!$B$2:$B$209=$F$1,ROW(Pendencias!$B$2:$B$209)-1),ROW(A232)),3),"")</f>
        <v/>
      </c>
      <c r="Y227" s="53" t="str">
        <f t="array" ref="Y227">IFERROR(INDEX(Pendencias!$A$2:$O$209,SMALL(IF(Pendencias!$B$2:$B$209=$F$1,ROW(Pendencias!$B$2:$B$209)-1),ROW(A232)),4),"")</f>
        <v/>
      </c>
      <c r="Z227" s="54" t="str">
        <f t="array" ref="Z227">IFERROR(INDEX(Pendencias!$A$2:$O$209,SMALL(IF(Pendencias!$B$2:$B$209=$F$1,ROW(Pendencias!$B$2:$B$209)-1),ROW(A232)),7),"")</f>
        <v/>
      </c>
      <c r="AA227" s="51" t="str">
        <f t="array" ref="AA227">IF(IFERROR(INDEX(Pendencias!$A$2:$O$209,SMALL(IF(Pendencias!$B$2:$B$209=$F$1,ROW(Pendencias!$B$2:$B$209)-1),ROW(A232)),9),"")=0,"",IFERROR(INDEX(Pendencias!$A$2:$O$209,SMALL(IF(Pendencias!$B$2:$B$209=$F$1,ROW(Pendencias!$B$2:$B$209)-1),ROW(A232)),9),""))</f>
        <v/>
      </c>
    </row>
    <row r="228" ht="15.75" customHeight="1">
      <c r="A228" s="291" t="s">
        <v>3412</v>
      </c>
      <c r="B228" s="124"/>
      <c r="C228" s="122"/>
      <c r="D228" s="474"/>
      <c r="E228" s="122"/>
      <c r="F228" s="293" t="s">
        <v>3413</v>
      </c>
      <c r="G228" s="124"/>
      <c r="H228" s="122"/>
      <c r="I228" s="474"/>
      <c r="J228" s="157"/>
      <c r="K228" s="51"/>
      <c r="L228" s="51"/>
      <c r="M228" s="51"/>
      <c r="N228" s="51"/>
      <c r="O228" s="51"/>
      <c r="P228" s="51"/>
      <c r="Q228" s="51"/>
      <c r="R228" s="51"/>
      <c r="S228" s="51"/>
      <c r="T228" s="51"/>
      <c r="U228" s="51"/>
      <c r="V228" s="51"/>
      <c r="W228" s="52" t="str">
        <f t="array" ref="W228">IFERROR(INDEX(Pendencias!$A$2:$O$209,SMALL(IF(Pendencias!$B$2:$B$209=$F$1,ROW(Pendencias!$B$2:$B$209)-1),ROW(A233)),1),"")</f>
        <v/>
      </c>
      <c r="X228" s="52" t="str">
        <f t="array" ref="X228">IFERROR(INDEX(Pendencias!$A$2:$O$209,SMALL(IF(Pendencias!$B$2:$B$209=$F$1,ROW(Pendencias!$B$2:$B$209)-1),ROW(A233)),3),"")</f>
        <v/>
      </c>
      <c r="Y228" s="53" t="str">
        <f t="array" ref="Y228">IFERROR(INDEX(Pendencias!$A$2:$O$209,SMALL(IF(Pendencias!$B$2:$B$209=$F$1,ROW(Pendencias!$B$2:$B$209)-1),ROW(A233)),4),"")</f>
        <v/>
      </c>
      <c r="Z228" s="54" t="str">
        <f t="array" ref="Z228">IFERROR(INDEX(Pendencias!$A$2:$O$209,SMALL(IF(Pendencias!$B$2:$B$209=$F$1,ROW(Pendencias!$B$2:$B$209)-1),ROW(A233)),7),"")</f>
        <v/>
      </c>
      <c r="AA228" s="51" t="str">
        <f t="array" ref="AA228">IF(IFERROR(INDEX(Pendencias!$A$2:$O$209,SMALL(IF(Pendencias!$B$2:$B$209=$F$1,ROW(Pendencias!$B$2:$B$209)-1),ROW(A233)),9),"")=0,"",IFERROR(INDEX(Pendencias!$A$2:$O$209,SMALL(IF(Pendencias!$B$2:$B$209=$F$1,ROW(Pendencias!$B$2:$B$209)-1),ROW(A233)),9),""))</f>
        <v/>
      </c>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2" t="str">
        <f t="array" ref="W229">IFERROR(INDEX(Pendencias!$A$2:$O$209,SMALL(IF(Pendencias!$B$2:$B$209=$F$1,ROW(Pendencias!$B$2:$B$209)-1),ROW(A234)),1),"")</f>
        <v/>
      </c>
      <c r="X229" s="52" t="str">
        <f t="array" ref="X229">IFERROR(INDEX(Pendencias!$A$2:$O$209,SMALL(IF(Pendencias!$B$2:$B$209=$F$1,ROW(Pendencias!$B$2:$B$209)-1),ROW(A234)),3),"")</f>
        <v/>
      </c>
      <c r="Y229" s="53" t="str">
        <f t="array" ref="Y229">IFERROR(INDEX(Pendencias!$A$2:$O$209,SMALL(IF(Pendencias!$B$2:$B$209=$F$1,ROW(Pendencias!$B$2:$B$209)-1),ROW(A234)),4),"")</f>
        <v/>
      </c>
      <c r="Z229" s="54" t="str">
        <f t="array" ref="Z229">IFERROR(INDEX(Pendencias!$A$2:$O$209,SMALL(IF(Pendencias!$B$2:$B$209=$F$1,ROW(Pendencias!$B$2:$B$209)-1),ROW(A234)),7),"")</f>
        <v/>
      </c>
      <c r="AA229" s="51" t="str">
        <f t="array" ref="AA229">IF(IFERROR(INDEX(Pendencias!$A$2:$O$209,SMALL(IF(Pendencias!$B$2:$B$209=$F$1,ROW(Pendencias!$B$2:$B$209)-1),ROW(A234)),9),"")=0,"",IFERROR(INDEX(Pendencias!$A$2:$O$209,SMALL(IF(Pendencias!$B$2:$B$209=$F$1,ROW(Pendencias!$B$2:$B$209)-1),ROW(A234)),9),""))</f>
        <v/>
      </c>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2" t="str">
        <f t="array" ref="W230">IFERROR(INDEX(Pendencias!$A$2:$O$209,SMALL(IF(Pendencias!$B$2:$B$209=$F$1,ROW(Pendencias!$B$2:$B$209)-1),ROW(A235)),1),"")</f>
        <v/>
      </c>
      <c r="X230" s="52" t="str">
        <f t="array" ref="X230">IFERROR(INDEX(Pendencias!$A$2:$O$209,SMALL(IF(Pendencias!$B$2:$B$209=$F$1,ROW(Pendencias!$B$2:$B$209)-1),ROW(A235)),3),"")</f>
        <v/>
      </c>
      <c r="Y230" s="53" t="str">
        <f t="array" ref="Y230">IFERROR(INDEX(Pendencias!$A$2:$O$209,SMALL(IF(Pendencias!$B$2:$B$209=$F$1,ROW(Pendencias!$B$2:$B$209)-1),ROW(A235)),4),"")</f>
        <v/>
      </c>
      <c r="Z230" s="54" t="str">
        <f t="array" ref="Z230">IFERROR(INDEX(Pendencias!$A$2:$O$209,SMALL(IF(Pendencias!$B$2:$B$209=$F$1,ROW(Pendencias!$B$2:$B$209)-1),ROW(A235)),7),"")</f>
        <v/>
      </c>
      <c r="AA230" s="51" t="str">
        <f t="array" ref="AA230">IF(IFERROR(INDEX(Pendencias!$A$2:$O$209,SMALL(IF(Pendencias!$B$2:$B$209=$F$1,ROW(Pendencias!$B$2:$B$209)-1),ROW(A235)),9),"")=0,"",IFERROR(INDEX(Pendencias!$A$2:$O$209,SMALL(IF(Pendencias!$B$2:$B$209=$F$1,ROW(Pendencias!$B$2:$B$209)-1),ROW(A235)),9),""))</f>
        <v/>
      </c>
    </row>
    <row r="231" ht="15.75" customHeight="1">
      <c r="A231" s="175" t="s">
        <v>3324</v>
      </c>
      <c r="B231" s="84"/>
      <c r="C231" s="84"/>
      <c r="D231" s="84"/>
      <c r="E231" s="85"/>
      <c r="F231" s="176"/>
      <c r="G231" s="177" t="str">
        <f>F1</f>
        <v>AXYS039</v>
      </c>
      <c r="H231" s="84"/>
      <c r="I231" s="85"/>
      <c r="J231" s="178"/>
      <c r="K231" s="51"/>
      <c r="L231" s="51"/>
      <c r="M231" s="51"/>
      <c r="N231" s="51"/>
      <c r="O231" s="51"/>
      <c r="P231" s="51"/>
      <c r="Q231" s="51"/>
      <c r="R231" s="51"/>
      <c r="S231" s="51"/>
      <c r="T231" s="51"/>
      <c r="U231" s="51"/>
      <c r="V231" s="51"/>
      <c r="W231" s="52" t="str">
        <f t="array" ref="W231">IFERROR(INDEX(Pendencias!$A$2:$O$209,SMALL(IF(Pendencias!$B$2:$B$209=$F$1,ROW(Pendencias!$B$2:$B$209)-1),ROW(A236)),1),"")</f>
        <v/>
      </c>
      <c r="X231" s="52" t="str">
        <f t="array" ref="X231">IFERROR(INDEX(Pendencias!$A$2:$O$209,SMALL(IF(Pendencias!$B$2:$B$209=$F$1,ROW(Pendencias!$B$2:$B$209)-1),ROW(A236)),3),"")</f>
        <v/>
      </c>
      <c r="Y231" s="53" t="str">
        <f t="array" ref="Y231">IFERROR(INDEX(Pendencias!$A$2:$O$209,SMALL(IF(Pendencias!$B$2:$B$209=$F$1,ROW(Pendencias!$B$2:$B$209)-1),ROW(A236)),4),"")</f>
        <v/>
      </c>
      <c r="Z231" s="54" t="str">
        <f t="array" ref="Z231">IFERROR(INDEX(Pendencias!$A$2:$O$209,SMALL(IF(Pendencias!$B$2:$B$209=$F$1,ROW(Pendencias!$B$2:$B$209)-1),ROW(A236)),7),"")</f>
        <v/>
      </c>
      <c r="AA231" s="51" t="str">
        <f t="array" ref="AA231">IF(IFERROR(INDEX(Pendencias!$A$2:$O$209,SMALL(IF(Pendencias!$B$2:$B$209=$F$1,ROW(Pendencias!$B$2:$B$209)-1),ROW(A236)),9),"")=0,"",IFERROR(INDEX(Pendencias!$A$2:$O$209,SMALL(IF(Pendencias!$B$2:$B$209=$F$1,ROW(Pendencias!$B$2:$B$209)-1),ROW(A236)),9),""))</f>
        <v/>
      </c>
    </row>
    <row r="232" ht="15.75" customHeight="1">
      <c r="A232" s="294" t="s">
        <v>3414</v>
      </c>
      <c r="B232" s="146"/>
      <c r="C232" s="146"/>
      <c r="D232" s="146"/>
      <c r="E232" s="146"/>
      <c r="F232" s="146"/>
      <c r="G232" s="146"/>
      <c r="H232" s="146"/>
      <c r="I232" s="146"/>
      <c r="J232" s="148"/>
      <c r="K232" s="51"/>
      <c r="L232" s="51"/>
      <c r="M232" s="51"/>
      <c r="N232" s="51"/>
      <c r="O232" s="51"/>
      <c r="P232" s="51"/>
      <c r="Q232" s="51"/>
      <c r="R232" s="51"/>
      <c r="S232" s="51"/>
      <c r="T232" s="51"/>
      <c r="U232" s="51"/>
      <c r="V232" s="51"/>
      <c r="W232" s="52" t="str">
        <f t="array" ref="W232">IFERROR(INDEX(Pendencias!$A$2:$O$209,SMALL(IF(Pendencias!$B$2:$B$209=$F$1,ROW(Pendencias!$B$2:$B$209)-1),ROW(A237)),1),"")</f>
        <v/>
      </c>
      <c r="X232" s="52" t="str">
        <f t="array" ref="X232">IFERROR(INDEX(Pendencias!$A$2:$O$209,SMALL(IF(Pendencias!$B$2:$B$209=$F$1,ROW(Pendencias!$B$2:$B$209)-1),ROW(A237)),3),"")</f>
        <v/>
      </c>
      <c r="Y232" s="53" t="str">
        <f t="array" ref="Y232">IFERROR(INDEX(Pendencias!$A$2:$O$209,SMALL(IF(Pendencias!$B$2:$B$209=$F$1,ROW(Pendencias!$B$2:$B$209)-1),ROW(A237)),4),"")</f>
        <v/>
      </c>
      <c r="Z232" s="54" t="str">
        <f t="array" ref="Z232">IFERROR(INDEX(Pendencias!$A$2:$O$209,SMALL(IF(Pendencias!$B$2:$B$209=$F$1,ROW(Pendencias!$B$2:$B$209)-1),ROW(A237)),7),"")</f>
        <v/>
      </c>
      <c r="AA232" s="51" t="str">
        <f t="array" ref="AA232">IF(IFERROR(INDEX(Pendencias!$A$2:$O$209,SMALL(IF(Pendencias!$B$2:$B$209=$F$1,ROW(Pendencias!$B$2:$B$209)-1),ROW(A237)),9),"")=0,"",IFERROR(INDEX(Pendencias!$A$2:$O$209,SMALL(IF(Pendencias!$B$2:$B$209=$F$1,ROW(Pendencias!$B$2:$B$209)-1),ROW(A237)),9),""))</f>
        <v/>
      </c>
    </row>
    <row r="233" ht="15.75" customHeight="1">
      <c r="A233" s="475"/>
      <c r="B233" s="296"/>
      <c r="C233" s="296"/>
      <c r="D233" s="296"/>
      <c r="E233" s="296"/>
      <c r="F233" s="296"/>
      <c r="G233" s="296"/>
      <c r="H233" s="296"/>
      <c r="I233" s="296"/>
      <c r="J233" s="297"/>
      <c r="K233" s="51"/>
      <c r="L233" s="51"/>
      <c r="M233" s="51"/>
      <c r="N233" s="51"/>
      <c r="O233" s="51"/>
      <c r="P233" s="51"/>
      <c r="Q233" s="51"/>
      <c r="R233" s="51"/>
      <c r="S233" s="51"/>
      <c r="T233" s="51"/>
      <c r="U233" s="51"/>
      <c r="V233" s="51"/>
      <c r="W233" s="52" t="str">
        <f t="array" ref="W233">IFERROR(INDEX(Pendencias!$A$2:$O$209,SMALL(IF(Pendencias!$B$2:$B$209=$F$1,ROW(Pendencias!$B$2:$B$209)-1),ROW(A238)),1),"")</f>
        <v/>
      </c>
      <c r="X233" s="52" t="str">
        <f t="array" ref="X233">IFERROR(INDEX(Pendencias!$A$2:$O$209,SMALL(IF(Pendencias!$B$2:$B$209=$F$1,ROW(Pendencias!$B$2:$B$209)-1),ROW(A238)),3),"")</f>
        <v/>
      </c>
      <c r="Y233" s="53" t="str">
        <f t="array" ref="Y233">IFERROR(INDEX(Pendencias!$A$2:$O$209,SMALL(IF(Pendencias!$B$2:$B$209=$F$1,ROW(Pendencias!$B$2:$B$209)-1),ROW(A238)),4),"")</f>
        <v/>
      </c>
      <c r="Z233" s="54" t="str">
        <f t="array" ref="Z233">IFERROR(INDEX(Pendencias!$A$2:$O$209,SMALL(IF(Pendencias!$B$2:$B$209=$F$1,ROW(Pendencias!$B$2:$B$209)-1),ROW(A238)),7),"")</f>
        <v/>
      </c>
      <c r="AA233" s="51" t="str">
        <f t="array" ref="AA233">IF(IFERROR(INDEX(Pendencias!$A$2:$O$209,SMALL(IF(Pendencias!$B$2:$B$209=$F$1,ROW(Pendencias!$B$2:$B$209)-1),ROW(A238)),9),"")=0,"",IFERROR(INDEX(Pendencias!$A$2:$O$209,SMALL(IF(Pendencias!$B$2:$B$209=$F$1,ROW(Pendencias!$B$2:$B$209)-1),ROW(A238)),9),""))</f>
        <v/>
      </c>
    </row>
    <row r="234" ht="15.75" customHeight="1">
      <c r="A234" s="149"/>
      <c r="J234" s="119"/>
      <c r="K234" s="51"/>
      <c r="L234" s="51"/>
      <c r="M234" s="51"/>
      <c r="N234" s="51"/>
      <c r="O234" s="51"/>
      <c r="P234" s="51"/>
      <c r="Q234" s="51"/>
      <c r="R234" s="51"/>
      <c r="S234" s="51"/>
      <c r="T234" s="51"/>
      <c r="U234" s="51"/>
      <c r="V234" s="51"/>
      <c r="W234" s="52" t="str">
        <f t="array" ref="W234">IFERROR(INDEX(Pendencias!$A$2:$O$209,SMALL(IF(Pendencias!$B$2:$B$209=$F$1,ROW(Pendencias!$B$2:$B$209)-1),ROW(A239)),1),"")</f>
        <v/>
      </c>
      <c r="X234" s="52" t="str">
        <f t="array" ref="X234">IFERROR(INDEX(Pendencias!$A$2:$O$209,SMALL(IF(Pendencias!$B$2:$B$209=$F$1,ROW(Pendencias!$B$2:$B$209)-1),ROW(A239)),3),"")</f>
        <v/>
      </c>
      <c r="Y234" s="53" t="str">
        <f t="array" ref="Y234">IFERROR(INDEX(Pendencias!$A$2:$O$209,SMALL(IF(Pendencias!$B$2:$B$209=$F$1,ROW(Pendencias!$B$2:$B$209)-1),ROW(A239)),4),"")</f>
        <v/>
      </c>
      <c r="Z234" s="54" t="str">
        <f t="array" ref="Z234">IFERROR(INDEX(Pendencias!$A$2:$O$209,SMALL(IF(Pendencias!$B$2:$B$209=$F$1,ROW(Pendencias!$B$2:$B$209)-1),ROW(A239)),7),"")</f>
        <v/>
      </c>
      <c r="AA234" s="51" t="str">
        <f t="array" ref="AA234">IF(IFERROR(INDEX(Pendencias!$A$2:$O$209,SMALL(IF(Pendencias!$B$2:$B$209=$F$1,ROW(Pendencias!$B$2:$B$209)-1),ROW(A239)),9),"")=0,"",IFERROR(INDEX(Pendencias!$A$2:$O$209,SMALL(IF(Pendencias!$B$2:$B$209=$F$1,ROW(Pendencias!$B$2:$B$209)-1),ROW(A239)),9),""))</f>
        <v/>
      </c>
    </row>
    <row r="235" ht="15.75" customHeight="1">
      <c r="A235" s="149"/>
      <c r="J235" s="119"/>
      <c r="K235" s="51"/>
      <c r="L235" s="51"/>
      <c r="M235" s="51"/>
      <c r="N235" s="51"/>
      <c r="O235" s="51"/>
      <c r="P235" s="51"/>
      <c r="Q235" s="51"/>
      <c r="R235" s="51"/>
      <c r="S235" s="51"/>
      <c r="T235" s="51"/>
      <c r="U235" s="51"/>
      <c r="V235" s="51"/>
      <c r="W235" s="52" t="str">
        <f t="array" ref="W235">IFERROR(INDEX(Pendencias!$A$2:$O$209,SMALL(IF(Pendencias!$B$2:$B$209=$F$1,ROW(Pendencias!$B$2:$B$209)-1),ROW(A240)),1),"")</f>
        <v/>
      </c>
      <c r="X235" s="52" t="str">
        <f t="array" ref="X235">IFERROR(INDEX(Pendencias!$A$2:$O$209,SMALL(IF(Pendencias!$B$2:$B$209=$F$1,ROW(Pendencias!$B$2:$B$209)-1),ROW(A240)),3),"")</f>
        <v/>
      </c>
      <c r="Y235" s="53" t="str">
        <f t="array" ref="Y235">IFERROR(INDEX(Pendencias!$A$2:$O$209,SMALL(IF(Pendencias!$B$2:$B$209=$F$1,ROW(Pendencias!$B$2:$B$209)-1),ROW(A240)),4),"")</f>
        <v/>
      </c>
      <c r="Z235" s="54" t="str">
        <f t="array" ref="Z235">IFERROR(INDEX(Pendencias!$A$2:$O$209,SMALL(IF(Pendencias!$B$2:$B$209=$F$1,ROW(Pendencias!$B$2:$B$209)-1),ROW(A240)),7),"")</f>
        <v/>
      </c>
      <c r="AA235" s="51" t="str">
        <f t="array" ref="AA235">IF(IFERROR(INDEX(Pendencias!$A$2:$O$209,SMALL(IF(Pendencias!$B$2:$B$209=$F$1,ROW(Pendencias!$B$2:$B$209)-1),ROW(A240)),9),"")=0,"",IFERROR(INDEX(Pendencias!$A$2:$O$209,SMALL(IF(Pendencias!$B$2:$B$209=$F$1,ROW(Pendencias!$B$2:$B$209)-1),ROW(A240)),9),""))</f>
        <v/>
      </c>
    </row>
    <row r="236" ht="15.75" customHeight="1">
      <c r="A236" s="149"/>
      <c r="J236" s="119"/>
      <c r="K236" s="51"/>
      <c r="L236" s="51"/>
      <c r="M236" s="51"/>
      <c r="N236" s="51"/>
      <c r="O236" s="51"/>
      <c r="P236" s="51"/>
      <c r="Q236" s="51"/>
      <c r="R236" s="51"/>
      <c r="S236" s="51"/>
      <c r="T236" s="51"/>
      <c r="U236" s="51"/>
      <c r="V236" s="51"/>
      <c r="W236" s="52" t="str">
        <f t="array" ref="W236">IFERROR(INDEX(Pendencias!$A$2:$O$209,SMALL(IF(Pendencias!$B$2:$B$209=$F$1,ROW(Pendencias!$B$2:$B$209)-1),ROW(A241)),1),"")</f>
        <v/>
      </c>
      <c r="X236" s="52" t="str">
        <f t="array" ref="X236">IFERROR(INDEX(Pendencias!$A$2:$O$209,SMALL(IF(Pendencias!$B$2:$B$209=$F$1,ROW(Pendencias!$B$2:$B$209)-1),ROW(A241)),3),"")</f>
        <v/>
      </c>
      <c r="Y236" s="53" t="str">
        <f t="array" ref="Y236">IFERROR(INDEX(Pendencias!$A$2:$O$209,SMALL(IF(Pendencias!$B$2:$B$209=$F$1,ROW(Pendencias!$B$2:$B$209)-1),ROW(A241)),4),"")</f>
        <v/>
      </c>
      <c r="Z236" s="54" t="str">
        <f t="array" ref="Z236">IFERROR(INDEX(Pendencias!$A$2:$O$209,SMALL(IF(Pendencias!$B$2:$B$209=$F$1,ROW(Pendencias!$B$2:$B$209)-1),ROW(A241)),7),"")</f>
        <v/>
      </c>
      <c r="AA236" s="51" t="str">
        <f t="array" ref="AA236">IF(IFERROR(INDEX(Pendencias!$A$2:$O$209,SMALL(IF(Pendencias!$B$2:$B$209=$F$1,ROW(Pendencias!$B$2:$B$209)-1),ROW(A241)),9),"")=0,"",IFERROR(INDEX(Pendencias!$A$2:$O$209,SMALL(IF(Pendencias!$B$2:$B$209=$F$1,ROW(Pendencias!$B$2:$B$209)-1),ROW(A241)),9),""))</f>
        <v/>
      </c>
    </row>
    <row r="237" ht="15.75" customHeight="1">
      <c r="A237" s="149"/>
      <c r="J237" s="119"/>
      <c r="K237" s="51"/>
      <c r="L237" s="51"/>
      <c r="M237" s="51"/>
      <c r="N237" s="51"/>
      <c r="O237" s="51"/>
      <c r="P237" s="51"/>
      <c r="Q237" s="51"/>
      <c r="R237" s="51"/>
      <c r="S237" s="51"/>
      <c r="T237" s="51"/>
      <c r="U237" s="51"/>
      <c r="V237" s="51"/>
      <c r="W237" s="52" t="str">
        <f t="array" ref="W237">IFERROR(INDEX(Pendencias!$A$2:$O$209,SMALL(IF(Pendencias!$B$2:$B$209=$F$1,ROW(Pendencias!$B$2:$B$209)-1),ROW(A242)),1),"")</f>
        <v/>
      </c>
      <c r="X237" s="52" t="str">
        <f t="array" ref="X237">IFERROR(INDEX(Pendencias!$A$2:$O$209,SMALL(IF(Pendencias!$B$2:$B$209=$F$1,ROW(Pendencias!$B$2:$B$209)-1),ROW(A242)),3),"")</f>
        <v/>
      </c>
      <c r="Y237" s="53" t="str">
        <f t="array" ref="Y237">IFERROR(INDEX(Pendencias!$A$2:$O$209,SMALL(IF(Pendencias!$B$2:$B$209=$F$1,ROW(Pendencias!$B$2:$B$209)-1),ROW(A242)),4),"")</f>
        <v/>
      </c>
      <c r="Z237" s="54" t="str">
        <f t="array" ref="Z237">IFERROR(INDEX(Pendencias!$A$2:$O$209,SMALL(IF(Pendencias!$B$2:$B$209=$F$1,ROW(Pendencias!$B$2:$B$209)-1),ROW(A242)),7),"")</f>
        <v/>
      </c>
      <c r="AA237" s="51" t="str">
        <f t="array" ref="AA237">IF(IFERROR(INDEX(Pendencias!$A$2:$O$209,SMALL(IF(Pendencias!$B$2:$B$209=$F$1,ROW(Pendencias!$B$2:$B$209)-1),ROW(A242)),9),"")=0,"",IFERROR(INDEX(Pendencias!$A$2:$O$209,SMALL(IF(Pendencias!$B$2:$B$209=$F$1,ROW(Pendencias!$B$2:$B$209)-1),ROW(A242)),9),""))</f>
        <v/>
      </c>
    </row>
    <row r="238" ht="15.75" customHeight="1">
      <c r="A238" s="149"/>
      <c r="J238" s="119"/>
      <c r="K238" s="51"/>
      <c r="L238" s="51"/>
      <c r="M238" s="51"/>
      <c r="N238" s="51"/>
      <c r="O238" s="51"/>
      <c r="P238" s="51"/>
      <c r="Q238" s="51"/>
      <c r="R238" s="51"/>
      <c r="S238" s="51"/>
      <c r="T238" s="51"/>
      <c r="U238" s="51"/>
      <c r="V238" s="51"/>
      <c r="W238" s="52" t="str">
        <f t="array" ref="W238">IFERROR(INDEX(Pendencias!$A$2:$O$209,SMALL(IF(Pendencias!$B$2:$B$209=$F$1,ROW(Pendencias!$B$2:$B$209)-1),ROW(A243)),1),"")</f>
        <v/>
      </c>
      <c r="X238" s="52" t="str">
        <f t="array" ref="X238">IFERROR(INDEX(Pendencias!$A$2:$O$209,SMALL(IF(Pendencias!$B$2:$B$209=$F$1,ROW(Pendencias!$B$2:$B$209)-1),ROW(A243)),3),"")</f>
        <v/>
      </c>
      <c r="Y238" s="53" t="str">
        <f t="array" ref="Y238">IFERROR(INDEX(Pendencias!$A$2:$O$209,SMALL(IF(Pendencias!$B$2:$B$209=$F$1,ROW(Pendencias!$B$2:$B$209)-1),ROW(A243)),4),"")</f>
        <v/>
      </c>
      <c r="Z238" s="54" t="str">
        <f t="array" ref="Z238">IFERROR(INDEX(Pendencias!$A$2:$O$209,SMALL(IF(Pendencias!$B$2:$B$209=$F$1,ROW(Pendencias!$B$2:$B$209)-1),ROW(A243)),7),"")</f>
        <v/>
      </c>
      <c r="AA238" s="51" t="str">
        <f t="array" ref="AA238">IF(IFERROR(INDEX(Pendencias!$A$2:$O$209,SMALL(IF(Pendencias!$B$2:$B$209=$F$1,ROW(Pendencias!$B$2:$B$209)-1),ROW(A243)),9),"")=0,"",IFERROR(INDEX(Pendencias!$A$2:$O$209,SMALL(IF(Pendencias!$B$2:$B$209=$F$1,ROW(Pendencias!$B$2:$B$209)-1),ROW(A243)),9),""))</f>
        <v/>
      </c>
    </row>
    <row r="239" ht="15.75" customHeight="1">
      <c r="A239" s="149"/>
      <c r="J239" s="119"/>
      <c r="K239" s="51"/>
      <c r="L239" s="51"/>
      <c r="M239" s="51"/>
      <c r="N239" s="51"/>
      <c r="O239" s="51"/>
      <c r="P239" s="51"/>
      <c r="Q239" s="51"/>
      <c r="R239" s="51"/>
      <c r="S239" s="51"/>
      <c r="T239" s="51"/>
      <c r="U239" s="51"/>
      <c r="V239" s="51"/>
      <c r="W239" s="52" t="str">
        <f t="array" ref="W239">IFERROR(INDEX(Pendencias!$A$2:$O$209,SMALL(IF(Pendencias!$B$2:$B$209=$F$1,ROW(Pendencias!$B$2:$B$209)-1),ROW(A244)),1),"")</f>
        <v/>
      </c>
      <c r="X239" s="52" t="str">
        <f t="array" ref="X239">IFERROR(INDEX(Pendencias!$A$2:$O$209,SMALL(IF(Pendencias!$B$2:$B$209=$F$1,ROW(Pendencias!$B$2:$B$209)-1),ROW(A244)),3),"")</f>
        <v/>
      </c>
      <c r="Y239" s="53" t="str">
        <f t="array" ref="Y239">IFERROR(INDEX(Pendencias!$A$2:$O$209,SMALL(IF(Pendencias!$B$2:$B$209=$F$1,ROW(Pendencias!$B$2:$B$209)-1),ROW(A244)),4),"")</f>
        <v/>
      </c>
      <c r="Z239" s="54" t="str">
        <f t="array" ref="Z239">IFERROR(INDEX(Pendencias!$A$2:$O$209,SMALL(IF(Pendencias!$B$2:$B$209=$F$1,ROW(Pendencias!$B$2:$B$209)-1),ROW(A244)),7),"")</f>
        <v/>
      </c>
      <c r="AA239" s="51" t="str">
        <f t="array" ref="AA239">IF(IFERROR(INDEX(Pendencias!$A$2:$O$209,SMALL(IF(Pendencias!$B$2:$B$209=$F$1,ROW(Pendencias!$B$2:$B$209)-1),ROW(A244)),9),"")=0,"",IFERROR(INDEX(Pendencias!$A$2:$O$209,SMALL(IF(Pendencias!$B$2:$B$209=$F$1,ROW(Pendencias!$B$2:$B$209)-1),ROW(A244)),9),""))</f>
        <v/>
      </c>
    </row>
    <row r="240" ht="15.75" customHeight="1">
      <c r="A240" s="149"/>
      <c r="J240" s="119"/>
      <c r="K240" s="51"/>
      <c r="L240" s="51"/>
      <c r="M240" s="51"/>
      <c r="N240" s="51"/>
      <c r="O240" s="51"/>
      <c r="P240" s="51"/>
      <c r="Q240" s="51"/>
      <c r="R240" s="51"/>
      <c r="S240" s="51"/>
      <c r="T240" s="51"/>
      <c r="U240" s="51"/>
      <c r="V240" s="51"/>
      <c r="W240" s="52" t="str">
        <f t="array" ref="W240">IFERROR(INDEX(Pendencias!$A$2:$O$209,SMALL(IF(Pendencias!$B$2:$B$209=$F$1,ROW(Pendencias!$B$2:$B$209)-1),ROW(A245)),1),"")</f>
        <v/>
      </c>
      <c r="X240" s="52" t="str">
        <f t="array" ref="X240">IFERROR(INDEX(Pendencias!$A$2:$O$209,SMALL(IF(Pendencias!$B$2:$B$209=$F$1,ROW(Pendencias!$B$2:$B$209)-1),ROW(A245)),3),"")</f>
        <v/>
      </c>
      <c r="Y240" s="53" t="str">
        <f t="array" ref="Y240">IFERROR(INDEX(Pendencias!$A$2:$O$209,SMALL(IF(Pendencias!$B$2:$B$209=$F$1,ROW(Pendencias!$B$2:$B$209)-1),ROW(A245)),4),"")</f>
        <v/>
      </c>
      <c r="Z240" s="54" t="str">
        <f t="array" ref="Z240">IFERROR(INDEX(Pendencias!$A$2:$O$209,SMALL(IF(Pendencias!$B$2:$B$209=$F$1,ROW(Pendencias!$B$2:$B$209)-1),ROW(A245)),7),"")</f>
        <v/>
      </c>
      <c r="AA240" s="51" t="str">
        <f t="array" ref="AA240">IF(IFERROR(INDEX(Pendencias!$A$2:$O$209,SMALL(IF(Pendencias!$B$2:$B$209=$F$1,ROW(Pendencias!$B$2:$B$209)-1),ROW(A245)),9),"")=0,"",IFERROR(INDEX(Pendencias!$A$2:$O$209,SMALL(IF(Pendencias!$B$2:$B$209=$F$1,ROW(Pendencias!$B$2:$B$209)-1),ROW(A245)),9),""))</f>
        <v/>
      </c>
    </row>
    <row r="241" ht="15.75" customHeight="1">
      <c r="A241" s="149"/>
      <c r="J241" s="119"/>
      <c r="K241" s="51"/>
      <c r="L241" s="51"/>
      <c r="M241" s="51"/>
      <c r="N241" s="51"/>
      <c r="O241" s="51"/>
      <c r="P241" s="51"/>
      <c r="Q241" s="51"/>
      <c r="R241" s="51"/>
      <c r="S241" s="51"/>
      <c r="T241" s="51"/>
      <c r="U241" s="51"/>
      <c r="V241" s="51"/>
      <c r="W241" s="52" t="str">
        <f t="array" ref="W241">IFERROR(INDEX(Pendencias!$A$2:$O$209,SMALL(IF(Pendencias!$B$2:$B$209=$F$1,ROW(Pendencias!$B$2:$B$209)-1),ROW(A246)),1),"")</f>
        <v/>
      </c>
      <c r="X241" s="52" t="str">
        <f t="array" ref="X241">IFERROR(INDEX(Pendencias!$A$2:$O$209,SMALL(IF(Pendencias!$B$2:$B$209=$F$1,ROW(Pendencias!$B$2:$B$209)-1),ROW(A246)),3),"")</f>
        <v/>
      </c>
      <c r="Y241" s="53" t="str">
        <f t="array" ref="Y241">IFERROR(INDEX(Pendencias!$A$2:$O$209,SMALL(IF(Pendencias!$B$2:$B$209=$F$1,ROW(Pendencias!$B$2:$B$209)-1),ROW(A246)),4),"")</f>
        <v/>
      </c>
      <c r="Z241" s="54" t="str">
        <f t="array" ref="Z241">IFERROR(INDEX(Pendencias!$A$2:$O$209,SMALL(IF(Pendencias!$B$2:$B$209=$F$1,ROW(Pendencias!$B$2:$B$209)-1),ROW(A246)),7),"")</f>
        <v/>
      </c>
      <c r="AA241" s="51" t="str">
        <f t="array" ref="AA241">IF(IFERROR(INDEX(Pendencias!$A$2:$O$209,SMALL(IF(Pendencias!$B$2:$B$209=$F$1,ROW(Pendencias!$B$2:$B$209)-1),ROW(A246)),9),"")=0,"",IFERROR(INDEX(Pendencias!$A$2:$O$209,SMALL(IF(Pendencias!$B$2:$B$209=$F$1,ROW(Pendencias!$B$2:$B$209)-1),ROW(A246)),9),""))</f>
        <v/>
      </c>
    </row>
    <row r="242" ht="15.75" customHeight="1">
      <c r="A242" s="149"/>
      <c r="J242" s="119"/>
      <c r="K242" s="51"/>
      <c r="L242" s="51"/>
      <c r="M242" s="51"/>
      <c r="N242" s="51"/>
      <c r="O242" s="51"/>
      <c r="P242" s="51"/>
      <c r="Q242" s="51"/>
      <c r="R242" s="51"/>
      <c r="S242" s="51"/>
      <c r="T242" s="51"/>
      <c r="U242" s="51"/>
      <c r="V242" s="51"/>
      <c r="W242" s="52" t="str">
        <f t="array" ref="W242">IFERROR(INDEX(Pendencias!$A$2:$O$209,SMALL(IF(Pendencias!$B$2:$B$209=$F$1,ROW(Pendencias!$B$2:$B$209)-1),ROW(A247)),1),"")</f>
        <v/>
      </c>
      <c r="X242" s="52" t="str">
        <f t="array" ref="X242">IFERROR(INDEX(Pendencias!$A$2:$O$209,SMALL(IF(Pendencias!$B$2:$B$209=$F$1,ROW(Pendencias!$B$2:$B$209)-1),ROW(A247)),3),"")</f>
        <v/>
      </c>
      <c r="Y242" s="53" t="str">
        <f t="array" ref="Y242">IFERROR(INDEX(Pendencias!$A$2:$O$209,SMALL(IF(Pendencias!$B$2:$B$209=$F$1,ROW(Pendencias!$B$2:$B$209)-1),ROW(A247)),4),"")</f>
        <v/>
      </c>
      <c r="Z242" s="54" t="str">
        <f t="array" ref="Z242">IFERROR(INDEX(Pendencias!$A$2:$O$209,SMALL(IF(Pendencias!$B$2:$B$209=$F$1,ROW(Pendencias!$B$2:$B$209)-1),ROW(A247)),7),"")</f>
        <v/>
      </c>
      <c r="AA242" s="51" t="str">
        <f t="array" ref="AA242">IF(IFERROR(INDEX(Pendencias!$A$2:$O$209,SMALL(IF(Pendencias!$B$2:$B$209=$F$1,ROW(Pendencias!$B$2:$B$209)-1),ROW(A247)),9),"")=0,"",IFERROR(INDEX(Pendencias!$A$2:$O$209,SMALL(IF(Pendencias!$B$2:$B$209=$F$1,ROW(Pendencias!$B$2:$B$209)-1),ROW(A247)),9),""))</f>
        <v/>
      </c>
    </row>
    <row r="243" ht="15.75" customHeight="1">
      <c r="A243" s="149"/>
      <c r="J243" s="119"/>
      <c r="K243" s="51"/>
      <c r="L243" s="51"/>
      <c r="M243" s="51"/>
      <c r="N243" s="51"/>
      <c r="O243" s="51"/>
      <c r="P243" s="51"/>
      <c r="Q243" s="51"/>
      <c r="R243" s="51"/>
      <c r="S243" s="51"/>
      <c r="T243" s="51"/>
      <c r="U243" s="51"/>
      <c r="V243" s="51"/>
      <c r="W243" s="52" t="str">
        <f t="array" ref="W243">IFERROR(INDEX(Pendencias!$A$2:$O$209,SMALL(IF(Pendencias!$B$2:$B$209=$F$1,ROW(Pendencias!$B$2:$B$209)-1),ROW(A248)),1),"")</f>
        <v/>
      </c>
      <c r="X243" s="52" t="str">
        <f t="array" ref="X243">IFERROR(INDEX(Pendencias!$A$2:$O$209,SMALL(IF(Pendencias!$B$2:$B$209=$F$1,ROW(Pendencias!$B$2:$B$209)-1),ROW(A248)),3),"")</f>
        <v/>
      </c>
      <c r="Y243" s="53" t="str">
        <f t="array" ref="Y243">IFERROR(INDEX(Pendencias!$A$2:$O$209,SMALL(IF(Pendencias!$B$2:$B$209=$F$1,ROW(Pendencias!$B$2:$B$209)-1),ROW(A248)),4),"")</f>
        <v/>
      </c>
      <c r="Z243" s="54" t="str">
        <f t="array" ref="Z243">IFERROR(INDEX(Pendencias!$A$2:$O$209,SMALL(IF(Pendencias!$B$2:$B$209=$F$1,ROW(Pendencias!$B$2:$B$209)-1),ROW(A248)),7),"")</f>
        <v/>
      </c>
      <c r="AA243" s="51" t="str">
        <f t="array" ref="AA243">IF(IFERROR(INDEX(Pendencias!$A$2:$O$209,SMALL(IF(Pendencias!$B$2:$B$209=$F$1,ROW(Pendencias!$B$2:$B$209)-1),ROW(A248)),9),"")=0,"",IFERROR(INDEX(Pendencias!$A$2:$O$209,SMALL(IF(Pendencias!$B$2:$B$209=$F$1,ROW(Pendencias!$B$2:$B$209)-1),ROW(A248)),9),""))</f>
        <v/>
      </c>
    </row>
    <row r="244" ht="15.75" customHeight="1">
      <c r="A244" s="149"/>
      <c r="J244" s="119"/>
      <c r="K244" s="51"/>
      <c r="L244" s="51"/>
      <c r="M244" s="51"/>
      <c r="N244" s="51"/>
      <c r="O244" s="51"/>
      <c r="P244" s="51"/>
      <c r="Q244" s="51"/>
      <c r="R244" s="51"/>
      <c r="S244" s="51"/>
      <c r="T244" s="51"/>
      <c r="U244" s="51"/>
      <c r="V244" s="51"/>
      <c r="W244" s="52" t="str">
        <f t="array" ref="W244">IFERROR(INDEX(Pendencias!$A$2:$O$209,SMALL(IF(Pendencias!$B$2:$B$209=$F$1,ROW(Pendencias!$B$2:$B$209)-1),ROW(A249)),1),"")</f>
        <v/>
      </c>
      <c r="X244" s="52" t="str">
        <f t="array" ref="X244">IFERROR(INDEX(Pendencias!$A$2:$O$209,SMALL(IF(Pendencias!$B$2:$B$209=$F$1,ROW(Pendencias!$B$2:$B$209)-1),ROW(A249)),3),"")</f>
        <v/>
      </c>
      <c r="Y244" s="53" t="str">
        <f t="array" ref="Y244">IFERROR(INDEX(Pendencias!$A$2:$O$209,SMALL(IF(Pendencias!$B$2:$B$209=$F$1,ROW(Pendencias!$B$2:$B$209)-1),ROW(A249)),4),"")</f>
        <v/>
      </c>
      <c r="Z244" s="54" t="str">
        <f t="array" ref="Z244">IFERROR(INDEX(Pendencias!$A$2:$O$209,SMALL(IF(Pendencias!$B$2:$B$209=$F$1,ROW(Pendencias!$B$2:$B$209)-1),ROW(A249)),7),"")</f>
        <v/>
      </c>
      <c r="AA244" s="51" t="str">
        <f t="array" ref="AA244">IF(IFERROR(INDEX(Pendencias!$A$2:$O$209,SMALL(IF(Pendencias!$B$2:$B$209=$F$1,ROW(Pendencias!$B$2:$B$209)-1),ROW(A249)),9),"")=0,"",IFERROR(INDEX(Pendencias!$A$2:$O$209,SMALL(IF(Pendencias!$B$2:$B$209=$F$1,ROW(Pendencias!$B$2:$B$209)-1),ROW(A249)),9),""))</f>
        <v/>
      </c>
    </row>
    <row r="245" ht="15.75" customHeight="1">
      <c r="A245" s="149"/>
      <c r="J245" s="119"/>
      <c r="K245" s="51"/>
      <c r="L245" s="51"/>
      <c r="M245" s="51"/>
      <c r="N245" s="51"/>
      <c r="O245" s="51"/>
      <c r="P245" s="51"/>
      <c r="Q245" s="51"/>
      <c r="R245" s="51"/>
      <c r="S245" s="51"/>
      <c r="T245" s="51"/>
      <c r="U245" s="51"/>
      <c r="V245" s="51"/>
      <c r="W245" s="52" t="str">
        <f t="array" ref="W245">IFERROR(INDEX(Pendencias!$A$2:$O$209,SMALL(IF(Pendencias!$B$2:$B$209=$F$1,ROW(Pendencias!$B$2:$B$209)-1),ROW(A250)),1),"")</f>
        <v/>
      </c>
      <c r="X245" s="52" t="str">
        <f t="array" ref="X245">IFERROR(INDEX(Pendencias!$A$2:$O$209,SMALL(IF(Pendencias!$B$2:$B$209=$F$1,ROW(Pendencias!$B$2:$B$209)-1),ROW(A250)),3),"")</f>
        <v/>
      </c>
      <c r="Y245" s="53" t="str">
        <f t="array" ref="Y245">IFERROR(INDEX(Pendencias!$A$2:$O$209,SMALL(IF(Pendencias!$B$2:$B$209=$F$1,ROW(Pendencias!$B$2:$B$209)-1),ROW(A250)),4),"")</f>
        <v/>
      </c>
      <c r="Z245" s="54" t="str">
        <f t="array" ref="Z245">IFERROR(INDEX(Pendencias!$A$2:$O$209,SMALL(IF(Pendencias!$B$2:$B$209=$F$1,ROW(Pendencias!$B$2:$B$209)-1),ROW(A250)),7),"")</f>
        <v/>
      </c>
      <c r="AA245" s="51" t="str">
        <f t="array" ref="AA245">IF(IFERROR(INDEX(Pendencias!$A$2:$O$209,SMALL(IF(Pendencias!$B$2:$B$209=$F$1,ROW(Pendencias!$B$2:$B$209)-1),ROW(A250)),9),"")=0,"",IFERROR(INDEX(Pendencias!$A$2:$O$209,SMALL(IF(Pendencias!$B$2:$B$209=$F$1,ROW(Pendencias!$B$2:$B$209)-1),ROW(A250)),9),""))</f>
        <v/>
      </c>
    </row>
    <row r="246" ht="15.75" customHeight="1">
      <c r="A246" s="149"/>
      <c r="J246" s="119"/>
      <c r="K246" s="51"/>
      <c r="L246" s="51"/>
      <c r="M246" s="51"/>
      <c r="N246" s="51"/>
      <c r="O246" s="51"/>
      <c r="P246" s="51"/>
      <c r="Q246" s="51"/>
      <c r="R246" s="51"/>
      <c r="S246" s="51"/>
      <c r="T246" s="51"/>
      <c r="U246" s="51"/>
      <c r="V246" s="51"/>
      <c r="W246" s="52" t="str">
        <f t="array" ref="W246">IFERROR(INDEX(Pendencias!$A$2:$O$209,SMALL(IF(Pendencias!$B$2:$B$209=$F$1,ROW(Pendencias!$B$2:$B$209)-1),ROW(A251)),1),"")</f>
        <v/>
      </c>
      <c r="X246" s="52" t="str">
        <f t="array" ref="X246">IFERROR(INDEX(Pendencias!$A$2:$O$209,SMALL(IF(Pendencias!$B$2:$B$209=$F$1,ROW(Pendencias!$B$2:$B$209)-1),ROW(A251)),3),"")</f>
        <v/>
      </c>
      <c r="Y246" s="53" t="str">
        <f t="array" ref="Y246">IFERROR(INDEX(Pendencias!$A$2:$O$209,SMALL(IF(Pendencias!$B$2:$B$209=$F$1,ROW(Pendencias!$B$2:$B$209)-1),ROW(A251)),4),"")</f>
        <v/>
      </c>
      <c r="Z246" s="54" t="str">
        <f t="array" ref="Z246">IFERROR(INDEX(Pendencias!$A$2:$O$209,SMALL(IF(Pendencias!$B$2:$B$209=$F$1,ROW(Pendencias!$B$2:$B$209)-1),ROW(A251)),7),"")</f>
        <v/>
      </c>
      <c r="AA246" s="51" t="str">
        <f t="array" ref="AA246">IF(IFERROR(INDEX(Pendencias!$A$2:$O$209,SMALL(IF(Pendencias!$B$2:$B$209=$F$1,ROW(Pendencias!$B$2:$B$209)-1),ROW(A251)),9),"")=0,"",IFERROR(INDEX(Pendencias!$A$2:$O$209,SMALL(IF(Pendencias!$B$2:$B$209=$F$1,ROW(Pendencias!$B$2:$B$209)-1),ROW(A251)),9),""))</f>
        <v/>
      </c>
    </row>
    <row r="247" ht="15.75" customHeight="1">
      <c r="A247" s="149"/>
      <c r="J247" s="119"/>
      <c r="K247" s="51"/>
      <c r="L247" s="51"/>
      <c r="M247" s="51"/>
      <c r="N247" s="51"/>
      <c r="O247" s="51"/>
      <c r="P247" s="51"/>
      <c r="Q247" s="51"/>
      <c r="R247" s="51"/>
      <c r="S247" s="51"/>
      <c r="T247" s="51"/>
      <c r="U247" s="51"/>
      <c r="V247" s="51"/>
      <c r="W247" s="52" t="str">
        <f t="array" ref="W247">IFERROR(INDEX(Pendencias!$A$2:$O$209,SMALL(IF(Pendencias!$B$2:$B$209=$F$1,ROW(Pendencias!$B$2:$B$209)-1),ROW(A252)),1),"")</f>
        <v/>
      </c>
      <c r="X247" s="52" t="str">
        <f t="array" ref="X247">IFERROR(INDEX(Pendencias!$A$2:$O$209,SMALL(IF(Pendencias!$B$2:$B$209=$F$1,ROW(Pendencias!$B$2:$B$209)-1),ROW(A252)),3),"")</f>
        <v/>
      </c>
      <c r="Y247" s="53" t="str">
        <f t="array" ref="Y247">IFERROR(INDEX(Pendencias!$A$2:$O$209,SMALL(IF(Pendencias!$B$2:$B$209=$F$1,ROW(Pendencias!$B$2:$B$209)-1),ROW(A252)),4),"")</f>
        <v/>
      </c>
      <c r="Z247" s="54" t="str">
        <f t="array" ref="Z247">IFERROR(INDEX(Pendencias!$A$2:$O$209,SMALL(IF(Pendencias!$B$2:$B$209=$F$1,ROW(Pendencias!$B$2:$B$209)-1),ROW(A252)),7),"")</f>
        <v/>
      </c>
      <c r="AA247" s="51" t="str">
        <f t="array" ref="AA247">IF(IFERROR(INDEX(Pendencias!$A$2:$O$209,SMALL(IF(Pendencias!$B$2:$B$209=$F$1,ROW(Pendencias!$B$2:$B$209)-1),ROW(A252)),9),"")=0,"",IFERROR(INDEX(Pendencias!$A$2:$O$209,SMALL(IF(Pendencias!$B$2:$B$209=$F$1,ROW(Pendencias!$B$2:$B$209)-1),ROW(A252)),9),""))</f>
        <v/>
      </c>
    </row>
    <row r="248" ht="15.75" customHeight="1">
      <c r="A248" s="149"/>
      <c r="J248" s="119"/>
      <c r="K248" s="51"/>
      <c r="L248" s="51"/>
      <c r="M248" s="51"/>
      <c r="N248" s="51"/>
      <c r="O248" s="51"/>
      <c r="P248" s="51"/>
      <c r="Q248" s="51"/>
      <c r="R248" s="51"/>
      <c r="S248" s="51"/>
      <c r="T248" s="51"/>
      <c r="U248" s="51"/>
      <c r="V248" s="51"/>
      <c r="W248" s="52" t="str">
        <f t="array" ref="W248">IFERROR(INDEX(Pendencias!$A$2:$O$209,SMALL(IF(Pendencias!$B$2:$B$209=$F$1,ROW(Pendencias!$B$2:$B$209)-1),ROW(A253)),1),"")</f>
        <v/>
      </c>
      <c r="X248" s="52" t="str">
        <f t="array" ref="X248">IFERROR(INDEX(Pendencias!$A$2:$O$209,SMALL(IF(Pendencias!$B$2:$B$209=$F$1,ROW(Pendencias!$B$2:$B$209)-1),ROW(A253)),3),"")</f>
        <v/>
      </c>
      <c r="Y248" s="53" t="str">
        <f t="array" ref="Y248">IFERROR(INDEX(Pendencias!$A$2:$O$209,SMALL(IF(Pendencias!$B$2:$B$209=$F$1,ROW(Pendencias!$B$2:$B$209)-1),ROW(A253)),4),"")</f>
        <v/>
      </c>
      <c r="Z248" s="54" t="str">
        <f t="array" ref="Z248">IFERROR(INDEX(Pendencias!$A$2:$O$209,SMALL(IF(Pendencias!$B$2:$B$209=$F$1,ROW(Pendencias!$B$2:$B$209)-1),ROW(A253)),7),"")</f>
        <v/>
      </c>
      <c r="AA248" s="51" t="str">
        <f t="array" ref="AA248">IF(IFERROR(INDEX(Pendencias!$A$2:$O$209,SMALL(IF(Pendencias!$B$2:$B$209=$F$1,ROW(Pendencias!$B$2:$B$209)-1),ROW(A253)),9),"")=0,"",IFERROR(INDEX(Pendencias!$A$2:$O$209,SMALL(IF(Pendencias!$B$2:$B$209=$F$1,ROW(Pendencias!$B$2:$B$209)-1),ROW(A253)),9),""))</f>
        <v/>
      </c>
    </row>
    <row r="249" ht="15.75" customHeight="1">
      <c r="A249" s="149"/>
      <c r="J249" s="119"/>
      <c r="K249" s="51"/>
      <c r="L249" s="51"/>
      <c r="M249" s="51"/>
      <c r="N249" s="51"/>
      <c r="O249" s="51"/>
      <c r="P249" s="51"/>
      <c r="Q249" s="51"/>
      <c r="R249" s="51"/>
      <c r="S249" s="51"/>
      <c r="T249" s="51"/>
      <c r="U249" s="51"/>
      <c r="V249" s="51"/>
      <c r="W249" s="52" t="str">
        <f t="array" ref="W249">IFERROR(INDEX(Pendencias!$A$2:$O$209,SMALL(IF(Pendencias!$B$2:$B$209=$F$1,ROW(Pendencias!$B$2:$B$209)-1),ROW(A254)),1),"")</f>
        <v/>
      </c>
      <c r="X249" s="52" t="str">
        <f t="array" ref="X249">IFERROR(INDEX(Pendencias!$A$2:$O$209,SMALL(IF(Pendencias!$B$2:$B$209=$F$1,ROW(Pendencias!$B$2:$B$209)-1),ROW(A254)),3),"")</f>
        <v/>
      </c>
      <c r="Y249" s="53" t="str">
        <f t="array" ref="Y249">IFERROR(INDEX(Pendencias!$A$2:$O$209,SMALL(IF(Pendencias!$B$2:$B$209=$F$1,ROW(Pendencias!$B$2:$B$209)-1),ROW(A254)),4),"")</f>
        <v/>
      </c>
      <c r="Z249" s="54" t="str">
        <f t="array" ref="Z249">IFERROR(INDEX(Pendencias!$A$2:$O$209,SMALL(IF(Pendencias!$B$2:$B$209=$F$1,ROW(Pendencias!$B$2:$B$209)-1),ROW(A254)),7),"")</f>
        <v/>
      </c>
      <c r="AA249" s="51" t="str">
        <f t="array" ref="AA249">IF(IFERROR(INDEX(Pendencias!$A$2:$O$209,SMALL(IF(Pendencias!$B$2:$B$209=$F$1,ROW(Pendencias!$B$2:$B$209)-1),ROW(A254)),9),"")=0,"",IFERROR(INDEX(Pendencias!$A$2:$O$209,SMALL(IF(Pendencias!$B$2:$B$209=$F$1,ROW(Pendencias!$B$2:$B$209)-1),ROW(A254)),9),""))</f>
        <v/>
      </c>
    </row>
    <row r="250" ht="15.75" customHeight="1">
      <c r="A250" s="149"/>
      <c r="J250" s="119"/>
      <c r="K250" s="51"/>
      <c r="L250" s="51"/>
      <c r="M250" s="51"/>
      <c r="N250" s="51"/>
      <c r="O250" s="51"/>
      <c r="P250" s="51"/>
      <c r="Q250" s="51"/>
      <c r="R250" s="51"/>
      <c r="S250" s="51"/>
      <c r="T250" s="51"/>
      <c r="U250" s="51"/>
      <c r="V250" s="51"/>
      <c r="W250" s="52" t="str">
        <f t="array" ref="W250">IFERROR(INDEX(Pendencias!$A$2:$O$209,SMALL(IF(Pendencias!$B$2:$B$209=$F$1,ROW(Pendencias!$B$2:$B$209)-1),ROW(A255)),1),"")</f>
        <v/>
      </c>
      <c r="X250" s="52" t="str">
        <f t="array" ref="X250">IFERROR(INDEX(Pendencias!$A$2:$O$209,SMALL(IF(Pendencias!$B$2:$B$209=$F$1,ROW(Pendencias!$B$2:$B$209)-1),ROW(A255)),3),"")</f>
        <v/>
      </c>
      <c r="Y250" s="53" t="str">
        <f t="array" ref="Y250">IFERROR(INDEX(Pendencias!$A$2:$O$209,SMALL(IF(Pendencias!$B$2:$B$209=$F$1,ROW(Pendencias!$B$2:$B$209)-1),ROW(A255)),4),"")</f>
        <v/>
      </c>
      <c r="Z250" s="54" t="str">
        <f t="array" ref="Z250">IFERROR(INDEX(Pendencias!$A$2:$O$209,SMALL(IF(Pendencias!$B$2:$B$209=$F$1,ROW(Pendencias!$B$2:$B$209)-1),ROW(A255)),7),"")</f>
        <v/>
      </c>
      <c r="AA250" s="51" t="str">
        <f t="array" ref="AA250">IF(IFERROR(INDEX(Pendencias!$A$2:$O$209,SMALL(IF(Pendencias!$B$2:$B$209=$F$1,ROW(Pendencias!$B$2:$B$209)-1),ROW(A255)),9),"")=0,"",IFERROR(INDEX(Pendencias!$A$2:$O$209,SMALL(IF(Pendencias!$B$2:$B$209=$F$1,ROW(Pendencias!$B$2:$B$209)-1),ROW(A255)),9),""))</f>
        <v/>
      </c>
    </row>
    <row r="251" ht="15.75" customHeight="1">
      <c r="A251" s="149"/>
      <c r="J251" s="119"/>
      <c r="K251" s="51"/>
      <c r="L251" s="51"/>
      <c r="M251" s="51"/>
      <c r="N251" s="51"/>
      <c r="O251" s="51"/>
      <c r="P251" s="51"/>
      <c r="Q251" s="51"/>
      <c r="R251" s="51"/>
      <c r="S251" s="51"/>
      <c r="T251" s="51"/>
      <c r="U251" s="51"/>
      <c r="V251" s="51"/>
      <c r="W251" s="52" t="str">
        <f t="array" ref="W251">IFERROR(INDEX(Pendencias!$A$2:$O$209,SMALL(IF(Pendencias!$B$2:$B$209=$F$1,ROW(Pendencias!$B$2:$B$209)-1),ROW(A256)),1),"")</f>
        <v/>
      </c>
      <c r="X251" s="52" t="str">
        <f t="array" ref="X251">IFERROR(INDEX(Pendencias!$A$2:$O$209,SMALL(IF(Pendencias!$B$2:$B$209=$F$1,ROW(Pendencias!$B$2:$B$209)-1),ROW(A256)),3),"")</f>
        <v/>
      </c>
      <c r="Y251" s="53" t="str">
        <f t="array" ref="Y251">IFERROR(INDEX(Pendencias!$A$2:$O$209,SMALL(IF(Pendencias!$B$2:$B$209=$F$1,ROW(Pendencias!$B$2:$B$209)-1),ROW(A256)),4),"")</f>
        <v/>
      </c>
      <c r="Z251" s="54" t="str">
        <f t="array" ref="Z251">IFERROR(INDEX(Pendencias!$A$2:$O$209,SMALL(IF(Pendencias!$B$2:$B$209=$F$1,ROW(Pendencias!$B$2:$B$209)-1),ROW(A256)),7),"")</f>
        <v/>
      </c>
      <c r="AA251" s="51" t="str">
        <f t="array" ref="AA251">IF(IFERROR(INDEX(Pendencias!$A$2:$O$209,SMALL(IF(Pendencias!$B$2:$B$209=$F$1,ROW(Pendencias!$B$2:$B$209)-1),ROW(A256)),9),"")=0,"",IFERROR(INDEX(Pendencias!$A$2:$O$209,SMALL(IF(Pendencias!$B$2:$B$209=$F$1,ROW(Pendencias!$B$2:$B$209)-1),ROW(A256)),9),""))</f>
        <v/>
      </c>
    </row>
    <row r="252" ht="15.75" customHeight="1">
      <c r="A252" s="149"/>
      <c r="J252" s="119"/>
      <c r="K252" s="51"/>
      <c r="L252" s="51"/>
      <c r="M252" s="51"/>
      <c r="N252" s="51"/>
      <c r="O252" s="51"/>
      <c r="P252" s="51"/>
      <c r="Q252" s="51"/>
      <c r="R252" s="51"/>
      <c r="S252" s="51"/>
      <c r="T252" s="51"/>
      <c r="U252" s="51"/>
      <c r="V252" s="51"/>
      <c r="W252" s="52" t="str">
        <f t="array" ref="W252">IFERROR(INDEX(Pendencias!$A$2:$O$209,SMALL(IF(Pendencias!$B$2:$B$209=$F$1,ROW(Pendencias!$B$2:$B$209)-1),ROW(A257)),1),"")</f>
        <v/>
      </c>
      <c r="X252" s="52" t="str">
        <f t="array" ref="X252">IFERROR(INDEX(Pendencias!$A$2:$O$209,SMALL(IF(Pendencias!$B$2:$B$209=$F$1,ROW(Pendencias!$B$2:$B$209)-1),ROW(A257)),3),"")</f>
        <v/>
      </c>
      <c r="Y252" s="53" t="str">
        <f t="array" ref="Y252">IFERROR(INDEX(Pendencias!$A$2:$O$209,SMALL(IF(Pendencias!$B$2:$B$209=$F$1,ROW(Pendencias!$B$2:$B$209)-1),ROW(A257)),4),"")</f>
        <v/>
      </c>
      <c r="Z252" s="54" t="str">
        <f t="array" ref="Z252">IFERROR(INDEX(Pendencias!$A$2:$O$209,SMALL(IF(Pendencias!$B$2:$B$209=$F$1,ROW(Pendencias!$B$2:$B$209)-1),ROW(A257)),7),"")</f>
        <v/>
      </c>
      <c r="AA252" s="51" t="str">
        <f t="array" ref="AA252">IF(IFERROR(INDEX(Pendencias!$A$2:$O$209,SMALL(IF(Pendencias!$B$2:$B$209=$F$1,ROW(Pendencias!$B$2:$B$209)-1),ROW(A257)),9),"")=0,"",IFERROR(INDEX(Pendencias!$A$2:$O$209,SMALL(IF(Pendencias!$B$2:$B$209=$F$1,ROW(Pendencias!$B$2:$B$209)-1),ROW(A257)),9),""))</f>
        <v/>
      </c>
    </row>
    <row r="253" ht="15.75" customHeight="1">
      <c r="A253" s="149"/>
      <c r="J253" s="119"/>
      <c r="K253" s="51"/>
      <c r="L253" s="51"/>
      <c r="M253" s="51"/>
      <c r="N253" s="51"/>
      <c r="O253" s="51"/>
      <c r="P253" s="51"/>
      <c r="Q253" s="51"/>
      <c r="R253" s="51"/>
      <c r="S253" s="51"/>
      <c r="T253" s="51"/>
      <c r="U253" s="51"/>
      <c r="V253" s="51"/>
      <c r="W253" s="52" t="str">
        <f t="array" ref="W253">IFERROR(INDEX(Pendencias!$A$2:$O$209,SMALL(IF(Pendencias!$B$2:$B$209=$F$1,ROW(Pendencias!$B$2:$B$209)-1),ROW(A258)),1),"")</f>
        <v/>
      </c>
      <c r="X253" s="52" t="str">
        <f t="array" ref="X253">IFERROR(INDEX(Pendencias!$A$2:$O$209,SMALL(IF(Pendencias!$B$2:$B$209=$F$1,ROW(Pendencias!$B$2:$B$209)-1),ROW(A258)),3),"")</f>
        <v/>
      </c>
      <c r="Y253" s="53" t="str">
        <f t="array" ref="Y253">IFERROR(INDEX(Pendencias!$A$2:$O$209,SMALL(IF(Pendencias!$B$2:$B$209=$F$1,ROW(Pendencias!$B$2:$B$209)-1),ROW(A258)),4),"")</f>
        <v/>
      </c>
      <c r="Z253" s="54" t="str">
        <f t="array" ref="Z253">IFERROR(INDEX(Pendencias!$A$2:$O$209,SMALL(IF(Pendencias!$B$2:$B$209=$F$1,ROW(Pendencias!$B$2:$B$209)-1),ROW(A258)),7),"")</f>
        <v/>
      </c>
      <c r="AA253" s="51" t="str">
        <f t="array" ref="AA253">IF(IFERROR(INDEX(Pendencias!$A$2:$O$209,SMALL(IF(Pendencias!$B$2:$B$209=$F$1,ROW(Pendencias!$B$2:$B$209)-1),ROW(A258)),9),"")=0,"",IFERROR(INDEX(Pendencias!$A$2:$O$209,SMALL(IF(Pendencias!$B$2:$B$209=$F$1,ROW(Pendencias!$B$2:$B$209)-1),ROW(A258)),9),""))</f>
        <v/>
      </c>
    </row>
    <row r="254" ht="15.75" customHeight="1">
      <c r="A254" s="149"/>
      <c r="J254" s="119"/>
      <c r="K254" s="51"/>
      <c r="L254" s="51"/>
      <c r="M254" s="51"/>
      <c r="N254" s="51"/>
      <c r="O254" s="51"/>
      <c r="P254" s="51"/>
      <c r="Q254" s="51"/>
      <c r="R254" s="51"/>
      <c r="S254" s="51"/>
      <c r="T254" s="51"/>
      <c r="U254" s="51"/>
      <c r="V254" s="51"/>
      <c r="W254" s="52" t="str">
        <f t="array" ref="W254">IFERROR(INDEX(Pendencias!$A$2:$O$209,SMALL(IF(Pendencias!$B$2:$B$209=$F$1,ROW(Pendencias!$B$2:$B$209)-1),ROW(A259)),1),"")</f>
        <v/>
      </c>
      <c r="X254" s="52" t="str">
        <f t="array" ref="X254">IFERROR(INDEX(Pendencias!$A$2:$O$209,SMALL(IF(Pendencias!$B$2:$B$209=$F$1,ROW(Pendencias!$B$2:$B$209)-1),ROW(A259)),3),"")</f>
        <v/>
      </c>
      <c r="Y254" s="53" t="str">
        <f t="array" ref="Y254">IFERROR(INDEX(Pendencias!$A$2:$O$209,SMALL(IF(Pendencias!$B$2:$B$209=$F$1,ROW(Pendencias!$B$2:$B$209)-1),ROW(A259)),4),"")</f>
        <v/>
      </c>
      <c r="Z254" s="54" t="str">
        <f t="array" ref="Z254">IFERROR(INDEX(Pendencias!$A$2:$O$209,SMALL(IF(Pendencias!$B$2:$B$209=$F$1,ROW(Pendencias!$B$2:$B$209)-1),ROW(A259)),7),"")</f>
        <v/>
      </c>
      <c r="AA254" s="51" t="str">
        <f t="array" ref="AA254">IF(IFERROR(INDEX(Pendencias!$A$2:$O$209,SMALL(IF(Pendencias!$B$2:$B$209=$F$1,ROW(Pendencias!$B$2:$B$209)-1),ROW(A259)),9),"")=0,"",IFERROR(INDEX(Pendencias!$A$2:$O$209,SMALL(IF(Pendencias!$B$2:$B$209=$F$1,ROW(Pendencias!$B$2:$B$209)-1),ROW(A259)),9),""))</f>
        <v/>
      </c>
    </row>
    <row r="255" ht="15.75" customHeight="1">
      <c r="A255" s="149"/>
      <c r="J255" s="119"/>
      <c r="K255" s="51"/>
      <c r="L255" s="51"/>
      <c r="M255" s="51"/>
      <c r="N255" s="51"/>
      <c r="O255" s="51"/>
      <c r="P255" s="51"/>
      <c r="Q255" s="51"/>
      <c r="R255" s="51"/>
      <c r="S255" s="51"/>
      <c r="T255" s="51"/>
      <c r="U255" s="51"/>
      <c r="V255" s="51"/>
      <c r="W255" s="52" t="str">
        <f t="array" ref="W255">IFERROR(INDEX(Pendencias!$A$2:$O$209,SMALL(IF(Pendencias!$B$2:$B$209=$F$1,ROW(Pendencias!$B$2:$B$209)-1),ROW(A260)),1),"")</f>
        <v/>
      </c>
      <c r="X255" s="52" t="str">
        <f t="array" ref="X255">IFERROR(INDEX(Pendencias!$A$2:$O$209,SMALL(IF(Pendencias!$B$2:$B$209=$F$1,ROW(Pendencias!$B$2:$B$209)-1),ROW(A260)),3),"")</f>
        <v/>
      </c>
      <c r="Y255" s="53" t="str">
        <f t="array" ref="Y255">IFERROR(INDEX(Pendencias!$A$2:$O$209,SMALL(IF(Pendencias!$B$2:$B$209=$F$1,ROW(Pendencias!$B$2:$B$209)-1),ROW(A260)),4),"")</f>
        <v/>
      </c>
      <c r="Z255" s="54" t="str">
        <f t="array" ref="Z255">IFERROR(INDEX(Pendencias!$A$2:$O$209,SMALL(IF(Pendencias!$B$2:$B$209=$F$1,ROW(Pendencias!$B$2:$B$209)-1),ROW(A260)),7),"")</f>
        <v/>
      </c>
      <c r="AA255" s="51" t="str">
        <f t="array" ref="AA255">IF(IFERROR(INDEX(Pendencias!$A$2:$O$209,SMALL(IF(Pendencias!$B$2:$B$209=$F$1,ROW(Pendencias!$B$2:$B$209)-1),ROW(A260)),9),"")=0,"",IFERROR(INDEX(Pendencias!$A$2:$O$209,SMALL(IF(Pendencias!$B$2:$B$209=$F$1,ROW(Pendencias!$B$2:$B$209)-1),ROW(A260)),9),""))</f>
        <v/>
      </c>
    </row>
    <row r="256" ht="15.75" customHeight="1">
      <c r="A256" s="149"/>
      <c r="J256" s="119"/>
      <c r="K256" s="51"/>
      <c r="L256" s="51"/>
      <c r="M256" s="51"/>
      <c r="N256" s="51"/>
      <c r="O256" s="51"/>
      <c r="P256" s="51"/>
      <c r="Q256" s="51"/>
      <c r="R256" s="51"/>
      <c r="S256" s="51"/>
      <c r="T256" s="51"/>
      <c r="U256" s="51"/>
      <c r="V256" s="51"/>
      <c r="W256" s="52" t="str">
        <f t="array" ref="W256">IFERROR(INDEX(Pendencias!$A$2:$O$209,SMALL(IF(Pendencias!$B$2:$B$209=$F$1,ROW(Pendencias!$B$2:$B$209)-1),ROW(A261)),1),"")</f>
        <v/>
      </c>
      <c r="X256" s="52" t="str">
        <f t="array" ref="X256">IFERROR(INDEX(Pendencias!$A$2:$O$209,SMALL(IF(Pendencias!$B$2:$B$209=$F$1,ROW(Pendencias!$B$2:$B$209)-1),ROW(A261)),3),"")</f>
        <v/>
      </c>
      <c r="Y256" s="53" t="str">
        <f t="array" ref="Y256">IFERROR(INDEX(Pendencias!$A$2:$O$209,SMALL(IF(Pendencias!$B$2:$B$209=$F$1,ROW(Pendencias!$B$2:$B$209)-1),ROW(A261)),4),"")</f>
        <v/>
      </c>
      <c r="Z256" s="54" t="str">
        <f t="array" ref="Z256">IFERROR(INDEX(Pendencias!$A$2:$O$209,SMALL(IF(Pendencias!$B$2:$B$209=$F$1,ROW(Pendencias!$B$2:$B$209)-1),ROW(A261)),7),"")</f>
        <v/>
      </c>
      <c r="AA256" s="51" t="str">
        <f t="array" ref="AA256">IF(IFERROR(INDEX(Pendencias!$A$2:$O$209,SMALL(IF(Pendencias!$B$2:$B$209=$F$1,ROW(Pendencias!$B$2:$B$209)-1),ROW(A261)),9),"")=0,"",IFERROR(INDEX(Pendencias!$A$2:$O$209,SMALL(IF(Pendencias!$B$2:$B$209=$F$1,ROW(Pendencias!$B$2:$B$209)-1),ROW(A261)),9),""))</f>
        <v/>
      </c>
    </row>
    <row r="257" ht="15.75" customHeight="1">
      <c r="A257" s="149"/>
      <c r="J257" s="119"/>
      <c r="K257" s="51"/>
      <c r="L257" s="51"/>
      <c r="M257" s="51"/>
      <c r="N257" s="51"/>
      <c r="O257" s="51"/>
      <c r="P257" s="51"/>
      <c r="Q257" s="51"/>
      <c r="R257" s="51"/>
      <c r="S257" s="51"/>
      <c r="T257" s="51"/>
      <c r="U257" s="51"/>
      <c r="V257" s="51"/>
      <c r="W257" s="52" t="str">
        <f t="array" ref="W257">IFERROR(INDEX(Pendencias!$A$2:$O$209,SMALL(IF(Pendencias!$B$2:$B$209=$F$1,ROW(Pendencias!$B$2:$B$209)-1),ROW(A262)),1),"")</f>
        <v/>
      </c>
      <c r="X257" s="52" t="str">
        <f t="array" ref="X257">IFERROR(INDEX(Pendencias!$A$2:$O$209,SMALL(IF(Pendencias!$B$2:$B$209=$F$1,ROW(Pendencias!$B$2:$B$209)-1),ROW(A262)),3),"")</f>
        <v/>
      </c>
      <c r="Y257" s="53" t="str">
        <f t="array" ref="Y257">IFERROR(INDEX(Pendencias!$A$2:$O$209,SMALL(IF(Pendencias!$B$2:$B$209=$F$1,ROW(Pendencias!$B$2:$B$209)-1),ROW(A262)),4),"")</f>
        <v/>
      </c>
      <c r="Z257" s="54" t="str">
        <f t="array" ref="Z257">IFERROR(INDEX(Pendencias!$A$2:$O$209,SMALL(IF(Pendencias!$B$2:$B$209=$F$1,ROW(Pendencias!$B$2:$B$209)-1),ROW(A262)),7),"")</f>
        <v/>
      </c>
      <c r="AA257" s="51" t="str">
        <f t="array" ref="AA257">IF(IFERROR(INDEX(Pendencias!$A$2:$O$209,SMALL(IF(Pendencias!$B$2:$B$209=$F$1,ROW(Pendencias!$B$2:$B$209)-1),ROW(A262)),9),"")=0,"",IFERROR(INDEX(Pendencias!$A$2:$O$209,SMALL(IF(Pendencias!$B$2:$B$209=$F$1,ROW(Pendencias!$B$2:$B$209)-1),ROW(A262)),9),""))</f>
        <v/>
      </c>
    </row>
    <row r="258" ht="15.75" customHeight="1">
      <c r="A258" s="149"/>
      <c r="J258" s="119"/>
      <c r="K258" s="51"/>
      <c r="L258" s="51"/>
      <c r="M258" s="51"/>
      <c r="N258" s="51"/>
      <c r="O258" s="51"/>
      <c r="P258" s="51"/>
      <c r="Q258" s="51"/>
      <c r="R258" s="51"/>
      <c r="S258" s="51"/>
      <c r="T258" s="51"/>
      <c r="U258" s="51"/>
      <c r="V258" s="51"/>
      <c r="W258" s="52" t="str">
        <f t="array" ref="W258">IFERROR(INDEX(Pendencias!$A$2:$O$209,SMALL(IF(Pendencias!$B$2:$B$209=$F$1,ROW(Pendencias!$B$2:$B$209)-1),ROW(A263)),1),"")</f>
        <v/>
      </c>
      <c r="X258" s="52" t="str">
        <f t="array" ref="X258">IFERROR(INDEX(Pendencias!$A$2:$O$209,SMALL(IF(Pendencias!$B$2:$B$209=$F$1,ROW(Pendencias!$B$2:$B$209)-1),ROW(A263)),3),"")</f>
        <v/>
      </c>
      <c r="Y258" s="53" t="str">
        <f t="array" ref="Y258">IFERROR(INDEX(Pendencias!$A$2:$O$209,SMALL(IF(Pendencias!$B$2:$B$209=$F$1,ROW(Pendencias!$B$2:$B$209)-1),ROW(A263)),4),"")</f>
        <v/>
      </c>
      <c r="Z258" s="54" t="str">
        <f t="array" ref="Z258">IFERROR(INDEX(Pendencias!$A$2:$O$209,SMALL(IF(Pendencias!$B$2:$B$209=$F$1,ROW(Pendencias!$B$2:$B$209)-1),ROW(A263)),7),"")</f>
        <v/>
      </c>
      <c r="AA258" s="51" t="str">
        <f t="array" ref="AA258">IF(IFERROR(INDEX(Pendencias!$A$2:$O$209,SMALL(IF(Pendencias!$B$2:$B$209=$F$1,ROW(Pendencias!$B$2:$B$209)-1),ROW(A263)),9),"")=0,"",IFERROR(INDEX(Pendencias!$A$2:$O$209,SMALL(IF(Pendencias!$B$2:$B$209=$F$1,ROW(Pendencias!$B$2:$B$209)-1),ROW(A263)),9),""))</f>
        <v/>
      </c>
    </row>
    <row r="259" ht="15.75" customHeight="1">
      <c r="A259" s="149"/>
      <c r="J259" s="119"/>
      <c r="K259" s="51"/>
      <c r="L259" s="51"/>
      <c r="M259" s="51"/>
      <c r="N259" s="51"/>
      <c r="O259" s="51"/>
      <c r="P259" s="51"/>
      <c r="Q259" s="51"/>
      <c r="R259" s="51"/>
      <c r="S259" s="51"/>
      <c r="T259" s="51"/>
      <c r="U259" s="51"/>
      <c r="V259" s="51"/>
      <c r="W259" s="52" t="str">
        <f t="array" ref="W259">IFERROR(INDEX(Pendencias!$A$2:$O$209,SMALL(IF(Pendencias!$B$2:$B$209=$F$1,ROW(Pendencias!$B$2:$B$209)-1),ROW(A264)),1),"")</f>
        <v/>
      </c>
      <c r="X259" s="52" t="str">
        <f t="array" ref="X259">IFERROR(INDEX(Pendencias!$A$2:$O$209,SMALL(IF(Pendencias!$B$2:$B$209=$F$1,ROW(Pendencias!$B$2:$B$209)-1),ROW(A264)),3),"")</f>
        <v/>
      </c>
      <c r="Y259" s="53" t="str">
        <f t="array" ref="Y259">IFERROR(INDEX(Pendencias!$A$2:$O$209,SMALL(IF(Pendencias!$B$2:$B$209=$F$1,ROW(Pendencias!$B$2:$B$209)-1),ROW(A264)),4),"")</f>
        <v/>
      </c>
      <c r="Z259" s="54" t="str">
        <f t="array" ref="Z259">IFERROR(INDEX(Pendencias!$A$2:$O$209,SMALL(IF(Pendencias!$B$2:$B$209=$F$1,ROW(Pendencias!$B$2:$B$209)-1),ROW(A264)),7),"")</f>
        <v/>
      </c>
      <c r="AA259" s="51" t="str">
        <f t="array" ref="AA259">IF(IFERROR(INDEX(Pendencias!$A$2:$O$209,SMALL(IF(Pendencias!$B$2:$B$209=$F$1,ROW(Pendencias!$B$2:$B$209)-1),ROW(A264)),9),"")=0,"",IFERROR(INDEX(Pendencias!$A$2:$O$209,SMALL(IF(Pendencias!$B$2:$B$209=$F$1,ROW(Pendencias!$B$2:$B$209)-1),ROW(A264)),9),""))</f>
        <v/>
      </c>
    </row>
    <row r="260" ht="15.75" customHeight="1">
      <c r="A260" s="149"/>
      <c r="J260" s="119"/>
      <c r="K260" s="51"/>
      <c r="L260" s="51"/>
      <c r="M260" s="51"/>
      <c r="N260" s="51"/>
      <c r="O260" s="51"/>
      <c r="P260" s="51"/>
      <c r="Q260" s="51"/>
      <c r="R260" s="51"/>
      <c r="S260" s="51"/>
      <c r="T260" s="51"/>
      <c r="U260" s="51"/>
      <c r="V260" s="51"/>
      <c r="W260" s="52" t="str">
        <f t="array" ref="W260">IFERROR(INDEX(Pendencias!$A$2:$O$209,SMALL(IF(Pendencias!$B$2:$B$209=$F$1,ROW(Pendencias!$B$2:$B$209)-1),ROW(A265)),1),"")</f>
        <v/>
      </c>
      <c r="X260" s="52" t="str">
        <f t="array" ref="X260">IFERROR(INDEX(Pendencias!$A$2:$O$209,SMALL(IF(Pendencias!$B$2:$B$209=$F$1,ROW(Pendencias!$B$2:$B$209)-1),ROW(A265)),3),"")</f>
        <v/>
      </c>
      <c r="Y260" s="53" t="str">
        <f t="array" ref="Y260">IFERROR(INDEX(Pendencias!$A$2:$O$209,SMALL(IF(Pendencias!$B$2:$B$209=$F$1,ROW(Pendencias!$B$2:$B$209)-1),ROW(A265)),4),"")</f>
        <v/>
      </c>
      <c r="Z260" s="54" t="str">
        <f t="array" ref="Z260">IFERROR(INDEX(Pendencias!$A$2:$O$209,SMALL(IF(Pendencias!$B$2:$B$209=$F$1,ROW(Pendencias!$B$2:$B$209)-1),ROW(A265)),7),"")</f>
        <v/>
      </c>
      <c r="AA260" s="51" t="str">
        <f t="array" ref="AA260">IF(IFERROR(INDEX(Pendencias!$A$2:$O$209,SMALL(IF(Pendencias!$B$2:$B$209=$F$1,ROW(Pendencias!$B$2:$B$209)-1),ROW(A265)),9),"")=0,"",IFERROR(INDEX(Pendencias!$A$2:$O$209,SMALL(IF(Pendencias!$B$2:$B$209=$F$1,ROW(Pendencias!$B$2:$B$209)-1),ROW(A265)),9),""))</f>
        <v/>
      </c>
    </row>
    <row r="261" ht="15.75" customHeight="1">
      <c r="A261" s="149"/>
      <c r="J261" s="119"/>
      <c r="K261" s="51"/>
      <c r="L261" s="51"/>
      <c r="M261" s="51"/>
      <c r="N261" s="51"/>
      <c r="O261" s="51"/>
      <c r="P261" s="51"/>
      <c r="Q261" s="51"/>
      <c r="R261" s="51"/>
      <c r="S261" s="51"/>
      <c r="T261" s="51"/>
      <c r="U261" s="51"/>
      <c r="V261" s="51"/>
      <c r="W261" s="52" t="str">
        <f t="array" ref="W261">IFERROR(INDEX(Pendencias!$A$2:$O$209,SMALL(IF(Pendencias!$B$2:$B$209=$F$1,ROW(Pendencias!$B$2:$B$209)-1),ROW(A266)),1),"")</f>
        <v/>
      </c>
      <c r="X261" s="52" t="str">
        <f t="array" ref="X261">IFERROR(INDEX(Pendencias!$A$2:$O$209,SMALL(IF(Pendencias!$B$2:$B$209=$F$1,ROW(Pendencias!$B$2:$B$209)-1),ROW(A266)),3),"")</f>
        <v/>
      </c>
      <c r="Y261" s="53" t="str">
        <f t="array" ref="Y261">IFERROR(INDEX(Pendencias!$A$2:$O$209,SMALL(IF(Pendencias!$B$2:$B$209=$F$1,ROW(Pendencias!$B$2:$B$209)-1),ROW(A266)),4),"")</f>
        <v/>
      </c>
      <c r="Z261" s="54" t="str">
        <f t="array" ref="Z261">IFERROR(INDEX(Pendencias!$A$2:$O$209,SMALL(IF(Pendencias!$B$2:$B$209=$F$1,ROW(Pendencias!$B$2:$B$209)-1),ROW(A266)),7),"")</f>
        <v/>
      </c>
      <c r="AA261" s="51" t="str">
        <f t="array" ref="AA261">IF(IFERROR(INDEX(Pendencias!$A$2:$O$209,SMALL(IF(Pendencias!$B$2:$B$209=$F$1,ROW(Pendencias!$B$2:$B$209)-1),ROW(A266)),9),"")=0,"",IFERROR(INDEX(Pendencias!$A$2:$O$209,SMALL(IF(Pendencias!$B$2:$B$209=$F$1,ROW(Pendencias!$B$2:$B$209)-1),ROW(A266)),9),""))</f>
        <v/>
      </c>
    </row>
    <row r="262" ht="15.75" customHeight="1">
      <c r="A262" s="149"/>
      <c r="J262" s="119"/>
      <c r="K262" s="51"/>
      <c r="L262" s="51"/>
      <c r="M262" s="51"/>
      <c r="N262" s="51"/>
      <c r="O262" s="51"/>
      <c r="P262" s="51"/>
      <c r="Q262" s="51"/>
      <c r="R262" s="51"/>
      <c r="S262" s="51"/>
      <c r="T262" s="51"/>
      <c r="U262" s="51"/>
      <c r="V262" s="51"/>
      <c r="W262" s="52" t="str">
        <f t="array" ref="W262">IFERROR(INDEX(Pendencias!$A$2:$O$209,SMALL(IF(Pendencias!$B$2:$B$209=$F$1,ROW(Pendencias!$B$2:$B$209)-1),ROW(A267)),1),"")</f>
        <v/>
      </c>
      <c r="X262" s="52" t="str">
        <f t="array" ref="X262">IFERROR(INDEX(Pendencias!$A$2:$O$209,SMALL(IF(Pendencias!$B$2:$B$209=$F$1,ROW(Pendencias!$B$2:$B$209)-1),ROW(A267)),3),"")</f>
        <v/>
      </c>
      <c r="Y262" s="53" t="str">
        <f t="array" ref="Y262">IFERROR(INDEX(Pendencias!$A$2:$O$209,SMALL(IF(Pendencias!$B$2:$B$209=$F$1,ROW(Pendencias!$B$2:$B$209)-1),ROW(A267)),4),"")</f>
        <v/>
      </c>
      <c r="Z262" s="54" t="str">
        <f t="array" ref="Z262">IFERROR(INDEX(Pendencias!$A$2:$O$209,SMALL(IF(Pendencias!$B$2:$B$209=$F$1,ROW(Pendencias!$B$2:$B$209)-1),ROW(A267)),7),"")</f>
        <v/>
      </c>
      <c r="AA262" s="51" t="str">
        <f t="array" ref="AA262">IF(IFERROR(INDEX(Pendencias!$A$2:$O$209,SMALL(IF(Pendencias!$B$2:$B$209=$F$1,ROW(Pendencias!$B$2:$B$209)-1),ROW(A267)),9),"")=0,"",IFERROR(INDEX(Pendencias!$A$2:$O$209,SMALL(IF(Pendencias!$B$2:$B$209=$F$1,ROW(Pendencias!$B$2:$B$209)-1),ROW(A267)),9),""))</f>
        <v/>
      </c>
    </row>
    <row r="263" ht="15.75" customHeight="1">
      <c r="A263" s="149"/>
      <c r="J263" s="119"/>
      <c r="K263" s="51"/>
      <c r="L263" s="51"/>
      <c r="M263" s="51"/>
      <c r="N263" s="51"/>
      <c r="O263" s="51"/>
      <c r="P263" s="51"/>
      <c r="Q263" s="51"/>
      <c r="R263" s="51"/>
      <c r="S263" s="51"/>
      <c r="T263" s="51"/>
      <c r="U263" s="51"/>
      <c r="V263" s="51"/>
      <c r="W263" s="52" t="str">
        <f t="array" ref="W263">IFERROR(INDEX(Pendencias!$A$2:$O$209,SMALL(IF(Pendencias!$B$2:$B$209=$F$1,ROW(Pendencias!$B$2:$B$209)-1),ROW(A268)),1),"")</f>
        <v/>
      </c>
      <c r="X263" s="52" t="str">
        <f t="array" ref="X263">IFERROR(INDEX(Pendencias!$A$2:$O$209,SMALL(IF(Pendencias!$B$2:$B$209=$F$1,ROW(Pendencias!$B$2:$B$209)-1),ROW(A268)),3),"")</f>
        <v/>
      </c>
      <c r="Y263" s="53" t="str">
        <f t="array" ref="Y263">IFERROR(INDEX(Pendencias!$A$2:$O$209,SMALL(IF(Pendencias!$B$2:$B$209=$F$1,ROW(Pendencias!$B$2:$B$209)-1),ROW(A268)),4),"")</f>
        <v/>
      </c>
      <c r="Z263" s="54" t="str">
        <f t="array" ref="Z263">IFERROR(INDEX(Pendencias!$A$2:$O$209,SMALL(IF(Pendencias!$B$2:$B$209=$F$1,ROW(Pendencias!$B$2:$B$209)-1),ROW(A268)),7),"")</f>
        <v/>
      </c>
      <c r="AA263" s="51" t="str">
        <f t="array" ref="AA263">IF(IFERROR(INDEX(Pendencias!$A$2:$O$209,SMALL(IF(Pendencias!$B$2:$B$209=$F$1,ROW(Pendencias!$B$2:$B$209)-1),ROW(A268)),9),"")=0,"",IFERROR(INDEX(Pendencias!$A$2:$O$209,SMALL(IF(Pendencias!$B$2:$B$209=$F$1,ROW(Pendencias!$B$2:$B$209)-1),ROW(A268)),9),""))</f>
        <v/>
      </c>
    </row>
    <row r="264" ht="15.75" customHeight="1">
      <c r="A264" s="149"/>
      <c r="J264" s="119"/>
      <c r="K264" s="51"/>
      <c r="L264" s="51"/>
      <c r="M264" s="51"/>
      <c r="N264" s="51"/>
      <c r="O264" s="51"/>
      <c r="P264" s="51"/>
      <c r="Q264" s="51"/>
      <c r="R264" s="51"/>
      <c r="S264" s="51"/>
      <c r="T264" s="51"/>
      <c r="U264" s="51"/>
      <c r="V264" s="51"/>
      <c r="W264" s="52" t="str">
        <f t="array" ref="W264">IFERROR(INDEX(Pendencias!$A$2:$O$209,SMALL(IF(Pendencias!$B$2:$B$209=$F$1,ROW(Pendencias!$B$2:$B$209)-1),ROW(A269)),1),"")</f>
        <v/>
      </c>
      <c r="X264" s="52" t="str">
        <f t="array" ref="X264">IFERROR(INDEX(Pendencias!$A$2:$O$209,SMALL(IF(Pendencias!$B$2:$B$209=$F$1,ROW(Pendencias!$B$2:$B$209)-1),ROW(A269)),3),"")</f>
        <v/>
      </c>
      <c r="Y264" s="53" t="str">
        <f t="array" ref="Y264">IFERROR(INDEX(Pendencias!$A$2:$O$209,SMALL(IF(Pendencias!$B$2:$B$209=$F$1,ROW(Pendencias!$B$2:$B$209)-1),ROW(A269)),4),"")</f>
        <v/>
      </c>
      <c r="Z264" s="54" t="str">
        <f t="array" ref="Z264">IFERROR(INDEX(Pendencias!$A$2:$O$209,SMALL(IF(Pendencias!$B$2:$B$209=$F$1,ROW(Pendencias!$B$2:$B$209)-1),ROW(A269)),7),"")</f>
        <v/>
      </c>
      <c r="AA264" s="51" t="str">
        <f t="array" ref="AA264">IF(IFERROR(INDEX(Pendencias!$A$2:$O$209,SMALL(IF(Pendencias!$B$2:$B$209=$F$1,ROW(Pendencias!$B$2:$B$209)-1),ROW(A269)),9),"")=0,"",IFERROR(INDEX(Pendencias!$A$2:$O$209,SMALL(IF(Pendencias!$B$2:$B$209=$F$1,ROW(Pendencias!$B$2:$B$209)-1),ROW(A269)),9),""))</f>
        <v/>
      </c>
    </row>
    <row r="265" ht="15.75" customHeight="1">
      <c r="A265" s="149"/>
      <c r="J265" s="119"/>
      <c r="K265" s="51"/>
      <c r="L265" s="51"/>
      <c r="M265" s="51"/>
      <c r="N265" s="51"/>
      <c r="O265" s="51"/>
      <c r="P265" s="51"/>
      <c r="Q265" s="51"/>
      <c r="R265" s="51"/>
      <c r="S265" s="51"/>
      <c r="T265" s="51"/>
      <c r="U265" s="51"/>
      <c r="V265" s="51"/>
      <c r="W265" s="52" t="str">
        <f t="array" ref="W265">IFERROR(INDEX(Pendencias!$A$2:$O$209,SMALL(IF(Pendencias!$B$2:$B$209=$F$1,ROW(Pendencias!$B$2:$B$209)-1),ROW(A270)),1),"")</f>
        <v/>
      </c>
      <c r="X265" s="52" t="str">
        <f t="array" ref="X265">IFERROR(INDEX(Pendencias!$A$2:$O$209,SMALL(IF(Pendencias!$B$2:$B$209=$F$1,ROW(Pendencias!$B$2:$B$209)-1),ROW(A270)),3),"")</f>
        <v/>
      </c>
      <c r="Y265" s="53" t="str">
        <f t="array" ref="Y265">IFERROR(INDEX(Pendencias!$A$2:$O$209,SMALL(IF(Pendencias!$B$2:$B$209=$F$1,ROW(Pendencias!$B$2:$B$209)-1),ROW(A270)),4),"")</f>
        <v/>
      </c>
      <c r="Z265" s="54" t="str">
        <f t="array" ref="Z265">IFERROR(INDEX(Pendencias!$A$2:$O$209,SMALL(IF(Pendencias!$B$2:$B$209=$F$1,ROW(Pendencias!$B$2:$B$209)-1),ROW(A270)),7),"")</f>
        <v/>
      </c>
      <c r="AA265" s="51" t="str">
        <f t="array" ref="AA265">IF(IFERROR(INDEX(Pendencias!$A$2:$O$209,SMALL(IF(Pendencias!$B$2:$B$209=$F$1,ROW(Pendencias!$B$2:$B$209)-1),ROW(A270)),9),"")=0,"",IFERROR(INDEX(Pendencias!$A$2:$O$209,SMALL(IF(Pendencias!$B$2:$B$209=$F$1,ROW(Pendencias!$B$2:$B$209)-1),ROW(A270)),9),""))</f>
        <v/>
      </c>
    </row>
    <row r="266" ht="15.0" customHeight="1">
      <c r="A266" s="149"/>
      <c r="J266" s="119"/>
      <c r="K266" s="51"/>
      <c r="L266" s="51"/>
      <c r="M266" s="51"/>
      <c r="N266" s="51"/>
      <c r="O266" s="51"/>
      <c r="P266" s="51"/>
      <c r="Q266" s="51"/>
      <c r="R266" s="51"/>
      <c r="S266" s="51"/>
      <c r="T266" s="51"/>
      <c r="U266" s="51"/>
      <c r="V266" s="51"/>
      <c r="W266" s="52" t="str">
        <f t="array" ref="W266">IFERROR(INDEX(Pendencias!$A$2:$O$209,SMALL(IF(Pendencias!$B$2:$B$209=$F$1,ROW(Pendencias!$B$2:$B$209)-1),ROW(A271)),1),"")</f>
        <v/>
      </c>
      <c r="X266" s="52" t="str">
        <f t="array" ref="X266">IFERROR(INDEX(Pendencias!$A$2:$O$209,SMALL(IF(Pendencias!$B$2:$B$209=$F$1,ROW(Pendencias!$B$2:$B$209)-1),ROW(A271)),3),"")</f>
        <v/>
      </c>
      <c r="Y266" s="53" t="str">
        <f t="array" ref="Y266">IFERROR(INDEX(Pendencias!$A$2:$O$209,SMALL(IF(Pendencias!$B$2:$B$209=$F$1,ROW(Pendencias!$B$2:$B$209)-1),ROW(A271)),4),"")</f>
        <v/>
      </c>
      <c r="Z266" s="54" t="str">
        <f t="array" ref="Z266">IFERROR(INDEX(Pendencias!$A$2:$O$209,SMALL(IF(Pendencias!$B$2:$B$209=$F$1,ROW(Pendencias!$B$2:$B$209)-1),ROW(A271)),7),"")</f>
        <v/>
      </c>
      <c r="AA266" s="51" t="str">
        <f t="array" ref="AA266">IF(IFERROR(INDEX(Pendencias!$A$2:$O$209,SMALL(IF(Pendencias!$B$2:$B$209=$F$1,ROW(Pendencias!$B$2:$B$209)-1),ROW(A271)),9),"")=0,"",IFERROR(INDEX(Pendencias!$A$2:$O$209,SMALL(IF(Pendencias!$B$2:$B$209=$F$1,ROW(Pendencias!$B$2:$B$209)-1),ROW(A271)),9),""))</f>
        <v/>
      </c>
    </row>
    <row r="267" ht="15.75" hidden="1" customHeight="1">
      <c r="A267" s="132"/>
      <c r="B267" s="133"/>
      <c r="C267" s="133"/>
      <c r="D267" s="133"/>
      <c r="E267" s="133"/>
      <c r="F267" s="133"/>
      <c r="G267" s="133"/>
      <c r="H267" s="133"/>
      <c r="I267" s="133"/>
      <c r="J267" s="57"/>
      <c r="K267" s="51"/>
      <c r="L267" s="51"/>
      <c r="M267" s="51"/>
      <c r="N267" s="51"/>
      <c r="O267" s="51"/>
      <c r="P267" s="51"/>
      <c r="Q267" s="51"/>
      <c r="R267" s="51"/>
      <c r="S267" s="51"/>
      <c r="T267" s="51"/>
      <c r="U267" s="51"/>
      <c r="V267" s="51"/>
      <c r="W267" s="52" t="str">
        <f t="array" ref="W267">IFERROR(INDEX(Pendencias!$A$2:$O$209,SMALL(IF(Pendencias!$B$2:$B$209=$F$1,ROW(Pendencias!$B$2:$B$209)-1),ROW(A272)),1),"")</f>
        <v/>
      </c>
      <c r="X267" s="52" t="str">
        <f t="array" ref="X267">IFERROR(INDEX(Pendencias!$A$2:$O$209,SMALL(IF(Pendencias!$B$2:$B$209=$F$1,ROW(Pendencias!$B$2:$B$209)-1),ROW(A272)),3),"")</f>
        <v/>
      </c>
      <c r="Y267" s="53" t="str">
        <f t="array" ref="Y267">IFERROR(INDEX(Pendencias!$A$2:$O$209,SMALL(IF(Pendencias!$B$2:$B$209=$F$1,ROW(Pendencias!$B$2:$B$209)-1),ROW(A272)),4),"")</f>
        <v/>
      </c>
      <c r="Z267" s="54" t="str">
        <f t="array" ref="Z267">IFERROR(INDEX(Pendencias!$A$2:$O$209,SMALL(IF(Pendencias!$B$2:$B$209=$F$1,ROW(Pendencias!$B$2:$B$209)-1),ROW(A272)),7),"")</f>
        <v/>
      </c>
      <c r="AA267" s="51" t="str">
        <f t="array" ref="AA267">IF(IFERROR(INDEX(Pendencias!$A$2:$O$209,SMALL(IF(Pendencias!$B$2:$B$209=$F$1,ROW(Pendencias!$B$2:$B$209)-1),ROW(A272)),9),"")=0,"",IFERROR(INDEX(Pendencias!$A$2:$O$209,SMALL(IF(Pendencias!$B$2:$B$209=$F$1,ROW(Pendencias!$B$2:$B$209)-1),ROW(A272)),9),""))</f>
        <v/>
      </c>
    </row>
    <row r="268" ht="15.75" customHeight="1">
      <c r="A268" s="298" t="s">
        <v>3574</v>
      </c>
      <c r="B268" s="47"/>
      <c r="C268" s="47"/>
      <c r="D268" s="47"/>
      <c r="E268" s="47"/>
      <c r="F268" s="47"/>
      <c r="G268" s="47"/>
      <c r="H268" s="47"/>
      <c r="I268" s="47"/>
      <c r="J268" s="91"/>
      <c r="K268" s="51"/>
      <c r="L268" s="51"/>
      <c r="M268" s="51"/>
      <c r="N268" s="51"/>
      <c r="O268" s="51"/>
      <c r="P268" s="51"/>
      <c r="Q268" s="51"/>
      <c r="R268" s="51"/>
      <c r="S268" s="51"/>
      <c r="T268" s="51"/>
      <c r="U268" s="51"/>
      <c r="V268" s="51"/>
      <c r="W268" s="52" t="str">
        <f t="array" ref="W268">IFERROR(INDEX(Pendencias!$A$2:$O$209,SMALL(IF(Pendencias!$B$2:$B$209=$F$1,ROW(Pendencias!$B$2:$B$209)-1),ROW(A273)),1),"")</f>
        <v/>
      </c>
      <c r="X268" s="52" t="str">
        <f t="array" ref="X268">IFERROR(INDEX(Pendencias!$A$2:$O$209,SMALL(IF(Pendencias!$B$2:$B$209=$F$1,ROW(Pendencias!$B$2:$B$209)-1),ROW(A273)),3),"")</f>
        <v/>
      </c>
      <c r="Y268" s="53" t="str">
        <f t="array" ref="Y268">IFERROR(INDEX(Pendencias!$A$2:$O$209,SMALL(IF(Pendencias!$B$2:$B$209=$F$1,ROW(Pendencias!$B$2:$B$209)-1),ROW(A273)),4),"")</f>
        <v/>
      </c>
      <c r="Z268" s="54" t="str">
        <f t="array" ref="Z268">IFERROR(INDEX(Pendencias!$A$2:$O$209,SMALL(IF(Pendencias!$B$2:$B$209=$F$1,ROW(Pendencias!$B$2:$B$209)-1),ROW(A273)),7),"")</f>
        <v/>
      </c>
      <c r="AA268" s="51" t="str">
        <f t="array" ref="AA268">IF(IFERROR(INDEX(Pendencias!$A$2:$O$209,SMALL(IF(Pendencias!$B$2:$B$209=$F$1,ROW(Pendencias!$B$2:$B$209)-1),ROW(A273)),9),"")=0,"",IFERROR(INDEX(Pendencias!$A$2:$O$209,SMALL(IF(Pendencias!$B$2:$B$209=$F$1,ROW(Pendencias!$B$2:$B$209)-1),ROW(A273)),9),""))</f>
        <v/>
      </c>
    </row>
    <row r="269" ht="15.75" customHeight="1">
      <c r="A269" s="298" t="s">
        <v>3416</v>
      </c>
      <c r="B269" s="47"/>
      <c r="C269" s="47"/>
      <c r="D269" s="47"/>
      <c r="E269" s="47"/>
      <c r="F269" s="47"/>
      <c r="G269" s="47"/>
      <c r="H269" s="47"/>
      <c r="I269" s="47"/>
      <c r="J269" s="91"/>
      <c r="K269" s="51"/>
      <c r="L269" s="51"/>
      <c r="M269" s="51"/>
      <c r="N269" s="51"/>
      <c r="O269" s="51"/>
      <c r="P269" s="51"/>
      <c r="Q269" s="51"/>
      <c r="R269" s="51"/>
      <c r="S269" s="51"/>
      <c r="T269" s="51"/>
      <c r="U269" s="51"/>
      <c r="V269" s="51"/>
      <c r="W269" s="52" t="str">
        <f t="array" ref="W269">IFERROR(INDEX(Pendencias!$A$2:$O$209,SMALL(IF(Pendencias!$B$2:$B$209=$F$1,ROW(Pendencias!$B$2:$B$209)-1),ROW(A274)),1),"")</f>
        <v/>
      </c>
      <c r="X269" s="52" t="str">
        <f t="array" ref="X269">IFERROR(INDEX(Pendencias!$A$2:$O$209,SMALL(IF(Pendencias!$B$2:$B$209=$F$1,ROW(Pendencias!$B$2:$B$209)-1),ROW(A274)),3),"")</f>
        <v/>
      </c>
      <c r="Y269" s="53" t="str">
        <f t="array" ref="Y269">IFERROR(INDEX(Pendencias!$A$2:$O$209,SMALL(IF(Pendencias!$B$2:$B$209=$F$1,ROW(Pendencias!$B$2:$B$209)-1),ROW(A274)),4),"")</f>
        <v/>
      </c>
      <c r="Z269" s="54" t="str">
        <f t="array" ref="Z269">IFERROR(INDEX(Pendencias!$A$2:$O$209,SMALL(IF(Pendencias!$B$2:$B$209=$F$1,ROW(Pendencias!$B$2:$B$209)-1),ROW(A274)),7),"")</f>
        <v/>
      </c>
      <c r="AA269" s="51" t="str">
        <f t="array" ref="AA269">IF(IFERROR(INDEX(Pendencias!$A$2:$O$209,SMALL(IF(Pendencias!$B$2:$B$209=$F$1,ROW(Pendencias!$B$2:$B$209)-1),ROW(A274)),9),"")=0,"",IFERROR(INDEX(Pendencias!$A$2:$O$209,SMALL(IF(Pendencias!$B$2:$B$209=$F$1,ROW(Pendencias!$B$2:$B$209)-1),ROW(A274)),9),""))</f>
        <v/>
      </c>
    </row>
    <row r="270" ht="15.75" customHeight="1">
      <c r="A270" s="476"/>
      <c r="B270" s="130"/>
      <c r="C270" s="130"/>
      <c r="D270" s="130"/>
      <c r="E270" s="130"/>
      <c r="F270" s="130"/>
      <c r="G270" s="130"/>
      <c r="H270" s="130"/>
      <c r="I270" s="130"/>
      <c r="J270" s="131"/>
      <c r="K270" s="51"/>
      <c r="L270" s="51"/>
      <c r="M270" s="51"/>
      <c r="N270" s="51"/>
      <c r="O270" s="51"/>
      <c r="P270" s="51"/>
      <c r="Q270" s="51"/>
      <c r="R270" s="51"/>
      <c r="S270" s="51"/>
      <c r="T270" s="51"/>
      <c r="U270" s="51"/>
      <c r="V270" s="51"/>
      <c r="W270" s="52" t="str">
        <f t="array" ref="W270">IFERROR(INDEX(Pendencias!$A$2:$O$209,SMALL(IF(Pendencias!$B$2:$B$209=$F$1,ROW(Pendencias!$B$2:$B$209)-1),ROW(A275)),1),"")</f>
        <v/>
      </c>
      <c r="X270" s="52" t="str">
        <f t="array" ref="X270">IFERROR(INDEX(Pendencias!$A$2:$O$209,SMALL(IF(Pendencias!$B$2:$B$209=$F$1,ROW(Pendencias!$B$2:$B$209)-1),ROW(A275)),3),"")</f>
        <v/>
      </c>
      <c r="Y270" s="53" t="str">
        <f t="array" ref="Y270">IFERROR(INDEX(Pendencias!$A$2:$O$209,SMALL(IF(Pendencias!$B$2:$B$209=$F$1,ROW(Pendencias!$B$2:$B$209)-1),ROW(A275)),4),"")</f>
        <v/>
      </c>
      <c r="Z270" s="54" t="str">
        <f t="array" ref="Z270">IFERROR(INDEX(Pendencias!$A$2:$O$209,SMALL(IF(Pendencias!$B$2:$B$209=$F$1,ROW(Pendencias!$B$2:$B$209)-1),ROW(A275)),7),"")</f>
        <v/>
      </c>
      <c r="AA270" s="51" t="str">
        <f t="array" ref="AA270">IF(IFERROR(INDEX(Pendencias!$A$2:$O$209,SMALL(IF(Pendencias!$B$2:$B$209=$F$1,ROW(Pendencias!$B$2:$B$209)-1),ROW(A275)),9),"")=0,"",IFERROR(INDEX(Pendencias!$A$2:$O$209,SMALL(IF(Pendencias!$B$2:$B$209=$F$1,ROW(Pendencias!$B$2:$B$209)-1),ROW(A275)),9),""))</f>
        <v/>
      </c>
    </row>
    <row r="271" ht="15.75" customHeight="1">
      <c r="A271" s="149"/>
      <c r="J271" s="119"/>
      <c r="K271" s="51"/>
      <c r="L271" s="51"/>
      <c r="M271" s="51"/>
      <c r="N271" s="51"/>
      <c r="O271" s="51"/>
      <c r="P271" s="51"/>
      <c r="Q271" s="51"/>
      <c r="R271" s="51"/>
      <c r="S271" s="51"/>
      <c r="T271" s="51"/>
      <c r="U271" s="51"/>
      <c r="V271" s="51"/>
      <c r="W271" s="52" t="str">
        <f t="array" ref="W271">IFERROR(INDEX(Pendencias!$A$2:$O$209,SMALL(IF(Pendencias!$B$2:$B$209=$F$1,ROW(Pendencias!$B$2:$B$209)-1),ROW(A276)),1),"")</f>
        <v/>
      </c>
      <c r="X271" s="52" t="str">
        <f t="array" ref="X271">IFERROR(INDEX(Pendencias!$A$2:$O$209,SMALL(IF(Pendencias!$B$2:$B$209=$F$1,ROW(Pendencias!$B$2:$B$209)-1),ROW(A276)),3),"")</f>
        <v/>
      </c>
      <c r="Y271" s="53" t="str">
        <f t="array" ref="Y271">IFERROR(INDEX(Pendencias!$A$2:$O$209,SMALL(IF(Pendencias!$B$2:$B$209=$F$1,ROW(Pendencias!$B$2:$B$209)-1),ROW(A276)),4),"")</f>
        <v/>
      </c>
      <c r="Z271" s="54" t="str">
        <f t="array" ref="Z271">IFERROR(INDEX(Pendencias!$A$2:$O$209,SMALL(IF(Pendencias!$B$2:$B$209=$F$1,ROW(Pendencias!$B$2:$B$209)-1),ROW(A276)),7),"")</f>
        <v/>
      </c>
      <c r="AA271" s="51" t="str">
        <f t="array" ref="AA271">IF(IFERROR(INDEX(Pendencias!$A$2:$O$209,SMALL(IF(Pendencias!$B$2:$B$209=$F$1,ROW(Pendencias!$B$2:$B$209)-1),ROW(A276)),9),"")=0,"",IFERROR(INDEX(Pendencias!$A$2:$O$209,SMALL(IF(Pendencias!$B$2:$B$209=$F$1,ROW(Pendencias!$B$2:$B$209)-1),ROW(A276)),9),""))</f>
        <v/>
      </c>
    </row>
    <row r="272" ht="15.75" customHeight="1">
      <c r="A272" s="149"/>
      <c r="J272" s="119"/>
      <c r="K272" s="51"/>
      <c r="L272" s="51"/>
      <c r="M272" s="51"/>
      <c r="N272" s="51"/>
      <c r="O272" s="51"/>
      <c r="P272" s="51"/>
      <c r="Q272" s="51"/>
      <c r="R272" s="51"/>
      <c r="S272" s="51"/>
      <c r="T272" s="51"/>
      <c r="U272" s="51"/>
      <c r="V272" s="51"/>
      <c r="W272" s="52" t="str">
        <f t="array" ref="W272">IFERROR(INDEX(Pendencias!$A$2:$O$209,SMALL(IF(Pendencias!$B$2:$B$209=$F$1,ROW(Pendencias!$B$2:$B$209)-1),ROW(A283)),1),"")</f>
        <v/>
      </c>
      <c r="X272" s="52" t="str">
        <f t="array" ref="X272">IFERROR(INDEX(Pendencias!$A$2:$O$209,SMALL(IF(Pendencias!$B$2:$B$209=$F$1,ROW(Pendencias!$B$2:$B$209)-1),ROW(A283)),3),"")</f>
        <v/>
      </c>
      <c r="Y272" s="53" t="str">
        <f t="array" ref="Y272">IFERROR(INDEX(Pendencias!$A$2:$O$209,SMALL(IF(Pendencias!$B$2:$B$209=$F$1,ROW(Pendencias!$B$2:$B$209)-1),ROW(A283)),4),"")</f>
        <v/>
      </c>
      <c r="Z272" s="54" t="str">
        <f t="array" ref="Z272">IFERROR(INDEX(Pendencias!$A$2:$O$209,SMALL(IF(Pendencias!$B$2:$B$209=$F$1,ROW(Pendencias!$B$2:$B$209)-1),ROW(A283)),7),"")</f>
        <v/>
      </c>
      <c r="AA272" s="51" t="str">
        <f t="array" ref="AA272">IF(IFERROR(INDEX(Pendencias!$A$2:$O$209,SMALL(IF(Pendencias!$B$2:$B$209=$F$1,ROW(Pendencias!$B$2:$B$209)-1),ROW(A283)),9),"")=0,"",IFERROR(INDEX(Pendencias!$A$2:$O$209,SMALL(IF(Pendencias!$B$2:$B$209=$F$1,ROW(Pendencias!$B$2:$B$209)-1),ROW(A283)),9),""))</f>
        <v/>
      </c>
    </row>
    <row r="273" ht="15.75" customHeight="1">
      <c r="A273" s="149"/>
      <c r="J273" s="119"/>
      <c r="K273" s="51"/>
      <c r="L273" s="51"/>
      <c r="M273" s="51"/>
      <c r="N273" s="51"/>
      <c r="O273" s="51"/>
      <c r="P273" s="51"/>
      <c r="Q273" s="51"/>
      <c r="R273" s="51"/>
      <c r="S273" s="51"/>
      <c r="T273" s="51"/>
      <c r="U273" s="51"/>
      <c r="V273" s="51"/>
      <c r="W273" s="52" t="str">
        <f t="array" ref="W273">IFERROR(INDEX(Pendencias!$A$2:$O$209,SMALL(IF(Pendencias!$B$2:$B$209=$F$1,ROW(Pendencias!$B$2:$B$209)-1),ROW(A284)),1),"")</f>
        <v/>
      </c>
      <c r="X273" s="52" t="str">
        <f t="array" ref="X273">IFERROR(INDEX(Pendencias!$A$2:$O$209,SMALL(IF(Pendencias!$B$2:$B$209=$F$1,ROW(Pendencias!$B$2:$B$209)-1),ROW(A284)),3),"")</f>
        <v/>
      </c>
      <c r="Y273" s="53" t="str">
        <f t="array" ref="Y273">IFERROR(INDEX(Pendencias!$A$2:$O$209,SMALL(IF(Pendencias!$B$2:$B$209=$F$1,ROW(Pendencias!$B$2:$B$209)-1),ROW(A284)),4),"")</f>
        <v/>
      </c>
      <c r="Z273" s="54" t="str">
        <f t="array" ref="Z273">IFERROR(INDEX(Pendencias!$A$2:$O$209,SMALL(IF(Pendencias!$B$2:$B$209=$F$1,ROW(Pendencias!$B$2:$B$209)-1),ROW(A284)),7),"")</f>
        <v/>
      </c>
      <c r="AA273" s="51" t="str">
        <f t="array" ref="AA273">IF(IFERROR(INDEX(Pendencias!$A$2:$O$209,SMALL(IF(Pendencias!$B$2:$B$209=$F$1,ROW(Pendencias!$B$2:$B$209)-1),ROW(A284)),9),"")=0,"",IFERROR(INDEX(Pendencias!$A$2:$O$209,SMALL(IF(Pendencias!$B$2:$B$209=$F$1,ROW(Pendencias!$B$2:$B$209)-1),ROW(A284)),9),""))</f>
        <v/>
      </c>
    </row>
    <row r="274" ht="15.0" customHeight="1">
      <c r="A274" s="149"/>
      <c r="J274" s="119"/>
      <c r="K274" s="51"/>
      <c r="L274" s="51"/>
      <c r="M274" s="51"/>
      <c r="N274" s="51"/>
      <c r="O274" s="51"/>
      <c r="P274" s="51"/>
      <c r="Q274" s="51"/>
      <c r="R274" s="51"/>
      <c r="S274" s="51"/>
      <c r="T274" s="51"/>
      <c r="U274" s="51"/>
      <c r="V274" s="51"/>
      <c r="W274" s="52" t="str">
        <f t="array" ref="W274">IFERROR(INDEX(Pendencias!$A$2:$O$209,SMALL(IF(Pendencias!$B$2:$B$209=$F$1,ROW(Pendencias!$B$2:$B$209)-1),ROW(A285)),1),"")</f>
        <v/>
      </c>
      <c r="X274" s="52" t="str">
        <f t="array" ref="X274">IFERROR(INDEX(Pendencias!$A$2:$O$209,SMALL(IF(Pendencias!$B$2:$B$209=$F$1,ROW(Pendencias!$B$2:$B$209)-1),ROW(A285)),3),"")</f>
        <v/>
      </c>
      <c r="Y274" s="53" t="str">
        <f t="array" ref="Y274">IFERROR(INDEX(Pendencias!$A$2:$O$209,SMALL(IF(Pendencias!$B$2:$B$209=$F$1,ROW(Pendencias!$B$2:$B$209)-1),ROW(A285)),4),"")</f>
        <v/>
      </c>
      <c r="Z274" s="54" t="str">
        <f t="array" ref="Z274">IFERROR(INDEX(Pendencias!$A$2:$O$209,SMALL(IF(Pendencias!$B$2:$B$209=$F$1,ROW(Pendencias!$B$2:$B$209)-1),ROW(A285)),7),"")</f>
        <v/>
      </c>
      <c r="AA274" s="51" t="str">
        <f t="array" ref="AA274">IF(IFERROR(INDEX(Pendencias!$A$2:$O$209,SMALL(IF(Pendencias!$B$2:$B$209=$F$1,ROW(Pendencias!$B$2:$B$209)-1),ROW(A285)),9),"")=0,"",IFERROR(INDEX(Pendencias!$A$2:$O$209,SMALL(IF(Pendencias!$B$2:$B$209=$F$1,ROW(Pendencias!$B$2:$B$209)-1),ROW(A285)),9),""))</f>
        <v/>
      </c>
    </row>
    <row r="275" ht="15.75" customHeight="1">
      <c r="A275" s="149"/>
      <c r="J275" s="119"/>
      <c r="K275" s="51"/>
      <c r="L275" s="51"/>
      <c r="M275" s="51"/>
      <c r="N275" s="51"/>
      <c r="O275" s="51"/>
      <c r="P275" s="51"/>
      <c r="Q275" s="51"/>
      <c r="R275" s="51"/>
      <c r="S275" s="51"/>
      <c r="T275" s="51"/>
      <c r="U275" s="51"/>
      <c r="V275" s="51"/>
      <c r="W275" s="52" t="str">
        <f t="array" ref="W275">IFERROR(INDEX(Pendencias!$A$2:$O$209,SMALL(IF(Pendencias!$B$2:$B$209=$F$1,ROW(Pendencias!$B$2:$B$209)-1),ROW(A286)),1),"")</f>
        <v/>
      </c>
      <c r="X275" s="52" t="str">
        <f t="array" ref="X275">IFERROR(INDEX(Pendencias!$A$2:$O$209,SMALL(IF(Pendencias!$B$2:$B$209=$F$1,ROW(Pendencias!$B$2:$B$209)-1),ROW(A286)),3),"")</f>
        <v/>
      </c>
      <c r="Y275" s="53" t="str">
        <f t="array" ref="Y275">IFERROR(INDEX(Pendencias!$A$2:$O$209,SMALL(IF(Pendencias!$B$2:$B$209=$F$1,ROW(Pendencias!$B$2:$B$209)-1),ROW(A286)),4),"")</f>
        <v/>
      </c>
      <c r="Z275" s="54" t="str">
        <f t="array" ref="Z275">IFERROR(INDEX(Pendencias!$A$2:$O$209,SMALL(IF(Pendencias!$B$2:$B$209=$F$1,ROW(Pendencias!$B$2:$B$209)-1),ROW(A286)),7),"")</f>
        <v/>
      </c>
      <c r="AA275" s="51" t="str">
        <f t="array" ref="AA275">IF(IFERROR(INDEX(Pendencias!$A$2:$O$209,SMALL(IF(Pendencias!$B$2:$B$209=$F$1,ROW(Pendencias!$B$2:$B$209)-1),ROW(A286)),9),"")=0,"",IFERROR(INDEX(Pendencias!$A$2:$O$209,SMALL(IF(Pendencias!$B$2:$B$209=$F$1,ROW(Pendencias!$B$2:$B$209)-1),ROW(A286)),9),""))</f>
        <v/>
      </c>
    </row>
    <row r="276" ht="15.75" customHeight="1">
      <c r="A276" s="149"/>
      <c r="J276" s="119"/>
      <c r="K276" s="51"/>
      <c r="L276" s="51"/>
      <c r="M276" s="51"/>
      <c r="N276" s="51"/>
      <c r="O276" s="51"/>
      <c r="P276" s="51"/>
      <c r="Q276" s="51"/>
      <c r="R276" s="51"/>
      <c r="S276" s="51"/>
      <c r="T276" s="51"/>
      <c r="U276" s="51"/>
      <c r="V276" s="51"/>
      <c r="W276" s="52" t="str">
        <f t="array" ref="W276">IFERROR(INDEX(Pendencias!$A$2:$O$209,SMALL(IF(Pendencias!$B$2:$B$209=$F$1,ROW(Pendencias!$B$2:$B$209)-1),ROW(A287)),1),"")</f>
        <v/>
      </c>
      <c r="X276" s="52" t="str">
        <f t="array" ref="X276">IFERROR(INDEX(Pendencias!$A$2:$O$209,SMALL(IF(Pendencias!$B$2:$B$209=$F$1,ROW(Pendencias!$B$2:$B$209)-1),ROW(A287)),3),"")</f>
        <v/>
      </c>
      <c r="Y276" s="53" t="str">
        <f t="array" ref="Y276">IFERROR(INDEX(Pendencias!$A$2:$O$209,SMALL(IF(Pendencias!$B$2:$B$209=$F$1,ROW(Pendencias!$B$2:$B$209)-1),ROW(A287)),4),"")</f>
        <v/>
      </c>
      <c r="Z276" s="54" t="str">
        <f t="array" ref="Z276">IFERROR(INDEX(Pendencias!$A$2:$O$209,SMALL(IF(Pendencias!$B$2:$B$209=$F$1,ROW(Pendencias!$B$2:$B$209)-1),ROW(A287)),7),"")</f>
        <v/>
      </c>
      <c r="AA276" s="51" t="str">
        <f t="array" ref="AA276">IF(IFERROR(INDEX(Pendencias!$A$2:$O$209,SMALL(IF(Pendencias!$B$2:$B$209=$F$1,ROW(Pendencias!$B$2:$B$209)-1),ROW(A287)),9),"")=0,"",IFERROR(INDEX(Pendencias!$A$2:$O$209,SMALL(IF(Pendencias!$B$2:$B$209=$F$1,ROW(Pendencias!$B$2:$B$209)-1),ROW(A287)),9),""))</f>
        <v/>
      </c>
    </row>
    <row r="277" ht="15.75" customHeight="1">
      <c r="A277" s="149"/>
      <c r="J277" s="119"/>
      <c r="K277" s="51"/>
      <c r="L277" s="51"/>
      <c r="M277" s="51"/>
      <c r="N277" s="51"/>
      <c r="O277" s="51"/>
      <c r="P277" s="51"/>
      <c r="Q277" s="51"/>
      <c r="R277" s="51"/>
      <c r="S277" s="51"/>
      <c r="T277" s="51"/>
      <c r="U277" s="51"/>
      <c r="V277" s="51"/>
      <c r="W277" s="52"/>
      <c r="X277" s="52"/>
      <c r="Y277" s="53"/>
      <c r="Z277" s="54"/>
      <c r="AA277" s="51"/>
    </row>
    <row r="278" ht="15.75" customHeight="1">
      <c r="A278" s="149"/>
      <c r="J278" s="119"/>
      <c r="K278" s="51"/>
      <c r="L278" s="51"/>
      <c r="M278" s="51"/>
      <c r="N278" s="51"/>
      <c r="O278" s="51"/>
      <c r="P278" s="51"/>
      <c r="Q278" s="51"/>
      <c r="R278" s="51"/>
      <c r="S278" s="51"/>
      <c r="T278" s="51"/>
      <c r="U278" s="51"/>
      <c r="V278" s="51"/>
      <c r="W278" s="52"/>
      <c r="X278" s="52"/>
      <c r="Y278" s="53"/>
      <c r="Z278" s="54"/>
      <c r="AA278" s="51"/>
    </row>
    <row r="279" ht="15.75" customHeight="1">
      <c r="A279" s="149"/>
      <c r="J279" s="119"/>
      <c r="K279" s="51"/>
      <c r="L279" s="51"/>
      <c r="M279" s="51"/>
      <c r="N279" s="51"/>
      <c r="O279" s="51"/>
      <c r="P279" s="51"/>
      <c r="Q279" s="51"/>
      <c r="R279" s="51"/>
      <c r="S279" s="51"/>
      <c r="T279" s="51"/>
      <c r="U279" s="51"/>
      <c r="V279" s="51"/>
      <c r="W279" s="52"/>
      <c r="X279" s="52"/>
      <c r="Y279" s="53"/>
      <c r="Z279" s="54"/>
      <c r="AA279" s="51"/>
    </row>
    <row r="280" ht="15.75" customHeight="1">
      <c r="A280" s="149"/>
      <c r="J280" s="119"/>
      <c r="K280" s="51"/>
      <c r="L280" s="51"/>
      <c r="M280" s="51"/>
      <c r="N280" s="51"/>
      <c r="O280" s="51"/>
      <c r="P280" s="51"/>
      <c r="Q280" s="51"/>
      <c r="R280" s="51"/>
      <c r="S280" s="51"/>
      <c r="T280" s="51"/>
      <c r="U280" s="51"/>
      <c r="V280" s="51"/>
      <c r="W280" s="52"/>
      <c r="X280" s="52"/>
      <c r="Y280" s="53"/>
      <c r="Z280" s="54"/>
      <c r="AA280" s="51"/>
    </row>
    <row r="281" ht="15.75" customHeight="1">
      <c r="A281" s="149"/>
      <c r="J281" s="119"/>
      <c r="K281" s="51"/>
      <c r="L281" s="51"/>
      <c r="M281" s="51"/>
      <c r="N281" s="51"/>
      <c r="O281" s="51"/>
      <c r="P281" s="51"/>
      <c r="Q281" s="51"/>
      <c r="R281" s="51"/>
      <c r="S281" s="51"/>
      <c r="T281" s="51"/>
      <c r="U281" s="51"/>
      <c r="V281" s="51"/>
      <c r="W281" s="52"/>
      <c r="X281" s="52"/>
      <c r="Y281" s="53"/>
      <c r="Z281" s="54"/>
      <c r="AA281" s="51"/>
    </row>
    <row r="282" ht="15.75" customHeight="1">
      <c r="A282" s="132"/>
      <c r="B282" s="133"/>
      <c r="C282" s="133"/>
      <c r="D282" s="133"/>
      <c r="E282" s="133"/>
      <c r="F282" s="133"/>
      <c r="G282" s="133"/>
      <c r="H282" s="133"/>
      <c r="I282" s="133"/>
      <c r="J282" s="57"/>
      <c r="K282" s="51"/>
      <c r="L282" s="51"/>
      <c r="M282" s="51"/>
      <c r="N282" s="51"/>
      <c r="O282" s="51"/>
      <c r="P282" s="51"/>
      <c r="Q282" s="51"/>
      <c r="R282" s="51"/>
      <c r="S282" s="51"/>
      <c r="T282" s="51"/>
      <c r="U282" s="51"/>
      <c r="V282" s="51"/>
      <c r="W282" s="52"/>
      <c r="X282" s="52"/>
      <c r="Y282" s="53"/>
      <c r="Z282" s="54"/>
      <c r="AA282" s="51"/>
    </row>
    <row r="283" ht="15.75" customHeight="1">
      <c r="A283" s="477" t="s">
        <v>3417</v>
      </c>
      <c r="B283" s="84"/>
      <c r="C283" s="84"/>
      <c r="D283" s="84"/>
      <c r="E283" s="59"/>
      <c r="F283" s="60"/>
      <c r="G283" s="133"/>
      <c r="H283" s="133"/>
      <c r="I283" s="133"/>
      <c r="J283" s="57"/>
      <c r="K283" s="51"/>
      <c r="L283" s="51"/>
      <c r="M283" s="51"/>
      <c r="N283" s="51"/>
      <c r="O283" s="51"/>
      <c r="P283" s="51"/>
      <c r="Q283" s="51"/>
      <c r="R283" s="51"/>
      <c r="S283" s="51"/>
      <c r="T283" s="51"/>
      <c r="U283" s="51"/>
      <c r="V283" s="51"/>
      <c r="W283" s="52" t="str">
        <f t="array" ref="W283">IFERROR(INDEX(Pendencias!$A$2:$O$209,SMALL(IF(Pendencias!$B$2:$B$209=$F$1,ROW(Pendencias!$B$2:$B$209)-1),ROW(A289)),1),"")</f>
        <v/>
      </c>
      <c r="X283" s="52" t="str">
        <f t="array" ref="X283">IFERROR(INDEX(Pendencias!$A$2:$O$209,SMALL(IF(Pendencias!$B$2:$B$209=$F$1,ROW(Pendencias!$B$2:$B$209)-1),ROW(A289)),3),"")</f>
        <v/>
      </c>
      <c r="Y283" s="53" t="str">
        <f t="array" ref="Y283">IFERROR(INDEX(Pendencias!$A$2:$O$209,SMALL(IF(Pendencias!$B$2:$B$209=$F$1,ROW(Pendencias!$B$2:$B$209)-1),ROW(A289)),4),"")</f>
        <v/>
      </c>
      <c r="Z283" s="54" t="str">
        <f t="array" ref="Z283">IFERROR(INDEX(Pendencias!$A$2:$O$209,SMALL(IF(Pendencias!$B$2:$B$209=$F$1,ROW(Pendencias!$B$2:$B$209)-1),ROW(A289)),7),"")</f>
        <v/>
      </c>
      <c r="AA283" s="51" t="str">
        <f t="array" ref="AA283">IF(IFERROR(INDEX(Pendencias!$A$2:$O$209,SMALL(IF(Pendencias!$B$2:$B$209=$F$1,ROW(Pendencias!$B$2:$B$209)-1),ROW(A289)),9),"")=0,"",IFERROR(INDEX(Pendencias!$A$2:$O$209,SMALL(IF(Pendencias!$B$2:$B$209=$F$1,ROW(Pendencias!$B$2:$B$209)-1),ROW(A289)),9),""))</f>
        <v/>
      </c>
    </row>
    <row r="284" ht="15.75" customHeight="1">
      <c r="A284" s="309" t="s">
        <v>3418</v>
      </c>
      <c r="B284" s="47"/>
      <c r="C284" s="47"/>
      <c r="D284" s="47"/>
      <c r="E284" s="91"/>
      <c r="F284" s="309" t="str">
        <f>F1</f>
        <v>AXYS039</v>
      </c>
      <c r="G284" s="47"/>
      <c r="H284" s="47"/>
      <c r="I284" s="47"/>
      <c r="J284" s="91"/>
      <c r="K284" s="51"/>
      <c r="L284" s="51"/>
      <c r="M284" s="51"/>
      <c r="N284" s="51"/>
      <c r="O284" s="51"/>
      <c r="P284" s="51"/>
      <c r="Q284" s="51"/>
      <c r="R284" s="51"/>
      <c r="S284" s="51"/>
      <c r="T284" s="51"/>
      <c r="U284" s="51"/>
      <c r="V284" s="51"/>
      <c r="W284" s="52" t="str">
        <f t="array" ref="W284">IFERROR(INDEX(Pendencias!$A$2:$O$209,SMALL(IF(Pendencias!$B$2:$B$209=$F$1,ROW(Pendencias!$B$2:$B$209)-1),ROW(A293)),1),"")</f>
        <v/>
      </c>
      <c r="X284" s="52" t="str">
        <f t="array" ref="X284">IFERROR(INDEX(Pendencias!$A$2:$O$209,SMALL(IF(Pendencias!$B$2:$B$209=$F$1,ROW(Pendencias!$B$2:$B$209)-1),ROW(A293)),3),"")</f>
        <v/>
      </c>
      <c r="Y284" s="53" t="str">
        <f t="array" ref="Y284">IFERROR(INDEX(Pendencias!$A$2:$O$209,SMALL(IF(Pendencias!$B$2:$B$209=$F$1,ROW(Pendencias!$B$2:$B$209)-1),ROW(A293)),4),"")</f>
        <v/>
      </c>
      <c r="Z284" s="54" t="str">
        <f t="array" ref="Z284">IFERROR(INDEX(Pendencias!$A$2:$O$209,SMALL(IF(Pendencias!$B$2:$B$209=$F$1,ROW(Pendencias!$B$2:$B$209)-1),ROW(A293)),7),"")</f>
        <v/>
      </c>
      <c r="AA284" s="51" t="str">
        <f t="array" ref="AA284">IF(IFERROR(INDEX(Pendencias!$A$2:$O$209,SMALL(IF(Pendencias!$B$2:$B$209=$F$1,ROW(Pendencias!$B$2:$B$209)-1),ROW(A293)),9),"")=0,"",IFERROR(INDEX(Pendencias!$A$2:$O$209,SMALL(IF(Pendencias!$B$2:$B$209=$F$1,ROW(Pendencias!$B$2:$B$209)-1),ROW(A293)),9),""))</f>
        <v/>
      </c>
    </row>
    <row r="285" ht="15.75" customHeight="1">
      <c r="A285" s="310" t="s">
        <v>3419</v>
      </c>
      <c r="B285" s="91"/>
      <c r="C285" s="68"/>
      <c r="D285" s="310" t="s">
        <v>3575</v>
      </c>
      <c r="E285" s="91"/>
      <c r="F285" s="311"/>
      <c r="G285" s="91"/>
      <c r="H285" s="312" t="s">
        <v>3273</v>
      </c>
      <c r="I285" s="313"/>
      <c r="J285" s="91"/>
      <c r="K285" s="51"/>
      <c r="L285" s="51"/>
      <c r="M285" s="51"/>
      <c r="N285" s="51"/>
      <c r="O285" s="51"/>
      <c r="P285" s="51"/>
      <c r="Q285" s="51"/>
      <c r="R285" s="51"/>
      <c r="S285" s="51"/>
      <c r="T285" s="51"/>
      <c r="U285" s="51"/>
      <c r="V285" s="51"/>
      <c r="W285" s="52" t="str">
        <f t="array" ref="W285">IFERROR(INDEX(Pendencias!$A$2:$O$209,SMALL(IF(Pendencias!$B$2:$B$209=$F$1,ROW(Pendencias!$B$2:$B$209)-1),ROW(A295)),1),"")</f>
        <v/>
      </c>
      <c r="X285" s="52" t="str">
        <f t="array" ref="X285">IFERROR(INDEX(Pendencias!$A$2:$O$209,SMALL(IF(Pendencias!$B$2:$B$209=$F$1,ROW(Pendencias!$B$2:$B$209)-1),ROW(A295)),3),"")</f>
        <v/>
      </c>
      <c r="Y285" s="53" t="str">
        <f t="array" ref="Y285">IFERROR(INDEX(Pendencias!$A$2:$O$209,SMALL(IF(Pendencias!$B$2:$B$209=$F$1,ROW(Pendencias!$B$2:$B$209)-1),ROW(A295)),4),"")</f>
        <v/>
      </c>
      <c r="Z285" s="54" t="str">
        <f t="array" ref="Z285">IFERROR(INDEX(Pendencias!$A$2:$O$209,SMALL(IF(Pendencias!$B$2:$B$209=$F$1,ROW(Pendencias!$B$2:$B$209)-1),ROW(A295)),7),"")</f>
        <v/>
      </c>
      <c r="AA285" s="51" t="str">
        <f t="array" ref="AA285">IF(IFERROR(INDEX(Pendencias!$A$2:$O$209,SMALL(IF(Pendencias!$B$2:$B$209=$F$1,ROW(Pendencias!$B$2:$B$209)-1),ROW(A295)),9),"")=0,"",IFERROR(INDEX(Pendencias!$A$2:$O$209,SMALL(IF(Pendencias!$B$2:$B$209=$F$1,ROW(Pendencias!$B$2:$B$209)-1),ROW(A295)),9),""))</f>
        <v/>
      </c>
    </row>
    <row r="286" ht="15.75" customHeight="1">
      <c r="A286" s="478" t="s">
        <v>3576</v>
      </c>
      <c r="B286" s="91"/>
      <c r="C286" s="479" t="s">
        <v>3577</v>
      </c>
      <c r="D286" s="91"/>
      <c r="E286" s="314" t="s">
        <v>3578</v>
      </c>
      <c r="F286" s="315"/>
      <c r="G286" s="315"/>
      <c r="H286" s="315"/>
      <c r="I286" s="480" t="s">
        <v>3425</v>
      </c>
      <c r="J286" s="316" t="s">
        <v>3426</v>
      </c>
      <c r="K286" s="51"/>
      <c r="L286" s="51"/>
      <c r="M286" s="51"/>
      <c r="N286" s="51"/>
      <c r="O286" s="51"/>
      <c r="P286" s="51"/>
      <c r="Q286" s="51"/>
      <c r="R286" s="51"/>
      <c r="S286" s="51"/>
      <c r="T286" s="51"/>
      <c r="U286" s="51"/>
      <c r="V286" s="51"/>
      <c r="W286" s="52" t="str">
        <f t="array" ref="W286">IFERROR(INDEX(Pendencias!$A$2:$O$209,SMALL(IF(Pendencias!$B$2:$B$209=$F$1,ROW(Pendencias!$B$2:$B$209)-1),ROW(A296)),1),"")</f>
        <v/>
      </c>
      <c r="X286" s="52" t="str">
        <f t="array" ref="X286">IFERROR(INDEX(Pendencias!$A$2:$O$209,SMALL(IF(Pendencias!$B$2:$B$209=$F$1,ROW(Pendencias!$B$2:$B$209)-1),ROW(A296)),3),"")</f>
        <v/>
      </c>
      <c r="Y286" s="53" t="str">
        <f t="array" ref="Y286">IFERROR(INDEX(Pendencias!$A$2:$O$209,SMALL(IF(Pendencias!$B$2:$B$209=$F$1,ROW(Pendencias!$B$2:$B$209)-1),ROW(A296)),4),"")</f>
        <v/>
      </c>
      <c r="Z286" s="54" t="str">
        <f t="array" ref="Z286">IFERROR(INDEX(Pendencias!$A$2:$O$209,SMALL(IF(Pendencias!$B$2:$B$209=$F$1,ROW(Pendencias!$B$2:$B$209)-1),ROW(A296)),7),"")</f>
        <v/>
      </c>
      <c r="AA286" s="51" t="str">
        <f t="array" ref="AA286">IF(IFERROR(INDEX(Pendencias!$A$2:$O$209,SMALL(IF(Pendencias!$B$2:$B$209=$F$1,ROW(Pendencias!$B$2:$B$209)-1),ROW(A296)),9),"")=0,"",IFERROR(INDEX(Pendencias!$A$2:$O$209,SMALL(IF(Pendencias!$B$2:$B$209=$F$1,ROW(Pendencias!$B$2:$B$209)-1),ROW(A296)),9),""))</f>
        <v/>
      </c>
    </row>
    <row r="287" ht="15.75" customHeight="1">
      <c r="A287" s="481" t="s">
        <v>3579</v>
      </c>
      <c r="B287" s="91"/>
      <c r="C287" s="482"/>
      <c r="D287" s="91"/>
      <c r="E287" s="334"/>
      <c r="F287" s="47"/>
      <c r="G287" s="47"/>
      <c r="H287" s="91"/>
      <c r="I287" s="483"/>
      <c r="J287" s="484"/>
      <c r="K287" s="51"/>
      <c r="L287" s="51"/>
      <c r="M287" s="51"/>
      <c r="N287" s="51"/>
      <c r="O287" s="51"/>
      <c r="P287" s="51"/>
      <c r="Q287" s="51"/>
      <c r="R287" s="51"/>
      <c r="S287" s="51"/>
      <c r="T287" s="51"/>
      <c r="U287" s="51"/>
      <c r="V287" s="51"/>
      <c r="W287" s="52"/>
      <c r="X287" s="52"/>
      <c r="Y287" s="53"/>
      <c r="Z287" s="54"/>
      <c r="AA287" s="51"/>
    </row>
    <row r="288" ht="15.75" customHeight="1">
      <c r="A288" s="485" t="s">
        <v>3580</v>
      </c>
      <c r="B288" s="91"/>
      <c r="C288" s="482"/>
      <c r="D288" s="91"/>
      <c r="E288" s="334"/>
      <c r="F288" s="47"/>
      <c r="G288" s="47"/>
      <c r="H288" s="91"/>
      <c r="I288" s="483"/>
      <c r="J288" s="484"/>
      <c r="K288" s="51"/>
      <c r="L288" s="51"/>
      <c r="M288" s="51"/>
      <c r="N288" s="51"/>
      <c r="O288" s="51"/>
      <c r="P288" s="51"/>
      <c r="Q288" s="51"/>
      <c r="R288" s="51"/>
      <c r="S288" s="51"/>
      <c r="T288" s="51"/>
      <c r="U288" s="51"/>
      <c r="V288" s="51"/>
      <c r="W288" s="52" t="str">
        <f t="array" ref="W288">IFERROR(INDEX(Pendencias!$A$2:$O$209,SMALL(IF(Pendencias!$B$2:$B$209=$F$1,ROW(Pendencias!$B$2:$B$209)-1),ROW(A297)),1),"")</f>
        <v/>
      </c>
      <c r="X288" s="52" t="str">
        <f t="array" ref="X288">IFERROR(INDEX(Pendencias!$A$2:$O$209,SMALL(IF(Pendencias!$B$2:$B$209=$F$1,ROW(Pendencias!$B$2:$B$209)-1),ROW(A297)),3),"")</f>
        <v/>
      </c>
      <c r="Y288" s="53" t="str">
        <f t="array" ref="Y288">IFERROR(INDEX(Pendencias!$A$2:$O$209,SMALL(IF(Pendencias!$B$2:$B$209=$F$1,ROW(Pendencias!$B$2:$B$209)-1),ROW(A297)),4),"")</f>
        <v/>
      </c>
      <c r="Z288" s="54" t="str">
        <f t="array" ref="Z288">IFERROR(INDEX(Pendencias!$A$2:$O$209,SMALL(IF(Pendencias!$B$2:$B$209=$F$1,ROW(Pendencias!$B$2:$B$209)-1),ROW(A297)),7),"")</f>
        <v/>
      </c>
      <c r="AA288" s="51" t="str">
        <f t="array" ref="AA288">IF(IFERROR(INDEX(Pendencias!$A$2:$O$209,SMALL(IF(Pendencias!$B$2:$B$209=$F$1,ROW(Pendencias!$B$2:$B$209)-1),ROW(A297)),9),"")=0,"",IFERROR(INDEX(Pendencias!$A$2:$O$209,SMALL(IF(Pendencias!$B$2:$B$209=$F$1,ROW(Pendencias!$B$2:$B$209)-1),ROW(A297)),9),""))</f>
        <v/>
      </c>
    </row>
    <row r="289" ht="15.75" customHeight="1">
      <c r="A289" s="486"/>
      <c r="B289" s="91"/>
      <c r="C289" s="487"/>
      <c r="D289" s="91"/>
      <c r="E289" s="334"/>
      <c r="F289" s="47"/>
      <c r="G289" s="47"/>
      <c r="H289" s="91"/>
      <c r="I289" s="483"/>
      <c r="J289" s="484"/>
      <c r="K289" s="51"/>
      <c r="L289" s="51"/>
      <c r="M289" s="51"/>
      <c r="N289" s="51"/>
      <c r="O289" s="51"/>
      <c r="P289" s="51"/>
      <c r="Q289" s="51"/>
      <c r="R289" s="51"/>
      <c r="S289" s="51"/>
      <c r="T289" s="51"/>
      <c r="U289" s="51"/>
      <c r="V289" s="51"/>
      <c r="W289" s="52"/>
      <c r="X289" s="52"/>
      <c r="Y289" s="53"/>
      <c r="Z289" s="54"/>
      <c r="AA289" s="51"/>
    </row>
    <row r="290" ht="15.75" customHeight="1">
      <c r="A290" s="488"/>
      <c r="B290" s="91"/>
      <c r="C290" s="487"/>
      <c r="D290" s="91"/>
      <c r="E290" s="334"/>
      <c r="F290" s="47"/>
      <c r="G290" s="47"/>
      <c r="H290" s="91"/>
      <c r="I290" s="483"/>
      <c r="J290" s="484"/>
      <c r="K290" s="51"/>
      <c r="L290" s="51"/>
      <c r="M290" s="51"/>
      <c r="N290" s="51"/>
      <c r="O290" s="51"/>
      <c r="P290" s="51"/>
      <c r="Q290" s="51"/>
      <c r="R290" s="51"/>
      <c r="S290" s="51"/>
      <c r="T290" s="51"/>
      <c r="U290" s="51"/>
      <c r="V290" s="51"/>
      <c r="W290" s="52" t="str">
        <f t="array" ref="W290">IFERROR(INDEX(Pendencias!$A$2:$O$209,SMALL(IF(Pendencias!$B$2:$B$209=$F$1,ROW(Pendencias!$B$2:$B$209)-1),ROW(#REF!)),1),"")</f>
        <v/>
      </c>
      <c r="X290" s="52" t="str">
        <f t="array" ref="X290">IFERROR(INDEX(Pendencias!$A$2:$O$209,SMALL(IF(Pendencias!$B$2:$B$209=$F$1,ROW(Pendencias!$B$2:$B$209)-1),ROW(#REF!)),3),"")</f>
        <v/>
      </c>
      <c r="Y290" s="53" t="str">
        <f t="array" ref="Y290">IFERROR(INDEX(Pendencias!$A$2:$O$209,SMALL(IF(Pendencias!$B$2:$B$209=$F$1,ROW(Pendencias!$B$2:$B$209)-1),ROW(#REF!)),4),"")</f>
        <v/>
      </c>
      <c r="Z290" s="54" t="str">
        <f t="array" ref="Z290">IFERROR(INDEX(Pendencias!$A$2:$O$209,SMALL(IF(Pendencias!$B$2:$B$209=$F$1,ROW(Pendencias!$B$2:$B$209)-1),ROW(#REF!)),7),"")</f>
        <v/>
      </c>
      <c r="AA290" s="51" t="str">
        <f t="array" ref="AA290">IF(IFERROR(INDEX(Pendencias!$A$2:$O$209,SMALL(IF(Pendencias!$B$2:$B$209=$F$1,ROW(Pendencias!$B$2:$B$209)-1),ROW(#REF!)),9),"")=0,"",IFERROR(INDEX(Pendencias!$A$2:$O$209,SMALL(IF(Pendencias!$B$2:$B$209=$F$1,ROW(Pendencias!$B$2:$B$209)-1),ROW(#REF!)),9),""))</f>
        <v/>
      </c>
    </row>
    <row r="291" ht="15.75" customHeight="1">
      <c r="A291" s="488"/>
      <c r="B291" s="91"/>
      <c r="C291" s="487"/>
      <c r="D291" s="91"/>
      <c r="E291" s="334"/>
      <c r="F291" s="47"/>
      <c r="G291" s="47"/>
      <c r="H291" s="91"/>
      <c r="I291" s="483"/>
      <c r="J291" s="484"/>
      <c r="K291" s="51"/>
      <c r="L291" s="51"/>
      <c r="M291" s="51"/>
      <c r="N291" s="51"/>
      <c r="O291" s="51"/>
      <c r="P291" s="51"/>
      <c r="Q291" s="51"/>
      <c r="R291" s="51"/>
      <c r="S291" s="51"/>
      <c r="T291" s="51"/>
      <c r="U291" s="51"/>
      <c r="V291" s="51"/>
      <c r="W291" s="52"/>
      <c r="X291" s="52"/>
      <c r="Y291" s="53"/>
      <c r="Z291" s="54"/>
      <c r="AA291" s="51"/>
    </row>
    <row r="292" ht="15.75" customHeight="1">
      <c r="A292" s="488"/>
      <c r="B292" s="91"/>
      <c r="C292" s="482"/>
      <c r="D292" s="91"/>
      <c r="E292" s="334"/>
      <c r="F292" s="47"/>
      <c r="G292" s="47"/>
      <c r="H292" s="91"/>
      <c r="I292" s="483"/>
      <c r="J292" s="484"/>
      <c r="K292" s="51"/>
      <c r="L292" s="51"/>
      <c r="M292" s="51"/>
      <c r="N292" s="51"/>
      <c r="O292" s="51"/>
      <c r="P292" s="51"/>
      <c r="Q292" s="51"/>
      <c r="R292" s="51"/>
      <c r="S292" s="51"/>
      <c r="T292" s="51"/>
      <c r="U292" s="51"/>
      <c r="V292" s="51"/>
      <c r="W292" s="52"/>
      <c r="X292" s="52"/>
      <c r="Y292" s="53"/>
      <c r="Z292" s="54"/>
      <c r="AA292" s="51"/>
    </row>
    <row r="293" ht="13.5" customHeight="1">
      <c r="A293" s="486"/>
      <c r="B293" s="91"/>
      <c r="C293" s="482"/>
      <c r="D293" s="91"/>
      <c r="E293" s="334"/>
      <c r="F293" s="47"/>
      <c r="G293" s="47"/>
      <c r="H293" s="91"/>
      <c r="I293" s="483"/>
      <c r="J293" s="484"/>
      <c r="K293" s="51"/>
      <c r="L293" s="51"/>
      <c r="M293" s="51"/>
      <c r="N293" s="51"/>
      <c r="O293" s="51"/>
      <c r="P293" s="51"/>
      <c r="Q293" s="51"/>
      <c r="R293" s="51"/>
      <c r="S293" s="51"/>
      <c r="T293" s="51"/>
      <c r="U293" s="51"/>
      <c r="V293" s="51"/>
      <c r="W293" s="52" t="str">
        <f t="array" ref="W293">IFERROR(INDEX(Pendencias!$A$2:$O$209,SMALL(IF(Pendencias!$B$2:$B$209=$F$1,ROW(Pendencias!$B$2:$B$209)-1),ROW(#REF!)),1),"")</f>
        <v/>
      </c>
      <c r="X293" s="52" t="str">
        <f t="array" ref="X293">IFERROR(INDEX(Pendencias!$A$2:$O$209,SMALL(IF(Pendencias!$B$2:$B$209=$F$1,ROW(Pendencias!$B$2:$B$209)-1),ROW(#REF!)),3),"")</f>
        <v/>
      </c>
      <c r="Y293" s="53" t="str">
        <f t="array" ref="Y293">IFERROR(INDEX(Pendencias!$A$2:$O$209,SMALL(IF(Pendencias!$B$2:$B$209=$F$1,ROW(Pendencias!$B$2:$B$209)-1),ROW(#REF!)),4),"")</f>
        <v/>
      </c>
      <c r="Z293" s="54" t="str">
        <f t="array" ref="Z293">IFERROR(INDEX(Pendencias!$A$2:$O$209,SMALL(IF(Pendencias!$B$2:$B$209=$F$1,ROW(Pendencias!$B$2:$B$209)-1),ROW(#REF!)),7),"")</f>
        <v/>
      </c>
      <c r="AA293" s="51" t="str">
        <f t="array" ref="AA293">IF(IFERROR(INDEX(Pendencias!$A$2:$O$209,SMALL(IF(Pendencias!$B$2:$B$209=$F$1,ROW(Pendencias!$B$2:$B$209)-1),ROW(#REF!)),9),"")=0,"",IFERROR(INDEX(Pendencias!$A$2:$O$209,SMALL(IF(Pendencias!$B$2:$B$209=$F$1,ROW(Pendencias!$B$2:$B$209)-1),ROW(#REF!)),9),""))</f>
        <v/>
      </c>
    </row>
    <row r="294" ht="13.5" customHeight="1">
      <c r="A294" s="488"/>
      <c r="B294" s="91"/>
      <c r="C294" s="487"/>
      <c r="D294" s="91"/>
      <c r="E294" s="334"/>
      <c r="F294" s="47"/>
      <c r="G294" s="47"/>
      <c r="H294" s="91"/>
      <c r="I294" s="483"/>
      <c r="J294" s="484"/>
      <c r="K294" s="51"/>
      <c r="L294" s="51"/>
      <c r="M294" s="51"/>
      <c r="N294" s="51"/>
      <c r="O294" s="51"/>
      <c r="P294" s="51"/>
      <c r="Q294" s="51"/>
      <c r="R294" s="51"/>
      <c r="S294" s="51"/>
      <c r="T294" s="51"/>
      <c r="U294" s="51"/>
      <c r="V294" s="51"/>
      <c r="W294" s="52" t="str">
        <f t="array" ref="W294">IFERROR(INDEX(Pendencias!$A$2:$O$209,SMALL(IF(Pendencias!$B$2:$B$209=$F$1,ROW(Pendencias!$B$2:$B$209)-1),ROW(A300)),1),"")</f>
        <v/>
      </c>
      <c r="X294" s="52" t="str">
        <f t="array" ref="X294">IFERROR(INDEX(Pendencias!$A$2:$O$209,SMALL(IF(Pendencias!$B$2:$B$209=$F$1,ROW(Pendencias!$B$2:$B$209)-1),ROW(A300)),3),"")</f>
        <v/>
      </c>
      <c r="Y294" s="53" t="str">
        <f t="array" ref="Y294">IFERROR(INDEX(Pendencias!$A$2:$O$209,SMALL(IF(Pendencias!$B$2:$B$209=$F$1,ROW(Pendencias!$B$2:$B$209)-1),ROW(A300)),4),"")</f>
        <v/>
      </c>
      <c r="Z294" s="54" t="str">
        <f t="array" ref="Z294">IFERROR(INDEX(Pendencias!$A$2:$O$209,SMALL(IF(Pendencias!$B$2:$B$209=$F$1,ROW(Pendencias!$B$2:$B$209)-1),ROW(A300)),7),"")</f>
        <v/>
      </c>
      <c r="AA294" s="51" t="str">
        <f t="array" ref="AA294">IF(IFERROR(INDEX(Pendencias!$A$2:$O$209,SMALL(IF(Pendencias!$B$2:$B$209=$F$1,ROW(Pendencias!$B$2:$B$209)-1),ROW(A300)),9),"")=0,"",IFERROR(INDEX(Pendencias!$A$2:$O$209,SMALL(IF(Pendencias!$B$2:$B$209=$F$1,ROW(Pendencias!$B$2:$B$209)-1),ROW(A300)),9),""))</f>
        <v/>
      </c>
    </row>
    <row r="295" ht="13.5" customHeight="1">
      <c r="A295" s="488"/>
      <c r="B295" s="91"/>
      <c r="C295" s="487"/>
      <c r="D295" s="91"/>
      <c r="E295" s="334"/>
      <c r="F295" s="47"/>
      <c r="G295" s="47"/>
      <c r="H295" s="91"/>
      <c r="I295" s="483"/>
      <c r="J295" s="484"/>
      <c r="K295" s="51"/>
      <c r="L295" s="51"/>
      <c r="M295" s="51"/>
      <c r="N295" s="51"/>
      <c r="O295" s="51"/>
      <c r="P295" s="51"/>
      <c r="Q295" s="51"/>
      <c r="R295" s="51"/>
      <c r="S295" s="51"/>
      <c r="T295" s="51"/>
      <c r="U295" s="51"/>
      <c r="V295" s="51"/>
      <c r="W295" s="52" t="str">
        <f t="array" ref="W295">IFERROR(INDEX(Pendencias!$A$2:$O$209,SMALL(IF(Pendencias!$B$2:$B$209=$F$1,ROW(Pendencias!$B$2:$B$209)-1),ROW(A300)),1),"")</f>
        <v/>
      </c>
      <c r="X295" s="52" t="str">
        <f t="array" ref="X295">IFERROR(INDEX(Pendencias!$A$2:$O$209,SMALL(IF(Pendencias!$B$2:$B$209=$F$1,ROW(Pendencias!$B$2:$B$209)-1),ROW(A300)),3),"")</f>
        <v/>
      </c>
      <c r="Y295" s="53" t="str">
        <f t="array" ref="Y295">IFERROR(INDEX(Pendencias!$A$2:$O$209,SMALL(IF(Pendencias!$B$2:$B$209=$F$1,ROW(Pendencias!$B$2:$B$209)-1),ROW(A300)),4),"")</f>
        <v/>
      </c>
      <c r="Z295" s="54" t="str">
        <f t="array" ref="Z295">IFERROR(INDEX(Pendencias!$A$2:$O$209,SMALL(IF(Pendencias!$B$2:$B$209=$F$1,ROW(Pendencias!$B$2:$B$209)-1),ROW(A300)),7),"")</f>
        <v/>
      </c>
      <c r="AA295" s="51" t="str">
        <f t="array" ref="AA295">IF(IFERROR(INDEX(Pendencias!$A$2:$O$209,SMALL(IF(Pendencias!$B$2:$B$209=$F$1,ROW(Pendencias!$B$2:$B$209)-1),ROW(A300)),9),"")=0,"",IFERROR(INDEX(Pendencias!$A$2:$O$209,SMALL(IF(Pendencias!$B$2:$B$209=$F$1,ROW(Pendencias!$B$2:$B$209)-1),ROW(A300)),9),""))</f>
        <v/>
      </c>
    </row>
    <row r="296" ht="13.5" customHeight="1">
      <c r="A296" s="488"/>
      <c r="B296" s="91"/>
      <c r="C296" s="487"/>
      <c r="D296" s="91"/>
      <c r="E296" s="334"/>
      <c r="F296" s="47"/>
      <c r="G296" s="47"/>
      <c r="H296" s="91"/>
      <c r="I296" s="483"/>
      <c r="J296" s="484"/>
      <c r="K296" s="51"/>
      <c r="L296" s="51"/>
      <c r="M296" s="51"/>
      <c r="N296" s="51"/>
      <c r="O296" s="51"/>
      <c r="P296" s="51"/>
      <c r="Q296" s="51"/>
      <c r="R296" s="51"/>
      <c r="S296" s="51"/>
      <c r="T296" s="51"/>
      <c r="U296" s="51"/>
      <c r="V296" s="51"/>
      <c r="W296" s="52" t="str">
        <f t="array" ref="W296">IFERROR(INDEX(Pendencias!$A$2:$O$209,SMALL(IF(Pendencias!$B$2:$B$209=$F$1,ROW(Pendencias!$B$2:$B$209)-1),ROW(A301)),1),"")</f>
        <v/>
      </c>
      <c r="X296" s="52" t="str">
        <f t="array" ref="X296">IFERROR(INDEX(Pendencias!$A$2:$O$209,SMALL(IF(Pendencias!$B$2:$B$209=$F$1,ROW(Pendencias!$B$2:$B$209)-1),ROW(A301)),3),"")</f>
        <v/>
      </c>
      <c r="Y296" s="53" t="str">
        <f t="array" ref="Y296">IFERROR(INDEX(Pendencias!$A$2:$O$209,SMALL(IF(Pendencias!$B$2:$B$209=$F$1,ROW(Pendencias!$B$2:$B$209)-1),ROW(A301)),4),"")</f>
        <v/>
      </c>
      <c r="Z296" s="54" t="str">
        <f t="array" ref="Z296">IFERROR(INDEX(Pendencias!$A$2:$O$209,SMALL(IF(Pendencias!$B$2:$B$209=$F$1,ROW(Pendencias!$B$2:$B$209)-1),ROW(A301)),7),"")</f>
        <v/>
      </c>
      <c r="AA296" s="51" t="str">
        <f t="array" ref="AA296">IF(IFERROR(INDEX(Pendencias!$A$2:$O$209,SMALL(IF(Pendencias!$B$2:$B$209=$F$1,ROW(Pendencias!$B$2:$B$209)-1),ROW(A301)),9),"")=0,"",IFERROR(INDEX(Pendencias!$A$2:$O$209,SMALL(IF(Pendencias!$B$2:$B$209=$F$1,ROW(Pendencias!$B$2:$B$209)-1),ROW(A301)),9),""))</f>
        <v/>
      </c>
    </row>
    <row r="297" ht="13.5" customHeight="1">
      <c r="A297" s="486"/>
      <c r="B297" s="91"/>
      <c r="C297" s="482"/>
      <c r="D297" s="91"/>
      <c r="E297" s="334"/>
      <c r="F297" s="47"/>
      <c r="G297" s="47"/>
      <c r="H297" s="91"/>
      <c r="I297" s="483"/>
      <c r="J297" s="484"/>
      <c r="K297" s="51"/>
      <c r="L297" s="51"/>
      <c r="M297" s="51"/>
      <c r="N297" s="51"/>
      <c r="O297" s="51"/>
      <c r="P297" s="51"/>
      <c r="Q297" s="51"/>
      <c r="R297" s="51"/>
      <c r="S297" s="51"/>
      <c r="T297" s="51"/>
      <c r="U297" s="51"/>
      <c r="V297" s="51"/>
      <c r="W297" s="52" t="str">
        <f t="array" ref="W297">IFERROR(INDEX(Pendencias!$A$2:$O$209,SMALL(IF(Pendencias!$B$2:$B$209=$F$1,ROW(Pendencias!$B$2:$B$209)-1),ROW(A303)),1),"")</f>
        <v/>
      </c>
      <c r="X297" s="52" t="str">
        <f t="array" ref="X297">IFERROR(INDEX(Pendencias!$A$2:$O$209,SMALL(IF(Pendencias!$B$2:$B$209=$F$1,ROW(Pendencias!$B$2:$B$209)-1),ROW(A303)),3),"")</f>
        <v/>
      </c>
      <c r="Y297" s="53" t="str">
        <f t="array" ref="Y297">IFERROR(INDEX(Pendencias!$A$2:$O$209,SMALL(IF(Pendencias!$B$2:$B$209=$F$1,ROW(Pendencias!$B$2:$B$209)-1),ROW(A303)),4),"")</f>
        <v/>
      </c>
      <c r="Z297" s="54" t="str">
        <f t="array" ref="Z297">IFERROR(INDEX(Pendencias!$A$2:$O$209,SMALL(IF(Pendencias!$B$2:$B$209=$F$1,ROW(Pendencias!$B$2:$B$209)-1),ROW(A303)),7),"")</f>
        <v/>
      </c>
      <c r="AA297" s="51" t="str">
        <f t="array" ref="AA297">IF(IFERROR(INDEX(Pendencias!$A$2:$O$209,SMALL(IF(Pendencias!$B$2:$B$209=$F$1,ROW(Pendencias!$B$2:$B$209)-1),ROW(A303)),9),"")=0,"",IFERROR(INDEX(Pendencias!$A$2:$O$209,SMALL(IF(Pendencias!$B$2:$B$209=$F$1,ROW(Pendencias!$B$2:$B$209)-1),ROW(A303)),9),""))</f>
        <v/>
      </c>
    </row>
    <row r="298" ht="13.5" customHeight="1">
      <c r="A298" s="488"/>
      <c r="B298" s="91"/>
      <c r="C298" s="482"/>
      <c r="D298" s="91"/>
      <c r="E298" s="334"/>
      <c r="F298" s="47"/>
      <c r="G298" s="47"/>
      <c r="H298" s="91"/>
      <c r="I298" s="483"/>
      <c r="J298" s="484"/>
      <c r="K298" s="51"/>
      <c r="L298" s="51"/>
      <c r="M298" s="51"/>
      <c r="N298" s="51"/>
      <c r="O298" s="51"/>
      <c r="P298" s="51"/>
      <c r="Q298" s="51"/>
      <c r="R298" s="51"/>
      <c r="S298" s="51"/>
      <c r="T298" s="51"/>
      <c r="U298" s="51"/>
      <c r="V298" s="51"/>
      <c r="W298" s="52"/>
      <c r="X298" s="52"/>
      <c r="Y298" s="53"/>
      <c r="Z298" s="54"/>
      <c r="AA298" s="51"/>
    </row>
    <row r="299" ht="13.5" customHeight="1">
      <c r="A299" s="488"/>
      <c r="B299" s="91"/>
      <c r="C299" s="487"/>
      <c r="D299" s="91"/>
      <c r="E299" s="334"/>
      <c r="F299" s="47"/>
      <c r="G299" s="47"/>
      <c r="H299" s="91"/>
      <c r="I299" s="483"/>
      <c r="J299" s="484"/>
      <c r="K299" s="51"/>
      <c r="L299" s="51"/>
      <c r="M299" s="51"/>
      <c r="N299" s="51"/>
      <c r="O299" s="51"/>
      <c r="P299" s="51"/>
      <c r="Q299" s="51"/>
      <c r="R299" s="51"/>
      <c r="S299" s="51"/>
      <c r="T299" s="51"/>
      <c r="U299" s="51"/>
      <c r="V299" s="51"/>
      <c r="W299" s="52"/>
      <c r="X299" s="52"/>
      <c r="Y299" s="53"/>
      <c r="Z299" s="54"/>
      <c r="AA299" s="51"/>
    </row>
    <row r="300" ht="13.5" customHeight="1">
      <c r="A300" s="488"/>
      <c r="B300" s="91"/>
      <c r="C300" s="487"/>
      <c r="D300" s="91"/>
      <c r="E300" s="334"/>
      <c r="F300" s="47"/>
      <c r="G300" s="47"/>
      <c r="H300" s="91"/>
      <c r="I300" s="483"/>
      <c r="J300" s="484"/>
      <c r="K300" s="51"/>
      <c r="L300" s="51"/>
      <c r="M300" s="51"/>
      <c r="N300" s="51"/>
      <c r="O300" s="51"/>
      <c r="P300" s="51"/>
      <c r="Q300" s="51"/>
      <c r="R300" s="51"/>
      <c r="S300" s="51"/>
      <c r="T300" s="51"/>
      <c r="U300" s="51"/>
      <c r="V300" s="51"/>
      <c r="W300" s="52" t="str">
        <f t="array" ref="W300">IFERROR(INDEX(Pendencias!$A$2:$O$209,SMALL(IF(Pendencias!$B$2:$B$209=$F$1,ROW(Pendencias!$B$2:$B$209)-1),ROW(A306)),1),"")</f>
        <v/>
      </c>
      <c r="X300" s="52" t="str">
        <f t="array" ref="X300">IFERROR(INDEX(Pendencias!$A$2:$O$209,SMALL(IF(Pendencias!$B$2:$B$209=$F$1,ROW(Pendencias!$B$2:$B$209)-1),ROW(A306)),3),"")</f>
        <v/>
      </c>
      <c r="Y300" s="53" t="str">
        <f t="array" ref="Y300">IFERROR(INDEX(Pendencias!$A$2:$O$209,SMALL(IF(Pendencias!$B$2:$B$209=$F$1,ROW(Pendencias!$B$2:$B$209)-1),ROW(A306)),4),"")</f>
        <v/>
      </c>
      <c r="Z300" s="54" t="str">
        <f t="array" ref="Z300">IFERROR(INDEX(Pendencias!$A$2:$O$209,SMALL(IF(Pendencias!$B$2:$B$209=$F$1,ROW(Pendencias!$B$2:$B$209)-1),ROW(A306)),7),"")</f>
        <v/>
      </c>
      <c r="AA300" s="51" t="str">
        <f t="array" ref="AA300">IF(IFERROR(INDEX(Pendencias!$A$2:$O$209,SMALL(IF(Pendencias!$B$2:$B$209=$F$1,ROW(Pendencias!$B$2:$B$209)-1),ROW(A306)),9),"")=0,"",IFERROR(INDEX(Pendencias!$A$2:$O$209,SMALL(IF(Pendencias!$B$2:$B$209=$F$1,ROW(Pendencias!$B$2:$B$209)-1),ROW(A306)),9),""))</f>
        <v/>
      </c>
    </row>
    <row r="301" ht="13.5" customHeight="1">
      <c r="A301" s="486"/>
      <c r="B301" s="91"/>
      <c r="C301" s="487"/>
      <c r="D301" s="91"/>
      <c r="E301" s="334"/>
      <c r="F301" s="47"/>
      <c r="G301" s="47"/>
      <c r="H301" s="91"/>
      <c r="I301" s="483"/>
      <c r="J301" s="484"/>
      <c r="K301" s="51"/>
      <c r="L301" s="51"/>
      <c r="M301" s="51"/>
      <c r="N301" s="51"/>
      <c r="O301" s="51"/>
      <c r="P301" s="51"/>
      <c r="Q301" s="51"/>
      <c r="R301" s="51"/>
      <c r="S301" s="51"/>
      <c r="T301" s="51"/>
      <c r="U301" s="51"/>
      <c r="V301" s="51"/>
      <c r="W301" s="52" t="str">
        <f t="array" ref="W301">IFERROR(INDEX(Pendencias!$A$2:$O$209,SMALL(IF(Pendencias!$B$2:$B$209=$F$1,ROW(Pendencias!$B$2:$B$209)-1),ROW(A307)),1),"")</f>
        <v/>
      </c>
      <c r="X301" s="52" t="str">
        <f t="array" ref="X301">IFERROR(INDEX(Pendencias!$A$2:$O$209,SMALL(IF(Pendencias!$B$2:$B$209=$F$1,ROW(Pendencias!$B$2:$B$209)-1),ROW(A307)),3),"")</f>
        <v/>
      </c>
      <c r="Y301" s="53" t="str">
        <f t="array" ref="Y301">IFERROR(INDEX(Pendencias!$A$2:$O$209,SMALL(IF(Pendencias!$B$2:$B$209=$F$1,ROW(Pendencias!$B$2:$B$209)-1),ROW(A307)),4),"")</f>
        <v/>
      </c>
      <c r="Z301" s="54" t="str">
        <f t="array" ref="Z301">IFERROR(INDEX(Pendencias!$A$2:$O$209,SMALL(IF(Pendencias!$B$2:$B$209=$F$1,ROW(Pendencias!$B$2:$B$209)-1),ROW(A307)),7),"")</f>
        <v/>
      </c>
      <c r="AA301" s="51" t="str">
        <f t="array" ref="AA301">IF(IFERROR(INDEX(Pendencias!$A$2:$O$209,SMALL(IF(Pendencias!$B$2:$B$209=$F$1,ROW(Pendencias!$B$2:$B$209)-1),ROW(A307)),9),"")=0,"",IFERROR(INDEX(Pendencias!$A$2:$O$209,SMALL(IF(Pendencias!$B$2:$B$209=$F$1,ROW(Pendencias!$B$2:$B$209)-1),ROW(A307)),9),""))</f>
        <v/>
      </c>
    </row>
    <row r="302" ht="13.5" customHeight="1">
      <c r="A302" s="488"/>
      <c r="B302" s="91"/>
      <c r="C302" s="482"/>
      <c r="D302" s="91"/>
      <c r="E302" s="334"/>
      <c r="F302" s="47"/>
      <c r="G302" s="47"/>
      <c r="H302" s="91"/>
      <c r="I302" s="483"/>
      <c r="J302" s="484"/>
      <c r="K302" s="51"/>
      <c r="L302" s="51"/>
      <c r="M302" s="51"/>
      <c r="N302" s="51"/>
      <c r="O302" s="51"/>
      <c r="P302" s="51"/>
      <c r="Q302" s="51"/>
      <c r="R302" s="51"/>
      <c r="S302" s="51"/>
      <c r="T302" s="51"/>
      <c r="U302" s="51"/>
      <c r="V302" s="51"/>
      <c r="W302" s="52" t="str">
        <f t="array" ref="W302">IFERROR(INDEX(Pendencias!$A$2:$O$209,SMALL(IF(Pendencias!$B$2:$B$209=$F$1,ROW(Pendencias!$B$2:$B$209)-1),ROW(A308)),1),"")</f>
        <v/>
      </c>
      <c r="X302" s="52" t="str">
        <f t="array" ref="X302">IFERROR(INDEX(Pendencias!$A$2:$O$209,SMALL(IF(Pendencias!$B$2:$B$209=$F$1,ROW(Pendencias!$B$2:$B$209)-1),ROW(A308)),3),"")</f>
        <v/>
      </c>
      <c r="Y302" s="53" t="str">
        <f t="array" ref="Y302">IFERROR(INDEX(Pendencias!$A$2:$O$209,SMALL(IF(Pendencias!$B$2:$B$209=$F$1,ROW(Pendencias!$B$2:$B$209)-1),ROW(A308)),4),"")</f>
        <v/>
      </c>
      <c r="Z302" s="54" t="str">
        <f t="array" ref="Z302">IFERROR(INDEX(Pendencias!$A$2:$O$209,SMALL(IF(Pendencias!$B$2:$B$209=$F$1,ROW(Pendencias!$B$2:$B$209)-1),ROW(A308)),7),"")</f>
        <v/>
      </c>
      <c r="AA302" s="51" t="str">
        <f t="array" ref="AA302">IF(IFERROR(INDEX(Pendencias!$A$2:$O$209,SMALL(IF(Pendencias!$B$2:$B$209=$F$1,ROW(Pendencias!$B$2:$B$209)-1),ROW(A308)),9),"")=0,"",IFERROR(INDEX(Pendencias!$A$2:$O$209,SMALL(IF(Pendencias!$B$2:$B$209=$F$1,ROW(Pendencias!$B$2:$B$209)-1),ROW(A308)),9),""))</f>
        <v/>
      </c>
    </row>
    <row r="303" ht="13.5" customHeight="1">
      <c r="A303" s="488"/>
      <c r="B303" s="91"/>
      <c r="C303" s="482"/>
      <c r="D303" s="91"/>
      <c r="E303" s="334"/>
      <c r="F303" s="47"/>
      <c r="G303" s="47"/>
      <c r="H303" s="91"/>
      <c r="I303" s="483"/>
      <c r="J303" s="484"/>
      <c r="K303" s="51"/>
      <c r="L303" s="51"/>
      <c r="M303" s="51"/>
      <c r="N303" s="51"/>
      <c r="O303" s="51"/>
      <c r="P303" s="51"/>
      <c r="Q303" s="51"/>
      <c r="R303" s="51"/>
      <c r="S303" s="51"/>
      <c r="T303" s="51"/>
      <c r="U303" s="51"/>
      <c r="V303" s="51"/>
      <c r="W303" s="52" t="str">
        <f t="array" ref="W303">IFERROR(INDEX(Pendencias!$A$2:$O$209,SMALL(IF(Pendencias!$B$2:$B$209=$F$1,ROW(Pendencias!$B$2:$B$209)-1),ROW(A308)),1),"")</f>
        <v/>
      </c>
      <c r="X303" s="52" t="str">
        <f t="array" ref="X303">IFERROR(INDEX(Pendencias!$A$2:$O$209,SMALL(IF(Pendencias!$B$2:$B$209=$F$1,ROW(Pendencias!$B$2:$B$209)-1),ROW(A308)),3),"")</f>
        <v/>
      </c>
      <c r="Y303" s="53" t="str">
        <f t="array" ref="Y303">IFERROR(INDEX(Pendencias!$A$2:$O$209,SMALL(IF(Pendencias!$B$2:$B$209=$F$1,ROW(Pendencias!$B$2:$B$209)-1),ROW(A308)),4),"")</f>
        <v/>
      </c>
      <c r="Z303" s="54" t="str">
        <f t="array" ref="Z303">IFERROR(INDEX(Pendencias!$A$2:$O$209,SMALL(IF(Pendencias!$B$2:$B$209=$F$1,ROW(Pendencias!$B$2:$B$209)-1),ROW(A308)),7),"")</f>
        <v/>
      </c>
      <c r="AA303" s="51" t="str">
        <f t="array" ref="AA303">IF(IFERROR(INDEX(Pendencias!$A$2:$O$209,SMALL(IF(Pendencias!$B$2:$B$209=$F$1,ROW(Pendencias!$B$2:$B$209)-1),ROW(A308)),9),"")=0,"",IFERROR(INDEX(Pendencias!$A$2:$O$209,SMALL(IF(Pendencias!$B$2:$B$209=$F$1,ROW(Pendencias!$B$2:$B$209)-1),ROW(A308)),9),""))</f>
        <v/>
      </c>
    </row>
    <row r="304" ht="21.75" customHeight="1">
      <c r="A304" s="488"/>
      <c r="B304" s="91"/>
      <c r="C304" s="487"/>
      <c r="D304" s="91"/>
      <c r="E304" s="334"/>
      <c r="F304" s="47"/>
      <c r="G304" s="47"/>
      <c r="H304" s="91"/>
      <c r="I304" s="483"/>
      <c r="J304" s="484"/>
      <c r="K304" s="51"/>
      <c r="L304" s="51"/>
      <c r="M304" s="51"/>
      <c r="N304" s="51"/>
      <c r="O304" s="51"/>
      <c r="P304" s="51"/>
      <c r="Q304" s="51"/>
      <c r="R304" s="51"/>
      <c r="S304" s="51"/>
      <c r="T304" s="51"/>
      <c r="U304" s="51"/>
      <c r="V304" s="51"/>
      <c r="W304" s="52" t="str">
        <f t="array" ref="W304">IFERROR(INDEX(Pendencias!$A$2:$O$209,SMALL(IF(Pendencias!$B$2:$B$209=$F$1,ROW(Pendencias!$B$2:$B$209)-1),ROW(A309)),1),"")</f>
        <v/>
      </c>
      <c r="X304" s="52" t="str">
        <f t="array" ref="X304">IFERROR(INDEX(Pendencias!$A$2:$O$209,SMALL(IF(Pendencias!$B$2:$B$209=$F$1,ROW(Pendencias!$B$2:$B$209)-1),ROW(A309)),3),"")</f>
        <v/>
      </c>
      <c r="Y304" s="53" t="str">
        <f t="array" ref="Y304">IFERROR(INDEX(Pendencias!$A$2:$O$209,SMALL(IF(Pendencias!$B$2:$B$209=$F$1,ROW(Pendencias!$B$2:$B$209)-1),ROW(A309)),4),"")</f>
        <v/>
      </c>
      <c r="Z304" s="54" t="str">
        <f t="array" ref="Z304">IFERROR(INDEX(Pendencias!$A$2:$O$209,SMALL(IF(Pendencias!$B$2:$B$209=$F$1,ROW(Pendencias!$B$2:$B$209)-1),ROW(A309)),7),"")</f>
        <v/>
      </c>
      <c r="AA304" s="51" t="str">
        <f t="array" ref="AA304">IF(IFERROR(INDEX(Pendencias!$A$2:$O$209,SMALL(IF(Pendencias!$B$2:$B$209=$F$1,ROW(Pendencias!$B$2:$B$209)-1),ROW(A309)),9),"")=0,"",IFERROR(INDEX(Pendencias!$A$2:$O$209,SMALL(IF(Pendencias!$B$2:$B$209=$F$1,ROW(Pendencias!$B$2:$B$209)-1),ROW(A309)),9),""))</f>
        <v/>
      </c>
    </row>
    <row r="305" ht="13.5" customHeight="1">
      <c r="A305" s="486"/>
      <c r="B305" s="91"/>
      <c r="C305" s="487"/>
      <c r="D305" s="91"/>
      <c r="E305" s="334"/>
      <c r="F305" s="47"/>
      <c r="G305" s="47"/>
      <c r="H305" s="91"/>
      <c r="I305" s="483"/>
      <c r="J305" s="484"/>
      <c r="K305" s="51"/>
      <c r="L305" s="51"/>
      <c r="M305" s="51"/>
      <c r="N305" s="51"/>
      <c r="O305" s="51"/>
      <c r="P305" s="51"/>
      <c r="Q305" s="51"/>
      <c r="R305" s="51"/>
      <c r="S305" s="51"/>
      <c r="T305" s="51"/>
      <c r="U305" s="51"/>
      <c r="V305" s="51"/>
      <c r="W305" s="52" t="str">
        <f t="array" ref="W305">IFERROR(INDEX(Pendencias!$A$2:$O$209,SMALL(IF(Pendencias!$B$2:$B$209=$F$1,ROW(Pendencias!$B$2:$B$209)-1),ROW(A310)),1),"")</f>
        <v/>
      </c>
      <c r="X305" s="52" t="str">
        <f t="array" ref="X305">IFERROR(INDEX(Pendencias!$A$2:$O$209,SMALL(IF(Pendencias!$B$2:$B$209=$F$1,ROW(Pendencias!$B$2:$B$209)-1),ROW(A310)),3),"")</f>
        <v/>
      </c>
      <c r="Y305" s="53" t="str">
        <f t="array" ref="Y305">IFERROR(INDEX(Pendencias!$A$2:$O$209,SMALL(IF(Pendencias!$B$2:$B$209=$F$1,ROW(Pendencias!$B$2:$B$209)-1),ROW(A310)),4),"")</f>
        <v/>
      </c>
      <c r="Z305" s="54" t="str">
        <f t="array" ref="Z305">IFERROR(INDEX(Pendencias!$A$2:$O$209,SMALL(IF(Pendencias!$B$2:$B$209=$F$1,ROW(Pendencias!$B$2:$B$209)-1),ROW(A310)),7),"")</f>
        <v/>
      </c>
      <c r="AA305" s="51" t="str">
        <f t="array" ref="AA305">IF(IFERROR(INDEX(Pendencias!$A$2:$O$209,SMALL(IF(Pendencias!$B$2:$B$209=$F$1,ROW(Pendencias!$B$2:$B$209)-1),ROW(A310)),9),"")=0,"",IFERROR(INDEX(Pendencias!$A$2:$O$209,SMALL(IF(Pendencias!$B$2:$B$209=$F$1,ROW(Pendencias!$B$2:$B$209)-1),ROW(A310)),9),""))</f>
        <v/>
      </c>
    </row>
    <row r="306" ht="13.5" customHeight="1">
      <c r="A306" s="488"/>
      <c r="B306" s="91"/>
      <c r="C306" s="487"/>
      <c r="D306" s="91"/>
      <c r="E306" s="334"/>
      <c r="F306" s="47"/>
      <c r="G306" s="47"/>
      <c r="H306" s="91"/>
      <c r="I306" s="483"/>
      <c r="J306" s="484"/>
      <c r="K306" s="51"/>
      <c r="L306" s="51"/>
      <c r="M306" s="51"/>
      <c r="N306" s="51"/>
      <c r="O306" s="51"/>
      <c r="P306" s="51"/>
      <c r="Q306" s="51"/>
      <c r="R306" s="51"/>
      <c r="S306" s="51"/>
      <c r="T306" s="51"/>
      <c r="U306" s="51"/>
      <c r="V306" s="51"/>
      <c r="W306" s="52" t="str">
        <f t="array" ref="W306">IFERROR(INDEX(Pendencias!$A$2:$O$209,SMALL(IF(Pendencias!$B$2:$B$209=$F$1,ROW(Pendencias!$B$2:$B$209)-1),ROW(A311)),1),"")</f>
        <v/>
      </c>
      <c r="X306" s="52" t="str">
        <f t="array" ref="X306">IFERROR(INDEX(Pendencias!$A$2:$O$209,SMALL(IF(Pendencias!$B$2:$B$209=$F$1,ROW(Pendencias!$B$2:$B$209)-1),ROW(A311)),3),"")</f>
        <v/>
      </c>
      <c r="Y306" s="53" t="str">
        <f t="array" ref="Y306">IFERROR(INDEX(Pendencias!$A$2:$O$209,SMALL(IF(Pendencias!$B$2:$B$209=$F$1,ROW(Pendencias!$B$2:$B$209)-1),ROW(A311)),4),"")</f>
        <v/>
      </c>
      <c r="Z306" s="54" t="str">
        <f t="array" ref="Z306">IFERROR(INDEX(Pendencias!$A$2:$O$209,SMALL(IF(Pendencias!$B$2:$B$209=$F$1,ROW(Pendencias!$B$2:$B$209)-1),ROW(A311)),7),"")</f>
        <v/>
      </c>
      <c r="AA306" s="51" t="str">
        <f t="array" ref="AA306">IF(IFERROR(INDEX(Pendencias!$A$2:$O$209,SMALL(IF(Pendencias!$B$2:$B$209=$F$1,ROW(Pendencias!$B$2:$B$209)-1),ROW(A311)),9),"")=0,"",IFERROR(INDEX(Pendencias!$A$2:$O$209,SMALL(IF(Pendencias!$B$2:$B$209=$F$1,ROW(Pendencias!$B$2:$B$209)-1),ROW(A311)),9),""))</f>
        <v/>
      </c>
    </row>
    <row r="307" ht="13.5" customHeight="1">
      <c r="A307" s="488"/>
      <c r="B307" s="91"/>
      <c r="C307" s="482"/>
      <c r="D307" s="91"/>
      <c r="E307" s="334"/>
      <c r="F307" s="47"/>
      <c r="G307" s="47"/>
      <c r="H307" s="91"/>
      <c r="I307" s="483"/>
      <c r="J307" s="484"/>
      <c r="K307" s="51"/>
      <c r="L307" s="51"/>
      <c r="M307" s="51"/>
      <c r="N307" s="51"/>
      <c r="O307" s="51"/>
      <c r="P307" s="51"/>
      <c r="Q307" s="51"/>
      <c r="R307" s="51"/>
      <c r="S307" s="51"/>
      <c r="T307" s="51"/>
      <c r="U307" s="51"/>
      <c r="V307" s="51"/>
      <c r="W307" s="52" t="str">
        <f t="array" ref="W307">IFERROR(INDEX(Pendencias!$A$2:$O$209,SMALL(IF(Pendencias!$B$2:$B$209=$F$1,ROW(Pendencias!$B$2:$B$209)-1),ROW(A312)),1),"")</f>
        <v/>
      </c>
      <c r="X307" s="52" t="str">
        <f t="array" ref="X307">IFERROR(INDEX(Pendencias!$A$2:$O$209,SMALL(IF(Pendencias!$B$2:$B$209=$F$1,ROW(Pendencias!$B$2:$B$209)-1),ROW(A312)),3),"")</f>
        <v/>
      </c>
      <c r="Y307" s="53" t="str">
        <f t="array" ref="Y307">IFERROR(INDEX(Pendencias!$A$2:$O$209,SMALL(IF(Pendencias!$B$2:$B$209=$F$1,ROW(Pendencias!$B$2:$B$209)-1),ROW(A312)),4),"")</f>
        <v/>
      </c>
      <c r="Z307" s="54" t="str">
        <f t="array" ref="Z307">IFERROR(INDEX(Pendencias!$A$2:$O$209,SMALL(IF(Pendencias!$B$2:$B$209=$F$1,ROW(Pendencias!$B$2:$B$209)-1),ROW(A312)),7),"")</f>
        <v/>
      </c>
      <c r="AA307" s="51" t="str">
        <f t="array" ref="AA307">IF(IFERROR(INDEX(Pendencias!$A$2:$O$209,SMALL(IF(Pendencias!$B$2:$B$209=$F$1,ROW(Pendencias!$B$2:$B$209)-1),ROW(A312)),9),"")=0,"",IFERROR(INDEX(Pendencias!$A$2:$O$209,SMALL(IF(Pendencias!$B$2:$B$209=$F$1,ROW(Pendencias!$B$2:$B$209)-1),ROW(A312)),9),""))</f>
        <v/>
      </c>
    </row>
    <row r="308" ht="13.5" customHeight="1">
      <c r="A308" s="488"/>
      <c r="B308" s="91"/>
      <c r="C308" s="482"/>
      <c r="D308" s="91"/>
      <c r="E308" s="334"/>
      <c r="F308" s="47"/>
      <c r="G308" s="47"/>
      <c r="H308" s="91"/>
      <c r="I308" s="483"/>
      <c r="J308" s="484"/>
      <c r="K308" s="51"/>
      <c r="L308" s="51"/>
      <c r="M308" s="51"/>
      <c r="N308" s="51"/>
      <c r="O308" s="51"/>
      <c r="P308" s="51"/>
      <c r="Q308" s="51"/>
      <c r="R308" s="51"/>
      <c r="S308" s="51"/>
      <c r="T308" s="51"/>
      <c r="U308" s="51"/>
      <c r="V308" s="51"/>
      <c r="W308" s="52" t="str">
        <f t="array" ref="W308">IFERROR(INDEX(Pendencias!$A$2:$O$209,SMALL(IF(Pendencias!$B$2:$B$209=$F$1,ROW(Pendencias!$B$2:$B$209)-1),ROW(A313)),1),"")</f>
        <v/>
      </c>
      <c r="X308" s="52" t="str">
        <f t="array" ref="X308">IFERROR(INDEX(Pendencias!$A$2:$O$209,SMALL(IF(Pendencias!$B$2:$B$209=$F$1,ROW(Pendencias!$B$2:$B$209)-1),ROW(A313)),3),"")</f>
        <v/>
      </c>
      <c r="Y308" s="53" t="str">
        <f t="array" ref="Y308">IFERROR(INDEX(Pendencias!$A$2:$O$209,SMALL(IF(Pendencias!$B$2:$B$209=$F$1,ROW(Pendencias!$B$2:$B$209)-1),ROW(A313)),4),"")</f>
        <v/>
      </c>
      <c r="Z308" s="54" t="str">
        <f t="array" ref="Z308">IFERROR(INDEX(Pendencias!$A$2:$O$209,SMALL(IF(Pendencias!$B$2:$B$209=$F$1,ROW(Pendencias!$B$2:$B$209)-1),ROW(A313)),7),"")</f>
        <v/>
      </c>
      <c r="AA308" s="51" t="str">
        <f t="array" ref="AA308">IF(IFERROR(INDEX(Pendencias!$A$2:$O$209,SMALL(IF(Pendencias!$B$2:$B$209=$F$1,ROW(Pendencias!$B$2:$B$209)-1),ROW(A313)),9),"")=0,"",IFERROR(INDEX(Pendencias!$A$2:$O$209,SMALL(IF(Pendencias!$B$2:$B$209=$F$1,ROW(Pendencias!$B$2:$B$209)-1),ROW(A313)),9),""))</f>
        <v/>
      </c>
    </row>
    <row r="309" ht="13.5" customHeight="1">
      <c r="A309" s="486"/>
      <c r="B309" s="91"/>
      <c r="C309" s="487"/>
      <c r="D309" s="91"/>
      <c r="E309" s="334"/>
      <c r="F309" s="47"/>
      <c r="G309" s="47"/>
      <c r="H309" s="91"/>
      <c r="I309" s="483"/>
      <c r="J309" s="484"/>
      <c r="K309" s="51"/>
      <c r="L309" s="51"/>
      <c r="M309" s="51"/>
      <c r="N309" s="51"/>
      <c r="O309" s="51"/>
      <c r="P309" s="51"/>
      <c r="Q309" s="51"/>
      <c r="R309" s="51"/>
      <c r="S309" s="51"/>
      <c r="T309" s="51"/>
      <c r="U309" s="51"/>
      <c r="V309" s="51"/>
      <c r="W309" s="52" t="str">
        <f t="array" ref="W309">IFERROR(INDEX(Pendencias!$A$2:$O$209,SMALL(IF(Pendencias!$B$2:$B$209=$F$1,ROW(Pendencias!$B$2:$B$209)-1),ROW(A314)),1),"")</f>
        <v/>
      </c>
      <c r="X309" s="52" t="str">
        <f t="array" ref="X309">IFERROR(INDEX(Pendencias!$A$2:$O$209,SMALL(IF(Pendencias!$B$2:$B$209=$F$1,ROW(Pendencias!$B$2:$B$209)-1),ROW(A314)),3),"")</f>
        <v/>
      </c>
      <c r="Y309" s="53" t="str">
        <f t="array" ref="Y309">IFERROR(INDEX(Pendencias!$A$2:$O$209,SMALL(IF(Pendencias!$B$2:$B$209=$F$1,ROW(Pendencias!$B$2:$B$209)-1),ROW(A314)),4),"")</f>
        <v/>
      </c>
      <c r="Z309" s="54" t="str">
        <f t="array" ref="Z309">IFERROR(INDEX(Pendencias!$A$2:$O$209,SMALL(IF(Pendencias!$B$2:$B$209=$F$1,ROW(Pendencias!$B$2:$B$209)-1),ROW(A314)),7),"")</f>
        <v/>
      </c>
      <c r="AA309" s="51" t="str">
        <f t="array" ref="AA309">IF(IFERROR(INDEX(Pendencias!$A$2:$O$209,SMALL(IF(Pendencias!$B$2:$B$209=$F$1,ROW(Pendencias!$B$2:$B$209)-1),ROW(A314)),9),"")=0,"",IFERROR(INDEX(Pendencias!$A$2:$O$209,SMALL(IF(Pendencias!$B$2:$B$209=$F$1,ROW(Pendencias!$B$2:$B$209)-1),ROW(A314)),9),""))</f>
        <v/>
      </c>
    </row>
    <row r="310" ht="13.5" customHeight="1">
      <c r="A310" s="488"/>
      <c r="B310" s="91"/>
      <c r="C310" s="487"/>
      <c r="D310" s="91"/>
      <c r="E310" s="334"/>
      <c r="F310" s="47"/>
      <c r="G310" s="47"/>
      <c r="H310" s="91"/>
      <c r="I310" s="483"/>
      <c r="J310" s="484"/>
      <c r="K310" s="51"/>
      <c r="L310" s="51"/>
      <c r="M310" s="51"/>
      <c r="N310" s="51"/>
      <c r="O310" s="51"/>
      <c r="P310" s="51"/>
      <c r="Q310" s="51"/>
      <c r="R310" s="51"/>
      <c r="S310" s="51"/>
      <c r="T310" s="51"/>
      <c r="U310" s="51"/>
      <c r="V310" s="51"/>
      <c r="W310" s="52" t="str">
        <f t="array" ref="W310">IFERROR(INDEX(Pendencias!$A$2:$O$209,SMALL(IF(Pendencias!$B$2:$B$209=$F$1,ROW(Pendencias!$B$2:$B$209)-1),ROW(A315)),1),"")</f>
        <v/>
      </c>
      <c r="X310" s="52" t="str">
        <f t="array" ref="X310">IFERROR(INDEX(Pendencias!$A$2:$O$209,SMALL(IF(Pendencias!$B$2:$B$209=$F$1,ROW(Pendencias!$B$2:$B$209)-1),ROW(A315)),3),"")</f>
        <v/>
      </c>
      <c r="Y310" s="53" t="str">
        <f t="array" ref="Y310">IFERROR(INDEX(Pendencias!$A$2:$O$209,SMALL(IF(Pendencias!$B$2:$B$209=$F$1,ROW(Pendencias!$B$2:$B$209)-1),ROW(A315)),4),"")</f>
        <v/>
      </c>
      <c r="Z310" s="54" t="str">
        <f t="array" ref="Z310">IFERROR(INDEX(Pendencias!$A$2:$O$209,SMALL(IF(Pendencias!$B$2:$B$209=$F$1,ROW(Pendencias!$B$2:$B$209)-1),ROW(A315)),7),"")</f>
        <v/>
      </c>
      <c r="AA310" s="51" t="str">
        <f t="array" ref="AA310">IF(IFERROR(INDEX(Pendencias!$A$2:$O$209,SMALL(IF(Pendencias!$B$2:$B$209=$F$1,ROW(Pendencias!$B$2:$B$209)-1),ROW(A315)),9),"")=0,"",IFERROR(INDEX(Pendencias!$A$2:$O$209,SMALL(IF(Pendencias!$B$2:$B$209=$F$1,ROW(Pendencias!$B$2:$B$209)-1),ROW(A315)),9),""))</f>
        <v/>
      </c>
    </row>
    <row r="311" ht="13.5" customHeight="1">
      <c r="A311" s="488"/>
      <c r="B311" s="91"/>
      <c r="C311" s="487"/>
      <c r="D311" s="91"/>
      <c r="E311" s="334"/>
      <c r="F311" s="47"/>
      <c r="G311" s="47"/>
      <c r="H311" s="91"/>
      <c r="I311" s="483"/>
      <c r="J311" s="484"/>
      <c r="K311" s="51"/>
      <c r="L311" s="51"/>
      <c r="M311" s="51"/>
      <c r="N311" s="51"/>
      <c r="O311" s="51"/>
      <c r="P311" s="51"/>
      <c r="Q311" s="51"/>
      <c r="R311" s="51"/>
      <c r="S311" s="51"/>
      <c r="T311" s="51"/>
      <c r="U311" s="51"/>
      <c r="V311" s="51"/>
      <c r="W311" s="52" t="str">
        <f t="array" ref="W311">IFERROR(INDEX(Pendencias!$A$2:$O$209,SMALL(IF(Pendencias!$B$2:$B$209=$F$1,ROW(Pendencias!$B$2:$B$209)-1),ROW(A316)),1),"")</f>
        <v/>
      </c>
      <c r="X311" s="52" t="str">
        <f t="array" ref="X311">IFERROR(INDEX(Pendencias!$A$2:$O$209,SMALL(IF(Pendencias!$B$2:$B$209=$F$1,ROW(Pendencias!$B$2:$B$209)-1),ROW(A316)),3),"")</f>
        <v/>
      </c>
      <c r="Y311" s="53" t="str">
        <f t="array" ref="Y311">IFERROR(INDEX(Pendencias!$A$2:$O$209,SMALL(IF(Pendencias!$B$2:$B$209=$F$1,ROW(Pendencias!$B$2:$B$209)-1),ROW(A316)),4),"")</f>
        <v/>
      </c>
      <c r="Z311" s="54" t="str">
        <f t="array" ref="Z311">IFERROR(INDEX(Pendencias!$A$2:$O$209,SMALL(IF(Pendencias!$B$2:$B$209=$F$1,ROW(Pendencias!$B$2:$B$209)-1),ROW(A316)),7),"")</f>
        <v/>
      </c>
      <c r="AA311" s="51" t="str">
        <f t="array" ref="AA311">IF(IFERROR(INDEX(Pendencias!$A$2:$O$209,SMALL(IF(Pendencias!$B$2:$B$209=$F$1,ROW(Pendencias!$B$2:$B$209)-1),ROW(A316)),9),"")=0,"",IFERROR(INDEX(Pendencias!$A$2:$O$209,SMALL(IF(Pendencias!$B$2:$B$209=$F$1,ROW(Pendencias!$B$2:$B$209)-1),ROW(A316)),9),""))</f>
        <v/>
      </c>
    </row>
    <row r="312" ht="13.5" customHeight="1">
      <c r="A312" s="488"/>
      <c r="B312" s="91"/>
      <c r="C312" s="482"/>
      <c r="D312" s="91"/>
      <c r="E312" s="334"/>
      <c r="F312" s="47"/>
      <c r="G312" s="47"/>
      <c r="H312" s="91"/>
      <c r="I312" s="483"/>
      <c r="J312" s="484"/>
      <c r="K312" s="51"/>
      <c r="L312" s="51"/>
      <c r="M312" s="51"/>
      <c r="N312" s="51"/>
      <c r="O312" s="51"/>
      <c r="P312" s="51"/>
      <c r="Q312" s="51"/>
      <c r="R312" s="51"/>
      <c r="S312" s="51"/>
      <c r="T312" s="51"/>
      <c r="U312" s="51"/>
      <c r="V312" s="51"/>
      <c r="W312" s="52" t="str">
        <f t="array" ref="W312">IFERROR(INDEX(Pendencias!$A$2:$O$209,SMALL(IF(Pendencias!$B$2:$B$209=$F$1,ROW(Pendencias!$B$2:$B$209)-1),ROW(A317)),1),"")</f>
        <v/>
      </c>
      <c r="X312" s="52" t="str">
        <f t="array" ref="X312">IFERROR(INDEX(Pendencias!$A$2:$O$209,SMALL(IF(Pendencias!$B$2:$B$209=$F$1,ROW(Pendencias!$B$2:$B$209)-1),ROW(A317)),3),"")</f>
        <v/>
      </c>
      <c r="Y312" s="53" t="str">
        <f t="array" ref="Y312">IFERROR(INDEX(Pendencias!$A$2:$O$209,SMALL(IF(Pendencias!$B$2:$B$209=$F$1,ROW(Pendencias!$B$2:$B$209)-1),ROW(A317)),4),"")</f>
        <v/>
      </c>
      <c r="Z312" s="54" t="str">
        <f t="array" ref="Z312">IFERROR(INDEX(Pendencias!$A$2:$O$209,SMALL(IF(Pendencias!$B$2:$B$209=$F$1,ROW(Pendencias!$B$2:$B$209)-1),ROW(A317)),7),"")</f>
        <v/>
      </c>
      <c r="AA312" s="51" t="str">
        <f t="array" ref="AA312">IF(IFERROR(INDEX(Pendencias!$A$2:$O$209,SMALL(IF(Pendencias!$B$2:$B$209=$F$1,ROW(Pendencias!$B$2:$B$209)-1),ROW(A317)),9),"")=0,"",IFERROR(INDEX(Pendencias!$A$2:$O$209,SMALL(IF(Pendencias!$B$2:$B$209=$F$1,ROW(Pendencias!$B$2:$B$209)-1),ROW(A317)),9),""))</f>
        <v/>
      </c>
    </row>
    <row r="313" ht="21.75" customHeight="1">
      <c r="A313" s="486"/>
      <c r="B313" s="91"/>
      <c r="C313" s="482"/>
      <c r="D313" s="91"/>
      <c r="E313" s="334"/>
      <c r="F313" s="47"/>
      <c r="G313" s="47"/>
      <c r="H313" s="91"/>
      <c r="I313" s="483"/>
      <c r="J313" s="484"/>
      <c r="K313" s="51"/>
      <c r="L313" s="51"/>
      <c r="M313" s="51"/>
      <c r="N313" s="51"/>
      <c r="O313" s="51"/>
      <c r="P313" s="51"/>
      <c r="Q313" s="51"/>
      <c r="R313" s="51"/>
      <c r="S313" s="51"/>
      <c r="T313" s="51"/>
      <c r="U313" s="51"/>
      <c r="V313" s="51"/>
      <c r="W313" s="52" t="str">
        <f t="array" ref="W313">IFERROR(INDEX(Pendencias!$A$2:$O$209,SMALL(IF(Pendencias!$B$2:$B$209=$F$1,ROW(Pendencias!$B$2:$B$209)-1),ROW(A318)),1),"")</f>
        <v/>
      </c>
      <c r="X313" s="52" t="str">
        <f t="array" ref="X313">IFERROR(INDEX(Pendencias!$A$2:$O$209,SMALL(IF(Pendencias!$B$2:$B$209=$F$1,ROW(Pendencias!$B$2:$B$209)-1),ROW(A318)),3),"")</f>
        <v/>
      </c>
      <c r="Y313" s="53" t="str">
        <f t="array" ref="Y313">IFERROR(INDEX(Pendencias!$A$2:$O$209,SMALL(IF(Pendencias!$B$2:$B$209=$F$1,ROW(Pendencias!$B$2:$B$209)-1),ROW(A318)),4),"")</f>
        <v/>
      </c>
      <c r="Z313" s="54" t="str">
        <f t="array" ref="Z313">IFERROR(INDEX(Pendencias!$A$2:$O$209,SMALL(IF(Pendencias!$B$2:$B$209=$F$1,ROW(Pendencias!$B$2:$B$209)-1),ROW(A318)),7),"")</f>
        <v/>
      </c>
      <c r="AA313" s="51" t="str">
        <f t="array" ref="AA313">IF(IFERROR(INDEX(Pendencias!$A$2:$O$209,SMALL(IF(Pendencias!$B$2:$B$209=$F$1,ROW(Pendencias!$B$2:$B$209)-1),ROW(A318)),9),"")=0,"",IFERROR(INDEX(Pendencias!$A$2:$O$209,SMALL(IF(Pendencias!$B$2:$B$209=$F$1,ROW(Pendencias!$B$2:$B$209)-1),ROW(A318)),9),""))</f>
        <v/>
      </c>
    </row>
    <row r="314" ht="13.5" customHeight="1">
      <c r="A314" s="488"/>
      <c r="B314" s="91"/>
      <c r="C314" s="487"/>
      <c r="D314" s="91"/>
      <c r="E314" s="334"/>
      <c r="F314" s="47"/>
      <c r="G314" s="47"/>
      <c r="H314" s="91"/>
      <c r="I314" s="483"/>
      <c r="J314" s="484"/>
      <c r="K314" s="51"/>
      <c r="L314" s="51"/>
      <c r="M314" s="51"/>
      <c r="N314" s="51"/>
      <c r="O314" s="51"/>
      <c r="P314" s="51"/>
      <c r="Q314" s="51"/>
      <c r="R314" s="51"/>
      <c r="S314" s="51"/>
      <c r="T314" s="51"/>
      <c r="U314" s="51"/>
      <c r="V314" s="51"/>
      <c r="W314" s="52" t="str">
        <f t="array" ref="W314">IFERROR(INDEX(Pendencias!$A$2:$O$209,SMALL(IF(Pendencias!$B$2:$B$209=$F$1,ROW(Pendencias!$B$2:$B$209)-1),ROW(A319)),1),"")</f>
        <v/>
      </c>
      <c r="X314" s="52" t="str">
        <f t="array" ref="X314">IFERROR(INDEX(Pendencias!$A$2:$O$209,SMALL(IF(Pendencias!$B$2:$B$209=$F$1,ROW(Pendencias!$B$2:$B$209)-1),ROW(A319)),3),"")</f>
        <v/>
      </c>
      <c r="Y314" s="53" t="str">
        <f t="array" ref="Y314">IFERROR(INDEX(Pendencias!$A$2:$O$209,SMALL(IF(Pendencias!$B$2:$B$209=$F$1,ROW(Pendencias!$B$2:$B$209)-1),ROW(A319)),4),"")</f>
        <v/>
      </c>
      <c r="Z314" s="54" t="str">
        <f t="array" ref="Z314">IFERROR(INDEX(Pendencias!$A$2:$O$209,SMALL(IF(Pendencias!$B$2:$B$209=$F$1,ROW(Pendencias!$B$2:$B$209)-1),ROW(A319)),7),"")</f>
        <v/>
      </c>
      <c r="AA314" s="51" t="str">
        <f t="array" ref="AA314">IF(IFERROR(INDEX(Pendencias!$A$2:$O$209,SMALL(IF(Pendencias!$B$2:$B$209=$F$1,ROW(Pendencias!$B$2:$B$209)-1),ROW(A319)),9),"")=0,"",IFERROR(INDEX(Pendencias!$A$2:$O$209,SMALL(IF(Pendencias!$B$2:$B$209=$F$1,ROW(Pendencias!$B$2:$B$209)-1),ROW(A319)),9),""))</f>
        <v/>
      </c>
    </row>
    <row r="315" ht="13.5" customHeight="1">
      <c r="A315" s="488"/>
      <c r="B315" s="91"/>
      <c r="C315" s="487"/>
      <c r="D315" s="91"/>
      <c r="E315" s="334"/>
      <c r="F315" s="47"/>
      <c r="G315" s="47"/>
      <c r="H315" s="91"/>
      <c r="I315" s="483"/>
      <c r="J315" s="484"/>
      <c r="K315" s="51"/>
      <c r="L315" s="51"/>
      <c r="M315" s="51"/>
      <c r="N315" s="51"/>
      <c r="O315" s="51"/>
      <c r="P315" s="51"/>
      <c r="Q315" s="51"/>
      <c r="R315" s="51"/>
      <c r="S315" s="51"/>
      <c r="T315" s="51"/>
      <c r="U315" s="51"/>
      <c r="V315" s="51"/>
      <c r="W315" s="52" t="str">
        <f t="array" ref="W315">IFERROR(INDEX(Pendencias!$A$2:$O$209,SMALL(IF(Pendencias!$B$2:$B$209=$F$1,ROW(Pendencias!$B$2:$B$209)-1),ROW(A320)),1),"")</f>
        <v/>
      </c>
      <c r="X315" s="52" t="str">
        <f t="array" ref="X315">IFERROR(INDEX(Pendencias!$A$2:$O$209,SMALL(IF(Pendencias!$B$2:$B$209=$F$1,ROW(Pendencias!$B$2:$B$209)-1),ROW(A320)),3),"")</f>
        <v/>
      </c>
      <c r="Y315" s="53" t="str">
        <f t="array" ref="Y315">IFERROR(INDEX(Pendencias!$A$2:$O$209,SMALL(IF(Pendencias!$B$2:$B$209=$F$1,ROW(Pendencias!$B$2:$B$209)-1),ROW(A320)),4),"")</f>
        <v/>
      </c>
      <c r="Z315" s="54" t="str">
        <f t="array" ref="Z315">IFERROR(INDEX(Pendencias!$A$2:$O$209,SMALL(IF(Pendencias!$B$2:$B$209=$F$1,ROW(Pendencias!$B$2:$B$209)-1),ROW(A320)),7),"")</f>
        <v/>
      </c>
      <c r="AA315" s="51" t="str">
        <f t="array" ref="AA315">IF(IFERROR(INDEX(Pendencias!$A$2:$O$209,SMALL(IF(Pendencias!$B$2:$B$209=$F$1,ROW(Pendencias!$B$2:$B$209)-1),ROW(A320)),9),"")=0,"",IFERROR(INDEX(Pendencias!$A$2:$O$209,SMALL(IF(Pendencias!$B$2:$B$209=$F$1,ROW(Pendencias!$B$2:$B$209)-1),ROW(A320)),9),""))</f>
        <v/>
      </c>
    </row>
    <row r="316" ht="13.5" customHeight="1">
      <c r="A316" s="488"/>
      <c r="B316" s="91"/>
      <c r="C316" s="487"/>
      <c r="D316" s="91"/>
      <c r="E316" s="334"/>
      <c r="F316" s="47"/>
      <c r="G316" s="47"/>
      <c r="H316" s="91"/>
      <c r="I316" s="483"/>
      <c r="J316" s="484"/>
      <c r="K316" s="51"/>
      <c r="L316" s="51"/>
      <c r="M316" s="51"/>
      <c r="N316" s="51"/>
      <c r="O316" s="51"/>
      <c r="P316" s="51"/>
      <c r="Q316" s="51"/>
      <c r="R316" s="51"/>
      <c r="S316" s="51"/>
      <c r="T316" s="51"/>
      <c r="U316" s="51"/>
      <c r="V316" s="51"/>
      <c r="W316" s="52" t="str">
        <f t="array" ref="W316">IFERROR(INDEX(Pendencias!$A$2:$O$209,SMALL(IF(Pendencias!$B$2:$B$209=$F$1,ROW(Pendencias!$B$2:$B$209)-1),ROW(A321)),1),"")</f>
        <v/>
      </c>
      <c r="X316" s="52" t="str">
        <f t="array" ref="X316">IFERROR(INDEX(Pendencias!$A$2:$O$209,SMALL(IF(Pendencias!$B$2:$B$209=$F$1,ROW(Pendencias!$B$2:$B$209)-1),ROW(A321)),3),"")</f>
        <v/>
      </c>
      <c r="Y316" s="53" t="str">
        <f t="array" ref="Y316">IFERROR(INDEX(Pendencias!$A$2:$O$209,SMALL(IF(Pendencias!$B$2:$B$209=$F$1,ROW(Pendencias!$B$2:$B$209)-1),ROW(A321)),4),"")</f>
        <v/>
      </c>
      <c r="Z316" s="54" t="str">
        <f t="array" ref="Z316">IFERROR(INDEX(Pendencias!$A$2:$O$209,SMALL(IF(Pendencias!$B$2:$B$209=$F$1,ROW(Pendencias!$B$2:$B$209)-1),ROW(A321)),7),"")</f>
        <v/>
      </c>
      <c r="AA316" s="51" t="str">
        <f t="array" ref="AA316">IF(IFERROR(INDEX(Pendencias!$A$2:$O$209,SMALL(IF(Pendencias!$B$2:$B$209=$F$1,ROW(Pendencias!$B$2:$B$209)-1),ROW(A321)),9),"")=0,"",IFERROR(INDEX(Pendencias!$A$2:$O$209,SMALL(IF(Pendencias!$B$2:$B$209=$F$1,ROW(Pendencias!$B$2:$B$209)-1),ROW(A321)),9),""))</f>
        <v/>
      </c>
    </row>
    <row r="317" ht="13.5" customHeight="1">
      <c r="A317" s="486"/>
      <c r="B317" s="91"/>
      <c r="C317" s="482"/>
      <c r="D317" s="91"/>
      <c r="E317" s="334"/>
      <c r="F317" s="47"/>
      <c r="G317" s="47"/>
      <c r="H317" s="91"/>
      <c r="I317" s="483"/>
      <c r="J317" s="484"/>
      <c r="K317" s="51"/>
      <c r="L317" s="51"/>
      <c r="M317" s="51"/>
      <c r="N317" s="51"/>
      <c r="O317" s="51"/>
      <c r="P317" s="51"/>
      <c r="Q317" s="51"/>
      <c r="R317" s="51"/>
      <c r="S317" s="51"/>
      <c r="T317" s="51"/>
      <c r="U317" s="51"/>
      <c r="V317" s="51"/>
      <c r="W317" s="52" t="str">
        <f t="array" ref="W317">IFERROR(INDEX(Pendencias!$A$2:$O$209,SMALL(IF(Pendencias!$B$2:$B$209=$F$1,ROW(Pendencias!$B$2:$B$209)-1),ROW(A322)),1),"")</f>
        <v/>
      </c>
      <c r="X317" s="52" t="str">
        <f t="array" ref="X317">IFERROR(INDEX(Pendencias!$A$2:$O$209,SMALL(IF(Pendencias!$B$2:$B$209=$F$1,ROW(Pendencias!$B$2:$B$209)-1),ROW(A322)),3),"")</f>
        <v/>
      </c>
      <c r="Y317" s="53" t="str">
        <f t="array" ref="Y317">IFERROR(INDEX(Pendencias!$A$2:$O$209,SMALL(IF(Pendencias!$B$2:$B$209=$F$1,ROW(Pendencias!$B$2:$B$209)-1),ROW(A322)),4),"")</f>
        <v/>
      </c>
      <c r="Z317" s="54" t="str">
        <f t="array" ref="Z317">IFERROR(INDEX(Pendencias!$A$2:$O$209,SMALL(IF(Pendencias!$B$2:$B$209=$F$1,ROW(Pendencias!$B$2:$B$209)-1),ROW(A322)),7),"")</f>
        <v/>
      </c>
      <c r="AA317" s="51" t="str">
        <f t="array" ref="AA317">IF(IFERROR(INDEX(Pendencias!$A$2:$O$209,SMALL(IF(Pendencias!$B$2:$B$209=$F$1,ROW(Pendencias!$B$2:$B$209)-1),ROW(A322)),9),"")=0,"",IFERROR(INDEX(Pendencias!$A$2:$O$209,SMALL(IF(Pendencias!$B$2:$B$209=$F$1,ROW(Pendencias!$B$2:$B$209)-1),ROW(A322)),9),""))</f>
        <v/>
      </c>
    </row>
    <row r="318" ht="15.75" customHeight="1">
      <c r="A318" s="488"/>
      <c r="B318" s="91"/>
      <c r="C318" s="487"/>
      <c r="D318" s="91"/>
      <c r="E318" s="334"/>
      <c r="F318" s="47"/>
      <c r="G318" s="47"/>
      <c r="H318" s="91"/>
      <c r="I318" s="483"/>
      <c r="J318" s="484"/>
      <c r="K318" s="51"/>
      <c r="L318" s="51"/>
      <c r="M318" s="51"/>
      <c r="N318" s="51"/>
      <c r="O318" s="51"/>
      <c r="P318" s="51"/>
      <c r="Q318" s="51"/>
      <c r="R318" s="51"/>
      <c r="S318" s="51"/>
      <c r="T318" s="51"/>
      <c r="U318" s="51"/>
      <c r="V318" s="51"/>
      <c r="W318" s="52" t="str">
        <f t="array" ref="W318">IFERROR(INDEX(Pendencias!$A$2:$O$209,SMALL(IF(Pendencias!$B$2:$B$209=$F$1,ROW(Pendencias!$B$2:$B$209)-1),ROW(A323)),1),"")</f>
        <v/>
      </c>
      <c r="X318" s="52" t="str">
        <f t="array" ref="X318">IFERROR(INDEX(Pendencias!$A$2:$O$209,SMALL(IF(Pendencias!$B$2:$B$209=$F$1,ROW(Pendencias!$B$2:$B$209)-1),ROW(A323)),3),"")</f>
        <v/>
      </c>
      <c r="Y318" s="53" t="str">
        <f t="array" ref="Y318">IFERROR(INDEX(Pendencias!$A$2:$O$209,SMALL(IF(Pendencias!$B$2:$B$209=$F$1,ROW(Pendencias!$B$2:$B$209)-1),ROW(A323)),4),"")</f>
        <v/>
      </c>
      <c r="Z318" s="54" t="str">
        <f t="array" ref="Z318">IFERROR(INDEX(Pendencias!$A$2:$O$209,SMALL(IF(Pendencias!$B$2:$B$209=$F$1,ROW(Pendencias!$B$2:$B$209)-1),ROW(A323)),7),"")</f>
        <v/>
      </c>
      <c r="AA318" s="51" t="str">
        <f t="array" ref="AA318">IF(IFERROR(INDEX(Pendencias!$A$2:$O$209,SMALL(IF(Pendencias!$B$2:$B$209=$F$1,ROW(Pendencias!$B$2:$B$209)-1),ROW(A323)),9),"")=0,"",IFERROR(INDEX(Pendencias!$A$2:$O$209,SMALL(IF(Pendencias!$B$2:$B$209=$F$1,ROW(Pendencias!$B$2:$B$209)-1),ROW(A323)),9),""))</f>
        <v/>
      </c>
    </row>
    <row r="319" ht="15.75" customHeight="1">
      <c r="A319" s="488"/>
      <c r="B319" s="91"/>
      <c r="C319" s="487"/>
      <c r="D319" s="91"/>
      <c r="E319" s="334"/>
      <c r="F319" s="47"/>
      <c r="G319" s="47"/>
      <c r="H319" s="91"/>
      <c r="I319" s="483"/>
      <c r="J319" s="484"/>
      <c r="K319" s="51"/>
      <c r="L319" s="51"/>
      <c r="M319" s="51"/>
      <c r="N319" s="51"/>
      <c r="O319" s="51"/>
      <c r="P319" s="51"/>
      <c r="Q319" s="51"/>
      <c r="R319" s="51"/>
      <c r="S319" s="51"/>
      <c r="T319" s="51"/>
      <c r="U319" s="51"/>
      <c r="V319" s="51"/>
      <c r="W319" s="52" t="str">
        <f t="array" ref="W319">IFERROR(INDEX(Pendencias!$A$2:$O$209,SMALL(IF(Pendencias!$B$2:$B$209=$F$1,ROW(Pendencias!$B$2:$B$209)-1),ROW(A324)),1),"")</f>
        <v/>
      </c>
      <c r="X319" s="52" t="str">
        <f t="array" ref="X319">IFERROR(INDEX(Pendencias!$A$2:$O$209,SMALL(IF(Pendencias!$B$2:$B$209=$F$1,ROW(Pendencias!$B$2:$B$209)-1),ROW(A324)),3),"")</f>
        <v/>
      </c>
      <c r="Y319" s="53" t="str">
        <f t="array" ref="Y319">IFERROR(INDEX(Pendencias!$A$2:$O$209,SMALL(IF(Pendencias!$B$2:$B$209=$F$1,ROW(Pendencias!$B$2:$B$209)-1),ROW(A324)),4),"")</f>
        <v/>
      </c>
      <c r="Z319" s="54" t="str">
        <f t="array" ref="Z319">IFERROR(INDEX(Pendencias!$A$2:$O$209,SMALL(IF(Pendencias!$B$2:$B$209=$F$1,ROW(Pendencias!$B$2:$B$209)-1),ROW(A324)),7),"")</f>
        <v/>
      </c>
      <c r="AA319" s="51" t="str">
        <f t="array" ref="AA319">IF(IFERROR(INDEX(Pendencias!$A$2:$O$209,SMALL(IF(Pendencias!$B$2:$B$209=$F$1,ROW(Pendencias!$B$2:$B$209)-1),ROW(A324)),9),"")=0,"",IFERROR(INDEX(Pendencias!$A$2:$O$209,SMALL(IF(Pendencias!$B$2:$B$209=$F$1,ROW(Pendencias!$B$2:$B$209)-1),ROW(A324)),9),""))</f>
        <v/>
      </c>
    </row>
    <row r="320" ht="15.75" customHeight="1">
      <c r="A320" s="488"/>
      <c r="B320" s="91"/>
      <c r="C320" s="487"/>
      <c r="D320" s="91"/>
      <c r="E320" s="334"/>
      <c r="F320" s="47"/>
      <c r="G320" s="47"/>
      <c r="H320" s="91"/>
      <c r="I320" s="483"/>
      <c r="J320" s="324"/>
      <c r="K320" s="51"/>
      <c r="L320" s="51"/>
      <c r="M320" s="51"/>
      <c r="N320" s="51"/>
      <c r="O320" s="51"/>
      <c r="P320" s="51"/>
      <c r="Q320" s="51"/>
      <c r="R320" s="51"/>
      <c r="S320" s="51"/>
      <c r="T320" s="51"/>
      <c r="U320" s="51"/>
      <c r="V320" s="51"/>
      <c r="W320" s="52" t="str">
        <f t="array" ref="W320">IFERROR(INDEX(Pendencias!$A$2:$O$209,SMALL(IF(Pendencias!$B$2:$B$209=$F$1,ROW(Pendencias!$B$2:$B$209)-1),ROW(A325)),1),"")</f>
        <v/>
      </c>
      <c r="X320" s="52" t="str">
        <f t="array" ref="X320">IFERROR(INDEX(Pendencias!$A$2:$O$209,SMALL(IF(Pendencias!$B$2:$B$209=$F$1,ROW(Pendencias!$B$2:$B$209)-1),ROW(A325)),3),"")</f>
        <v/>
      </c>
      <c r="Y320" s="53" t="str">
        <f t="array" ref="Y320">IFERROR(INDEX(Pendencias!$A$2:$O$209,SMALL(IF(Pendencias!$B$2:$B$209=$F$1,ROW(Pendencias!$B$2:$B$209)-1),ROW(A325)),4),"")</f>
        <v/>
      </c>
      <c r="Z320" s="54" t="str">
        <f t="array" ref="Z320">IFERROR(INDEX(Pendencias!$A$2:$O$209,SMALL(IF(Pendencias!$B$2:$B$209=$F$1,ROW(Pendencias!$B$2:$B$209)-1),ROW(A325)),7),"")</f>
        <v/>
      </c>
      <c r="AA320" s="51" t="str">
        <f t="array" ref="AA320">IF(IFERROR(INDEX(Pendencias!$A$2:$O$209,SMALL(IF(Pendencias!$B$2:$B$209=$F$1,ROW(Pendencias!$B$2:$B$209)-1),ROW(A325)),9),"")=0,"",IFERROR(INDEX(Pendencias!$A$2:$O$209,SMALL(IF(Pendencias!$B$2:$B$209=$F$1,ROW(Pendencias!$B$2:$B$209)-1),ROW(A325)),9),""))</f>
        <v/>
      </c>
    </row>
    <row r="321" ht="15.75" customHeight="1">
      <c r="A321" s="325"/>
      <c r="B321" s="147"/>
      <c r="C321" s="311"/>
      <c r="D321" s="91"/>
      <c r="E321" s="334"/>
      <c r="F321" s="47"/>
      <c r="G321" s="47"/>
      <c r="H321" s="91"/>
      <c r="I321" s="483"/>
      <c r="J321" s="324"/>
      <c r="K321" s="51"/>
      <c r="L321" s="51"/>
      <c r="M321" s="51"/>
      <c r="N321" s="51"/>
      <c r="O321" s="51"/>
      <c r="P321" s="51"/>
      <c r="Q321" s="51"/>
      <c r="R321" s="51"/>
      <c r="S321" s="51"/>
      <c r="T321" s="51"/>
      <c r="U321" s="51"/>
      <c r="V321" s="51"/>
      <c r="W321" s="52" t="str">
        <f t="array" ref="W321">IFERROR(INDEX(Pendencias!$A$2:$O$209,SMALL(IF(Pendencias!$B$2:$B$209=$F$1,ROW(Pendencias!$B$2:$B$209)-1),ROW(A326)),1),"")</f>
        <v/>
      </c>
      <c r="X321" s="52" t="str">
        <f t="array" ref="X321">IFERROR(INDEX(Pendencias!$A$2:$O$209,SMALL(IF(Pendencias!$B$2:$B$209=$F$1,ROW(Pendencias!$B$2:$B$209)-1),ROW(A326)),3),"")</f>
        <v/>
      </c>
      <c r="Y321" s="53" t="str">
        <f t="array" ref="Y321">IFERROR(INDEX(Pendencias!$A$2:$O$209,SMALL(IF(Pendencias!$B$2:$B$209=$F$1,ROW(Pendencias!$B$2:$B$209)-1),ROW(A326)),4),"")</f>
        <v/>
      </c>
      <c r="Z321" s="54" t="str">
        <f t="array" ref="Z321">IFERROR(INDEX(Pendencias!$A$2:$O$209,SMALL(IF(Pendencias!$B$2:$B$209=$F$1,ROW(Pendencias!$B$2:$B$209)-1),ROW(A326)),7),"")</f>
        <v/>
      </c>
      <c r="AA321" s="51" t="str">
        <f t="array" ref="AA321">IF(IFERROR(INDEX(Pendencias!$A$2:$O$209,SMALL(IF(Pendencias!$B$2:$B$209=$F$1,ROW(Pendencias!$B$2:$B$209)-1),ROW(A326)),9),"")=0,"",IFERROR(INDEX(Pendencias!$A$2:$O$209,SMALL(IF(Pendencias!$B$2:$B$209=$F$1,ROW(Pendencias!$B$2:$B$209)-1),ROW(A326)),9),""))</f>
        <v/>
      </c>
    </row>
    <row r="322" ht="15.75" customHeight="1">
      <c r="A322" s="325"/>
      <c r="B322" s="147"/>
      <c r="C322" s="487"/>
      <c r="D322" s="91"/>
      <c r="E322" s="334"/>
      <c r="F322" s="47"/>
      <c r="G322" s="47"/>
      <c r="H322" s="91"/>
      <c r="I322" s="483"/>
      <c r="J322" s="324"/>
      <c r="K322" s="51"/>
      <c r="L322" s="51"/>
      <c r="M322" s="51"/>
      <c r="N322" s="51"/>
      <c r="O322" s="51"/>
      <c r="P322" s="51"/>
      <c r="Q322" s="51"/>
      <c r="R322" s="51"/>
      <c r="S322" s="51"/>
      <c r="T322" s="51"/>
      <c r="U322" s="51"/>
      <c r="V322" s="51"/>
      <c r="W322" s="52" t="str">
        <f t="array" ref="W322">IFERROR(INDEX(Pendencias!$A$2:$O$209,SMALL(IF(Pendencias!$B$2:$B$209=$F$1,ROW(Pendencias!$B$2:$B$209)-1),ROW(A327)),1),"")</f>
        <v/>
      </c>
      <c r="X322" s="52" t="str">
        <f t="array" ref="X322">IFERROR(INDEX(Pendencias!$A$2:$O$209,SMALL(IF(Pendencias!$B$2:$B$209=$F$1,ROW(Pendencias!$B$2:$B$209)-1),ROW(A327)),3),"")</f>
        <v/>
      </c>
      <c r="Y322" s="53" t="str">
        <f t="array" ref="Y322">IFERROR(INDEX(Pendencias!$A$2:$O$209,SMALL(IF(Pendencias!$B$2:$B$209=$F$1,ROW(Pendencias!$B$2:$B$209)-1),ROW(A327)),4),"")</f>
        <v/>
      </c>
      <c r="Z322" s="54" t="str">
        <f t="array" ref="Z322">IFERROR(INDEX(Pendencias!$A$2:$O$209,SMALL(IF(Pendencias!$B$2:$B$209=$F$1,ROW(Pendencias!$B$2:$B$209)-1),ROW(A327)),7),"")</f>
        <v/>
      </c>
      <c r="AA322" s="51" t="str">
        <f t="array" ref="AA322">IF(IFERROR(INDEX(Pendencias!$A$2:$O$209,SMALL(IF(Pendencias!$B$2:$B$209=$F$1,ROW(Pendencias!$B$2:$B$209)-1),ROW(A327)),9),"")=0,"",IFERROR(INDEX(Pendencias!$A$2:$O$209,SMALL(IF(Pendencias!$B$2:$B$209=$F$1,ROW(Pendencias!$B$2:$B$209)-1),ROW(A327)),9),""))</f>
        <v/>
      </c>
    </row>
    <row r="323" ht="15.75" customHeight="1">
      <c r="A323" s="325"/>
      <c r="B323" s="147"/>
      <c r="C323" s="311"/>
      <c r="D323" s="91"/>
      <c r="E323" s="334"/>
      <c r="F323" s="47"/>
      <c r="G323" s="47"/>
      <c r="H323" s="91"/>
      <c r="I323" s="483"/>
      <c r="J323" s="324"/>
      <c r="K323" s="51"/>
      <c r="L323" s="51"/>
      <c r="M323" s="51"/>
      <c r="N323" s="51"/>
      <c r="O323" s="51"/>
      <c r="P323" s="51"/>
      <c r="Q323" s="51"/>
      <c r="R323" s="51"/>
      <c r="S323" s="51"/>
      <c r="T323" s="51"/>
      <c r="U323" s="51"/>
      <c r="V323" s="51"/>
      <c r="W323" s="52" t="str">
        <f t="array" ref="W323">IFERROR(INDEX(Pendencias!$A$2:$O$209,SMALL(IF(Pendencias!$B$2:$B$209=$F$1,ROW(Pendencias!$B$2:$B$209)-1),ROW(A328)),1),"")</f>
        <v/>
      </c>
      <c r="X323" s="52" t="str">
        <f t="array" ref="X323">IFERROR(INDEX(Pendencias!$A$2:$O$209,SMALL(IF(Pendencias!$B$2:$B$209=$F$1,ROW(Pendencias!$B$2:$B$209)-1),ROW(A328)),3),"")</f>
        <v/>
      </c>
      <c r="Y323" s="53" t="str">
        <f t="array" ref="Y323">IFERROR(INDEX(Pendencias!$A$2:$O$209,SMALL(IF(Pendencias!$B$2:$B$209=$F$1,ROW(Pendencias!$B$2:$B$209)-1),ROW(A328)),4),"")</f>
        <v/>
      </c>
      <c r="Z323" s="54" t="str">
        <f t="array" ref="Z323">IFERROR(INDEX(Pendencias!$A$2:$O$209,SMALL(IF(Pendencias!$B$2:$B$209=$F$1,ROW(Pendencias!$B$2:$B$209)-1),ROW(A328)),7),"")</f>
        <v/>
      </c>
      <c r="AA323" s="51" t="str">
        <f t="array" ref="AA323">IF(IFERROR(INDEX(Pendencias!$A$2:$O$209,SMALL(IF(Pendencias!$B$2:$B$209=$F$1,ROW(Pendencias!$B$2:$B$209)-1),ROW(A328)),9),"")=0,"",IFERROR(INDEX(Pendencias!$A$2:$O$209,SMALL(IF(Pendencias!$B$2:$B$209=$F$1,ROW(Pendencias!$B$2:$B$209)-1),ROW(A328)),9),""))</f>
        <v/>
      </c>
    </row>
    <row r="324" ht="15.75" customHeight="1">
      <c r="A324" s="325"/>
      <c r="B324" s="147"/>
      <c r="C324" s="487"/>
      <c r="D324" s="91"/>
      <c r="E324" s="334"/>
      <c r="F324" s="47"/>
      <c r="G324" s="47"/>
      <c r="H324" s="91"/>
      <c r="I324" s="483"/>
      <c r="J324" s="324"/>
      <c r="K324" s="51"/>
      <c r="L324" s="51"/>
      <c r="M324" s="51"/>
      <c r="N324" s="51"/>
      <c r="O324" s="51"/>
      <c r="P324" s="51"/>
      <c r="Q324" s="51"/>
      <c r="R324" s="51"/>
      <c r="S324" s="51"/>
      <c r="T324" s="51"/>
      <c r="U324" s="51"/>
      <c r="V324" s="51"/>
      <c r="W324" s="52" t="str">
        <f t="array" ref="W324">IFERROR(INDEX(Pendencias!$A$2:$O$209,SMALL(IF(Pendencias!$B$2:$B$209=$F$1,ROW(Pendencias!$B$2:$B$209)-1),ROW(A329)),1),"")</f>
        <v/>
      </c>
      <c r="X324" s="52" t="str">
        <f t="array" ref="X324">IFERROR(INDEX(Pendencias!$A$2:$O$209,SMALL(IF(Pendencias!$B$2:$B$209=$F$1,ROW(Pendencias!$B$2:$B$209)-1),ROW(A329)),3),"")</f>
        <v/>
      </c>
      <c r="Y324" s="53" t="str">
        <f t="array" ref="Y324">IFERROR(INDEX(Pendencias!$A$2:$O$209,SMALL(IF(Pendencias!$B$2:$B$209=$F$1,ROW(Pendencias!$B$2:$B$209)-1),ROW(A329)),4),"")</f>
        <v/>
      </c>
      <c r="Z324" s="54" t="str">
        <f t="array" ref="Z324">IFERROR(INDEX(Pendencias!$A$2:$O$209,SMALL(IF(Pendencias!$B$2:$B$209=$F$1,ROW(Pendencias!$B$2:$B$209)-1),ROW(A329)),7),"")</f>
        <v/>
      </c>
      <c r="AA324" s="51" t="str">
        <f t="array" ref="AA324">IF(IFERROR(INDEX(Pendencias!$A$2:$O$209,SMALL(IF(Pendencias!$B$2:$B$209=$F$1,ROW(Pendencias!$B$2:$B$209)-1),ROW(A329)),9),"")=0,"",IFERROR(INDEX(Pendencias!$A$2:$O$209,SMALL(IF(Pendencias!$B$2:$B$209=$F$1,ROW(Pendencias!$B$2:$B$209)-1),ROW(A329)),9),""))</f>
        <v/>
      </c>
    </row>
    <row r="325" ht="15.75" customHeight="1">
      <c r="A325" s="331"/>
      <c r="B325" s="147"/>
      <c r="C325" s="311"/>
      <c r="D325" s="91"/>
      <c r="E325" s="334"/>
      <c r="F325" s="47"/>
      <c r="G325" s="47"/>
      <c r="H325" s="91"/>
      <c r="I325" s="483"/>
      <c r="J325" s="324"/>
      <c r="K325" s="51"/>
      <c r="L325" s="51"/>
      <c r="M325" s="51"/>
      <c r="N325" s="51"/>
      <c r="O325" s="51"/>
      <c r="P325" s="51"/>
      <c r="Q325" s="51"/>
      <c r="R325" s="51"/>
      <c r="S325" s="51"/>
      <c r="T325" s="51"/>
      <c r="U325" s="51"/>
      <c r="V325" s="51"/>
      <c r="W325" s="52" t="str">
        <f t="array" ref="W325">IFERROR(INDEX(Pendencias!$A$2:$O$209,SMALL(IF(Pendencias!$B$2:$B$209=$F$1,ROW(Pendencias!$B$2:$B$209)-1),ROW(A330)),1),"")</f>
        <v/>
      </c>
      <c r="X325" s="52" t="str">
        <f t="array" ref="X325">IFERROR(INDEX(Pendencias!$A$2:$O$209,SMALL(IF(Pendencias!$B$2:$B$209=$F$1,ROW(Pendencias!$B$2:$B$209)-1),ROW(A330)),3),"")</f>
        <v/>
      </c>
      <c r="Y325" s="53" t="str">
        <f t="array" ref="Y325">IFERROR(INDEX(Pendencias!$A$2:$O$209,SMALL(IF(Pendencias!$B$2:$B$209=$F$1,ROW(Pendencias!$B$2:$B$209)-1),ROW(A330)),4),"")</f>
        <v/>
      </c>
      <c r="Z325" s="54" t="str">
        <f t="array" ref="Z325">IFERROR(INDEX(Pendencias!$A$2:$O$209,SMALL(IF(Pendencias!$B$2:$B$209=$F$1,ROW(Pendencias!$B$2:$B$209)-1),ROW(A330)),7),"")</f>
        <v/>
      </c>
      <c r="AA325" s="51" t="str">
        <f t="array" ref="AA325">IF(IFERROR(INDEX(Pendencias!$A$2:$O$209,SMALL(IF(Pendencias!$B$2:$B$209=$F$1,ROW(Pendencias!$B$2:$B$209)-1),ROW(A330)),9),"")=0,"",IFERROR(INDEX(Pendencias!$A$2:$O$209,SMALL(IF(Pendencias!$B$2:$B$209=$F$1,ROW(Pendencias!$B$2:$B$209)-1),ROW(A330)),9),""))</f>
        <v/>
      </c>
    </row>
    <row r="326" ht="15.75" customHeight="1">
      <c r="A326" s="331"/>
      <c r="B326" s="147"/>
      <c r="C326" s="487"/>
      <c r="D326" s="91"/>
      <c r="E326" s="334"/>
      <c r="F326" s="47"/>
      <c r="G326" s="47"/>
      <c r="H326" s="91"/>
      <c r="I326" s="483"/>
      <c r="J326" s="324"/>
      <c r="K326" s="51"/>
      <c r="L326" s="51"/>
      <c r="M326" s="51"/>
      <c r="N326" s="51"/>
      <c r="O326" s="51"/>
      <c r="P326" s="51"/>
      <c r="Q326" s="51"/>
      <c r="R326" s="51"/>
      <c r="S326" s="51"/>
      <c r="T326" s="51"/>
      <c r="U326" s="51"/>
      <c r="V326" s="51"/>
      <c r="W326" s="52" t="str">
        <f t="array" ref="W326">IFERROR(INDEX(Pendencias!$A$2:$O$209,SMALL(IF(Pendencias!$B$2:$B$209=$F$1,ROW(Pendencias!$B$2:$B$209)-1),ROW(A331)),1),"")</f>
        <v/>
      </c>
      <c r="X326" s="52" t="str">
        <f t="array" ref="X326">IFERROR(INDEX(Pendencias!$A$2:$O$209,SMALL(IF(Pendencias!$B$2:$B$209=$F$1,ROW(Pendencias!$B$2:$B$209)-1),ROW(A331)),3),"")</f>
        <v/>
      </c>
      <c r="Y326" s="53" t="str">
        <f t="array" ref="Y326">IFERROR(INDEX(Pendencias!$A$2:$O$209,SMALL(IF(Pendencias!$B$2:$B$209=$F$1,ROW(Pendencias!$B$2:$B$209)-1),ROW(A331)),4),"")</f>
        <v/>
      </c>
      <c r="Z326" s="54" t="str">
        <f t="array" ref="Z326">IFERROR(INDEX(Pendencias!$A$2:$O$209,SMALL(IF(Pendencias!$B$2:$B$209=$F$1,ROW(Pendencias!$B$2:$B$209)-1),ROW(A331)),7),"")</f>
        <v/>
      </c>
      <c r="AA326" s="51" t="str">
        <f t="array" ref="AA326">IF(IFERROR(INDEX(Pendencias!$A$2:$O$209,SMALL(IF(Pendencias!$B$2:$B$209=$F$1,ROW(Pendencias!$B$2:$B$209)-1),ROW(A331)),9),"")=0,"",IFERROR(INDEX(Pendencias!$A$2:$O$209,SMALL(IF(Pendencias!$B$2:$B$209=$F$1,ROW(Pendencias!$B$2:$B$209)-1),ROW(A331)),9),""))</f>
        <v/>
      </c>
    </row>
    <row r="327" ht="15.75" customHeight="1">
      <c r="A327" s="331"/>
      <c r="B327" s="147"/>
      <c r="C327" s="311"/>
      <c r="D327" s="91"/>
      <c r="E327" s="334"/>
      <c r="F327" s="47"/>
      <c r="G327" s="47"/>
      <c r="H327" s="91"/>
      <c r="I327" s="483"/>
      <c r="J327" s="324"/>
      <c r="K327" s="51"/>
      <c r="L327" s="51"/>
      <c r="M327" s="51"/>
      <c r="N327" s="51"/>
      <c r="O327" s="51"/>
      <c r="P327" s="51"/>
      <c r="Q327" s="51"/>
      <c r="R327" s="51"/>
      <c r="S327" s="51"/>
      <c r="T327" s="51"/>
      <c r="U327" s="51"/>
      <c r="V327" s="51"/>
      <c r="W327" s="52" t="str">
        <f t="array" ref="W327">IFERROR(INDEX(Pendencias!$A$2:$O$209,SMALL(IF(Pendencias!$B$2:$B$209=$F$1,ROW(Pendencias!$B$2:$B$209)-1),ROW(A332)),1),"")</f>
        <v/>
      </c>
      <c r="X327" s="52" t="str">
        <f t="array" ref="X327">IFERROR(INDEX(Pendencias!$A$2:$O$209,SMALL(IF(Pendencias!$B$2:$B$209=$F$1,ROW(Pendencias!$B$2:$B$209)-1),ROW(A332)),3),"")</f>
        <v/>
      </c>
      <c r="Y327" s="53" t="str">
        <f t="array" ref="Y327">IFERROR(INDEX(Pendencias!$A$2:$O$209,SMALL(IF(Pendencias!$B$2:$B$209=$F$1,ROW(Pendencias!$B$2:$B$209)-1),ROW(A332)),4),"")</f>
        <v/>
      </c>
      <c r="Z327" s="54" t="str">
        <f t="array" ref="Z327">IFERROR(INDEX(Pendencias!$A$2:$O$209,SMALL(IF(Pendencias!$B$2:$B$209=$F$1,ROW(Pendencias!$B$2:$B$209)-1),ROW(A332)),7),"")</f>
        <v/>
      </c>
      <c r="AA327" s="51" t="str">
        <f t="array" ref="AA327">IF(IFERROR(INDEX(Pendencias!$A$2:$O$209,SMALL(IF(Pendencias!$B$2:$B$209=$F$1,ROW(Pendencias!$B$2:$B$209)-1),ROW(A332)),9),"")=0,"",IFERROR(INDEX(Pendencias!$A$2:$O$209,SMALL(IF(Pendencias!$B$2:$B$209=$F$1,ROW(Pendencias!$B$2:$B$209)-1),ROW(A332)),9),""))</f>
        <v/>
      </c>
    </row>
    <row r="328" ht="15.75" customHeight="1">
      <c r="A328" s="331"/>
      <c r="B328" s="147"/>
      <c r="C328" s="487"/>
      <c r="D328" s="91"/>
      <c r="E328" s="334"/>
      <c r="F328" s="47"/>
      <c r="G328" s="47"/>
      <c r="H328" s="91"/>
      <c r="I328" s="328"/>
      <c r="J328" s="324"/>
      <c r="K328" s="51"/>
      <c r="L328" s="51"/>
      <c r="M328" s="51"/>
      <c r="N328" s="51"/>
      <c r="O328" s="51"/>
      <c r="P328" s="51"/>
      <c r="Q328" s="51"/>
      <c r="R328" s="51"/>
      <c r="S328" s="51"/>
      <c r="T328" s="51"/>
      <c r="U328" s="51"/>
      <c r="V328" s="51"/>
      <c r="W328" s="52" t="str">
        <f t="array" ref="W328">IFERROR(INDEX(Pendencias!$A$2:$O$209,SMALL(IF(Pendencias!$B$2:$B$209=$F$1,ROW(Pendencias!$B$2:$B$209)-1),ROW(A333)),1),"")</f>
        <v/>
      </c>
      <c r="X328" s="52" t="str">
        <f t="array" ref="X328">IFERROR(INDEX(Pendencias!$A$2:$O$209,SMALL(IF(Pendencias!$B$2:$B$209=$F$1,ROW(Pendencias!$B$2:$B$209)-1),ROW(A333)),3),"")</f>
        <v/>
      </c>
      <c r="Y328" s="53" t="str">
        <f t="array" ref="Y328">IFERROR(INDEX(Pendencias!$A$2:$O$209,SMALL(IF(Pendencias!$B$2:$B$209=$F$1,ROW(Pendencias!$B$2:$B$209)-1),ROW(A333)),4),"")</f>
        <v/>
      </c>
      <c r="Z328" s="54" t="str">
        <f t="array" ref="Z328">IFERROR(INDEX(Pendencias!$A$2:$O$209,SMALL(IF(Pendencias!$B$2:$B$209=$F$1,ROW(Pendencias!$B$2:$B$209)-1),ROW(A333)),7),"")</f>
        <v/>
      </c>
      <c r="AA328" s="51" t="str">
        <f t="array" ref="AA328">IF(IFERROR(INDEX(Pendencias!$A$2:$O$209,SMALL(IF(Pendencias!$B$2:$B$209=$F$1,ROW(Pendencias!$B$2:$B$209)-1),ROW(A333)),9),"")=0,"",IFERROR(INDEX(Pendencias!$A$2:$O$209,SMALL(IF(Pendencias!$B$2:$B$209=$F$1,ROW(Pendencias!$B$2:$B$209)-1),ROW(A333)),9),""))</f>
        <v/>
      </c>
    </row>
    <row r="329" ht="15.75" customHeight="1">
      <c r="A329" s="331"/>
      <c r="B329" s="147"/>
      <c r="C329" s="311"/>
      <c r="D329" s="91"/>
      <c r="E329" s="334"/>
      <c r="F329" s="47"/>
      <c r="G329" s="47"/>
      <c r="H329" s="91"/>
      <c r="I329" s="328"/>
      <c r="J329" s="324"/>
      <c r="K329" s="51"/>
      <c r="L329" s="51"/>
      <c r="M329" s="51"/>
      <c r="N329" s="51"/>
      <c r="O329" s="51"/>
      <c r="P329" s="51"/>
      <c r="Q329" s="51"/>
      <c r="R329" s="51"/>
      <c r="S329" s="51"/>
      <c r="T329" s="51"/>
      <c r="U329" s="51"/>
      <c r="V329" s="51"/>
      <c r="W329" s="52" t="str">
        <f t="array" ref="W329">IFERROR(INDEX(Pendencias!$A$2:$O$209,SMALL(IF(Pendencias!$B$2:$B$209=$F$1,ROW(Pendencias!$B$2:$B$209)-1),ROW(A334)),1),"")</f>
        <v/>
      </c>
      <c r="X329" s="52" t="str">
        <f t="array" ref="X329">IFERROR(INDEX(Pendencias!$A$2:$O$209,SMALL(IF(Pendencias!$B$2:$B$209=$F$1,ROW(Pendencias!$B$2:$B$209)-1),ROW(A334)),3),"")</f>
        <v/>
      </c>
      <c r="Y329" s="53" t="str">
        <f t="array" ref="Y329">IFERROR(INDEX(Pendencias!$A$2:$O$209,SMALL(IF(Pendencias!$B$2:$B$209=$F$1,ROW(Pendencias!$B$2:$B$209)-1),ROW(A334)),4),"")</f>
        <v/>
      </c>
      <c r="Z329" s="54" t="str">
        <f t="array" ref="Z329">IFERROR(INDEX(Pendencias!$A$2:$O$209,SMALL(IF(Pendencias!$B$2:$B$209=$F$1,ROW(Pendencias!$B$2:$B$209)-1),ROW(A334)),7),"")</f>
        <v/>
      </c>
      <c r="AA329" s="51" t="str">
        <f t="array" ref="AA329">IF(IFERROR(INDEX(Pendencias!$A$2:$O$209,SMALL(IF(Pendencias!$B$2:$B$209=$F$1,ROW(Pendencias!$B$2:$B$209)-1),ROW(A334)),9),"")=0,"",IFERROR(INDEX(Pendencias!$A$2:$O$209,SMALL(IF(Pendencias!$B$2:$B$209=$F$1,ROW(Pendencias!$B$2:$B$209)-1),ROW(A334)),9),""))</f>
        <v/>
      </c>
    </row>
    <row r="330" ht="15.75" customHeight="1">
      <c r="A330" s="331"/>
      <c r="B330" s="147"/>
      <c r="C330" s="487"/>
      <c r="D330" s="91"/>
      <c r="E330" s="334"/>
      <c r="F330" s="47"/>
      <c r="G330" s="47"/>
      <c r="H330" s="91"/>
      <c r="I330" s="328"/>
      <c r="J330" s="324"/>
      <c r="K330" s="51"/>
      <c r="L330" s="51"/>
      <c r="M330" s="51"/>
      <c r="N330" s="51"/>
      <c r="O330" s="51"/>
      <c r="P330" s="51"/>
      <c r="Q330" s="51"/>
      <c r="R330" s="51"/>
      <c r="S330" s="51"/>
      <c r="T330" s="51"/>
      <c r="U330" s="51"/>
      <c r="V330" s="51"/>
      <c r="W330" s="52" t="str">
        <f t="array" ref="W330">IFERROR(INDEX(Pendencias!$A$2:$O$209,SMALL(IF(Pendencias!$B$2:$B$209=$F$1,ROW(Pendencias!$B$2:$B$209)-1),ROW(A335)),1),"")</f>
        <v/>
      </c>
      <c r="X330" s="52" t="str">
        <f t="array" ref="X330">IFERROR(INDEX(Pendencias!$A$2:$O$209,SMALL(IF(Pendencias!$B$2:$B$209=$F$1,ROW(Pendencias!$B$2:$B$209)-1),ROW(A335)),3),"")</f>
        <v/>
      </c>
      <c r="Y330" s="53" t="str">
        <f t="array" ref="Y330">IFERROR(INDEX(Pendencias!$A$2:$O$209,SMALL(IF(Pendencias!$B$2:$B$209=$F$1,ROW(Pendencias!$B$2:$B$209)-1),ROW(A335)),4),"")</f>
        <v/>
      </c>
      <c r="Z330" s="54" t="str">
        <f t="array" ref="Z330">IFERROR(INDEX(Pendencias!$A$2:$O$209,SMALL(IF(Pendencias!$B$2:$B$209=$F$1,ROW(Pendencias!$B$2:$B$209)-1),ROW(A335)),7),"")</f>
        <v/>
      </c>
      <c r="AA330" s="51" t="str">
        <f t="array" ref="AA330">IF(IFERROR(INDEX(Pendencias!$A$2:$O$209,SMALL(IF(Pendencias!$B$2:$B$209=$F$1,ROW(Pendencias!$B$2:$B$209)-1),ROW(A335)),9),"")=0,"",IFERROR(INDEX(Pendencias!$A$2:$O$209,SMALL(IF(Pendencias!$B$2:$B$209=$F$1,ROW(Pendencias!$B$2:$B$209)-1),ROW(A335)),9),""))</f>
        <v/>
      </c>
    </row>
    <row r="331" ht="15.75" customHeight="1">
      <c r="A331" s="331"/>
      <c r="B331" s="147"/>
      <c r="C331" s="311"/>
      <c r="D331" s="91"/>
      <c r="E331" s="334"/>
      <c r="F331" s="47"/>
      <c r="G331" s="47"/>
      <c r="H331" s="91"/>
      <c r="I331" s="328"/>
      <c r="J331" s="324"/>
      <c r="K331" s="51"/>
      <c r="L331" s="51"/>
      <c r="M331" s="51"/>
      <c r="N331" s="51"/>
      <c r="O331" s="51"/>
      <c r="P331" s="51"/>
      <c r="Q331" s="51"/>
      <c r="R331" s="51"/>
      <c r="S331" s="51"/>
      <c r="T331" s="51"/>
      <c r="U331" s="51"/>
      <c r="V331" s="51"/>
      <c r="W331" s="52" t="str">
        <f t="array" ref="W331">IFERROR(INDEX(Pendencias!$A$2:$O$209,SMALL(IF(Pendencias!$B$2:$B$209=$F$1,ROW(Pendencias!$B$2:$B$209)-1),ROW(A336)),1),"")</f>
        <v/>
      </c>
      <c r="X331" s="52" t="str">
        <f t="array" ref="X331">IFERROR(INDEX(Pendencias!$A$2:$O$209,SMALL(IF(Pendencias!$B$2:$B$209=$F$1,ROW(Pendencias!$B$2:$B$209)-1),ROW(A336)),3),"")</f>
        <v/>
      </c>
      <c r="Y331" s="53" t="str">
        <f t="array" ref="Y331">IFERROR(INDEX(Pendencias!$A$2:$O$209,SMALL(IF(Pendencias!$B$2:$B$209=$F$1,ROW(Pendencias!$B$2:$B$209)-1),ROW(A336)),4),"")</f>
        <v/>
      </c>
      <c r="Z331" s="54" t="str">
        <f t="array" ref="Z331">IFERROR(INDEX(Pendencias!$A$2:$O$209,SMALL(IF(Pendencias!$B$2:$B$209=$F$1,ROW(Pendencias!$B$2:$B$209)-1),ROW(A336)),7),"")</f>
        <v/>
      </c>
      <c r="AA331" s="51" t="str">
        <f t="array" ref="AA331">IF(IFERROR(INDEX(Pendencias!$A$2:$O$209,SMALL(IF(Pendencias!$B$2:$B$209=$F$1,ROW(Pendencias!$B$2:$B$209)-1),ROW(A336)),9),"")=0,"",IFERROR(INDEX(Pendencias!$A$2:$O$209,SMALL(IF(Pendencias!$B$2:$B$209=$F$1,ROW(Pendencias!$B$2:$B$209)-1),ROW(A336)),9),""))</f>
        <v/>
      </c>
    </row>
    <row r="332" ht="15.75" customHeight="1">
      <c r="A332" s="331"/>
      <c r="B332" s="147"/>
      <c r="C332" s="487"/>
      <c r="D332" s="91"/>
      <c r="E332" s="334"/>
      <c r="F332" s="47"/>
      <c r="G332" s="47"/>
      <c r="H332" s="91"/>
      <c r="I332" s="328"/>
      <c r="J332" s="324"/>
      <c r="K332" s="51"/>
      <c r="L332" s="51"/>
      <c r="M332" s="51"/>
      <c r="N332" s="51"/>
      <c r="O332" s="51"/>
      <c r="P332" s="51"/>
      <c r="Q332" s="51"/>
      <c r="R332" s="51"/>
      <c r="S332" s="51"/>
      <c r="T332" s="51"/>
      <c r="U332" s="51"/>
      <c r="V332" s="51"/>
      <c r="W332" s="52" t="str">
        <f t="array" ref="W332">IFERROR(INDEX(Pendencias!$A$2:$O$209,SMALL(IF(Pendencias!$B$2:$B$209=$F$1,ROW(Pendencias!$B$2:$B$209)-1),ROW(A337)),1),"")</f>
        <v/>
      </c>
      <c r="X332" s="52" t="str">
        <f t="array" ref="X332">IFERROR(INDEX(Pendencias!$A$2:$O$209,SMALL(IF(Pendencias!$B$2:$B$209=$F$1,ROW(Pendencias!$B$2:$B$209)-1),ROW(A337)),3),"")</f>
        <v/>
      </c>
      <c r="Y332" s="53" t="str">
        <f t="array" ref="Y332">IFERROR(INDEX(Pendencias!$A$2:$O$209,SMALL(IF(Pendencias!$B$2:$B$209=$F$1,ROW(Pendencias!$B$2:$B$209)-1),ROW(A337)),4),"")</f>
        <v/>
      </c>
      <c r="Z332" s="54" t="str">
        <f t="array" ref="Z332">IFERROR(INDEX(Pendencias!$A$2:$O$209,SMALL(IF(Pendencias!$B$2:$B$209=$F$1,ROW(Pendencias!$B$2:$B$209)-1),ROW(A337)),7),"")</f>
        <v/>
      </c>
      <c r="AA332" s="51" t="str">
        <f t="array" ref="AA332">IF(IFERROR(INDEX(Pendencias!$A$2:$O$209,SMALL(IF(Pendencias!$B$2:$B$209=$F$1,ROW(Pendencias!$B$2:$B$209)-1),ROW(A337)),9),"")=0,"",IFERROR(INDEX(Pendencias!$A$2:$O$209,SMALL(IF(Pendencias!$B$2:$B$209=$F$1,ROW(Pendencias!$B$2:$B$209)-1),ROW(A337)),9),""))</f>
        <v/>
      </c>
    </row>
    <row r="333" ht="15.75" customHeight="1">
      <c r="A333" s="331"/>
      <c r="B333" s="147"/>
      <c r="C333" s="311"/>
      <c r="D333" s="91"/>
      <c r="E333" s="334"/>
      <c r="F333" s="47"/>
      <c r="G333" s="47"/>
      <c r="H333" s="91"/>
      <c r="I333" s="337"/>
      <c r="J333" s="338"/>
      <c r="K333" s="51"/>
      <c r="L333" s="51"/>
      <c r="M333" s="51"/>
      <c r="N333" s="51"/>
      <c r="O333" s="51"/>
      <c r="P333" s="51"/>
      <c r="Q333" s="51"/>
      <c r="R333" s="51"/>
      <c r="S333" s="51"/>
      <c r="T333" s="51"/>
      <c r="U333" s="51"/>
      <c r="V333" s="51"/>
      <c r="W333" s="52" t="str">
        <f t="array" ref="W333">IFERROR(INDEX(Pendencias!$A$2:$O$209,SMALL(IF(Pendencias!$B$2:$B$209=$F$1,ROW(Pendencias!$B$2:$B$209)-1),ROW(A338)),1),"")</f>
        <v/>
      </c>
      <c r="X333" s="52" t="str">
        <f t="array" ref="X333">IFERROR(INDEX(Pendencias!$A$2:$O$209,SMALL(IF(Pendencias!$B$2:$B$209=$F$1,ROW(Pendencias!$B$2:$B$209)-1),ROW(A338)),3),"")</f>
        <v/>
      </c>
      <c r="Y333" s="53" t="str">
        <f t="array" ref="Y333">IFERROR(INDEX(Pendencias!$A$2:$O$209,SMALL(IF(Pendencias!$B$2:$B$209=$F$1,ROW(Pendencias!$B$2:$B$209)-1),ROW(A338)),4),"")</f>
        <v/>
      </c>
      <c r="Z333" s="54" t="str">
        <f t="array" ref="Z333">IFERROR(INDEX(Pendencias!$A$2:$O$209,SMALL(IF(Pendencias!$B$2:$B$209=$F$1,ROW(Pendencias!$B$2:$B$209)-1),ROW(A338)),7),"")</f>
        <v/>
      </c>
      <c r="AA333" s="51" t="str">
        <f t="array" ref="AA333">IF(IFERROR(INDEX(Pendencias!$A$2:$O$209,SMALL(IF(Pendencias!$B$2:$B$209=$F$1,ROW(Pendencias!$B$2:$B$209)-1),ROW(A338)),9),"")=0,"",IFERROR(INDEX(Pendencias!$A$2:$O$209,SMALL(IF(Pendencias!$B$2:$B$209=$F$1,ROW(Pendencias!$B$2:$B$209)-1),ROW(A338)),9),""))</f>
        <v/>
      </c>
    </row>
    <row r="334" ht="15.75" customHeight="1">
      <c r="A334" s="489" t="s">
        <v>3428</v>
      </c>
      <c r="B334" s="47"/>
      <c r="C334" s="47"/>
      <c r="D334" s="47"/>
      <c r="E334" s="91"/>
      <c r="F334" s="489" t="s">
        <v>3429</v>
      </c>
      <c r="G334" s="47"/>
      <c r="H334" s="47"/>
      <c r="I334" s="47"/>
      <c r="J334" s="91"/>
      <c r="K334" s="51"/>
      <c r="L334" s="51"/>
      <c r="M334" s="51"/>
      <c r="N334" s="51"/>
      <c r="O334" s="51"/>
      <c r="P334" s="51"/>
      <c r="Q334" s="51"/>
      <c r="R334" s="51"/>
      <c r="S334" s="51"/>
      <c r="T334" s="51"/>
      <c r="U334" s="51"/>
      <c r="V334" s="51"/>
      <c r="W334" s="52" t="str">
        <f t="array" ref="W334">IFERROR(INDEX(Pendencias!$A$2:$O$209,SMALL(IF(Pendencias!$B$2:$B$209=$F$1,ROW(Pendencias!$B$2:$B$209)-1),ROW(A339)),1),"")</f>
        <v/>
      </c>
      <c r="X334" s="52" t="str">
        <f t="array" ref="X334">IFERROR(INDEX(Pendencias!$A$2:$O$209,SMALL(IF(Pendencias!$B$2:$B$209=$F$1,ROW(Pendencias!$B$2:$B$209)-1),ROW(A339)),3),"")</f>
        <v/>
      </c>
      <c r="Y334" s="53" t="str">
        <f t="array" ref="Y334">IFERROR(INDEX(Pendencias!$A$2:$O$209,SMALL(IF(Pendencias!$B$2:$B$209=$F$1,ROW(Pendencias!$B$2:$B$209)-1),ROW(A339)),4),"")</f>
        <v/>
      </c>
      <c r="Z334" s="54" t="str">
        <f t="array" ref="Z334">IFERROR(INDEX(Pendencias!$A$2:$O$209,SMALL(IF(Pendencias!$B$2:$B$209=$F$1,ROW(Pendencias!$B$2:$B$209)-1),ROW(A339)),7),"")</f>
        <v/>
      </c>
      <c r="AA334" s="51" t="str">
        <f t="array" ref="AA334">IF(IFERROR(INDEX(Pendencias!$A$2:$O$209,SMALL(IF(Pendencias!$B$2:$B$209=$F$1,ROW(Pendencias!$B$2:$B$209)-1),ROW(A339)),9),"")=0,"",IFERROR(INDEX(Pendencias!$A$2:$O$209,SMALL(IF(Pendencias!$B$2:$B$209=$F$1,ROW(Pendencias!$B$2:$B$209)-1),ROW(A339)),9),""))</f>
        <v/>
      </c>
    </row>
    <row r="335" ht="15.75" customHeight="1">
      <c r="A335" s="489" t="s">
        <v>3430</v>
      </c>
      <c r="B335" s="91"/>
      <c r="C335" s="340"/>
      <c r="D335" s="47"/>
      <c r="E335" s="91"/>
      <c r="F335" s="489" t="s">
        <v>3430</v>
      </c>
      <c r="G335" s="91"/>
      <c r="H335" s="340"/>
      <c r="I335" s="47"/>
      <c r="J335" s="91"/>
      <c r="K335" s="51"/>
      <c r="L335" s="51"/>
      <c r="M335" s="51"/>
      <c r="N335" s="51"/>
      <c r="O335" s="51"/>
      <c r="P335" s="51"/>
      <c r="Q335" s="51"/>
      <c r="R335" s="51"/>
      <c r="S335" s="51"/>
      <c r="T335" s="51"/>
      <c r="U335" s="51"/>
      <c r="V335" s="51"/>
      <c r="W335" s="52" t="str">
        <f t="array" ref="W335">IFERROR(INDEX(Pendencias!$A$2:$O$209,SMALL(IF(Pendencias!$B$2:$B$209=$F$1,ROW(Pendencias!$B$2:$B$209)-1),ROW(A340)),1),"")</f>
        <v/>
      </c>
      <c r="X335" s="52" t="str">
        <f t="array" ref="X335">IFERROR(INDEX(Pendencias!$A$2:$O$209,SMALL(IF(Pendencias!$B$2:$B$209=$F$1,ROW(Pendencias!$B$2:$B$209)-1),ROW(A340)),3),"")</f>
        <v/>
      </c>
      <c r="Y335" s="53" t="str">
        <f t="array" ref="Y335">IFERROR(INDEX(Pendencias!$A$2:$O$209,SMALL(IF(Pendencias!$B$2:$B$209=$F$1,ROW(Pendencias!$B$2:$B$209)-1),ROW(A340)),4),"")</f>
        <v/>
      </c>
      <c r="Z335" s="54" t="str">
        <f t="array" ref="Z335">IFERROR(INDEX(Pendencias!$A$2:$O$209,SMALL(IF(Pendencias!$B$2:$B$209=$F$1,ROW(Pendencias!$B$2:$B$209)-1),ROW(A340)),7),"")</f>
        <v/>
      </c>
      <c r="AA335" s="51" t="str">
        <f t="array" ref="AA335">IF(IFERROR(INDEX(Pendencias!$A$2:$O$209,SMALL(IF(Pendencias!$B$2:$B$209=$F$1,ROW(Pendencias!$B$2:$B$209)-1),ROW(A340)),9),"")=0,"",IFERROR(INDEX(Pendencias!$A$2:$O$209,SMALL(IF(Pendencias!$B$2:$B$209=$F$1,ROW(Pendencias!$B$2:$B$209)-1),ROW(A340)),9),""))</f>
        <v/>
      </c>
    </row>
    <row r="336" ht="15.75" customHeight="1">
      <c r="A336" s="489" t="s">
        <v>3431</v>
      </c>
      <c r="B336" s="91"/>
      <c r="C336" s="340"/>
      <c r="D336" s="47"/>
      <c r="E336" s="91"/>
      <c r="F336" s="489" t="s">
        <v>3431</v>
      </c>
      <c r="G336" s="91"/>
      <c r="H336" s="340"/>
      <c r="I336" s="47"/>
      <c r="J336" s="9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2" t="str">
        <f t="array" ref="W337">IFERROR(INDEX(Pendencias!$A$2:$O$209,SMALL(IF(Pendencias!$B$2:$B$209=$F$1,ROW(Pendencias!$B$2:$B$209)-1),ROW(A342)),1),"")</f>
        <v/>
      </c>
      <c r="X337" s="52" t="str">
        <f t="array" ref="X337">IFERROR(INDEX(Pendencias!$A$2:$O$209,SMALL(IF(Pendencias!$B$2:$B$209=$F$1,ROW(Pendencias!$B$2:$B$209)-1),ROW(A342)),3),"")</f>
        <v/>
      </c>
      <c r="Y337" s="53" t="str">
        <f t="array" ref="Y337">IFERROR(INDEX(Pendencias!$A$2:$O$209,SMALL(IF(Pendencias!$B$2:$B$209=$F$1,ROW(Pendencias!$B$2:$B$209)-1),ROW(A342)),4),"")</f>
        <v/>
      </c>
      <c r="Z337" s="54" t="str">
        <f t="array" ref="Z337">IFERROR(INDEX(Pendencias!$A$2:$O$209,SMALL(IF(Pendencias!$B$2:$B$209=$F$1,ROW(Pendencias!$B$2:$B$209)-1),ROW(A342)),7),"")</f>
        <v/>
      </c>
      <c r="AA337" s="51" t="str">
        <f t="array" ref="AA337">IF(IFERROR(INDEX(Pendencias!$A$2:$O$209,SMALL(IF(Pendencias!$B$2:$B$209=$F$1,ROW(Pendencias!$B$2:$B$209)-1),ROW(A342)),9),"")=0,"",IFERROR(INDEX(Pendencias!$A$2:$O$209,SMALL(IF(Pendencias!$B$2:$B$209=$F$1,ROW(Pendencias!$B$2:$B$209)-1),ROW(A342)),9),""))</f>
        <v/>
      </c>
    </row>
    <row r="338" ht="15.75" customHeight="1">
      <c r="A338" s="175"/>
      <c r="B338" s="84"/>
      <c r="C338" s="84"/>
      <c r="D338" s="84"/>
      <c r="E338" s="85"/>
      <c r="F338" s="176"/>
      <c r="G338" s="177"/>
      <c r="H338" s="84"/>
      <c r="I338" s="85"/>
      <c r="J338" s="178"/>
      <c r="K338" s="51"/>
      <c r="L338" s="51"/>
      <c r="M338" s="51"/>
      <c r="N338" s="51"/>
      <c r="O338" s="51"/>
      <c r="P338" s="51"/>
      <c r="Q338" s="51"/>
      <c r="R338" s="51"/>
      <c r="S338" s="51"/>
      <c r="T338" s="51"/>
      <c r="U338" s="51"/>
      <c r="V338" s="51"/>
      <c r="W338" s="52" t="str">
        <f t="array" ref="W338">IFERROR(INDEX(Pendencias!$A$2:$O$209,SMALL(IF(Pendencias!$B$2:$B$209=$F$1,ROW(Pendencias!$B$2:$B$209)-1),ROW(A343)),1),"")</f>
        <v/>
      </c>
      <c r="X338" s="52" t="str">
        <f t="array" ref="X338">IFERROR(INDEX(Pendencias!$A$2:$O$209,SMALL(IF(Pendencias!$B$2:$B$209=$F$1,ROW(Pendencias!$B$2:$B$209)-1),ROW(A343)),3),"")</f>
        <v/>
      </c>
      <c r="Y338" s="53" t="str">
        <f t="array" ref="Y338">IFERROR(INDEX(Pendencias!$A$2:$O$209,SMALL(IF(Pendencias!$B$2:$B$209=$F$1,ROW(Pendencias!$B$2:$B$209)-1),ROW(A343)),4),"")</f>
        <v/>
      </c>
      <c r="Z338" s="54" t="str">
        <f t="array" ref="Z338">IFERROR(INDEX(Pendencias!$A$2:$O$209,SMALL(IF(Pendencias!$B$2:$B$209=$F$1,ROW(Pendencias!$B$2:$B$209)-1),ROW(A343)),7),"")</f>
        <v/>
      </c>
      <c r="AA338" s="51" t="str">
        <f t="array" ref="AA338">IF(IFERROR(INDEX(Pendencias!$A$2:$O$209,SMALL(IF(Pendencias!$B$2:$B$209=$F$1,ROW(Pendencias!$B$2:$B$209)-1),ROW(A343)),9),"")=0,"",IFERROR(INDEX(Pendencias!$A$2:$O$209,SMALL(IF(Pendencias!$B$2:$B$209=$F$1,ROW(Pendencias!$B$2:$B$209)-1),ROW(A343)),9),""))</f>
        <v/>
      </c>
    </row>
    <row r="339" ht="15.75" customHeight="1">
      <c r="A339" s="294" t="s">
        <v>3581</v>
      </c>
      <c r="B339" s="146"/>
      <c r="C339" s="146"/>
      <c r="D339" s="146"/>
      <c r="E339" s="146"/>
      <c r="F339" s="146"/>
      <c r="G339" s="146"/>
      <c r="H339" s="146"/>
      <c r="I339" s="146"/>
      <c r="J339" s="148"/>
      <c r="K339" s="51"/>
      <c r="L339" s="51"/>
      <c r="M339" s="51"/>
      <c r="N339" s="51"/>
      <c r="O339" s="51"/>
      <c r="P339" s="51"/>
      <c r="Q339" s="51"/>
      <c r="R339" s="51"/>
      <c r="S339" s="51"/>
      <c r="T339" s="51"/>
      <c r="U339" s="51"/>
      <c r="V339" s="51"/>
      <c r="W339" s="52" t="str">
        <f t="array" ref="W339">IFERROR(INDEX(Pendencias!$A$2:$O$209,SMALL(IF(Pendencias!$B$2:$B$209=$F$1,ROW(Pendencias!$B$2:$B$209)-1),ROW(A344)),1),"")</f>
        <v/>
      </c>
      <c r="X339" s="52" t="str">
        <f t="array" ref="X339">IFERROR(INDEX(Pendencias!$A$2:$O$209,SMALL(IF(Pendencias!$B$2:$B$209=$F$1,ROW(Pendencias!$B$2:$B$209)-1),ROW(A344)),3),"")</f>
        <v/>
      </c>
      <c r="Y339" s="53" t="str">
        <f t="array" ref="Y339">IFERROR(INDEX(Pendencias!$A$2:$O$209,SMALL(IF(Pendencias!$B$2:$B$209=$F$1,ROW(Pendencias!$B$2:$B$209)-1),ROW(A344)),4),"")</f>
        <v/>
      </c>
      <c r="Z339" s="54" t="str">
        <f t="array" ref="Z339">IFERROR(INDEX(Pendencias!$A$2:$O$209,SMALL(IF(Pendencias!$B$2:$B$209=$F$1,ROW(Pendencias!$B$2:$B$209)-1),ROW(A344)),7),"")</f>
        <v/>
      </c>
      <c r="AA339" s="51" t="str">
        <f t="array" ref="AA339">IF(IFERROR(INDEX(Pendencias!$A$2:$O$209,SMALL(IF(Pendencias!$B$2:$B$209=$F$1,ROW(Pendencias!$B$2:$B$209)-1),ROW(A344)),9),"")=0,"",IFERROR(INDEX(Pendencias!$A$2:$O$209,SMALL(IF(Pendencias!$B$2:$B$209=$F$1,ROW(Pendencias!$B$2:$B$209)-1),ROW(A344)),9),""))</f>
        <v/>
      </c>
    </row>
    <row r="340" ht="15.75" customHeight="1">
      <c r="A340" s="475"/>
      <c r="B340" s="296"/>
      <c r="C340" s="296"/>
      <c r="D340" s="296"/>
      <c r="E340" s="296"/>
      <c r="F340" s="296"/>
      <c r="G340" s="296"/>
      <c r="H340" s="296"/>
      <c r="I340" s="296"/>
      <c r="J340" s="297"/>
      <c r="K340" s="51"/>
      <c r="L340" s="51"/>
      <c r="M340" s="51"/>
      <c r="N340" s="51"/>
      <c r="O340" s="51"/>
      <c r="P340" s="51"/>
      <c r="Q340" s="51"/>
      <c r="R340" s="51"/>
      <c r="S340" s="51"/>
      <c r="T340" s="51"/>
      <c r="U340" s="51"/>
      <c r="V340" s="51"/>
      <c r="W340" s="52" t="str">
        <f t="array" ref="W340">IFERROR(INDEX(Pendencias!$A$2:$O$209,SMALL(IF(Pendencias!$B$2:$B$209=$F$1,ROW(Pendencias!$B$2:$B$209)-1),ROW(A345)),1),"")</f>
        <v/>
      </c>
      <c r="X340" s="52" t="str">
        <f t="array" ref="X340">IFERROR(INDEX(Pendencias!$A$2:$O$209,SMALL(IF(Pendencias!$B$2:$B$209=$F$1,ROW(Pendencias!$B$2:$B$209)-1),ROW(A345)),3),"")</f>
        <v/>
      </c>
      <c r="Y340" s="53" t="str">
        <f t="array" ref="Y340">IFERROR(INDEX(Pendencias!$A$2:$O$209,SMALL(IF(Pendencias!$B$2:$B$209=$F$1,ROW(Pendencias!$B$2:$B$209)-1),ROW(A345)),4),"")</f>
        <v/>
      </c>
      <c r="Z340" s="54" t="str">
        <f t="array" ref="Z340">IFERROR(INDEX(Pendencias!$A$2:$O$209,SMALL(IF(Pendencias!$B$2:$B$209=$F$1,ROW(Pendencias!$B$2:$B$209)-1),ROW(A345)),7),"")</f>
        <v/>
      </c>
      <c r="AA340" s="51" t="str">
        <f t="array" ref="AA340">IF(IFERROR(INDEX(Pendencias!$A$2:$O$209,SMALL(IF(Pendencias!$B$2:$B$209=$F$1,ROW(Pendencias!$B$2:$B$209)-1),ROW(A345)),9),"")=0,"",IFERROR(INDEX(Pendencias!$A$2:$O$209,SMALL(IF(Pendencias!$B$2:$B$209=$F$1,ROW(Pendencias!$B$2:$B$209)-1),ROW(A345)),9),""))</f>
        <v/>
      </c>
    </row>
    <row r="341" ht="15.75" customHeight="1">
      <c r="A341" s="149"/>
      <c r="J341" s="119"/>
      <c r="K341" s="51"/>
      <c r="L341" s="51"/>
      <c r="M341" s="51"/>
      <c r="N341" s="51"/>
      <c r="O341" s="51"/>
      <c r="P341" s="51"/>
      <c r="Q341" s="51"/>
      <c r="R341" s="51"/>
      <c r="S341" s="51"/>
      <c r="T341" s="51"/>
      <c r="U341" s="51"/>
      <c r="V341" s="51"/>
      <c r="W341" s="52" t="str">
        <f t="array" ref="W341">IFERROR(INDEX(Pendencias!$A$2:$O$209,SMALL(IF(Pendencias!$B$2:$B$209=$F$1,ROW(Pendencias!$B$2:$B$209)-1),ROW(A346)),1),"")</f>
        <v/>
      </c>
      <c r="X341" s="52" t="str">
        <f t="array" ref="X341">IFERROR(INDEX(Pendencias!$A$2:$O$209,SMALL(IF(Pendencias!$B$2:$B$209=$F$1,ROW(Pendencias!$B$2:$B$209)-1),ROW(A346)),3),"")</f>
        <v/>
      </c>
      <c r="Y341" s="53" t="str">
        <f t="array" ref="Y341">IFERROR(INDEX(Pendencias!$A$2:$O$209,SMALL(IF(Pendencias!$B$2:$B$209=$F$1,ROW(Pendencias!$B$2:$B$209)-1),ROW(A346)),4),"")</f>
        <v/>
      </c>
      <c r="Z341" s="54" t="str">
        <f t="array" ref="Z341">IFERROR(INDEX(Pendencias!$A$2:$O$209,SMALL(IF(Pendencias!$B$2:$B$209=$F$1,ROW(Pendencias!$B$2:$B$209)-1),ROW(A346)),7),"")</f>
        <v/>
      </c>
      <c r="AA341" s="51" t="str">
        <f t="array" ref="AA341">IF(IFERROR(INDEX(Pendencias!$A$2:$O$209,SMALL(IF(Pendencias!$B$2:$B$209=$F$1,ROW(Pendencias!$B$2:$B$209)-1),ROW(A346)),9),"")=0,"",IFERROR(INDEX(Pendencias!$A$2:$O$209,SMALL(IF(Pendencias!$B$2:$B$209=$F$1,ROW(Pendencias!$B$2:$B$209)-1),ROW(A346)),9),""))</f>
        <v/>
      </c>
    </row>
    <row r="342" ht="15.75" customHeight="1">
      <c r="A342" s="149"/>
      <c r="J342" s="119"/>
      <c r="K342" s="51"/>
      <c r="L342" s="51"/>
      <c r="M342" s="51"/>
      <c r="N342" s="51"/>
      <c r="O342" s="51"/>
      <c r="P342" s="51"/>
      <c r="Q342" s="51"/>
      <c r="R342" s="51"/>
      <c r="S342" s="51"/>
      <c r="T342" s="51"/>
      <c r="U342" s="51"/>
      <c r="V342" s="51"/>
      <c r="W342" s="52" t="str">
        <f t="array" ref="W342">IFERROR(INDEX(Pendencias!$A$2:$O$209,SMALL(IF(Pendencias!$B$2:$B$209=$F$1,ROW(Pendencias!$B$2:$B$209)-1),ROW(A347)),1),"")</f>
        <v/>
      </c>
      <c r="X342" s="52" t="str">
        <f t="array" ref="X342">IFERROR(INDEX(Pendencias!$A$2:$O$209,SMALL(IF(Pendencias!$B$2:$B$209=$F$1,ROW(Pendencias!$B$2:$B$209)-1),ROW(A347)),3),"")</f>
        <v/>
      </c>
      <c r="Y342" s="53" t="str">
        <f t="array" ref="Y342">IFERROR(INDEX(Pendencias!$A$2:$O$209,SMALL(IF(Pendencias!$B$2:$B$209=$F$1,ROW(Pendencias!$B$2:$B$209)-1),ROW(A347)),4),"")</f>
        <v/>
      </c>
      <c r="Z342" s="54" t="str">
        <f t="array" ref="Z342">IFERROR(INDEX(Pendencias!$A$2:$O$209,SMALL(IF(Pendencias!$B$2:$B$209=$F$1,ROW(Pendencias!$B$2:$B$209)-1),ROW(A347)),7),"")</f>
        <v/>
      </c>
      <c r="AA342" s="51" t="str">
        <f t="array" ref="AA342">IF(IFERROR(INDEX(Pendencias!$A$2:$O$209,SMALL(IF(Pendencias!$B$2:$B$209=$F$1,ROW(Pendencias!$B$2:$B$209)-1),ROW(A347)),9),"")=0,"",IFERROR(INDEX(Pendencias!$A$2:$O$209,SMALL(IF(Pendencias!$B$2:$B$209=$F$1,ROW(Pendencias!$B$2:$B$209)-1),ROW(A347)),9),""))</f>
        <v/>
      </c>
    </row>
    <row r="343" ht="15.75" customHeight="1">
      <c r="A343" s="149"/>
      <c r="J343" s="119"/>
      <c r="K343" s="51"/>
      <c r="L343" s="51"/>
      <c r="M343" s="51"/>
      <c r="N343" s="51"/>
      <c r="O343" s="51"/>
      <c r="P343" s="51"/>
      <c r="Q343" s="51"/>
      <c r="R343" s="51"/>
      <c r="S343" s="51"/>
      <c r="T343" s="51"/>
      <c r="U343" s="51"/>
      <c r="V343" s="51"/>
      <c r="W343" s="52" t="str">
        <f t="array" ref="W343">IFERROR(INDEX(Pendencias!$A$2:$O$209,SMALL(IF(Pendencias!$B$2:$B$209=$F$1,ROW(Pendencias!$B$2:$B$209)-1),ROW(A348)),1),"")</f>
        <v/>
      </c>
      <c r="X343" s="52" t="str">
        <f t="array" ref="X343">IFERROR(INDEX(Pendencias!$A$2:$O$209,SMALL(IF(Pendencias!$B$2:$B$209=$F$1,ROW(Pendencias!$B$2:$B$209)-1),ROW(A348)),3),"")</f>
        <v/>
      </c>
      <c r="Y343" s="53" t="str">
        <f t="array" ref="Y343">IFERROR(INDEX(Pendencias!$A$2:$O$209,SMALL(IF(Pendencias!$B$2:$B$209=$F$1,ROW(Pendencias!$B$2:$B$209)-1),ROW(A348)),4),"")</f>
        <v/>
      </c>
      <c r="Z343" s="54" t="str">
        <f t="array" ref="Z343">IFERROR(INDEX(Pendencias!$A$2:$O$209,SMALL(IF(Pendencias!$B$2:$B$209=$F$1,ROW(Pendencias!$B$2:$B$209)-1),ROW(A348)),7),"")</f>
        <v/>
      </c>
      <c r="AA343" s="51" t="str">
        <f t="array" ref="AA343">IF(IFERROR(INDEX(Pendencias!$A$2:$O$209,SMALL(IF(Pendencias!$B$2:$B$209=$F$1,ROW(Pendencias!$B$2:$B$209)-1),ROW(A348)),9),"")=0,"",IFERROR(INDEX(Pendencias!$A$2:$O$209,SMALL(IF(Pendencias!$B$2:$B$209=$F$1,ROW(Pendencias!$B$2:$B$209)-1),ROW(A348)),9),""))</f>
        <v/>
      </c>
    </row>
    <row r="344" ht="15.75" customHeight="1">
      <c r="A344" s="149"/>
      <c r="J344" s="119"/>
      <c r="K344" s="51"/>
      <c r="L344" s="51"/>
      <c r="M344" s="51"/>
      <c r="N344" s="51"/>
      <c r="O344" s="51"/>
      <c r="P344" s="51"/>
      <c r="Q344" s="51"/>
      <c r="R344" s="51"/>
      <c r="S344" s="51"/>
      <c r="T344" s="51"/>
      <c r="U344" s="51"/>
      <c r="V344" s="51"/>
      <c r="W344" s="52" t="str">
        <f t="array" ref="W344">IFERROR(INDEX(Pendencias!$A$2:$O$209,SMALL(IF(Pendencias!$B$2:$B$209=$F$1,ROW(Pendencias!$B$2:$B$209)-1),ROW(A349)),1),"")</f>
        <v/>
      </c>
      <c r="X344" s="52" t="str">
        <f t="array" ref="X344">IFERROR(INDEX(Pendencias!$A$2:$O$209,SMALL(IF(Pendencias!$B$2:$B$209=$F$1,ROW(Pendencias!$B$2:$B$209)-1),ROW(A349)),3),"")</f>
        <v/>
      </c>
      <c r="Y344" s="53" t="str">
        <f t="array" ref="Y344">IFERROR(INDEX(Pendencias!$A$2:$O$209,SMALL(IF(Pendencias!$B$2:$B$209=$F$1,ROW(Pendencias!$B$2:$B$209)-1),ROW(A349)),4),"")</f>
        <v/>
      </c>
      <c r="Z344" s="54" t="str">
        <f t="array" ref="Z344">IFERROR(INDEX(Pendencias!$A$2:$O$209,SMALL(IF(Pendencias!$B$2:$B$209=$F$1,ROW(Pendencias!$B$2:$B$209)-1),ROW(A349)),7),"")</f>
        <v/>
      </c>
      <c r="AA344" s="51" t="str">
        <f t="array" ref="AA344">IF(IFERROR(INDEX(Pendencias!$A$2:$O$209,SMALL(IF(Pendencias!$B$2:$B$209=$F$1,ROW(Pendencias!$B$2:$B$209)-1),ROW(A349)),9),"")=0,"",IFERROR(INDEX(Pendencias!$A$2:$O$209,SMALL(IF(Pendencias!$B$2:$B$209=$F$1,ROW(Pendencias!$B$2:$B$209)-1),ROW(A349)),9),""))</f>
        <v/>
      </c>
    </row>
    <row r="345" ht="15.75" customHeight="1">
      <c r="A345" s="149"/>
      <c r="J345" s="119"/>
      <c r="K345" s="51"/>
      <c r="L345" s="51"/>
      <c r="M345" s="51"/>
      <c r="N345" s="51"/>
      <c r="O345" s="51"/>
      <c r="P345" s="51"/>
      <c r="Q345" s="51"/>
      <c r="R345" s="51"/>
      <c r="S345" s="51"/>
      <c r="T345" s="51"/>
      <c r="U345" s="51"/>
      <c r="V345" s="51"/>
      <c r="W345" s="52" t="str">
        <f t="array" ref="W345">IFERROR(INDEX(Pendencias!$A$2:$O$209,SMALL(IF(Pendencias!$B$2:$B$209=$F$1,ROW(Pendencias!$B$2:$B$209)-1),ROW(A350)),1),"")</f>
        <v/>
      </c>
      <c r="X345" s="52" t="str">
        <f t="array" ref="X345">IFERROR(INDEX(Pendencias!$A$2:$O$209,SMALL(IF(Pendencias!$B$2:$B$209=$F$1,ROW(Pendencias!$B$2:$B$209)-1),ROW(A350)),3),"")</f>
        <v/>
      </c>
      <c r="Y345" s="53" t="str">
        <f t="array" ref="Y345">IFERROR(INDEX(Pendencias!$A$2:$O$209,SMALL(IF(Pendencias!$B$2:$B$209=$F$1,ROW(Pendencias!$B$2:$B$209)-1),ROW(A350)),4),"")</f>
        <v/>
      </c>
      <c r="Z345" s="54" t="str">
        <f t="array" ref="Z345">IFERROR(INDEX(Pendencias!$A$2:$O$209,SMALL(IF(Pendencias!$B$2:$B$209=$F$1,ROW(Pendencias!$B$2:$B$209)-1),ROW(A350)),7),"")</f>
        <v/>
      </c>
      <c r="AA345" s="51" t="str">
        <f t="array" ref="AA345">IF(IFERROR(INDEX(Pendencias!$A$2:$O$209,SMALL(IF(Pendencias!$B$2:$B$209=$F$1,ROW(Pendencias!$B$2:$B$209)-1),ROW(A350)),9),"")=0,"",IFERROR(INDEX(Pendencias!$A$2:$O$209,SMALL(IF(Pendencias!$B$2:$B$209=$F$1,ROW(Pendencias!$B$2:$B$209)-1),ROW(A350)),9),""))</f>
        <v/>
      </c>
    </row>
    <row r="346" ht="15.75" customHeight="1">
      <c r="A346" s="149"/>
      <c r="J346" s="119"/>
      <c r="K346" s="51"/>
      <c r="L346" s="51"/>
      <c r="M346" s="51"/>
      <c r="N346" s="51"/>
      <c r="O346" s="51"/>
      <c r="P346" s="51"/>
      <c r="Q346" s="51"/>
      <c r="R346" s="51"/>
      <c r="S346" s="51"/>
      <c r="T346" s="51"/>
      <c r="U346" s="51"/>
      <c r="V346" s="51"/>
      <c r="W346" s="52" t="str">
        <f t="array" ref="W346">IFERROR(INDEX(Pendencias!$A$2:$O$209,SMALL(IF(Pendencias!$B$2:$B$209=$F$1,ROW(Pendencias!$B$2:$B$209)-1),ROW(A351)),1),"")</f>
        <v/>
      </c>
      <c r="X346" s="52" t="str">
        <f t="array" ref="X346">IFERROR(INDEX(Pendencias!$A$2:$O$209,SMALL(IF(Pendencias!$B$2:$B$209=$F$1,ROW(Pendencias!$B$2:$B$209)-1),ROW(A351)),3),"")</f>
        <v/>
      </c>
      <c r="Y346" s="53" t="str">
        <f t="array" ref="Y346">IFERROR(INDEX(Pendencias!$A$2:$O$209,SMALL(IF(Pendencias!$B$2:$B$209=$F$1,ROW(Pendencias!$B$2:$B$209)-1),ROW(A351)),4),"")</f>
        <v/>
      </c>
      <c r="Z346" s="54" t="str">
        <f t="array" ref="Z346">IFERROR(INDEX(Pendencias!$A$2:$O$209,SMALL(IF(Pendencias!$B$2:$B$209=$F$1,ROW(Pendencias!$B$2:$B$209)-1),ROW(A351)),7),"")</f>
        <v/>
      </c>
      <c r="AA346" s="51" t="str">
        <f t="array" ref="AA346">IF(IFERROR(INDEX(Pendencias!$A$2:$O$209,SMALL(IF(Pendencias!$B$2:$B$209=$F$1,ROW(Pendencias!$B$2:$B$209)-1),ROW(A351)),9),"")=0,"",IFERROR(INDEX(Pendencias!$A$2:$O$209,SMALL(IF(Pendencias!$B$2:$B$209=$F$1,ROW(Pendencias!$B$2:$B$209)-1),ROW(A351)),9),""))</f>
        <v/>
      </c>
    </row>
    <row r="347" ht="15.75" customHeight="1">
      <c r="A347" s="149"/>
      <c r="J347" s="119"/>
      <c r="K347" s="51"/>
      <c r="L347" s="51"/>
      <c r="M347" s="51"/>
      <c r="N347" s="51"/>
      <c r="O347" s="51"/>
      <c r="P347" s="51"/>
      <c r="Q347" s="51"/>
      <c r="R347" s="51"/>
      <c r="S347" s="51"/>
      <c r="T347" s="51"/>
      <c r="U347" s="51"/>
      <c r="V347" s="51"/>
      <c r="W347" s="52" t="str">
        <f t="array" ref="W347">IFERROR(INDEX(Pendencias!$A$2:$O$209,SMALL(IF(Pendencias!$B$2:$B$209=$F$1,ROW(Pendencias!$B$2:$B$209)-1),ROW(A352)),1),"")</f>
        <v/>
      </c>
      <c r="X347" s="52" t="str">
        <f t="array" ref="X347">IFERROR(INDEX(Pendencias!$A$2:$O$209,SMALL(IF(Pendencias!$B$2:$B$209=$F$1,ROW(Pendencias!$B$2:$B$209)-1),ROW(A352)),3),"")</f>
        <v/>
      </c>
      <c r="Y347" s="53" t="str">
        <f t="array" ref="Y347">IFERROR(INDEX(Pendencias!$A$2:$O$209,SMALL(IF(Pendencias!$B$2:$B$209=$F$1,ROW(Pendencias!$B$2:$B$209)-1),ROW(A352)),4),"")</f>
        <v/>
      </c>
      <c r="Z347" s="54" t="str">
        <f t="array" ref="Z347">IFERROR(INDEX(Pendencias!$A$2:$O$209,SMALL(IF(Pendencias!$B$2:$B$209=$F$1,ROW(Pendencias!$B$2:$B$209)-1),ROW(A352)),7),"")</f>
        <v/>
      </c>
      <c r="AA347" s="51" t="str">
        <f t="array" ref="AA347">IF(IFERROR(INDEX(Pendencias!$A$2:$O$209,SMALL(IF(Pendencias!$B$2:$B$209=$F$1,ROW(Pendencias!$B$2:$B$209)-1),ROW(A352)),9),"")=0,"",IFERROR(INDEX(Pendencias!$A$2:$O$209,SMALL(IF(Pendencias!$B$2:$B$209=$F$1,ROW(Pendencias!$B$2:$B$209)-1),ROW(A352)),9),""))</f>
        <v/>
      </c>
    </row>
    <row r="348" ht="15.75" customHeight="1">
      <c r="A348" s="149"/>
      <c r="J348" s="119"/>
      <c r="K348" s="51"/>
      <c r="L348" s="51"/>
      <c r="M348" s="51"/>
      <c r="N348" s="51"/>
      <c r="O348" s="51"/>
      <c r="P348" s="51"/>
      <c r="Q348" s="51"/>
      <c r="R348" s="51"/>
      <c r="S348" s="51"/>
      <c r="T348" s="51"/>
      <c r="U348" s="51"/>
      <c r="V348" s="51"/>
      <c r="W348" s="52" t="str">
        <f t="array" ref="W348">IFERROR(INDEX(Pendencias!$A$2:$O$209,SMALL(IF(Pendencias!$B$2:$B$209=$F$1,ROW(Pendencias!$B$2:$B$209)-1),ROW(A353)),1),"")</f>
        <v/>
      </c>
      <c r="X348" s="52" t="str">
        <f t="array" ref="X348">IFERROR(INDEX(Pendencias!$A$2:$O$209,SMALL(IF(Pendencias!$B$2:$B$209=$F$1,ROW(Pendencias!$B$2:$B$209)-1),ROW(A353)),3),"")</f>
        <v/>
      </c>
      <c r="Y348" s="53" t="str">
        <f t="array" ref="Y348">IFERROR(INDEX(Pendencias!$A$2:$O$209,SMALL(IF(Pendencias!$B$2:$B$209=$F$1,ROW(Pendencias!$B$2:$B$209)-1),ROW(A353)),4),"")</f>
        <v/>
      </c>
      <c r="Z348" s="54" t="str">
        <f t="array" ref="Z348">IFERROR(INDEX(Pendencias!$A$2:$O$209,SMALL(IF(Pendencias!$B$2:$B$209=$F$1,ROW(Pendencias!$B$2:$B$209)-1),ROW(A353)),7),"")</f>
        <v/>
      </c>
      <c r="AA348" s="51" t="str">
        <f t="array" ref="AA348">IF(IFERROR(INDEX(Pendencias!$A$2:$O$209,SMALL(IF(Pendencias!$B$2:$B$209=$F$1,ROW(Pendencias!$B$2:$B$209)-1),ROW(A353)),9),"")=0,"",IFERROR(INDEX(Pendencias!$A$2:$O$209,SMALL(IF(Pendencias!$B$2:$B$209=$F$1,ROW(Pendencias!$B$2:$B$209)-1),ROW(A353)),9),""))</f>
        <v/>
      </c>
    </row>
    <row r="349" ht="15.75" customHeight="1">
      <c r="A349" s="149"/>
      <c r="J349" s="119"/>
      <c r="K349" s="51"/>
      <c r="L349" s="51"/>
      <c r="M349" s="51"/>
      <c r="N349" s="51"/>
      <c r="O349" s="51"/>
      <c r="P349" s="51"/>
      <c r="Q349" s="51"/>
      <c r="R349" s="51"/>
      <c r="S349" s="51"/>
      <c r="T349" s="51"/>
      <c r="U349" s="51"/>
      <c r="V349" s="51"/>
      <c r="W349" s="52" t="str">
        <f t="array" ref="W349">IFERROR(INDEX(Pendencias!$A$2:$O$209,SMALL(IF(Pendencias!$B$2:$B$209=$F$1,ROW(Pendencias!$B$2:$B$209)-1),ROW(A354)),1),"")</f>
        <v/>
      </c>
      <c r="X349" s="52" t="str">
        <f t="array" ref="X349">IFERROR(INDEX(Pendencias!$A$2:$O$209,SMALL(IF(Pendencias!$B$2:$B$209=$F$1,ROW(Pendencias!$B$2:$B$209)-1),ROW(A354)),3),"")</f>
        <v/>
      </c>
      <c r="Y349" s="53" t="str">
        <f t="array" ref="Y349">IFERROR(INDEX(Pendencias!$A$2:$O$209,SMALL(IF(Pendencias!$B$2:$B$209=$F$1,ROW(Pendencias!$B$2:$B$209)-1),ROW(A354)),4),"")</f>
        <v/>
      </c>
      <c r="Z349" s="54" t="str">
        <f t="array" ref="Z349">IFERROR(INDEX(Pendencias!$A$2:$O$209,SMALL(IF(Pendencias!$B$2:$B$209=$F$1,ROW(Pendencias!$B$2:$B$209)-1),ROW(A354)),7),"")</f>
        <v/>
      </c>
      <c r="AA349" s="51" t="str">
        <f t="array" ref="AA349">IF(IFERROR(INDEX(Pendencias!$A$2:$O$209,SMALL(IF(Pendencias!$B$2:$B$209=$F$1,ROW(Pendencias!$B$2:$B$209)-1),ROW(A354)),9),"")=0,"",IFERROR(INDEX(Pendencias!$A$2:$O$209,SMALL(IF(Pendencias!$B$2:$B$209=$F$1,ROW(Pendencias!$B$2:$B$209)-1),ROW(A354)),9),""))</f>
        <v/>
      </c>
    </row>
    <row r="350" ht="15.75" customHeight="1">
      <c r="A350" s="149"/>
      <c r="J350" s="119"/>
      <c r="K350" s="51"/>
      <c r="L350" s="51"/>
      <c r="M350" s="51"/>
      <c r="N350" s="51"/>
      <c r="O350" s="51"/>
      <c r="P350" s="51"/>
      <c r="Q350" s="51"/>
      <c r="R350" s="51"/>
      <c r="S350" s="51"/>
      <c r="T350" s="51"/>
      <c r="U350" s="51"/>
      <c r="V350" s="51"/>
      <c r="W350" s="52" t="str">
        <f t="array" ref="W350">IFERROR(INDEX(Pendencias!$A$2:$O$209,SMALL(IF(Pendencias!$B$2:$B$209=$F$1,ROW(Pendencias!$B$2:$B$209)-1),ROW(A355)),1),"")</f>
        <v/>
      </c>
      <c r="X350" s="52" t="str">
        <f t="array" ref="X350">IFERROR(INDEX(Pendencias!$A$2:$O$209,SMALL(IF(Pendencias!$B$2:$B$209=$F$1,ROW(Pendencias!$B$2:$B$209)-1),ROW(A355)),3),"")</f>
        <v/>
      </c>
      <c r="Y350" s="53" t="str">
        <f t="array" ref="Y350">IFERROR(INDEX(Pendencias!$A$2:$O$209,SMALL(IF(Pendencias!$B$2:$B$209=$F$1,ROW(Pendencias!$B$2:$B$209)-1),ROW(A355)),4),"")</f>
        <v/>
      </c>
      <c r="Z350" s="54" t="str">
        <f t="array" ref="Z350">IFERROR(INDEX(Pendencias!$A$2:$O$209,SMALL(IF(Pendencias!$B$2:$B$209=$F$1,ROW(Pendencias!$B$2:$B$209)-1),ROW(A355)),7),"")</f>
        <v/>
      </c>
      <c r="AA350" s="51" t="str">
        <f t="array" ref="AA350">IF(IFERROR(INDEX(Pendencias!$A$2:$O$209,SMALL(IF(Pendencias!$B$2:$B$209=$F$1,ROW(Pendencias!$B$2:$B$209)-1),ROW(A355)),9),"")=0,"",IFERROR(INDEX(Pendencias!$A$2:$O$209,SMALL(IF(Pendencias!$B$2:$B$209=$F$1,ROW(Pendencias!$B$2:$B$209)-1),ROW(A355)),9),""))</f>
        <v/>
      </c>
    </row>
    <row r="351" ht="15.75" customHeight="1">
      <c r="A351" s="149"/>
      <c r="J351" s="119"/>
      <c r="K351" s="51"/>
      <c r="L351" s="51"/>
      <c r="M351" s="51"/>
      <c r="N351" s="51"/>
      <c r="O351" s="51"/>
      <c r="P351" s="51"/>
      <c r="Q351" s="51"/>
      <c r="R351" s="51"/>
      <c r="S351" s="51"/>
      <c r="T351" s="51"/>
      <c r="U351" s="51"/>
      <c r="V351" s="51"/>
      <c r="W351" s="52" t="str">
        <f t="array" ref="W351">IFERROR(INDEX(Pendencias!$A$2:$O$209,SMALL(IF(Pendencias!$B$2:$B$209=$F$1,ROW(Pendencias!$B$2:$B$209)-1),ROW(A356)),1),"")</f>
        <v/>
      </c>
      <c r="X351" s="52" t="str">
        <f t="array" ref="X351">IFERROR(INDEX(Pendencias!$A$2:$O$209,SMALL(IF(Pendencias!$B$2:$B$209=$F$1,ROW(Pendencias!$B$2:$B$209)-1),ROW(A356)),3),"")</f>
        <v/>
      </c>
      <c r="Y351" s="53" t="str">
        <f t="array" ref="Y351">IFERROR(INDEX(Pendencias!$A$2:$O$209,SMALL(IF(Pendencias!$B$2:$B$209=$F$1,ROW(Pendencias!$B$2:$B$209)-1),ROW(A356)),4),"")</f>
        <v/>
      </c>
      <c r="Z351" s="54" t="str">
        <f t="array" ref="Z351">IFERROR(INDEX(Pendencias!$A$2:$O$209,SMALL(IF(Pendencias!$B$2:$B$209=$F$1,ROW(Pendencias!$B$2:$B$209)-1),ROW(A356)),7),"")</f>
        <v/>
      </c>
      <c r="AA351" s="51" t="str">
        <f t="array" ref="AA351">IF(IFERROR(INDEX(Pendencias!$A$2:$O$209,SMALL(IF(Pendencias!$B$2:$B$209=$F$1,ROW(Pendencias!$B$2:$B$209)-1),ROW(A356)),9),"")=0,"",IFERROR(INDEX(Pendencias!$A$2:$O$209,SMALL(IF(Pendencias!$B$2:$B$209=$F$1,ROW(Pendencias!$B$2:$B$209)-1),ROW(A356)),9),""))</f>
        <v/>
      </c>
    </row>
    <row r="352" ht="15.75" customHeight="1">
      <c r="A352" s="149"/>
      <c r="J352" s="119"/>
      <c r="K352" s="51"/>
      <c r="L352" s="51"/>
      <c r="M352" s="51"/>
      <c r="N352" s="51"/>
      <c r="O352" s="51"/>
      <c r="P352" s="51"/>
      <c r="Q352" s="51"/>
      <c r="R352" s="51"/>
      <c r="S352" s="51"/>
      <c r="T352" s="51"/>
      <c r="U352" s="51"/>
      <c r="V352" s="51"/>
      <c r="W352" s="52" t="str">
        <f t="array" ref="W352">IFERROR(INDEX(Pendencias!$A$2:$O$209,SMALL(IF(Pendencias!$B$2:$B$209=$F$1,ROW(Pendencias!$B$2:$B$209)-1),ROW(A357)),1),"")</f>
        <v/>
      </c>
      <c r="X352" s="52" t="str">
        <f t="array" ref="X352">IFERROR(INDEX(Pendencias!$A$2:$O$209,SMALL(IF(Pendencias!$B$2:$B$209=$F$1,ROW(Pendencias!$B$2:$B$209)-1),ROW(A357)),3),"")</f>
        <v/>
      </c>
      <c r="Y352" s="53" t="str">
        <f t="array" ref="Y352">IFERROR(INDEX(Pendencias!$A$2:$O$209,SMALL(IF(Pendencias!$B$2:$B$209=$F$1,ROW(Pendencias!$B$2:$B$209)-1),ROW(A357)),4),"")</f>
        <v/>
      </c>
      <c r="Z352" s="54" t="str">
        <f t="array" ref="Z352">IFERROR(INDEX(Pendencias!$A$2:$O$209,SMALL(IF(Pendencias!$B$2:$B$209=$F$1,ROW(Pendencias!$B$2:$B$209)-1),ROW(A357)),7),"")</f>
        <v/>
      </c>
      <c r="AA352" s="51" t="str">
        <f t="array" ref="AA352">IF(IFERROR(INDEX(Pendencias!$A$2:$O$209,SMALL(IF(Pendencias!$B$2:$B$209=$F$1,ROW(Pendencias!$B$2:$B$209)-1),ROW(A357)),9),"")=0,"",IFERROR(INDEX(Pendencias!$A$2:$O$209,SMALL(IF(Pendencias!$B$2:$B$209=$F$1,ROW(Pendencias!$B$2:$B$209)-1),ROW(A357)),9),""))</f>
        <v/>
      </c>
    </row>
    <row r="353" ht="15.75" customHeight="1">
      <c r="A353" s="149"/>
      <c r="J353" s="119"/>
      <c r="K353" s="51"/>
      <c r="L353" s="51"/>
      <c r="M353" s="51"/>
      <c r="N353" s="51"/>
      <c r="O353" s="51"/>
      <c r="P353" s="51"/>
      <c r="Q353" s="51"/>
      <c r="R353" s="51"/>
      <c r="S353" s="51"/>
      <c r="T353" s="51"/>
      <c r="U353" s="51"/>
      <c r="V353" s="51"/>
      <c r="W353" s="52" t="str">
        <f t="array" ref="W353">IFERROR(INDEX(Pendencias!$A$2:$O$209,SMALL(IF(Pendencias!$B$2:$B$209=$F$1,ROW(Pendencias!$B$2:$B$209)-1),ROW(A358)),1),"")</f>
        <v/>
      </c>
      <c r="X353" s="52" t="str">
        <f t="array" ref="X353">IFERROR(INDEX(Pendencias!$A$2:$O$209,SMALL(IF(Pendencias!$B$2:$B$209=$F$1,ROW(Pendencias!$B$2:$B$209)-1),ROW(A358)),3),"")</f>
        <v/>
      </c>
      <c r="Y353" s="53" t="str">
        <f t="array" ref="Y353">IFERROR(INDEX(Pendencias!$A$2:$O$209,SMALL(IF(Pendencias!$B$2:$B$209=$F$1,ROW(Pendencias!$B$2:$B$209)-1),ROW(A358)),4),"")</f>
        <v/>
      </c>
      <c r="Z353" s="54" t="str">
        <f t="array" ref="Z353">IFERROR(INDEX(Pendencias!$A$2:$O$209,SMALL(IF(Pendencias!$B$2:$B$209=$F$1,ROW(Pendencias!$B$2:$B$209)-1),ROW(A358)),7),"")</f>
        <v/>
      </c>
      <c r="AA353" s="51" t="str">
        <f t="array" ref="AA353">IF(IFERROR(INDEX(Pendencias!$A$2:$O$209,SMALL(IF(Pendencias!$B$2:$B$209=$F$1,ROW(Pendencias!$B$2:$B$209)-1),ROW(A358)),9),"")=0,"",IFERROR(INDEX(Pendencias!$A$2:$O$209,SMALL(IF(Pendencias!$B$2:$B$209=$F$1,ROW(Pendencias!$B$2:$B$209)-1),ROW(A358)),9),""))</f>
        <v/>
      </c>
    </row>
    <row r="354" ht="15.75" customHeight="1">
      <c r="A354" s="149"/>
      <c r="J354" s="119"/>
      <c r="K354" s="51"/>
      <c r="L354" s="51"/>
      <c r="M354" s="51"/>
      <c r="N354" s="51"/>
      <c r="O354" s="51"/>
      <c r="P354" s="51"/>
      <c r="Q354" s="51"/>
      <c r="R354" s="51"/>
      <c r="S354" s="51"/>
      <c r="T354" s="51"/>
      <c r="U354" s="51"/>
      <c r="V354" s="51"/>
      <c r="W354" s="52" t="str">
        <f t="array" ref="W354">IFERROR(INDEX(Pendencias!$A$2:$O$209,SMALL(IF(Pendencias!$B$2:$B$209=$F$1,ROW(Pendencias!$B$2:$B$209)-1),ROW(A359)),1),"")</f>
        <v/>
      </c>
      <c r="X354" s="52" t="str">
        <f t="array" ref="X354">IFERROR(INDEX(Pendencias!$A$2:$O$209,SMALL(IF(Pendencias!$B$2:$B$209=$F$1,ROW(Pendencias!$B$2:$B$209)-1),ROW(A359)),3),"")</f>
        <v/>
      </c>
      <c r="Y354" s="53" t="str">
        <f t="array" ref="Y354">IFERROR(INDEX(Pendencias!$A$2:$O$209,SMALL(IF(Pendencias!$B$2:$B$209=$F$1,ROW(Pendencias!$B$2:$B$209)-1),ROW(A359)),4),"")</f>
        <v/>
      </c>
      <c r="Z354" s="54" t="str">
        <f t="array" ref="Z354">IFERROR(INDEX(Pendencias!$A$2:$O$209,SMALL(IF(Pendencias!$B$2:$B$209=$F$1,ROW(Pendencias!$B$2:$B$209)-1),ROW(A359)),7),"")</f>
        <v/>
      </c>
      <c r="AA354" s="51" t="str">
        <f t="array" ref="AA354">IF(IFERROR(INDEX(Pendencias!$A$2:$O$209,SMALL(IF(Pendencias!$B$2:$B$209=$F$1,ROW(Pendencias!$B$2:$B$209)-1),ROW(A359)),9),"")=0,"",IFERROR(INDEX(Pendencias!$A$2:$O$209,SMALL(IF(Pendencias!$B$2:$B$209=$F$1,ROW(Pendencias!$B$2:$B$209)-1),ROW(A359)),9),""))</f>
        <v/>
      </c>
    </row>
    <row r="355" ht="15.75" customHeight="1">
      <c r="A355" s="149"/>
      <c r="J355" s="119"/>
      <c r="K355" s="51"/>
      <c r="L355" s="51"/>
      <c r="M355" s="51"/>
      <c r="N355" s="51"/>
      <c r="O355" s="51"/>
      <c r="P355" s="51"/>
      <c r="Q355" s="51"/>
      <c r="R355" s="51"/>
      <c r="S355" s="51"/>
      <c r="T355" s="51"/>
      <c r="U355" s="51"/>
      <c r="V355" s="51"/>
      <c r="W355" s="52" t="str">
        <f t="array" ref="W355">IFERROR(INDEX(Pendencias!$A$2:$O$209,SMALL(IF(Pendencias!$B$2:$B$209=$F$1,ROW(Pendencias!$B$2:$B$209)-1),ROW(A360)),1),"")</f>
        <v/>
      </c>
      <c r="X355" s="52" t="str">
        <f t="array" ref="X355">IFERROR(INDEX(Pendencias!$A$2:$O$209,SMALL(IF(Pendencias!$B$2:$B$209=$F$1,ROW(Pendencias!$B$2:$B$209)-1),ROW(A360)),3),"")</f>
        <v/>
      </c>
      <c r="Y355" s="53" t="str">
        <f t="array" ref="Y355">IFERROR(INDEX(Pendencias!$A$2:$O$209,SMALL(IF(Pendencias!$B$2:$B$209=$F$1,ROW(Pendencias!$B$2:$B$209)-1),ROW(A360)),4),"")</f>
        <v/>
      </c>
      <c r="Z355" s="54" t="str">
        <f t="array" ref="Z355">IFERROR(INDEX(Pendencias!$A$2:$O$209,SMALL(IF(Pendencias!$B$2:$B$209=$F$1,ROW(Pendencias!$B$2:$B$209)-1),ROW(A360)),7),"")</f>
        <v/>
      </c>
      <c r="AA355" s="51" t="str">
        <f t="array" ref="AA355">IF(IFERROR(INDEX(Pendencias!$A$2:$O$209,SMALL(IF(Pendencias!$B$2:$B$209=$F$1,ROW(Pendencias!$B$2:$B$209)-1),ROW(A360)),9),"")=0,"",IFERROR(INDEX(Pendencias!$A$2:$O$209,SMALL(IF(Pendencias!$B$2:$B$209=$F$1,ROW(Pendencias!$B$2:$B$209)-1),ROW(A360)),9),""))</f>
        <v/>
      </c>
    </row>
    <row r="356" ht="15.75" customHeight="1">
      <c r="A356" s="149"/>
      <c r="J356" s="119"/>
      <c r="K356" s="51"/>
      <c r="L356" s="51"/>
      <c r="M356" s="51"/>
      <c r="N356" s="51"/>
      <c r="O356" s="51"/>
      <c r="P356" s="51"/>
      <c r="Q356" s="51"/>
      <c r="R356" s="51"/>
      <c r="S356" s="51"/>
      <c r="T356" s="51"/>
      <c r="U356" s="51"/>
      <c r="V356" s="51"/>
      <c r="W356" s="52" t="str">
        <f t="array" ref="W356">IFERROR(INDEX(Pendencias!$A$2:$O$209,SMALL(IF(Pendencias!$B$2:$B$209=$F$1,ROW(Pendencias!$B$2:$B$209)-1),ROW(A361)),1),"")</f>
        <v/>
      </c>
      <c r="X356" s="52" t="str">
        <f t="array" ref="X356">IFERROR(INDEX(Pendencias!$A$2:$O$209,SMALL(IF(Pendencias!$B$2:$B$209=$F$1,ROW(Pendencias!$B$2:$B$209)-1),ROW(A361)),3),"")</f>
        <v/>
      </c>
      <c r="Y356" s="53" t="str">
        <f t="array" ref="Y356">IFERROR(INDEX(Pendencias!$A$2:$O$209,SMALL(IF(Pendencias!$B$2:$B$209=$F$1,ROW(Pendencias!$B$2:$B$209)-1),ROW(A361)),4),"")</f>
        <v/>
      </c>
      <c r="Z356" s="54" t="str">
        <f t="array" ref="Z356">IFERROR(INDEX(Pendencias!$A$2:$O$209,SMALL(IF(Pendencias!$B$2:$B$209=$F$1,ROW(Pendencias!$B$2:$B$209)-1),ROW(A361)),7),"")</f>
        <v/>
      </c>
      <c r="AA356" s="51" t="str">
        <f t="array" ref="AA356">IF(IFERROR(INDEX(Pendencias!$A$2:$O$209,SMALL(IF(Pendencias!$B$2:$B$209=$F$1,ROW(Pendencias!$B$2:$B$209)-1),ROW(A361)),9),"")=0,"",IFERROR(INDEX(Pendencias!$A$2:$O$209,SMALL(IF(Pendencias!$B$2:$B$209=$F$1,ROW(Pendencias!$B$2:$B$209)-1),ROW(A361)),9),""))</f>
        <v/>
      </c>
    </row>
    <row r="357" ht="15.75" customHeight="1">
      <c r="A357" s="149"/>
      <c r="J357" s="119"/>
      <c r="K357" s="51"/>
      <c r="L357" s="51"/>
      <c r="M357" s="51"/>
      <c r="N357" s="51"/>
      <c r="O357" s="51"/>
      <c r="P357" s="51"/>
      <c r="Q357" s="51"/>
      <c r="R357" s="51"/>
      <c r="S357" s="51"/>
      <c r="T357" s="51"/>
      <c r="U357" s="51"/>
      <c r="V357" s="51"/>
      <c r="W357" s="52" t="str">
        <f t="array" ref="W357">IFERROR(INDEX(Pendencias!$A$2:$O$209,SMALL(IF(Pendencias!$B$2:$B$209=$F$1,ROW(Pendencias!$B$2:$B$209)-1),ROW(A362)),1),"")</f>
        <v/>
      </c>
      <c r="X357" s="52" t="str">
        <f t="array" ref="X357">IFERROR(INDEX(Pendencias!$A$2:$O$209,SMALL(IF(Pendencias!$B$2:$B$209=$F$1,ROW(Pendencias!$B$2:$B$209)-1),ROW(A362)),3),"")</f>
        <v/>
      </c>
      <c r="Y357" s="53" t="str">
        <f t="array" ref="Y357">IFERROR(INDEX(Pendencias!$A$2:$O$209,SMALL(IF(Pendencias!$B$2:$B$209=$F$1,ROW(Pendencias!$B$2:$B$209)-1),ROW(A362)),4),"")</f>
        <v/>
      </c>
      <c r="Z357" s="54" t="str">
        <f t="array" ref="Z357">IFERROR(INDEX(Pendencias!$A$2:$O$209,SMALL(IF(Pendencias!$B$2:$B$209=$F$1,ROW(Pendencias!$B$2:$B$209)-1),ROW(A362)),7),"")</f>
        <v/>
      </c>
      <c r="AA357" s="51" t="str">
        <f t="array" ref="AA357">IF(IFERROR(INDEX(Pendencias!$A$2:$O$209,SMALL(IF(Pendencias!$B$2:$B$209=$F$1,ROW(Pendencias!$B$2:$B$209)-1),ROW(A362)),9),"")=0,"",IFERROR(INDEX(Pendencias!$A$2:$O$209,SMALL(IF(Pendencias!$B$2:$B$209=$F$1,ROW(Pendencias!$B$2:$B$209)-1),ROW(A362)),9),""))</f>
        <v/>
      </c>
    </row>
    <row r="358" ht="15.75" customHeight="1">
      <c r="A358" s="149"/>
      <c r="J358" s="119"/>
      <c r="K358" s="51"/>
      <c r="L358" s="51"/>
      <c r="M358" s="51"/>
      <c r="N358" s="51"/>
      <c r="O358" s="51"/>
      <c r="P358" s="51"/>
      <c r="Q358" s="51"/>
      <c r="R358" s="51"/>
      <c r="S358" s="51"/>
      <c r="T358" s="51"/>
      <c r="U358" s="51"/>
      <c r="V358" s="51"/>
      <c r="W358" s="52" t="str">
        <f t="array" ref="W358">IFERROR(INDEX(Pendencias!$A$2:$O$209,SMALL(IF(Pendencias!$B$2:$B$209=$F$1,ROW(Pendencias!$B$2:$B$209)-1),ROW(A363)),1),"")</f>
        <v/>
      </c>
      <c r="X358" s="52" t="str">
        <f t="array" ref="X358">IFERROR(INDEX(Pendencias!$A$2:$O$209,SMALL(IF(Pendencias!$B$2:$B$209=$F$1,ROW(Pendencias!$B$2:$B$209)-1),ROW(A363)),3),"")</f>
        <v/>
      </c>
      <c r="Y358" s="53" t="str">
        <f t="array" ref="Y358">IFERROR(INDEX(Pendencias!$A$2:$O$209,SMALL(IF(Pendencias!$B$2:$B$209=$F$1,ROW(Pendencias!$B$2:$B$209)-1),ROW(A363)),4),"")</f>
        <v/>
      </c>
      <c r="Z358" s="54" t="str">
        <f t="array" ref="Z358">IFERROR(INDEX(Pendencias!$A$2:$O$209,SMALL(IF(Pendencias!$B$2:$B$209=$F$1,ROW(Pendencias!$B$2:$B$209)-1),ROW(A363)),7),"")</f>
        <v/>
      </c>
      <c r="AA358" s="51" t="str">
        <f t="array" ref="AA358">IF(IFERROR(INDEX(Pendencias!$A$2:$O$209,SMALL(IF(Pendencias!$B$2:$B$209=$F$1,ROW(Pendencias!$B$2:$B$209)-1),ROW(A363)),9),"")=0,"",IFERROR(INDEX(Pendencias!$A$2:$O$209,SMALL(IF(Pendencias!$B$2:$B$209=$F$1,ROW(Pendencias!$B$2:$B$209)-1),ROW(A363)),9),""))</f>
        <v/>
      </c>
    </row>
    <row r="359" ht="15.75" customHeight="1">
      <c r="A359" s="149"/>
      <c r="J359" s="119"/>
      <c r="K359" s="51"/>
      <c r="L359" s="51"/>
      <c r="M359" s="51"/>
      <c r="N359" s="51"/>
      <c r="O359" s="51"/>
      <c r="P359" s="51"/>
      <c r="Q359" s="51"/>
      <c r="R359" s="51"/>
      <c r="S359" s="51"/>
      <c r="T359" s="51"/>
      <c r="U359" s="51"/>
      <c r="V359" s="51"/>
      <c r="W359" s="52" t="str">
        <f t="array" ref="W359">IFERROR(INDEX(Pendencias!$A$2:$O$209,SMALL(IF(Pendencias!$B$2:$B$209=$F$1,ROW(Pendencias!$B$2:$B$209)-1),ROW(A364)),1),"")</f>
        <v/>
      </c>
      <c r="X359" s="52" t="str">
        <f t="array" ref="X359">IFERROR(INDEX(Pendencias!$A$2:$O$209,SMALL(IF(Pendencias!$B$2:$B$209=$F$1,ROW(Pendencias!$B$2:$B$209)-1),ROW(A364)),3),"")</f>
        <v/>
      </c>
      <c r="Y359" s="53" t="str">
        <f t="array" ref="Y359">IFERROR(INDEX(Pendencias!$A$2:$O$209,SMALL(IF(Pendencias!$B$2:$B$209=$F$1,ROW(Pendencias!$B$2:$B$209)-1),ROW(A364)),4),"")</f>
        <v/>
      </c>
      <c r="Z359" s="54" t="str">
        <f t="array" ref="Z359">IFERROR(INDEX(Pendencias!$A$2:$O$209,SMALL(IF(Pendencias!$B$2:$B$209=$F$1,ROW(Pendencias!$B$2:$B$209)-1),ROW(A364)),7),"")</f>
        <v/>
      </c>
      <c r="AA359" s="51" t="str">
        <f t="array" ref="AA359">IF(IFERROR(INDEX(Pendencias!$A$2:$O$209,SMALL(IF(Pendencias!$B$2:$B$209=$F$1,ROW(Pendencias!$B$2:$B$209)-1),ROW(A364)),9),"")=0,"",IFERROR(INDEX(Pendencias!$A$2:$O$209,SMALL(IF(Pendencias!$B$2:$B$209=$F$1,ROW(Pendencias!$B$2:$B$209)-1),ROW(A364)),9),""))</f>
        <v/>
      </c>
    </row>
    <row r="360" ht="15.75" customHeight="1">
      <c r="A360" s="149"/>
      <c r="J360" s="119"/>
      <c r="K360" s="51"/>
      <c r="L360" s="51"/>
      <c r="M360" s="51"/>
      <c r="N360" s="51"/>
      <c r="O360" s="51"/>
      <c r="P360" s="51"/>
      <c r="Q360" s="51"/>
      <c r="R360" s="51"/>
      <c r="S360" s="51"/>
      <c r="T360" s="51"/>
      <c r="U360" s="51"/>
      <c r="V360" s="51"/>
      <c r="W360" s="52" t="str">
        <f t="array" ref="W360">IFERROR(INDEX(Pendencias!$A$2:$O$209,SMALL(IF(Pendencias!$B$2:$B$209=$F$1,ROW(Pendencias!$B$2:$B$209)-1),ROW(A365)),1),"")</f>
        <v/>
      </c>
      <c r="X360" s="52" t="str">
        <f t="array" ref="X360">IFERROR(INDEX(Pendencias!$A$2:$O$209,SMALL(IF(Pendencias!$B$2:$B$209=$F$1,ROW(Pendencias!$B$2:$B$209)-1),ROW(A365)),3),"")</f>
        <v/>
      </c>
      <c r="Y360" s="53" t="str">
        <f t="array" ref="Y360">IFERROR(INDEX(Pendencias!$A$2:$O$209,SMALL(IF(Pendencias!$B$2:$B$209=$F$1,ROW(Pendencias!$B$2:$B$209)-1),ROW(A365)),4),"")</f>
        <v/>
      </c>
      <c r="Z360" s="54" t="str">
        <f t="array" ref="Z360">IFERROR(INDEX(Pendencias!$A$2:$O$209,SMALL(IF(Pendencias!$B$2:$B$209=$F$1,ROW(Pendencias!$B$2:$B$209)-1),ROW(A365)),7),"")</f>
        <v/>
      </c>
      <c r="AA360" s="51" t="str">
        <f t="array" ref="AA360">IF(IFERROR(INDEX(Pendencias!$A$2:$O$209,SMALL(IF(Pendencias!$B$2:$B$209=$F$1,ROW(Pendencias!$B$2:$B$209)-1),ROW(A365)),9),"")=0,"",IFERROR(INDEX(Pendencias!$A$2:$O$209,SMALL(IF(Pendencias!$B$2:$B$209=$F$1,ROW(Pendencias!$B$2:$B$209)-1),ROW(A365)),9),""))</f>
        <v/>
      </c>
    </row>
    <row r="361" ht="15.75" customHeight="1">
      <c r="A361" s="149"/>
      <c r="J361" s="119"/>
      <c r="K361" s="51"/>
      <c r="L361" s="51"/>
      <c r="M361" s="51"/>
      <c r="N361" s="51"/>
      <c r="O361" s="51"/>
      <c r="P361" s="51"/>
      <c r="Q361" s="51"/>
      <c r="R361" s="51"/>
      <c r="S361" s="51"/>
      <c r="T361" s="51"/>
      <c r="U361" s="51"/>
      <c r="V361" s="51"/>
      <c r="W361" s="52" t="str">
        <f t="array" ref="W361">IFERROR(INDEX(Pendencias!$A$2:$O$209,SMALL(IF(Pendencias!$B$2:$B$209=$F$1,ROW(Pendencias!$B$2:$B$209)-1),ROW(A366)),1),"")</f>
        <v/>
      </c>
      <c r="X361" s="52" t="str">
        <f t="array" ref="X361">IFERROR(INDEX(Pendencias!$A$2:$O$209,SMALL(IF(Pendencias!$B$2:$B$209=$F$1,ROW(Pendencias!$B$2:$B$209)-1),ROW(A366)),3),"")</f>
        <v/>
      </c>
      <c r="Y361" s="53" t="str">
        <f t="array" ref="Y361">IFERROR(INDEX(Pendencias!$A$2:$O$209,SMALL(IF(Pendencias!$B$2:$B$209=$F$1,ROW(Pendencias!$B$2:$B$209)-1),ROW(A366)),4),"")</f>
        <v/>
      </c>
      <c r="Z361" s="54" t="str">
        <f t="array" ref="Z361">IFERROR(INDEX(Pendencias!$A$2:$O$209,SMALL(IF(Pendencias!$B$2:$B$209=$F$1,ROW(Pendencias!$B$2:$B$209)-1),ROW(A366)),7),"")</f>
        <v/>
      </c>
      <c r="AA361" s="51" t="str">
        <f t="array" ref="AA361">IF(IFERROR(INDEX(Pendencias!$A$2:$O$209,SMALL(IF(Pendencias!$B$2:$B$209=$F$1,ROW(Pendencias!$B$2:$B$209)-1),ROW(A366)),9),"")=0,"",IFERROR(INDEX(Pendencias!$A$2:$O$209,SMALL(IF(Pendencias!$B$2:$B$209=$F$1,ROW(Pendencias!$B$2:$B$209)-1),ROW(A366)),9),""))</f>
        <v/>
      </c>
    </row>
    <row r="362" ht="15.75" customHeight="1">
      <c r="A362" s="149"/>
      <c r="J362" s="119"/>
      <c r="K362" s="51"/>
      <c r="L362" s="51"/>
      <c r="M362" s="51"/>
      <c r="N362" s="51"/>
      <c r="O362" s="51"/>
      <c r="P362" s="51"/>
      <c r="Q362" s="51"/>
      <c r="R362" s="51"/>
      <c r="S362" s="51"/>
      <c r="T362" s="51"/>
      <c r="U362" s="51"/>
      <c r="V362" s="51"/>
      <c r="W362" s="52" t="str">
        <f t="array" ref="W362">IFERROR(INDEX(Pendencias!$A$2:$O$209,SMALL(IF(Pendencias!$B$2:$B$209=$F$1,ROW(Pendencias!$B$2:$B$209)-1),ROW(A367)),1),"")</f>
        <v/>
      </c>
      <c r="X362" s="52" t="str">
        <f t="array" ref="X362">IFERROR(INDEX(Pendencias!$A$2:$O$209,SMALL(IF(Pendencias!$B$2:$B$209=$F$1,ROW(Pendencias!$B$2:$B$209)-1),ROW(A367)),3),"")</f>
        <v/>
      </c>
      <c r="Y362" s="53" t="str">
        <f t="array" ref="Y362">IFERROR(INDEX(Pendencias!$A$2:$O$209,SMALL(IF(Pendencias!$B$2:$B$209=$F$1,ROW(Pendencias!$B$2:$B$209)-1),ROW(A367)),4),"")</f>
        <v/>
      </c>
      <c r="Z362" s="54" t="str">
        <f t="array" ref="Z362">IFERROR(INDEX(Pendencias!$A$2:$O$209,SMALL(IF(Pendencias!$B$2:$B$209=$F$1,ROW(Pendencias!$B$2:$B$209)-1),ROW(A367)),7),"")</f>
        <v/>
      </c>
      <c r="AA362" s="51" t="str">
        <f t="array" ref="AA362">IF(IFERROR(INDEX(Pendencias!$A$2:$O$209,SMALL(IF(Pendencias!$B$2:$B$209=$F$1,ROW(Pendencias!$B$2:$B$209)-1),ROW(A367)),9),"")=0,"",IFERROR(INDEX(Pendencias!$A$2:$O$209,SMALL(IF(Pendencias!$B$2:$B$209=$F$1,ROW(Pendencias!$B$2:$B$209)-1),ROW(A367)),9),""))</f>
        <v/>
      </c>
    </row>
    <row r="363" ht="15.75" customHeight="1">
      <c r="A363" s="149"/>
      <c r="J363" s="119"/>
      <c r="K363" s="51"/>
      <c r="L363" s="51"/>
      <c r="M363" s="51"/>
      <c r="N363" s="51"/>
      <c r="O363" s="51"/>
      <c r="P363" s="51"/>
      <c r="Q363" s="51"/>
      <c r="R363" s="51"/>
      <c r="S363" s="51"/>
      <c r="T363" s="51"/>
      <c r="U363" s="51"/>
      <c r="V363" s="51"/>
      <c r="W363" s="52" t="str">
        <f t="array" ref="W363">IFERROR(INDEX(Pendencias!$A$2:$O$209,SMALL(IF(Pendencias!$B$2:$B$209=$F$1,ROW(Pendencias!$B$2:$B$209)-1),ROW(A368)),1),"")</f>
        <v/>
      </c>
      <c r="X363" s="52" t="str">
        <f t="array" ref="X363">IFERROR(INDEX(Pendencias!$A$2:$O$209,SMALL(IF(Pendencias!$B$2:$B$209=$F$1,ROW(Pendencias!$B$2:$B$209)-1),ROW(A368)),3),"")</f>
        <v/>
      </c>
      <c r="Y363" s="53" t="str">
        <f t="array" ref="Y363">IFERROR(INDEX(Pendencias!$A$2:$O$209,SMALL(IF(Pendencias!$B$2:$B$209=$F$1,ROW(Pendencias!$B$2:$B$209)-1),ROW(A368)),4),"")</f>
        <v/>
      </c>
      <c r="Z363" s="54" t="str">
        <f t="array" ref="Z363">IFERROR(INDEX(Pendencias!$A$2:$O$209,SMALL(IF(Pendencias!$B$2:$B$209=$F$1,ROW(Pendencias!$B$2:$B$209)-1),ROW(A368)),7),"")</f>
        <v/>
      </c>
      <c r="AA363" s="51" t="str">
        <f t="array" ref="AA363">IF(IFERROR(INDEX(Pendencias!$A$2:$O$209,SMALL(IF(Pendencias!$B$2:$B$209=$F$1,ROW(Pendencias!$B$2:$B$209)-1),ROW(A368)),9),"")=0,"",IFERROR(INDEX(Pendencias!$A$2:$O$209,SMALL(IF(Pendencias!$B$2:$B$209=$F$1,ROW(Pendencias!$B$2:$B$209)-1),ROW(A368)),9),""))</f>
        <v/>
      </c>
    </row>
    <row r="364" ht="15.75" customHeight="1">
      <c r="A364" s="149"/>
      <c r="J364" s="119"/>
      <c r="K364" s="51"/>
      <c r="L364" s="51"/>
      <c r="M364" s="51"/>
      <c r="N364" s="51"/>
      <c r="O364" s="51"/>
      <c r="P364" s="51"/>
      <c r="Q364" s="51"/>
      <c r="R364" s="51"/>
      <c r="S364" s="51"/>
      <c r="T364" s="51"/>
      <c r="U364" s="51"/>
      <c r="V364" s="51"/>
      <c r="W364" s="52" t="str">
        <f t="array" ref="W364">IFERROR(INDEX(Pendencias!$A$2:$O$209,SMALL(IF(Pendencias!$B$2:$B$209=$F$1,ROW(Pendencias!$B$2:$B$209)-1),ROW(A369)),1),"")</f>
        <v/>
      </c>
      <c r="X364" s="52" t="str">
        <f t="array" ref="X364">IFERROR(INDEX(Pendencias!$A$2:$O$209,SMALL(IF(Pendencias!$B$2:$B$209=$F$1,ROW(Pendencias!$B$2:$B$209)-1),ROW(A369)),3),"")</f>
        <v/>
      </c>
      <c r="Y364" s="53" t="str">
        <f t="array" ref="Y364">IFERROR(INDEX(Pendencias!$A$2:$O$209,SMALL(IF(Pendencias!$B$2:$B$209=$F$1,ROW(Pendencias!$B$2:$B$209)-1),ROW(A369)),4),"")</f>
        <v/>
      </c>
      <c r="Z364" s="54" t="str">
        <f t="array" ref="Z364">IFERROR(INDEX(Pendencias!$A$2:$O$209,SMALL(IF(Pendencias!$B$2:$B$209=$F$1,ROW(Pendencias!$B$2:$B$209)-1),ROW(A369)),7),"")</f>
        <v/>
      </c>
      <c r="AA364" s="51" t="str">
        <f t="array" ref="AA364">IF(IFERROR(INDEX(Pendencias!$A$2:$O$209,SMALL(IF(Pendencias!$B$2:$B$209=$F$1,ROW(Pendencias!$B$2:$B$209)-1),ROW(A369)),9),"")=0,"",IFERROR(INDEX(Pendencias!$A$2:$O$209,SMALL(IF(Pendencias!$B$2:$B$209=$F$1,ROW(Pendencias!$B$2:$B$209)-1),ROW(A369)),9),""))</f>
        <v/>
      </c>
    </row>
    <row r="365" ht="15.75" customHeight="1">
      <c r="A365" s="149"/>
      <c r="J365" s="119"/>
      <c r="K365" s="51"/>
      <c r="L365" s="51"/>
      <c r="M365" s="51"/>
      <c r="N365" s="51"/>
      <c r="O365" s="51"/>
      <c r="P365" s="51"/>
      <c r="Q365" s="51"/>
      <c r="R365" s="51"/>
      <c r="S365" s="51"/>
      <c r="T365" s="51"/>
      <c r="U365" s="51"/>
      <c r="V365" s="51"/>
      <c r="W365" s="52" t="str">
        <f t="array" ref="W365">IFERROR(INDEX(Pendencias!$A$2:$O$209,SMALL(IF(Pendencias!$B$2:$B$209=$F$1,ROW(Pendencias!$B$2:$B$209)-1),ROW(A370)),1),"")</f>
        <v/>
      </c>
      <c r="X365" s="52" t="str">
        <f t="array" ref="X365">IFERROR(INDEX(Pendencias!$A$2:$O$209,SMALL(IF(Pendencias!$B$2:$B$209=$F$1,ROW(Pendencias!$B$2:$B$209)-1),ROW(A370)),3),"")</f>
        <v/>
      </c>
      <c r="Y365" s="53" t="str">
        <f t="array" ref="Y365">IFERROR(INDEX(Pendencias!$A$2:$O$209,SMALL(IF(Pendencias!$B$2:$B$209=$F$1,ROW(Pendencias!$B$2:$B$209)-1),ROW(A370)),4),"")</f>
        <v/>
      </c>
      <c r="Z365" s="54" t="str">
        <f t="array" ref="Z365">IFERROR(INDEX(Pendencias!$A$2:$O$209,SMALL(IF(Pendencias!$B$2:$B$209=$F$1,ROW(Pendencias!$B$2:$B$209)-1),ROW(A370)),7),"")</f>
        <v/>
      </c>
      <c r="AA365" s="51" t="str">
        <f t="array" ref="AA365">IF(IFERROR(INDEX(Pendencias!$A$2:$O$209,SMALL(IF(Pendencias!$B$2:$B$209=$F$1,ROW(Pendencias!$B$2:$B$209)-1),ROW(A370)),9),"")=0,"",IFERROR(INDEX(Pendencias!$A$2:$O$209,SMALL(IF(Pendencias!$B$2:$B$209=$F$1,ROW(Pendencias!$B$2:$B$209)-1),ROW(A370)),9),""))</f>
        <v/>
      </c>
    </row>
    <row r="366" ht="15.75" customHeight="1">
      <c r="A366" s="149"/>
      <c r="J366" s="119"/>
      <c r="K366" s="51"/>
      <c r="L366" s="51"/>
      <c r="M366" s="51"/>
      <c r="N366" s="51"/>
      <c r="O366" s="51"/>
      <c r="P366" s="51"/>
      <c r="Q366" s="51"/>
      <c r="R366" s="51"/>
      <c r="S366" s="51"/>
      <c r="T366" s="51"/>
      <c r="U366" s="51"/>
      <c r="V366" s="51"/>
      <c r="W366" s="52" t="str">
        <f t="array" ref="W366">IFERROR(INDEX(Pendencias!$A$2:$O$209,SMALL(IF(Pendencias!$B$2:$B$209=$F$1,ROW(Pendencias!$B$2:$B$209)-1),ROW(A371)),1),"")</f>
        <v/>
      </c>
      <c r="X366" s="52" t="str">
        <f t="array" ref="X366">IFERROR(INDEX(Pendencias!$A$2:$O$209,SMALL(IF(Pendencias!$B$2:$B$209=$F$1,ROW(Pendencias!$B$2:$B$209)-1),ROW(A371)),3),"")</f>
        <v/>
      </c>
      <c r="Y366" s="53" t="str">
        <f t="array" ref="Y366">IFERROR(INDEX(Pendencias!$A$2:$O$209,SMALL(IF(Pendencias!$B$2:$B$209=$F$1,ROW(Pendencias!$B$2:$B$209)-1),ROW(A371)),4),"")</f>
        <v/>
      </c>
      <c r="Z366" s="54" t="str">
        <f t="array" ref="Z366">IFERROR(INDEX(Pendencias!$A$2:$O$209,SMALL(IF(Pendencias!$B$2:$B$209=$F$1,ROW(Pendencias!$B$2:$B$209)-1),ROW(A371)),7),"")</f>
        <v/>
      </c>
      <c r="AA366" s="51" t="str">
        <f t="array" ref="AA366">IF(IFERROR(INDEX(Pendencias!$A$2:$O$209,SMALL(IF(Pendencias!$B$2:$B$209=$F$1,ROW(Pendencias!$B$2:$B$209)-1),ROW(A371)),9),"")=0,"",IFERROR(INDEX(Pendencias!$A$2:$O$209,SMALL(IF(Pendencias!$B$2:$B$209=$F$1,ROW(Pendencias!$B$2:$B$209)-1),ROW(A371)),9),""))</f>
        <v/>
      </c>
    </row>
    <row r="367" ht="15.75" customHeight="1">
      <c r="A367" s="149"/>
      <c r="J367" s="119"/>
      <c r="K367" s="51"/>
      <c r="L367" s="51"/>
      <c r="M367" s="51"/>
      <c r="N367" s="51"/>
      <c r="O367" s="51"/>
      <c r="P367" s="51"/>
      <c r="Q367" s="51"/>
      <c r="R367" s="51"/>
      <c r="S367" s="51"/>
      <c r="T367" s="51"/>
      <c r="U367" s="51"/>
      <c r="V367" s="51"/>
      <c r="W367" s="52" t="str">
        <f t="array" ref="W367">IFERROR(INDEX(Pendencias!$A$2:$O$209,SMALL(IF(Pendencias!$B$2:$B$209=$F$1,ROW(Pendencias!$B$2:$B$209)-1),ROW(A372)),1),"")</f>
        <v/>
      </c>
      <c r="X367" s="52" t="str">
        <f t="array" ref="X367">IFERROR(INDEX(Pendencias!$A$2:$O$209,SMALL(IF(Pendencias!$B$2:$B$209=$F$1,ROW(Pendencias!$B$2:$B$209)-1),ROW(A372)),3),"")</f>
        <v/>
      </c>
      <c r="Y367" s="53" t="str">
        <f t="array" ref="Y367">IFERROR(INDEX(Pendencias!$A$2:$O$209,SMALL(IF(Pendencias!$B$2:$B$209=$F$1,ROW(Pendencias!$B$2:$B$209)-1),ROW(A372)),4),"")</f>
        <v/>
      </c>
      <c r="Z367" s="54" t="str">
        <f t="array" ref="Z367">IFERROR(INDEX(Pendencias!$A$2:$O$209,SMALL(IF(Pendencias!$B$2:$B$209=$F$1,ROW(Pendencias!$B$2:$B$209)-1),ROW(A372)),7),"")</f>
        <v/>
      </c>
      <c r="AA367" s="51" t="str">
        <f t="array" ref="AA367">IF(IFERROR(INDEX(Pendencias!$A$2:$O$209,SMALL(IF(Pendencias!$B$2:$B$209=$F$1,ROW(Pendencias!$B$2:$B$209)-1),ROW(A372)),9),"")=0,"",IFERROR(INDEX(Pendencias!$A$2:$O$209,SMALL(IF(Pendencias!$B$2:$B$209=$F$1,ROW(Pendencias!$B$2:$B$209)-1),ROW(A372)),9),""))</f>
        <v/>
      </c>
    </row>
    <row r="368" ht="15.75" customHeight="1">
      <c r="A368" s="149"/>
      <c r="J368" s="119"/>
      <c r="K368" s="51"/>
      <c r="L368" s="51"/>
      <c r="M368" s="51"/>
      <c r="N368" s="51"/>
      <c r="O368" s="51"/>
      <c r="P368" s="51"/>
      <c r="Q368" s="51"/>
      <c r="R368" s="51"/>
      <c r="S368" s="51"/>
      <c r="T368" s="51"/>
      <c r="U368" s="51"/>
      <c r="V368" s="51"/>
      <c r="W368" s="52" t="str">
        <f t="array" ref="W368">IFERROR(INDEX(Pendencias!$A$2:$O$209,SMALL(IF(Pendencias!$B$2:$B$209=$F$1,ROW(Pendencias!$B$2:$B$209)-1),ROW(A373)),1),"")</f>
        <v/>
      </c>
      <c r="X368" s="52" t="str">
        <f t="array" ref="X368">IFERROR(INDEX(Pendencias!$A$2:$O$209,SMALL(IF(Pendencias!$B$2:$B$209=$F$1,ROW(Pendencias!$B$2:$B$209)-1),ROW(A373)),3),"")</f>
        <v/>
      </c>
      <c r="Y368" s="53" t="str">
        <f t="array" ref="Y368">IFERROR(INDEX(Pendencias!$A$2:$O$209,SMALL(IF(Pendencias!$B$2:$B$209=$F$1,ROW(Pendencias!$B$2:$B$209)-1),ROW(A373)),4),"")</f>
        <v/>
      </c>
      <c r="Z368" s="54" t="str">
        <f t="array" ref="Z368">IFERROR(INDEX(Pendencias!$A$2:$O$209,SMALL(IF(Pendencias!$B$2:$B$209=$F$1,ROW(Pendencias!$B$2:$B$209)-1),ROW(A373)),7),"")</f>
        <v/>
      </c>
      <c r="AA368" s="51" t="str">
        <f t="array" ref="AA368">IF(IFERROR(INDEX(Pendencias!$A$2:$O$209,SMALL(IF(Pendencias!$B$2:$B$209=$F$1,ROW(Pendencias!$B$2:$B$209)-1),ROW(A373)),9),"")=0,"",IFERROR(INDEX(Pendencias!$A$2:$O$209,SMALL(IF(Pendencias!$B$2:$B$209=$F$1,ROW(Pendencias!$B$2:$B$209)-1),ROW(A373)),9),""))</f>
        <v/>
      </c>
    </row>
    <row r="369" ht="15.75" customHeight="1">
      <c r="A369" s="149"/>
      <c r="J369" s="119"/>
      <c r="K369" s="51"/>
      <c r="L369" s="51"/>
      <c r="M369" s="51"/>
      <c r="N369" s="51"/>
      <c r="O369" s="51"/>
      <c r="P369" s="51"/>
      <c r="Q369" s="51"/>
      <c r="R369" s="51"/>
      <c r="S369" s="51"/>
      <c r="T369" s="51"/>
      <c r="U369" s="51"/>
      <c r="V369" s="51"/>
      <c r="W369" s="52" t="str">
        <f t="array" ref="W369">IFERROR(INDEX(Pendencias!$A$2:$O$209,SMALL(IF(Pendencias!$B$2:$B$209=$F$1,ROW(Pendencias!$B$2:$B$209)-1),ROW(A374)),1),"")</f>
        <v/>
      </c>
      <c r="X369" s="52" t="str">
        <f t="array" ref="X369">IFERROR(INDEX(Pendencias!$A$2:$O$209,SMALL(IF(Pendencias!$B$2:$B$209=$F$1,ROW(Pendencias!$B$2:$B$209)-1),ROW(A374)),3),"")</f>
        <v/>
      </c>
      <c r="Y369" s="53" t="str">
        <f t="array" ref="Y369">IFERROR(INDEX(Pendencias!$A$2:$O$209,SMALL(IF(Pendencias!$B$2:$B$209=$F$1,ROW(Pendencias!$B$2:$B$209)-1),ROW(A374)),4),"")</f>
        <v/>
      </c>
      <c r="Z369" s="54" t="str">
        <f t="array" ref="Z369">IFERROR(INDEX(Pendencias!$A$2:$O$209,SMALL(IF(Pendencias!$B$2:$B$209=$F$1,ROW(Pendencias!$B$2:$B$209)-1),ROW(A374)),7),"")</f>
        <v/>
      </c>
      <c r="AA369" s="51" t="str">
        <f t="array" ref="AA369">IF(IFERROR(INDEX(Pendencias!$A$2:$O$209,SMALL(IF(Pendencias!$B$2:$B$209=$F$1,ROW(Pendencias!$B$2:$B$209)-1),ROW(A374)),9),"")=0,"",IFERROR(INDEX(Pendencias!$A$2:$O$209,SMALL(IF(Pendencias!$B$2:$B$209=$F$1,ROW(Pendencias!$B$2:$B$209)-1),ROW(A374)),9),""))</f>
        <v/>
      </c>
    </row>
    <row r="370" ht="15.75" customHeight="1">
      <c r="A370" s="149"/>
      <c r="J370" s="119"/>
      <c r="K370" s="51"/>
      <c r="L370" s="51"/>
      <c r="M370" s="51"/>
      <c r="N370" s="51"/>
      <c r="O370" s="51"/>
      <c r="P370" s="51"/>
      <c r="Q370" s="51"/>
      <c r="R370" s="51"/>
      <c r="S370" s="51"/>
      <c r="T370" s="51"/>
      <c r="U370" s="51"/>
      <c r="V370" s="51"/>
      <c r="W370" s="52" t="str">
        <f t="array" ref="W370">IFERROR(INDEX(Pendencias!$A$2:$O$209,SMALL(IF(Pendencias!$B$2:$B$209=$F$1,ROW(Pendencias!$B$2:$B$209)-1),ROW(A375)),1),"")</f>
        <v/>
      </c>
      <c r="X370" s="52" t="str">
        <f t="array" ref="X370">IFERROR(INDEX(Pendencias!$A$2:$O$209,SMALL(IF(Pendencias!$B$2:$B$209=$F$1,ROW(Pendencias!$B$2:$B$209)-1),ROW(A375)),3),"")</f>
        <v/>
      </c>
      <c r="Y370" s="53" t="str">
        <f t="array" ref="Y370">IFERROR(INDEX(Pendencias!$A$2:$O$209,SMALL(IF(Pendencias!$B$2:$B$209=$F$1,ROW(Pendencias!$B$2:$B$209)-1),ROW(A375)),4),"")</f>
        <v/>
      </c>
      <c r="Z370" s="54" t="str">
        <f t="array" ref="Z370">IFERROR(INDEX(Pendencias!$A$2:$O$209,SMALL(IF(Pendencias!$B$2:$B$209=$F$1,ROW(Pendencias!$B$2:$B$209)-1),ROW(A375)),7),"")</f>
        <v/>
      </c>
      <c r="AA370" s="51" t="str">
        <f t="array" ref="AA370">IF(IFERROR(INDEX(Pendencias!$A$2:$O$209,SMALL(IF(Pendencias!$B$2:$B$209=$F$1,ROW(Pendencias!$B$2:$B$209)-1),ROW(A375)),9),"")=0,"",IFERROR(INDEX(Pendencias!$A$2:$O$209,SMALL(IF(Pendencias!$B$2:$B$209=$F$1,ROW(Pendencias!$B$2:$B$209)-1),ROW(A375)),9),""))</f>
        <v/>
      </c>
    </row>
    <row r="371" ht="15.75" customHeight="1">
      <c r="A371" s="149"/>
      <c r="J371" s="119"/>
      <c r="K371" s="51"/>
      <c r="L371" s="51"/>
      <c r="M371" s="51"/>
      <c r="N371" s="51"/>
      <c r="O371" s="51"/>
      <c r="P371" s="51"/>
      <c r="Q371" s="51"/>
      <c r="R371" s="51"/>
      <c r="S371" s="51"/>
      <c r="T371" s="51"/>
      <c r="U371" s="51"/>
      <c r="V371" s="51"/>
      <c r="W371" s="52" t="str">
        <f t="array" ref="W371">IFERROR(INDEX(Pendencias!$A$2:$O$209,SMALL(IF(Pendencias!$B$2:$B$209=$F$1,ROW(Pendencias!$B$2:$B$209)-1),ROW(A376)),1),"")</f>
        <v/>
      </c>
      <c r="X371" s="52" t="str">
        <f t="array" ref="X371">IFERROR(INDEX(Pendencias!$A$2:$O$209,SMALL(IF(Pendencias!$B$2:$B$209=$F$1,ROW(Pendencias!$B$2:$B$209)-1),ROW(A376)),3),"")</f>
        <v/>
      </c>
      <c r="Y371" s="53" t="str">
        <f t="array" ref="Y371">IFERROR(INDEX(Pendencias!$A$2:$O$209,SMALL(IF(Pendencias!$B$2:$B$209=$F$1,ROW(Pendencias!$B$2:$B$209)-1),ROW(A376)),4),"")</f>
        <v/>
      </c>
      <c r="Z371" s="54" t="str">
        <f t="array" ref="Z371">IFERROR(INDEX(Pendencias!$A$2:$O$209,SMALL(IF(Pendencias!$B$2:$B$209=$F$1,ROW(Pendencias!$B$2:$B$209)-1),ROW(A376)),7),"")</f>
        <v/>
      </c>
      <c r="AA371" s="51" t="str">
        <f t="array" ref="AA371">IF(IFERROR(INDEX(Pendencias!$A$2:$O$209,SMALL(IF(Pendencias!$B$2:$B$209=$F$1,ROW(Pendencias!$B$2:$B$209)-1),ROW(A376)),9),"")=0,"",IFERROR(INDEX(Pendencias!$A$2:$O$209,SMALL(IF(Pendencias!$B$2:$B$209=$F$1,ROW(Pendencias!$B$2:$B$209)-1),ROW(A376)),9),""))</f>
        <v/>
      </c>
    </row>
    <row r="372" ht="15.75" customHeight="1">
      <c r="A372" s="149"/>
      <c r="J372" s="119"/>
      <c r="K372" s="51"/>
      <c r="L372" s="51"/>
      <c r="M372" s="51"/>
      <c r="N372" s="51"/>
      <c r="O372" s="51"/>
      <c r="P372" s="51"/>
      <c r="Q372" s="51"/>
      <c r="R372" s="51"/>
      <c r="S372" s="51"/>
      <c r="T372" s="51"/>
      <c r="U372" s="51"/>
      <c r="V372" s="51"/>
      <c r="W372" s="52" t="str">
        <f t="array" ref="W372">IFERROR(INDEX(Pendencias!$A$2:$O$209,SMALL(IF(Pendencias!$B$2:$B$209=$F$1,ROW(Pendencias!$B$2:$B$209)-1),ROW(A377)),1),"")</f>
        <v/>
      </c>
      <c r="X372" s="52" t="str">
        <f t="array" ref="X372">IFERROR(INDEX(Pendencias!$A$2:$O$209,SMALL(IF(Pendencias!$B$2:$B$209=$F$1,ROW(Pendencias!$B$2:$B$209)-1),ROW(A377)),3),"")</f>
        <v/>
      </c>
      <c r="Y372" s="53" t="str">
        <f t="array" ref="Y372">IFERROR(INDEX(Pendencias!$A$2:$O$209,SMALL(IF(Pendencias!$B$2:$B$209=$F$1,ROW(Pendencias!$B$2:$B$209)-1),ROW(A377)),4),"")</f>
        <v/>
      </c>
      <c r="Z372" s="54" t="str">
        <f t="array" ref="Z372">IFERROR(INDEX(Pendencias!$A$2:$O$209,SMALL(IF(Pendencias!$B$2:$B$209=$F$1,ROW(Pendencias!$B$2:$B$209)-1),ROW(A377)),7),"")</f>
        <v/>
      </c>
      <c r="AA372" s="51" t="str">
        <f t="array" ref="AA372">IF(IFERROR(INDEX(Pendencias!$A$2:$O$209,SMALL(IF(Pendencias!$B$2:$B$209=$F$1,ROW(Pendencias!$B$2:$B$209)-1),ROW(A377)),9),"")=0,"",IFERROR(INDEX(Pendencias!$A$2:$O$209,SMALL(IF(Pendencias!$B$2:$B$209=$F$1,ROW(Pendencias!$B$2:$B$209)-1),ROW(A377)),9),""))</f>
        <v/>
      </c>
    </row>
    <row r="373" ht="15.75" customHeight="1">
      <c r="A373" s="149"/>
      <c r="J373" s="119"/>
      <c r="K373" s="51"/>
      <c r="L373" s="51"/>
      <c r="M373" s="51"/>
      <c r="N373" s="51"/>
      <c r="O373" s="51"/>
      <c r="P373" s="51"/>
      <c r="Q373" s="51"/>
      <c r="R373" s="51"/>
      <c r="S373" s="51"/>
      <c r="T373" s="51"/>
      <c r="U373" s="51"/>
      <c r="V373" s="51"/>
      <c r="W373" s="52" t="str">
        <f t="array" ref="W373">IFERROR(INDEX(Pendencias!$A$2:$O$209,SMALL(IF(Pendencias!$B$2:$B$209=$F$1,ROW(Pendencias!$B$2:$B$209)-1),ROW(A378)),1),"")</f>
        <v/>
      </c>
      <c r="X373" s="52" t="str">
        <f t="array" ref="X373">IFERROR(INDEX(Pendencias!$A$2:$O$209,SMALL(IF(Pendencias!$B$2:$B$209=$F$1,ROW(Pendencias!$B$2:$B$209)-1),ROW(A378)),3),"")</f>
        <v/>
      </c>
      <c r="Y373" s="53" t="str">
        <f t="array" ref="Y373">IFERROR(INDEX(Pendencias!$A$2:$O$209,SMALL(IF(Pendencias!$B$2:$B$209=$F$1,ROW(Pendencias!$B$2:$B$209)-1),ROW(A378)),4),"")</f>
        <v/>
      </c>
      <c r="Z373" s="54" t="str">
        <f t="array" ref="Z373">IFERROR(INDEX(Pendencias!$A$2:$O$209,SMALL(IF(Pendencias!$B$2:$B$209=$F$1,ROW(Pendencias!$B$2:$B$209)-1),ROW(A378)),7),"")</f>
        <v/>
      </c>
      <c r="AA373" s="51" t="str">
        <f t="array" ref="AA373">IF(IFERROR(INDEX(Pendencias!$A$2:$O$209,SMALL(IF(Pendencias!$B$2:$B$209=$F$1,ROW(Pendencias!$B$2:$B$209)-1),ROW(A378)),9),"")=0,"",IFERROR(INDEX(Pendencias!$A$2:$O$209,SMALL(IF(Pendencias!$B$2:$B$209=$F$1,ROW(Pendencias!$B$2:$B$209)-1),ROW(A378)),9),""))</f>
        <v/>
      </c>
    </row>
    <row r="374" ht="15.75" customHeight="1">
      <c r="A374" s="132"/>
      <c r="B374" s="133"/>
      <c r="C374" s="133"/>
      <c r="D374" s="133"/>
      <c r="E374" s="133"/>
      <c r="F374" s="133"/>
      <c r="G374" s="133"/>
      <c r="H374" s="133"/>
      <c r="I374" s="133"/>
      <c r="J374" s="57"/>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622">
    <mergeCell ref="A227:C227"/>
    <mergeCell ref="A228:C228"/>
    <mergeCell ref="D228:E228"/>
    <mergeCell ref="A231:E231"/>
    <mergeCell ref="G231:I231"/>
    <mergeCell ref="A232:J232"/>
    <mergeCell ref="A233:J267"/>
    <mergeCell ref="A268:J268"/>
    <mergeCell ref="A269:J269"/>
    <mergeCell ref="A270:J282"/>
    <mergeCell ref="A283:E283"/>
    <mergeCell ref="F283:J283"/>
    <mergeCell ref="A284:E284"/>
    <mergeCell ref="F284:J284"/>
    <mergeCell ref="C332:D332"/>
    <mergeCell ref="E332:H332"/>
    <mergeCell ref="A330:B330"/>
    <mergeCell ref="C330:D330"/>
    <mergeCell ref="E330:H330"/>
    <mergeCell ref="A331:B331"/>
    <mergeCell ref="C331:D331"/>
    <mergeCell ref="E331:H331"/>
    <mergeCell ref="A332:B332"/>
    <mergeCell ref="F335:G335"/>
    <mergeCell ref="H335:J335"/>
    <mergeCell ref="A333:B333"/>
    <mergeCell ref="C333:D333"/>
    <mergeCell ref="E333:H333"/>
    <mergeCell ref="A334:E334"/>
    <mergeCell ref="F334:J334"/>
    <mergeCell ref="A335:B335"/>
    <mergeCell ref="C335:E335"/>
    <mergeCell ref="H210:J210"/>
    <mergeCell ref="H211:J211"/>
    <mergeCell ref="A212:E212"/>
    <mergeCell ref="H212:J212"/>
    <mergeCell ref="A213:E213"/>
    <mergeCell ref="H213:J213"/>
    <mergeCell ref="H214:J214"/>
    <mergeCell ref="H218:J218"/>
    <mergeCell ref="H219:J219"/>
    <mergeCell ref="A214:E214"/>
    <mergeCell ref="A215:E215"/>
    <mergeCell ref="A216:E216"/>
    <mergeCell ref="A217:E217"/>
    <mergeCell ref="H217:J217"/>
    <mergeCell ref="A218:E218"/>
    <mergeCell ref="A219:E219"/>
    <mergeCell ref="A220:E220"/>
    <mergeCell ref="H220:J220"/>
    <mergeCell ref="A221:E221"/>
    <mergeCell ref="H221:J221"/>
    <mergeCell ref="A222:E222"/>
    <mergeCell ref="H222:J222"/>
    <mergeCell ref="H223:J223"/>
    <mergeCell ref="D227:E227"/>
    <mergeCell ref="F227:H227"/>
    <mergeCell ref="F228:H228"/>
    <mergeCell ref="I228:J228"/>
    <mergeCell ref="A223:E223"/>
    <mergeCell ref="A225:J225"/>
    <mergeCell ref="A226:C226"/>
    <mergeCell ref="D226:E226"/>
    <mergeCell ref="F226:H226"/>
    <mergeCell ref="I226:J226"/>
    <mergeCell ref="I227:J227"/>
    <mergeCell ref="A311:B311"/>
    <mergeCell ref="A312:B312"/>
    <mergeCell ref="A313:B313"/>
    <mergeCell ref="A314:B314"/>
    <mergeCell ref="A315:B315"/>
    <mergeCell ref="A316:B316"/>
    <mergeCell ref="C336:E336"/>
    <mergeCell ref="F336:G336"/>
    <mergeCell ref="H336:J336"/>
    <mergeCell ref="A338:E338"/>
    <mergeCell ref="G338:I338"/>
    <mergeCell ref="A339:J339"/>
    <mergeCell ref="A340:J374"/>
    <mergeCell ref="A309:B309"/>
    <mergeCell ref="A310:B310"/>
    <mergeCell ref="A336:B336"/>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C311:D311"/>
    <mergeCell ref="E311:H311"/>
    <mergeCell ref="C309:D309"/>
    <mergeCell ref="E309:H309"/>
    <mergeCell ref="C310:D310"/>
    <mergeCell ref="E310:H310"/>
    <mergeCell ref="C314:D314"/>
    <mergeCell ref="E314:H314"/>
    <mergeCell ref="C312:D312"/>
    <mergeCell ref="E312:H312"/>
    <mergeCell ref="C313:D313"/>
    <mergeCell ref="E313:H313"/>
    <mergeCell ref="C317:D317"/>
    <mergeCell ref="E317:H317"/>
    <mergeCell ref="C315:D315"/>
    <mergeCell ref="E315:H315"/>
    <mergeCell ref="C316:D316"/>
    <mergeCell ref="E316:H316"/>
    <mergeCell ref="A317:B317"/>
    <mergeCell ref="C320:D320"/>
    <mergeCell ref="E320:H320"/>
    <mergeCell ref="A318:B318"/>
    <mergeCell ref="C318:D318"/>
    <mergeCell ref="E318:H318"/>
    <mergeCell ref="A319:B319"/>
    <mergeCell ref="C319:D319"/>
    <mergeCell ref="E319:H319"/>
    <mergeCell ref="A320:B320"/>
    <mergeCell ref="C323:D323"/>
    <mergeCell ref="E323:H323"/>
    <mergeCell ref="A321:B321"/>
    <mergeCell ref="C321:D321"/>
    <mergeCell ref="E321:H321"/>
    <mergeCell ref="A322:B322"/>
    <mergeCell ref="C322:D322"/>
    <mergeCell ref="E322:H322"/>
    <mergeCell ref="A323:B323"/>
    <mergeCell ref="C326:D326"/>
    <mergeCell ref="E326:H326"/>
    <mergeCell ref="A324:B324"/>
    <mergeCell ref="C324:D324"/>
    <mergeCell ref="E324:H324"/>
    <mergeCell ref="A325:B325"/>
    <mergeCell ref="C325:D325"/>
    <mergeCell ref="E325:H325"/>
    <mergeCell ref="A326:B326"/>
    <mergeCell ref="C329:D329"/>
    <mergeCell ref="E329:H329"/>
    <mergeCell ref="A327:B327"/>
    <mergeCell ref="C327:D327"/>
    <mergeCell ref="E327:H327"/>
    <mergeCell ref="A328:B328"/>
    <mergeCell ref="C328:D328"/>
    <mergeCell ref="E328:H328"/>
    <mergeCell ref="A329:B329"/>
    <mergeCell ref="A56:B56"/>
    <mergeCell ref="A57:B57"/>
    <mergeCell ref="C57:E57"/>
    <mergeCell ref="F57:G57"/>
    <mergeCell ref="H57:J57"/>
    <mergeCell ref="A58:B58"/>
    <mergeCell ref="C58:J58"/>
    <mergeCell ref="A59:B59"/>
    <mergeCell ref="C59:J59"/>
    <mergeCell ref="A60:C60"/>
    <mergeCell ref="D60:J60"/>
    <mergeCell ref="A61:E61"/>
    <mergeCell ref="G61:I61"/>
    <mergeCell ref="A63:J63"/>
    <mergeCell ref="D47:E47"/>
    <mergeCell ref="C49:E49"/>
    <mergeCell ref="F49:H49"/>
    <mergeCell ref="I49:J49"/>
    <mergeCell ref="A49:B52"/>
    <mergeCell ref="C51:E51"/>
    <mergeCell ref="C52:E52"/>
    <mergeCell ref="A42:J45"/>
    <mergeCell ref="A46:C46"/>
    <mergeCell ref="D46:E46"/>
    <mergeCell ref="F46:H46"/>
    <mergeCell ref="I46:J46"/>
    <mergeCell ref="A47:C47"/>
    <mergeCell ref="I50:J50"/>
    <mergeCell ref="C50:E50"/>
    <mergeCell ref="F50:H50"/>
    <mergeCell ref="F51:H51"/>
    <mergeCell ref="I51:J51"/>
    <mergeCell ref="F52:H52"/>
    <mergeCell ref="I52:J52"/>
    <mergeCell ref="A54:J54"/>
    <mergeCell ref="A55:B55"/>
    <mergeCell ref="C55:E55"/>
    <mergeCell ref="F55:G55"/>
    <mergeCell ref="H55:J55"/>
    <mergeCell ref="C56:E56"/>
    <mergeCell ref="F56:G56"/>
    <mergeCell ref="H56:J56"/>
    <mergeCell ref="C87:E87"/>
    <mergeCell ref="F87:G87"/>
    <mergeCell ref="A88:B88"/>
    <mergeCell ref="C88:J88"/>
    <mergeCell ref="A89:J89"/>
    <mergeCell ref="A90:J90"/>
    <mergeCell ref="A91:B91"/>
    <mergeCell ref="H91:J91"/>
    <mergeCell ref="A107:B107"/>
    <mergeCell ref="A108:B108"/>
    <mergeCell ref="C108:E108"/>
    <mergeCell ref="F108:G108"/>
    <mergeCell ref="H108:J108"/>
    <mergeCell ref="A110:J110"/>
    <mergeCell ref="A111:B111"/>
    <mergeCell ref="H111:J111"/>
    <mergeCell ref="C111:E111"/>
    <mergeCell ref="F111:G111"/>
    <mergeCell ref="A112:B112"/>
    <mergeCell ref="C112:E112"/>
    <mergeCell ref="F112:G112"/>
    <mergeCell ref="H112:J112"/>
    <mergeCell ref="A113:B113"/>
    <mergeCell ref="H113:J113"/>
    <mergeCell ref="C91:E91"/>
    <mergeCell ref="F91:G91"/>
    <mergeCell ref="A92:B92"/>
    <mergeCell ref="C92:E92"/>
    <mergeCell ref="F92:G92"/>
    <mergeCell ref="H92:J92"/>
    <mergeCell ref="A93:B93"/>
    <mergeCell ref="C93:J93"/>
    <mergeCell ref="A94:J94"/>
    <mergeCell ref="A95:J95"/>
    <mergeCell ref="A96:B96"/>
    <mergeCell ref="C96:E96"/>
    <mergeCell ref="F96:G96"/>
    <mergeCell ref="H96:J96"/>
    <mergeCell ref="A97:B97"/>
    <mergeCell ref="C97:E97"/>
    <mergeCell ref="F97:G97"/>
    <mergeCell ref="H97:J97"/>
    <mergeCell ref="A98:B98"/>
    <mergeCell ref="C98:E98"/>
    <mergeCell ref="F98:G98"/>
    <mergeCell ref="H98:J98"/>
    <mergeCell ref="A100:J100"/>
    <mergeCell ref="A101:B101"/>
    <mergeCell ref="C101:E101"/>
    <mergeCell ref="F101:G101"/>
    <mergeCell ref="H101:J101"/>
    <mergeCell ref="A102:B102"/>
    <mergeCell ref="H102:J102"/>
    <mergeCell ref="C102:E102"/>
    <mergeCell ref="F102:G102"/>
    <mergeCell ref="A103:B103"/>
    <mergeCell ref="C103:E103"/>
    <mergeCell ref="F103:G103"/>
    <mergeCell ref="H103:J103"/>
    <mergeCell ref="A105:J105"/>
    <mergeCell ref="A106:B106"/>
    <mergeCell ref="C106:E106"/>
    <mergeCell ref="F106:G106"/>
    <mergeCell ref="H106:J106"/>
    <mergeCell ref="C107:E107"/>
    <mergeCell ref="F107:G107"/>
    <mergeCell ref="H107:J107"/>
    <mergeCell ref="C113:E113"/>
    <mergeCell ref="F113:G113"/>
    <mergeCell ref="A115:J115"/>
    <mergeCell ref="A116:B116"/>
    <mergeCell ref="C116:E116"/>
    <mergeCell ref="F116:G116"/>
    <mergeCell ref="H116:J116"/>
    <mergeCell ref="A136:B136"/>
    <mergeCell ref="A137:B137"/>
    <mergeCell ref="C137:E137"/>
    <mergeCell ref="F137:G137"/>
    <mergeCell ref="H137:J137"/>
    <mergeCell ref="C138:J138"/>
    <mergeCell ref="A139:J139"/>
    <mergeCell ref="A140:J140"/>
    <mergeCell ref="C141:J141"/>
    <mergeCell ref="C142:E142"/>
    <mergeCell ref="F142:G142"/>
    <mergeCell ref="H142:J142"/>
    <mergeCell ref="A143:J143"/>
    <mergeCell ref="A144:J144"/>
    <mergeCell ref="A117:B117"/>
    <mergeCell ref="C117:E117"/>
    <mergeCell ref="F117:G117"/>
    <mergeCell ref="H117:J117"/>
    <mergeCell ref="A118:B118"/>
    <mergeCell ref="C118:E118"/>
    <mergeCell ref="F118:G118"/>
    <mergeCell ref="H118:J118"/>
    <mergeCell ref="A120:J120"/>
    <mergeCell ref="A121:B121"/>
    <mergeCell ref="C121:E121"/>
    <mergeCell ref="F121:G121"/>
    <mergeCell ref="H121:J121"/>
    <mergeCell ref="A122:B122"/>
    <mergeCell ref="H122:J122"/>
    <mergeCell ref="C122:E122"/>
    <mergeCell ref="F122:G122"/>
    <mergeCell ref="C123:E123"/>
    <mergeCell ref="F123:G123"/>
    <mergeCell ref="H123:J123"/>
    <mergeCell ref="A124:J124"/>
    <mergeCell ref="A125:J125"/>
    <mergeCell ref="C126:E126"/>
    <mergeCell ref="F126:G126"/>
    <mergeCell ref="H126:J126"/>
    <mergeCell ref="C127:E127"/>
    <mergeCell ref="F127:G127"/>
    <mergeCell ref="H127:J127"/>
    <mergeCell ref="C128:J128"/>
    <mergeCell ref="H132:J132"/>
    <mergeCell ref="C133:J133"/>
    <mergeCell ref="A134:J134"/>
    <mergeCell ref="A135:J135"/>
    <mergeCell ref="C136:J136"/>
    <mergeCell ref="A129:J129"/>
    <mergeCell ref="A130:J130"/>
    <mergeCell ref="C131:E131"/>
    <mergeCell ref="F131:G131"/>
    <mergeCell ref="H131:J131"/>
    <mergeCell ref="C132:E132"/>
    <mergeCell ref="F132:G132"/>
    <mergeCell ref="C145:E145"/>
    <mergeCell ref="F145:G145"/>
    <mergeCell ref="H145:J145"/>
    <mergeCell ref="A31:J31"/>
    <mergeCell ref="A32:B32"/>
    <mergeCell ref="C32:D32"/>
    <mergeCell ref="I32:J32"/>
    <mergeCell ref="A33:J33"/>
    <mergeCell ref="A34:J34"/>
    <mergeCell ref="A35:J36"/>
    <mergeCell ref="A37:J37"/>
    <mergeCell ref="A38:J40"/>
    <mergeCell ref="A41:J41"/>
    <mergeCell ref="D2:E2"/>
    <mergeCell ref="F2:G2"/>
    <mergeCell ref="I2:J2"/>
    <mergeCell ref="D3:E3"/>
    <mergeCell ref="F3:G3"/>
    <mergeCell ref="D4:E4"/>
    <mergeCell ref="F1:G1"/>
    <mergeCell ref="F4:G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A22:J22"/>
    <mergeCell ref="D23:F23"/>
    <mergeCell ref="G23:J23"/>
    <mergeCell ref="E32:F32"/>
    <mergeCell ref="G32:H32"/>
    <mergeCell ref="F47:H47"/>
    <mergeCell ref="I47:J47"/>
    <mergeCell ref="A64:B64"/>
    <mergeCell ref="D64:E64"/>
    <mergeCell ref="G64:I64"/>
    <mergeCell ref="A65:B65"/>
    <mergeCell ref="D65:E65"/>
    <mergeCell ref="G65:I65"/>
    <mergeCell ref="D66:E66"/>
    <mergeCell ref="A66:B66"/>
    <mergeCell ref="A67:B67"/>
    <mergeCell ref="D67:E67"/>
    <mergeCell ref="G67:I67"/>
    <mergeCell ref="A69:J69"/>
    <mergeCell ref="D70:E70"/>
    <mergeCell ref="G70:I70"/>
    <mergeCell ref="D73:E73"/>
    <mergeCell ref="G73:I73"/>
    <mergeCell ref="A70:B70"/>
    <mergeCell ref="A71:B71"/>
    <mergeCell ref="D71:E71"/>
    <mergeCell ref="G71:I71"/>
    <mergeCell ref="A72:B72"/>
    <mergeCell ref="D72:E72"/>
    <mergeCell ref="A73:B73"/>
    <mergeCell ref="A75:J76"/>
    <mergeCell ref="A77:J77"/>
    <mergeCell ref="A78:B78"/>
    <mergeCell ref="C78:E78"/>
    <mergeCell ref="F78:G78"/>
    <mergeCell ref="H78:J78"/>
    <mergeCell ref="A79:B79"/>
    <mergeCell ref="H79:J79"/>
    <mergeCell ref="C79:E79"/>
    <mergeCell ref="F79:G79"/>
    <mergeCell ref="A80:B80"/>
    <mergeCell ref="C80:E80"/>
    <mergeCell ref="F80:G80"/>
    <mergeCell ref="H80:J80"/>
    <mergeCell ref="A81:B81"/>
    <mergeCell ref="H81:J81"/>
    <mergeCell ref="C81:E81"/>
    <mergeCell ref="F81:G81"/>
    <mergeCell ref="A82:B82"/>
    <mergeCell ref="C82:J82"/>
    <mergeCell ref="A83:J83"/>
    <mergeCell ref="A84:J84"/>
    <mergeCell ref="A85:B85"/>
    <mergeCell ref="H85:J85"/>
    <mergeCell ref="C85:E85"/>
    <mergeCell ref="F85:G85"/>
    <mergeCell ref="A86:B86"/>
    <mergeCell ref="C86:E86"/>
    <mergeCell ref="F86:G86"/>
    <mergeCell ref="H86:J86"/>
    <mergeCell ref="A87:B87"/>
    <mergeCell ref="H87:J87"/>
    <mergeCell ref="A123:B123"/>
    <mergeCell ref="A126:B126"/>
    <mergeCell ref="A127:B127"/>
    <mergeCell ref="A128:B128"/>
    <mergeCell ref="A131:B131"/>
    <mergeCell ref="A132:B132"/>
    <mergeCell ref="A133:B133"/>
    <mergeCell ref="A138:B138"/>
    <mergeCell ref="A141:B141"/>
    <mergeCell ref="A142:B142"/>
    <mergeCell ref="A145:B145"/>
    <mergeCell ref="C146:E146"/>
    <mergeCell ref="F146:G146"/>
    <mergeCell ref="H146:J146"/>
    <mergeCell ref="F148:G148"/>
    <mergeCell ref="H148:J148"/>
    <mergeCell ref="A146:B146"/>
    <mergeCell ref="A147:B147"/>
    <mergeCell ref="C147:E147"/>
    <mergeCell ref="F147:G147"/>
    <mergeCell ref="H147:J147"/>
    <mergeCell ref="A148:B148"/>
    <mergeCell ref="C148:E148"/>
    <mergeCell ref="A149:B149"/>
    <mergeCell ref="C149:E149"/>
    <mergeCell ref="F149:G149"/>
    <mergeCell ref="H149:J149"/>
    <mergeCell ref="C150:E150"/>
    <mergeCell ref="F150:G150"/>
    <mergeCell ref="H150:J150"/>
    <mergeCell ref="F152:G152"/>
    <mergeCell ref="H152:J152"/>
    <mergeCell ref="A150:B150"/>
    <mergeCell ref="A151:B151"/>
    <mergeCell ref="C151:E151"/>
    <mergeCell ref="F151:G151"/>
    <mergeCell ref="H151:J151"/>
    <mergeCell ref="A152:B152"/>
    <mergeCell ref="C152:E152"/>
    <mergeCell ref="A189:E189"/>
    <mergeCell ref="A190:E190"/>
    <mergeCell ref="A191:E191"/>
    <mergeCell ref="D173:E173"/>
    <mergeCell ref="F173:G173"/>
    <mergeCell ref="H173:J173"/>
    <mergeCell ref="A174:J174"/>
    <mergeCell ref="A175:J186"/>
    <mergeCell ref="A187:J188"/>
    <mergeCell ref="H189:J189"/>
    <mergeCell ref="I157:J157"/>
    <mergeCell ref="H158:J158"/>
    <mergeCell ref="J159:J160"/>
    <mergeCell ref="D158:E158"/>
    <mergeCell ref="D159:E159"/>
    <mergeCell ref="A155:E155"/>
    <mergeCell ref="G155:I155"/>
    <mergeCell ref="A156:J156"/>
    <mergeCell ref="A157:F157"/>
    <mergeCell ref="G157:H157"/>
    <mergeCell ref="A158:B158"/>
    <mergeCell ref="A159:B159"/>
    <mergeCell ref="A160:B160"/>
    <mergeCell ref="D160:E160"/>
    <mergeCell ref="A161:B161"/>
    <mergeCell ref="D161:E161"/>
    <mergeCell ref="G161:H161"/>
    <mergeCell ref="C162:C163"/>
    <mergeCell ref="D163:E163"/>
    <mergeCell ref="D162:E162"/>
    <mergeCell ref="G162:J162"/>
    <mergeCell ref="G163:J163"/>
    <mergeCell ref="C164:J164"/>
    <mergeCell ref="D166:J166"/>
    <mergeCell ref="F167:G167"/>
    <mergeCell ref="H167:J167"/>
    <mergeCell ref="D167:E167"/>
    <mergeCell ref="D168:E168"/>
    <mergeCell ref="F168:G168"/>
    <mergeCell ref="H168:J168"/>
    <mergeCell ref="D169:E169"/>
    <mergeCell ref="F169:G169"/>
    <mergeCell ref="H169:J169"/>
    <mergeCell ref="H215:J215"/>
    <mergeCell ref="H216:J216"/>
    <mergeCell ref="B171:C171"/>
    <mergeCell ref="B172:C172"/>
    <mergeCell ref="B173:C173"/>
    <mergeCell ref="A162:B163"/>
    <mergeCell ref="A164:B164"/>
    <mergeCell ref="A166:A167"/>
    <mergeCell ref="B166:C167"/>
    <mergeCell ref="B168:C168"/>
    <mergeCell ref="B169:C169"/>
    <mergeCell ref="B170:C170"/>
    <mergeCell ref="F172:G172"/>
    <mergeCell ref="H172:J172"/>
    <mergeCell ref="D170:E170"/>
    <mergeCell ref="F170:G170"/>
    <mergeCell ref="H170:J170"/>
    <mergeCell ref="D171:E171"/>
    <mergeCell ref="F171:G171"/>
    <mergeCell ref="H171:J171"/>
    <mergeCell ref="D172:E172"/>
    <mergeCell ref="A194:E194"/>
    <mergeCell ref="A195:E195"/>
    <mergeCell ref="A196:E196"/>
    <mergeCell ref="H190:J190"/>
    <mergeCell ref="H191:J191"/>
    <mergeCell ref="A192:E192"/>
    <mergeCell ref="H192:J192"/>
    <mergeCell ref="A193:E193"/>
    <mergeCell ref="H193:J193"/>
    <mergeCell ref="H194:J194"/>
    <mergeCell ref="A199:E199"/>
    <mergeCell ref="A200:E200"/>
    <mergeCell ref="A201:E201"/>
    <mergeCell ref="H195:J195"/>
    <mergeCell ref="H196:J196"/>
    <mergeCell ref="A197:E197"/>
    <mergeCell ref="H197:J197"/>
    <mergeCell ref="A198:E198"/>
    <mergeCell ref="H198:J198"/>
    <mergeCell ref="H199:J199"/>
    <mergeCell ref="A204:E204"/>
    <mergeCell ref="A205:E205"/>
    <mergeCell ref="A206:E206"/>
    <mergeCell ref="H200:J200"/>
    <mergeCell ref="H201:J201"/>
    <mergeCell ref="A202:E202"/>
    <mergeCell ref="H202:J202"/>
    <mergeCell ref="A203:E203"/>
    <mergeCell ref="H203:J203"/>
    <mergeCell ref="H204:J204"/>
    <mergeCell ref="A209:E209"/>
    <mergeCell ref="A210:E210"/>
    <mergeCell ref="A211:E211"/>
    <mergeCell ref="H205:J205"/>
    <mergeCell ref="H206:J206"/>
    <mergeCell ref="A207:E207"/>
    <mergeCell ref="H207:J207"/>
    <mergeCell ref="A208:E208"/>
    <mergeCell ref="H208:J208"/>
    <mergeCell ref="H209:J209"/>
    <mergeCell ref="C287:D287"/>
    <mergeCell ref="E287:H287"/>
    <mergeCell ref="A285:B285"/>
    <mergeCell ref="D285:E285"/>
    <mergeCell ref="F285:G285"/>
    <mergeCell ref="I285:J285"/>
    <mergeCell ref="A286:B286"/>
    <mergeCell ref="C286:D286"/>
    <mergeCell ref="A287:B287"/>
    <mergeCell ref="C290:D290"/>
    <mergeCell ref="E290:H290"/>
    <mergeCell ref="A288:B288"/>
    <mergeCell ref="C288:D288"/>
    <mergeCell ref="E288:H288"/>
    <mergeCell ref="C289:D289"/>
    <mergeCell ref="E289:H289"/>
    <mergeCell ref="C293:D293"/>
    <mergeCell ref="E293:H293"/>
    <mergeCell ref="C291:D291"/>
    <mergeCell ref="E291:H291"/>
    <mergeCell ref="C292:D292"/>
    <mergeCell ref="E292:H292"/>
    <mergeCell ref="C296:D296"/>
    <mergeCell ref="E296:H296"/>
    <mergeCell ref="C294:D294"/>
    <mergeCell ref="E294:H294"/>
    <mergeCell ref="C295:D295"/>
    <mergeCell ref="E295:H295"/>
    <mergeCell ref="C299:D299"/>
    <mergeCell ref="E299:H299"/>
    <mergeCell ref="C297:D297"/>
    <mergeCell ref="E297:H297"/>
    <mergeCell ref="C298:D298"/>
    <mergeCell ref="E298:H298"/>
    <mergeCell ref="C302:D302"/>
    <mergeCell ref="E302:H302"/>
    <mergeCell ref="C300:D300"/>
    <mergeCell ref="E300:H300"/>
    <mergeCell ref="C301:D301"/>
    <mergeCell ref="E301:H301"/>
    <mergeCell ref="C305:D305"/>
    <mergeCell ref="E305:H305"/>
    <mergeCell ref="C303:D303"/>
    <mergeCell ref="E303:H303"/>
    <mergeCell ref="C304:D304"/>
    <mergeCell ref="E304:H304"/>
    <mergeCell ref="C308:D308"/>
    <mergeCell ref="E308:H308"/>
    <mergeCell ref="C306:D306"/>
    <mergeCell ref="E306:H306"/>
    <mergeCell ref="C307:D307"/>
    <mergeCell ref="E307:H307"/>
  </mergeCells>
  <conditionalFormatting sqref="H1:I1">
    <cfRule type="containsText" dxfId="0" priority="1" operator="containsText" text="DESATIVADA">
      <formula>NOT(ISERROR(SEARCH(("DESATIVADA"),(H1))))</formula>
    </cfRule>
  </conditionalFormatting>
  <dataValidations>
    <dataValidation type="list" allowBlank="1" showErrorMessage="1" sqref="F168:F173">
      <formula1>'FichaCampoV2-Mils'!TAB_ITEM</formula1>
    </dataValidation>
    <dataValidation type="list" allowBlank="1" showErrorMessage="1" sqref="D168:D173">
      <formula1>'FichaCampoV2-Mils'!TAB_FALHA</formula1>
    </dataValidation>
  </dataValidations>
  <printOptions/>
  <pageMargins bottom="0.7875" footer="0.0" header="0.0" left="0.511805555555556" right="0.511805555555556" top="0.78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2" width="10.0"/>
    <col customWidth="1" min="3" max="5" width="8.63"/>
    <col customWidth="1" min="6" max="6" width="12.88"/>
    <col customWidth="1" min="7" max="7" width="13.63"/>
    <col customWidth="1" min="8" max="8" width="11.88"/>
    <col customWidth="1" min="9" max="9" width="8.63"/>
    <col customWidth="1" min="10" max="10" width="13.63"/>
    <col customWidth="1" min="11" max="19" width="8.63"/>
    <col customWidth="1" min="20" max="26" width="8.5"/>
  </cols>
  <sheetData>
    <row r="1" ht="32.25" customHeight="1">
      <c r="A1" s="490" t="s">
        <v>3582</v>
      </c>
      <c r="B1" s="490" t="s">
        <v>3583</v>
      </c>
      <c r="C1" s="490" t="s">
        <v>3584</v>
      </c>
      <c r="D1" s="490" t="s">
        <v>3445</v>
      </c>
      <c r="E1" s="490" t="s">
        <v>3585</v>
      </c>
      <c r="F1" s="490" t="s">
        <v>3577</v>
      </c>
      <c r="G1" s="490" t="s">
        <v>3586</v>
      </c>
      <c r="H1" s="491" t="s">
        <v>3587</v>
      </c>
      <c r="I1" s="490" t="s">
        <v>3588</v>
      </c>
      <c r="J1" s="490" t="s">
        <v>3589</v>
      </c>
      <c r="K1" s="492"/>
      <c r="L1" s="492"/>
      <c r="M1" s="492"/>
      <c r="N1" s="492"/>
      <c r="O1" s="492"/>
      <c r="P1" s="492"/>
      <c r="Q1" s="492"/>
      <c r="R1" s="492"/>
      <c r="S1" s="492"/>
      <c r="T1" s="493"/>
      <c r="U1" s="493"/>
      <c r="V1" s="493"/>
      <c r="W1" s="493"/>
      <c r="X1" s="493"/>
      <c r="Y1" s="493"/>
      <c r="Z1" s="493"/>
    </row>
    <row r="2" ht="15.75" customHeight="1">
      <c r="A2" s="494" t="s">
        <v>3590</v>
      </c>
      <c r="B2" s="494" t="s">
        <v>3591</v>
      </c>
      <c r="C2" s="494"/>
      <c r="D2" s="494" t="s">
        <v>3447</v>
      </c>
      <c r="E2" s="494" t="s">
        <v>3592</v>
      </c>
      <c r="F2" s="495">
        <v>1.0</v>
      </c>
      <c r="G2" s="494" t="s">
        <v>3593</v>
      </c>
      <c r="H2" s="496">
        <v>44993.0</v>
      </c>
      <c r="I2" s="497"/>
      <c r="J2" s="497"/>
      <c r="K2" s="498"/>
      <c r="L2" s="498"/>
      <c r="M2" s="498"/>
      <c r="N2" s="498"/>
      <c r="O2" s="498"/>
      <c r="P2" s="498"/>
      <c r="Q2" s="498"/>
      <c r="R2" s="498"/>
      <c r="S2" s="498"/>
      <c r="T2" s="493"/>
      <c r="U2" s="493"/>
      <c r="V2" s="493"/>
      <c r="W2" s="493"/>
      <c r="X2" s="493"/>
      <c r="Y2" s="493"/>
      <c r="Z2" s="493"/>
    </row>
    <row r="3" ht="15.75" customHeight="1">
      <c r="A3" s="494" t="s">
        <v>3590</v>
      </c>
      <c r="B3" s="494" t="s">
        <v>3594</v>
      </c>
      <c r="C3" s="494"/>
      <c r="D3" s="494" t="s">
        <v>3447</v>
      </c>
      <c r="E3" s="494" t="s">
        <v>3592</v>
      </c>
      <c r="F3" s="495">
        <v>1.0</v>
      </c>
      <c r="G3" s="494" t="s">
        <v>3593</v>
      </c>
      <c r="H3" s="496">
        <v>44993.0</v>
      </c>
      <c r="I3" s="497"/>
      <c r="J3" s="497"/>
      <c r="K3" s="498"/>
      <c r="L3" s="498"/>
      <c r="M3" s="498"/>
      <c r="N3" s="498"/>
      <c r="O3" s="498"/>
      <c r="P3" s="498"/>
      <c r="Q3" s="498"/>
      <c r="R3" s="498"/>
      <c r="S3" s="498"/>
      <c r="T3" s="493"/>
      <c r="U3" s="493"/>
      <c r="V3" s="493"/>
      <c r="W3" s="493"/>
      <c r="X3" s="493"/>
      <c r="Y3" s="493"/>
      <c r="Z3" s="493"/>
    </row>
    <row r="4" ht="15.75" customHeight="1">
      <c r="A4" s="494" t="s">
        <v>3590</v>
      </c>
      <c r="B4" s="494" t="s">
        <v>3595</v>
      </c>
      <c r="C4" s="494"/>
      <c r="D4" s="494" t="s">
        <v>3447</v>
      </c>
      <c r="E4" s="494" t="s">
        <v>3592</v>
      </c>
      <c r="F4" s="495">
        <v>1.0</v>
      </c>
      <c r="G4" s="494" t="s">
        <v>3593</v>
      </c>
      <c r="H4" s="496">
        <v>44993.0</v>
      </c>
      <c r="I4" s="497"/>
      <c r="J4" s="497"/>
      <c r="K4" s="498"/>
      <c r="L4" s="498"/>
      <c r="M4" s="498"/>
      <c r="N4" s="498"/>
      <c r="O4" s="498"/>
      <c r="P4" s="498"/>
      <c r="Q4" s="498"/>
      <c r="R4" s="498"/>
      <c r="S4" s="498"/>
      <c r="T4" s="493"/>
      <c r="U4" s="493"/>
      <c r="V4" s="493"/>
      <c r="W4" s="493"/>
      <c r="X4" s="493"/>
      <c r="Y4" s="493"/>
      <c r="Z4" s="493"/>
    </row>
    <row r="5" ht="15.75" customHeight="1">
      <c r="A5" s="494" t="s">
        <v>3590</v>
      </c>
      <c r="B5" s="494" t="s">
        <v>3596</v>
      </c>
      <c r="C5" s="494"/>
      <c r="D5" s="494" t="s">
        <v>3447</v>
      </c>
      <c r="E5" s="494" t="s">
        <v>3592</v>
      </c>
      <c r="F5" s="495">
        <v>1.0</v>
      </c>
      <c r="G5" s="494" t="s">
        <v>3593</v>
      </c>
      <c r="H5" s="496">
        <v>44993.0</v>
      </c>
      <c r="I5" s="497"/>
      <c r="J5" s="497"/>
      <c r="K5" s="498"/>
      <c r="L5" s="498"/>
      <c r="M5" s="498"/>
      <c r="N5" s="498"/>
      <c r="O5" s="498"/>
      <c r="P5" s="498"/>
      <c r="Q5" s="498"/>
      <c r="R5" s="498"/>
      <c r="S5" s="498"/>
      <c r="T5" s="493"/>
      <c r="U5" s="493"/>
      <c r="V5" s="493"/>
      <c r="W5" s="493"/>
      <c r="X5" s="493"/>
      <c r="Y5" s="493"/>
      <c r="Z5" s="493"/>
    </row>
    <row r="6" ht="15.75" customHeight="1">
      <c r="A6" s="494" t="s">
        <v>3590</v>
      </c>
      <c r="B6" s="494" t="s">
        <v>3597</v>
      </c>
      <c r="C6" s="494"/>
      <c r="D6" s="494" t="s">
        <v>3447</v>
      </c>
      <c r="E6" s="494" t="s">
        <v>3592</v>
      </c>
      <c r="F6" s="495">
        <v>1.0</v>
      </c>
      <c r="G6" s="494" t="s">
        <v>3593</v>
      </c>
      <c r="H6" s="496">
        <v>44993.0</v>
      </c>
      <c r="I6" s="497"/>
      <c r="J6" s="497"/>
      <c r="K6" s="498"/>
      <c r="L6" s="498"/>
      <c r="M6" s="498"/>
      <c r="N6" s="498"/>
      <c r="O6" s="498"/>
      <c r="P6" s="498"/>
      <c r="Q6" s="498"/>
      <c r="R6" s="498"/>
      <c r="S6" s="498"/>
      <c r="T6" s="493"/>
      <c r="U6" s="493"/>
      <c r="V6" s="493"/>
      <c r="W6" s="493"/>
      <c r="X6" s="493"/>
      <c r="Y6" s="493"/>
      <c r="Z6" s="493"/>
    </row>
    <row r="7" ht="15.75" customHeight="1">
      <c r="A7" s="494" t="s">
        <v>3590</v>
      </c>
      <c r="B7" s="494" t="s">
        <v>3598</v>
      </c>
      <c r="C7" s="494"/>
      <c r="D7" s="494" t="s">
        <v>3447</v>
      </c>
      <c r="E7" s="494" t="s">
        <v>3592</v>
      </c>
      <c r="F7" s="495">
        <v>1.0</v>
      </c>
      <c r="G7" s="494" t="s">
        <v>3593</v>
      </c>
      <c r="H7" s="496">
        <v>44993.0</v>
      </c>
      <c r="I7" s="497"/>
      <c r="J7" s="497"/>
      <c r="K7" s="498"/>
      <c r="L7" s="498"/>
      <c r="M7" s="498"/>
      <c r="N7" s="498"/>
      <c r="O7" s="498"/>
      <c r="P7" s="498"/>
      <c r="Q7" s="498"/>
      <c r="R7" s="498"/>
      <c r="S7" s="498"/>
      <c r="T7" s="493"/>
      <c r="U7" s="493"/>
      <c r="V7" s="493"/>
      <c r="W7" s="493"/>
      <c r="X7" s="493"/>
      <c r="Y7" s="493"/>
      <c r="Z7" s="493"/>
    </row>
    <row r="8" ht="15.75" customHeight="1">
      <c r="A8" s="494" t="s">
        <v>776</v>
      </c>
      <c r="B8" s="494"/>
      <c r="C8" s="494"/>
      <c r="D8" s="494" t="s">
        <v>3447</v>
      </c>
      <c r="E8" s="494" t="s">
        <v>3592</v>
      </c>
      <c r="F8" s="495">
        <v>1.0</v>
      </c>
      <c r="G8" s="494" t="s">
        <v>3593</v>
      </c>
      <c r="H8" s="496">
        <v>44993.0</v>
      </c>
      <c r="I8" s="497"/>
      <c r="J8" s="497"/>
      <c r="K8" s="498"/>
      <c r="L8" s="498"/>
      <c r="M8" s="498"/>
      <c r="N8" s="498"/>
      <c r="O8" s="498"/>
      <c r="P8" s="498"/>
      <c r="Q8" s="498"/>
      <c r="R8" s="498"/>
      <c r="S8" s="498"/>
      <c r="T8" s="493"/>
      <c r="U8" s="493"/>
      <c r="V8" s="493"/>
      <c r="W8" s="493"/>
      <c r="X8" s="493"/>
      <c r="Y8" s="493"/>
      <c r="Z8" s="493"/>
    </row>
    <row r="9" ht="15.75" customHeight="1">
      <c r="A9" s="494" t="s">
        <v>3599</v>
      </c>
      <c r="B9" s="499" t="s">
        <v>3600</v>
      </c>
      <c r="C9" s="494" t="s">
        <v>3601</v>
      </c>
      <c r="D9" s="494" t="s">
        <v>3447</v>
      </c>
      <c r="E9" s="494" t="s">
        <v>3592</v>
      </c>
      <c r="F9" s="495">
        <v>1.0</v>
      </c>
      <c r="G9" s="494" t="s">
        <v>3593</v>
      </c>
      <c r="H9" s="496">
        <v>44993.0</v>
      </c>
      <c r="I9" s="497"/>
      <c r="J9" s="497"/>
      <c r="K9" s="498"/>
      <c r="L9" s="498"/>
      <c r="M9" s="498"/>
      <c r="N9" s="498"/>
      <c r="O9" s="498"/>
      <c r="P9" s="498"/>
      <c r="Q9" s="498"/>
      <c r="R9" s="498"/>
      <c r="S9" s="498"/>
      <c r="T9" s="493"/>
      <c r="U9" s="493"/>
      <c r="V9" s="493"/>
      <c r="W9" s="493"/>
      <c r="X9" s="493"/>
      <c r="Y9" s="493"/>
      <c r="Z9" s="493"/>
    </row>
    <row r="10" ht="15.75" customHeight="1">
      <c r="A10" s="494" t="s">
        <v>3599</v>
      </c>
      <c r="B10" s="494" t="s">
        <v>3602</v>
      </c>
      <c r="C10" s="494" t="s">
        <v>3601</v>
      </c>
      <c r="D10" s="494" t="s">
        <v>3447</v>
      </c>
      <c r="E10" s="494" t="s">
        <v>3592</v>
      </c>
      <c r="F10" s="495">
        <v>1.0</v>
      </c>
      <c r="G10" s="494" t="s">
        <v>3593</v>
      </c>
      <c r="H10" s="496">
        <v>44993.0</v>
      </c>
      <c r="I10" s="497"/>
      <c r="J10" s="497"/>
      <c r="K10" s="498"/>
      <c r="L10" s="498"/>
      <c r="M10" s="498"/>
      <c r="N10" s="498"/>
      <c r="O10" s="498"/>
      <c r="P10" s="498"/>
      <c r="Q10" s="498"/>
      <c r="R10" s="498"/>
      <c r="S10" s="498"/>
      <c r="T10" s="493"/>
      <c r="U10" s="493"/>
      <c r="V10" s="493"/>
      <c r="W10" s="493"/>
      <c r="X10" s="493"/>
      <c r="Y10" s="493"/>
      <c r="Z10" s="493"/>
    </row>
    <row r="11" ht="15.75" customHeight="1">
      <c r="A11" s="494" t="s">
        <v>3599</v>
      </c>
      <c r="B11" s="494" t="s">
        <v>3603</v>
      </c>
      <c r="C11" s="494" t="s">
        <v>3604</v>
      </c>
      <c r="D11" s="494" t="s">
        <v>3447</v>
      </c>
      <c r="E11" s="494" t="s">
        <v>3592</v>
      </c>
      <c r="F11" s="495">
        <v>1.0</v>
      </c>
      <c r="G11" s="494" t="s">
        <v>3593</v>
      </c>
      <c r="H11" s="496">
        <v>44993.0</v>
      </c>
      <c r="I11" s="497"/>
      <c r="J11" s="497"/>
      <c r="K11" s="498"/>
      <c r="L11" s="498"/>
      <c r="M11" s="498"/>
      <c r="N11" s="498"/>
      <c r="O11" s="498"/>
      <c r="P11" s="498"/>
      <c r="Q11" s="498"/>
      <c r="R11" s="498"/>
      <c r="S11" s="498"/>
      <c r="T11" s="493"/>
      <c r="U11" s="493"/>
      <c r="V11" s="493"/>
      <c r="W11" s="493"/>
      <c r="X11" s="493"/>
      <c r="Y11" s="493"/>
      <c r="Z11" s="493"/>
    </row>
    <row r="12" ht="15.75" customHeight="1">
      <c r="A12" s="494" t="s">
        <v>3599</v>
      </c>
      <c r="B12" s="494" t="s">
        <v>3605</v>
      </c>
      <c r="C12" s="494" t="s">
        <v>3601</v>
      </c>
      <c r="D12" s="494" t="s">
        <v>3447</v>
      </c>
      <c r="E12" s="494" t="s">
        <v>3592</v>
      </c>
      <c r="F12" s="495">
        <v>1.0</v>
      </c>
      <c r="G12" s="494" t="s">
        <v>3593</v>
      </c>
      <c r="H12" s="496">
        <v>44993.0</v>
      </c>
      <c r="I12" s="497"/>
      <c r="J12" s="497"/>
      <c r="K12" s="498"/>
      <c r="L12" s="498"/>
      <c r="M12" s="498"/>
      <c r="N12" s="498"/>
      <c r="O12" s="498"/>
      <c r="P12" s="498"/>
      <c r="Q12" s="498"/>
      <c r="R12" s="498"/>
      <c r="S12" s="498"/>
      <c r="T12" s="493"/>
      <c r="U12" s="493"/>
      <c r="V12" s="493"/>
      <c r="W12" s="493"/>
      <c r="X12" s="493"/>
      <c r="Y12" s="493"/>
      <c r="Z12" s="493"/>
    </row>
    <row r="13" ht="15.75" customHeight="1">
      <c r="A13" s="494" t="s">
        <v>3599</v>
      </c>
      <c r="B13" s="494" t="s">
        <v>3600</v>
      </c>
      <c r="C13" s="494" t="s">
        <v>3604</v>
      </c>
      <c r="D13" s="494" t="s">
        <v>3447</v>
      </c>
      <c r="E13" s="494" t="s">
        <v>3592</v>
      </c>
      <c r="F13" s="495">
        <v>1.0</v>
      </c>
      <c r="G13" s="494" t="s">
        <v>3593</v>
      </c>
      <c r="H13" s="496">
        <v>44993.0</v>
      </c>
      <c r="I13" s="497"/>
      <c r="J13" s="497"/>
      <c r="K13" s="498"/>
      <c r="L13" s="498"/>
      <c r="M13" s="498"/>
      <c r="N13" s="498"/>
      <c r="O13" s="498"/>
      <c r="P13" s="498"/>
      <c r="Q13" s="498"/>
      <c r="R13" s="498"/>
      <c r="S13" s="498"/>
      <c r="T13" s="493"/>
      <c r="U13" s="493"/>
      <c r="V13" s="493"/>
      <c r="W13" s="493"/>
      <c r="X13" s="493"/>
      <c r="Y13" s="493"/>
      <c r="Z13" s="493"/>
    </row>
    <row r="14" ht="15.75" customHeight="1">
      <c r="A14" s="494" t="s">
        <v>3599</v>
      </c>
      <c r="B14" s="494" t="s">
        <v>3606</v>
      </c>
      <c r="C14" s="494" t="s">
        <v>3604</v>
      </c>
      <c r="D14" s="494" t="s">
        <v>3447</v>
      </c>
      <c r="E14" s="494" t="s">
        <v>3592</v>
      </c>
      <c r="F14" s="495">
        <v>1.0</v>
      </c>
      <c r="G14" s="494" t="s">
        <v>3593</v>
      </c>
      <c r="H14" s="496">
        <v>44993.0</v>
      </c>
      <c r="I14" s="497"/>
      <c r="J14" s="497"/>
      <c r="K14" s="498"/>
      <c r="L14" s="498"/>
      <c r="M14" s="498"/>
      <c r="N14" s="498"/>
      <c r="O14" s="498"/>
      <c r="P14" s="498"/>
      <c r="Q14" s="498"/>
      <c r="R14" s="498"/>
      <c r="S14" s="498"/>
      <c r="T14" s="493"/>
      <c r="U14" s="493"/>
      <c r="V14" s="493"/>
      <c r="W14" s="493"/>
      <c r="X14" s="493"/>
      <c r="Y14" s="493"/>
      <c r="Z14" s="493"/>
    </row>
    <row r="15" ht="15.75" customHeight="1">
      <c r="A15" s="494" t="s">
        <v>3607</v>
      </c>
      <c r="B15" s="500" t="s">
        <v>3606</v>
      </c>
      <c r="C15" s="494"/>
      <c r="D15" s="494"/>
      <c r="E15" s="494" t="s">
        <v>3592</v>
      </c>
      <c r="F15" s="495">
        <v>2.0</v>
      </c>
      <c r="G15" s="494" t="s">
        <v>3593</v>
      </c>
      <c r="H15" s="496">
        <v>44993.0</v>
      </c>
      <c r="I15" s="497"/>
      <c r="J15" s="497"/>
      <c r="K15" s="498"/>
      <c r="L15" s="498"/>
      <c r="M15" s="498"/>
      <c r="N15" s="498"/>
      <c r="O15" s="498"/>
      <c r="P15" s="498"/>
      <c r="Q15" s="498"/>
      <c r="R15" s="498"/>
      <c r="S15" s="498"/>
      <c r="T15" s="493"/>
      <c r="U15" s="493"/>
      <c r="V15" s="493"/>
      <c r="W15" s="493"/>
      <c r="X15" s="493"/>
      <c r="Y15" s="493"/>
      <c r="Z15" s="493"/>
    </row>
    <row r="16" ht="15.75" customHeight="1">
      <c r="A16" s="494" t="s">
        <v>3607</v>
      </c>
      <c r="B16" s="494" t="s">
        <v>3608</v>
      </c>
      <c r="C16" s="494"/>
      <c r="D16" s="494"/>
      <c r="E16" s="494" t="s">
        <v>3592</v>
      </c>
      <c r="F16" s="495">
        <v>2.0</v>
      </c>
      <c r="G16" s="494" t="s">
        <v>3593</v>
      </c>
      <c r="H16" s="496">
        <v>44993.0</v>
      </c>
      <c r="I16" s="497"/>
      <c r="J16" s="497"/>
      <c r="K16" s="498"/>
      <c r="L16" s="498"/>
      <c r="M16" s="498"/>
      <c r="N16" s="498"/>
      <c r="O16" s="498"/>
      <c r="P16" s="498"/>
      <c r="Q16" s="498"/>
      <c r="R16" s="498"/>
      <c r="S16" s="498"/>
      <c r="T16" s="493"/>
      <c r="U16" s="493"/>
      <c r="V16" s="493"/>
      <c r="W16" s="493"/>
      <c r="X16" s="493"/>
      <c r="Y16" s="493"/>
      <c r="Z16" s="493"/>
    </row>
    <row r="17" ht="15.75" customHeight="1">
      <c r="A17" s="494" t="s">
        <v>3607</v>
      </c>
      <c r="B17" s="494" t="s">
        <v>3609</v>
      </c>
      <c r="C17" s="494"/>
      <c r="D17" s="494" t="s">
        <v>3447</v>
      </c>
      <c r="E17" s="494" t="s">
        <v>3592</v>
      </c>
      <c r="F17" s="495">
        <v>2.0</v>
      </c>
      <c r="G17" s="494" t="s">
        <v>3593</v>
      </c>
      <c r="H17" s="496">
        <v>44993.0</v>
      </c>
      <c r="I17" s="497"/>
      <c r="J17" s="497"/>
      <c r="K17" s="498"/>
      <c r="L17" s="498"/>
      <c r="M17" s="498"/>
      <c r="N17" s="498"/>
      <c r="O17" s="498"/>
      <c r="P17" s="498"/>
      <c r="Q17" s="498"/>
      <c r="R17" s="498"/>
      <c r="S17" s="498"/>
      <c r="T17" s="493"/>
      <c r="U17" s="493"/>
      <c r="V17" s="493"/>
      <c r="W17" s="493"/>
      <c r="X17" s="493"/>
      <c r="Y17" s="493"/>
      <c r="Z17" s="493"/>
    </row>
    <row r="18" ht="15.75" customHeight="1">
      <c r="A18" s="494" t="s">
        <v>3607</v>
      </c>
      <c r="B18" s="494" t="s">
        <v>3602</v>
      </c>
      <c r="C18" s="494"/>
      <c r="D18" s="494" t="s">
        <v>3447</v>
      </c>
      <c r="E18" s="494" t="s">
        <v>3592</v>
      </c>
      <c r="F18" s="495">
        <v>1.0</v>
      </c>
      <c r="G18" s="494" t="s">
        <v>3593</v>
      </c>
      <c r="H18" s="496">
        <v>44993.0</v>
      </c>
      <c r="I18" s="497"/>
      <c r="J18" s="497"/>
      <c r="K18" s="498"/>
      <c r="L18" s="498"/>
      <c r="M18" s="498"/>
      <c r="N18" s="498"/>
      <c r="O18" s="498"/>
      <c r="P18" s="498"/>
      <c r="Q18" s="498"/>
      <c r="R18" s="498"/>
      <c r="S18" s="498"/>
      <c r="T18" s="493"/>
      <c r="U18" s="493"/>
      <c r="V18" s="493"/>
      <c r="W18" s="493"/>
      <c r="X18" s="493"/>
      <c r="Y18" s="493"/>
      <c r="Z18" s="493"/>
    </row>
    <row r="19" ht="15.75" customHeight="1">
      <c r="A19" s="494" t="s">
        <v>3607</v>
      </c>
      <c r="B19" s="494" t="s">
        <v>3605</v>
      </c>
      <c r="C19" s="494"/>
      <c r="D19" s="494" t="s">
        <v>3447</v>
      </c>
      <c r="E19" s="494" t="s">
        <v>3592</v>
      </c>
      <c r="F19" s="495">
        <v>2.0</v>
      </c>
      <c r="G19" s="494" t="s">
        <v>3593</v>
      </c>
      <c r="H19" s="496">
        <v>44993.0</v>
      </c>
      <c r="I19" s="497"/>
      <c r="J19" s="497"/>
      <c r="K19" s="498"/>
      <c r="L19" s="498"/>
      <c r="M19" s="498"/>
      <c r="N19" s="498"/>
      <c r="O19" s="498"/>
      <c r="P19" s="498"/>
      <c r="Q19" s="498"/>
      <c r="R19" s="498"/>
      <c r="S19" s="498"/>
      <c r="T19" s="493"/>
      <c r="U19" s="493"/>
      <c r="V19" s="493"/>
      <c r="W19" s="493"/>
      <c r="X19" s="493"/>
      <c r="Y19" s="493"/>
      <c r="Z19" s="493"/>
    </row>
    <row r="20" ht="15.75" customHeight="1">
      <c r="A20" s="494" t="s">
        <v>3607</v>
      </c>
      <c r="B20" s="494" t="s">
        <v>3610</v>
      </c>
      <c r="C20" s="494"/>
      <c r="D20" s="494" t="s">
        <v>3447</v>
      </c>
      <c r="E20" s="494" t="s">
        <v>3592</v>
      </c>
      <c r="F20" s="495">
        <v>2.0</v>
      </c>
      <c r="G20" s="494" t="s">
        <v>3593</v>
      </c>
      <c r="H20" s="496">
        <v>44993.0</v>
      </c>
      <c r="I20" s="497"/>
      <c r="J20" s="497"/>
      <c r="K20" s="498"/>
      <c r="L20" s="498"/>
      <c r="M20" s="498"/>
      <c r="N20" s="498"/>
      <c r="O20" s="498"/>
      <c r="P20" s="498"/>
      <c r="Q20" s="498"/>
      <c r="R20" s="498"/>
      <c r="S20" s="498"/>
      <c r="T20" s="493"/>
      <c r="U20" s="493"/>
      <c r="V20" s="493"/>
      <c r="W20" s="493"/>
      <c r="X20" s="493"/>
      <c r="Y20" s="493"/>
      <c r="Z20" s="493"/>
    </row>
    <row r="21" ht="15.75" customHeight="1">
      <c r="A21" s="494" t="s">
        <v>3607</v>
      </c>
      <c r="B21" s="499" t="s">
        <v>3611</v>
      </c>
      <c r="C21" s="494"/>
      <c r="D21" s="494" t="s">
        <v>3447</v>
      </c>
      <c r="E21" s="494" t="s">
        <v>3592</v>
      </c>
      <c r="F21" s="495">
        <v>1.0</v>
      </c>
      <c r="G21" s="494" t="s">
        <v>3593</v>
      </c>
      <c r="H21" s="496">
        <v>44993.0</v>
      </c>
      <c r="I21" s="497"/>
      <c r="J21" s="497"/>
      <c r="K21" s="498"/>
      <c r="L21" s="498"/>
      <c r="M21" s="498"/>
      <c r="N21" s="498"/>
      <c r="O21" s="498"/>
      <c r="P21" s="498"/>
      <c r="Q21" s="498"/>
      <c r="R21" s="498"/>
      <c r="S21" s="498"/>
      <c r="T21" s="493"/>
      <c r="U21" s="493"/>
      <c r="V21" s="493"/>
      <c r="W21" s="493"/>
      <c r="X21" s="493"/>
      <c r="Y21" s="493"/>
      <c r="Z21" s="493"/>
    </row>
    <row r="22" ht="15.75" customHeight="1">
      <c r="A22" s="494" t="s">
        <v>3607</v>
      </c>
      <c r="B22" s="494">
        <v>24.0</v>
      </c>
      <c r="C22" s="494"/>
      <c r="D22" s="494" t="s">
        <v>3447</v>
      </c>
      <c r="E22" s="494" t="s">
        <v>3592</v>
      </c>
      <c r="F22" s="495">
        <v>1.0</v>
      </c>
      <c r="G22" s="494" t="s">
        <v>3593</v>
      </c>
      <c r="H22" s="496">
        <v>44993.0</v>
      </c>
      <c r="I22" s="497"/>
      <c r="J22" s="497"/>
      <c r="K22" s="498"/>
      <c r="L22" s="498"/>
      <c r="M22" s="498"/>
      <c r="N22" s="498"/>
      <c r="O22" s="498"/>
      <c r="P22" s="498"/>
      <c r="Q22" s="498"/>
      <c r="R22" s="498"/>
      <c r="S22" s="498"/>
      <c r="T22" s="493"/>
      <c r="U22" s="493"/>
      <c r="V22" s="493"/>
      <c r="W22" s="493"/>
      <c r="X22" s="493"/>
      <c r="Y22" s="493"/>
      <c r="Z22" s="493"/>
    </row>
    <row r="23" ht="15.75" customHeight="1">
      <c r="A23" s="494" t="s">
        <v>3612</v>
      </c>
      <c r="B23" s="494" t="s">
        <v>3601</v>
      </c>
      <c r="C23" s="494"/>
      <c r="D23" s="494" t="s">
        <v>3447</v>
      </c>
      <c r="E23" s="494" t="s">
        <v>3592</v>
      </c>
      <c r="F23" s="495">
        <v>2.0</v>
      </c>
      <c r="G23" s="494" t="s">
        <v>3593</v>
      </c>
      <c r="H23" s="496">
        <v>44993.0</v>
      </c>
      <c r="I23" s="497"/>
      <c r="J23" s="497"/>
      <c r="K23" s="498"/>
      <c r="L23" s="498"/>
      <c r="M23" s="498"/>
      <c r="N23" s="498"/>
      <c r="O23" s="498"/>
      <c r="P23" s="498"/>
      <c r="Q23" s="498"/>
      <c r="R23" s="498"/>
      <c r="S23" s="498"/>
      <c r="T23" s="493"/>
      <c r="U23" s="493"/>
      <c r="V23" s="493"/>
      <c r="W23" s="493"/>
      <c r="X23" s="493"/>
      <c r="Y23" s="493"/>
      <c r="Z23" s="493"/>
    </row>
    <row r="24" ht="15.75" customHeight="1">
      <c r="A24" s="494" t="s">
        <v>3612</v>
      </c>
      <c r="B24" s="494" t="s">
        <v>3613</v>
      </c>
      <c r="C24" s="494"/>
      <c r="D24" s="494" t="s">
        <v>3447</v>
      </c>
      <c r="E24" s="494" t="s">
        <v>3592</v>
      </c>
      <c r="F24" s="495">
        <v>2.0</v>
      </c>
      <c r="G24" s="494" t="s">
        <v>3593</v>
      </c>
      <c r="H24" s="496">
        <v>44993.0</v>
      </c>
      <c r="I24" s="497"/>
      <c r="J24" s="497"/>
      <c r="K24" s="498"/>
      <c r="L24" s="498"/>
      <c r="M24" s="498"/>
      <c r="N24" s="498"/>
      <c r="O24" s="498"/>
      <c r="P24" s="498"/>
      <c r="Q24" s="498"/>
      <c r="R24" s="498"/>
      <c r="S24" s="498"/>
      <c r="T24" s="493"/>
      <c r="U24" s="493"/>
      <c r="V24" s="493"/>
      <c r="W24" s="493"/>
      <c r="X24" s="493"/>
      <c r="Y24" s="493"/>
      <c r="Z24" s="493"/>
    </row>
    <row r="25" ht="15.75" customHeight="1">
      <c r="A25" s="494" t="s">
        <v>3614</v>
      </c>
      <c r="B25" s="494" t="s">
        <v>3604</v>
      </c>
      <c r="C25" s="494"/>
      <c r="D25" s="494" t="s">
        <v>3447</v>
      </c>
      <c r="E25" s="494" t="s">
        <v>3592</v>
      </c>
      <c r="F25" s="495">
        <v>2.0</v>
      </c>
      <c r="G25" s="494" t="s">
        <v>3593</v>
      </c>
      <c r="H25" s="496">
        <v>44993.0</v>
      </c>
      <c r="I25" s="497"/>
      <c r="J25" s="497"/>
      <c r="K25" s="498"/>
      <c r="L25" s="498"/>
      <c r="M25" s="498"/>
      <c r="N25" s="498"/>
      <c r="O25" s="498"/>
      <c r="P25" s="498"/>
      <c r="Q25" s="498"/>
      <c r="R25" s="498"/>
      <c r="S25" s="498"/>
      <c r="T25" s="493"/>
      <c r="U25" s="493"/>
      <c r="V25" s="493"/>
      <c r="W25" s="493"/>
      <c r="X25" s="493"/>
      <c r="Y25" s="493"/>
      <c r="Z25" s="493"/>
    </row>
    <row r="26" ht="15.75" customHeight="1">
      <c r="A26" s="494" t="s">
        <v>3615</v>
      </c>
      <c r="B26" s="494" t="s">
        <v>3601</v>
      </c>
      <c r="C26" s="494"/>
      <c r="D26" s="494" t="s">
        <v>3447</v>
      </c>
      <c r="E26" s="494" t="s">
        <v>3592</v>
      </c>
      <c r="F26" s="495">
        <v>2.0</v>
      </c>
      <c r="G26" s="494" t="s">
        <v>3593</v>
      </c>
      <c r="H26" s="496">
        <v>44993.0</v>
      </c>
      <c r="I26" s="497"/>
      <c r="J26" s="497"/>
      <c r="K26" s="498"/>
      <c r="L26" s="498"/>
      <c r="M26" s="498"/>
      <c r="N26" s="498"/>
      <c r="O26" s="498"/>
      <c r="P26" s="498"/>
      <c r="Q26" s="498"/>
      <c r="R26" s="498"/>
      <c r="S26" s="498"/>
      <c r="T26" s="493"/>
      <c r="U26" s="493"/>
      <c r="V26" s="493"/>
      <c r="W26" s="493"/>
      <c r="X26" s="493"/>
      <c r="Y26" s="493"/>
      <c r="Z26" s="493"/>
    </row>
    <row r="27" ht="15.75" customHeight="1">
      <c r="A27" s="494" t="s">
        <v>3615</v>
      </c>
      <c r="B27" s="494" t="s">
        <v>3613</v>
      </c>
      <c r="C27" s="494"/>
      <c r="D27" s="494" t="s">
        <v>3447</v>
      </c>
      <c r="E27" s="494" t="s">
        <v>3592</v>
      </c>
      <c r="F27" s="495">
        <v>2.0</v>
      </c>
      <c r="G27" s="494" t="s">
        <v>3593</v>
      </c>
      <c r="H27" s="496">
        <v>44993.0</v>
      </c>
      <c r="I27" s="497"/>
      <c r="J27" s="497"/>
      <c r="K27" s="498"/>
      <c r="L27" s="498"/>
      <c r="M27" s="498"/>
      <c r="N27" s="498"/>
      <c r="O27" s="498"/>
      <c r="P27" s="498"/>
      <c r="Q27" s="498"/>
      <c r="R27" s="498"/>
      <c r="S27" s="498"/>
      <c r="T27" s="493"/>
      <c r="U27" s="493"/>
      <c r="V27" s="493"/>
      <c r="W27" s="493"/>
      <c r="X27" s="493"/>
      <c r="Y27" s="493"/>
      <c r="Z27" s="493"/>
    </row>
    <row r="28" ht="15.75" customHeight="1">
      <c r="A28" s="494" t="s">
        <v>3615</v>
      </c>
      <c r="B28" s="494" t="s">
        <v>3604</v>
      </c>
      <c r="C28" s="494"/>
      <c r="D28" s="494" t="s">
        <v>3447</v>
      </c>
      <c r="E28" s="494" t="s">
        <v>3592</v>
      </c>
      <c r="F28" s="495">
        <v>2.0</v>
      </c>
      <c r="G28" s="494" t="s">
        <v>3593</v>
      </c>
      <c r="H28" s="496">
        <v>44993.0</v>
      </c>
      <c r="I28" s="497"/>
      <c r="J28" s="497"/>
      <c r="K28" s="498"/>
      <c r="L28" s="498"/>
      <c r="M28" s="498"/>
      <c r="N28" s="498"/>
      <c r="O28" s="498"/>
      <c r="P28" s="498"/>
      <c r="Q28" s="498"/>
      <c r="R28" s="498"/>
      <c r="S28" s="498"/>
      <c r="T28" s="493"/>
      <c r="U28" s="493"/>
      <c r="V28" s="493"/>
      <c r="W28" s="493"/>
      <c r="X28" s="493"/>
      <c r="Y28" s="493"/>
      <c r="Z28" s="493"/>
    </row>
    <row r="29" ht="30.75" customHeight="1">
      <c r="A29" s="494" t="s">
        <v>3616</v>
      </c>
      <c r="B29" s="494" t="s">
        <v>3617</v>
      </c>
      <c r="C29" s="494"/>
      <c r="D29" s="494" t="s">
        <v>3447</v>
      </c>
      <c r="E29" s="494" t="s">
        <v>3592</v>
      </c>
      <c r="F29" s="495">
        <v>1.0</v>
      </c>
      <c r="G29" s="494" t="s">
        <v>3593</v>
      </c>
      <c r="H29" s="496">
        <v>44993.0</v>
      </c>
      <c r="I29" s="497"/>
      <c r="J29" s="497"/>
      <c r="K29" s="498"/>
      <c r="L29" s="498"/>
      <c r="M29" s="498"/>
      <c r="N29" s="498"/>
      <c r="O29" s="498"/>
      <c r="P29" s="498"/>
      <c r="Q29" s="498"/>
      <c r="R29" s="498"/>
      <c r="S29" s="498"/>
      <c r="T29" s="493"/>
      <c r="U29" s="493"/>
      <c r="V29" s="493"/>
      <c r="W29" s="493"/>
      <c r="X29" s="493"/>
      <c r="Y29" s="493"/>
      <c r="Z29" s="493"/>
    </row>
    <row r="30" ht="12.75" customHeight="1">
      <c r="A30" s="494" t="s">
        <v>3616</v>
      </c>
      <c r="B30" s="494" t="s">
        <v>3618</v>
      </c>
      <c r="C30" s="494"/>
      <c r="D30" s="494" t="s">
        <v>3447</v>
      </c>
      <c r="E30" s="494" t="s">
        <v>3592</v>
      </c>
      <c r="F30" s="495">
        <v>1.0</v>
      </c>
      <c r="G30" s="494" t="s">
        <v>3593</v>
      </c>
      <c r="H30" s="496">
        <v>44993.0</v>
      </c>
      <c r="I30" s="497"/>
      <c r="J30" s="497"/>
      <c r="K30" s="4"/>
      <c r="L30" s="4"/>
      <c r="M30" s="4"/>
      <c r="N30" s="4"/>
      <c r="O30" s="4"/>
      <c r="P30" s="4"/>
      <c r="Q30" s="4"/>
      <c r="R30" s="4"/>
      <c r="S30" s="4"/>
      <c r="T30" s="4"/>
      <c r="U30" s="4"/>
      <c r="V30" s="4"/>
      <c r="W30" s="4"/>
      <c r="X30" s="4"/>
      <c r="Y30" s="4"/>
      <c r="Z30" s="4"/>
    </row>
    <row r="31" ht="12.75" customHeight="1">
      <c r="A31" s="494" t="s">
        <v>3619</v>
      </c>
      <c r="B31" s="494" t="s">
        <v>3601</v>
      </c>
      <c r="C31" s="494"/>
      <c r="D31" s="494" t="s">
        <v>3447</v>
      </c>
      <c r="E31" s="494" t="s">
        <v>3592</v>
      </c>
      <c r="F31" s="495">
        <v>1.0</v>
      </c>
      <c r="G31" s="494" t="s">
        <v>3593</v>
      </c>
      <c r="H31" s="496">
        <v>44993.0</v>
      </c>
      <c r="I31" s="497"/>
      <c r="J31" s="497"/>
      <c r="K31" s="4"/>
      <c r="L31" s="4"/>
      <c r="M31" s="4"/>
      <c r="N31" s="4"/>
      <c r="O31" s="4"/>
      <c r="P31" s="4"/>
      <c r="Q31" s="4"/>
      <c r="R31" s="4"/>
      <c r="S31" s="4"/>
      <c r="T31" s="4"/>
      <c r="U31" s="4"/>
      <c r="V31" s="4"/>
      <c r="W31" s="4"/>
      <c r="X31" s="4"/>
      <c r="Y31" s="4"/>
      <c r="Z31" s="4"/>
    </row>
    <row r="32" ht="12.75" customHeight="1">
      <c r="A32" s="494" t="s">
        <v>3619</v>
      </c>
      <c r="B32" s="494" t="s">
        <v>3613</v>
      </c>
      <c r="C32" s="494"/>
      <c r="D32" s="494"/>
      <c r="E32" s="494" t="s">
        <v>3592</v>
      </c>
      <c r="F32" s="495">
        <v>1.0</v>
      </c>
      <c r="G32" s="494" t="s">
        <v>3593</v>
      </c>
      <c r="H32" s="496">
        <v>44993.0</v>
      </c>
      <c r="I32" s="497"/>
      <c r="J32" s="497"/>
      <c r="K32" s="4"/>
      <c r="L32" s="4"/>
      <c r="M32" s="4"/>
      <c r="N32" s="4"/>
      <c r="O32" s="4"/>
      <c r="P32" s="4"/>
      <c r="Q32" s="4"/>
      <c r="R32" s="4"/>
      <c r="S32" s="4"/>
      <c r="T32" s="4"/>
      <c r="U32" s="4"/>
      <c r="V32" s="4"/>
      <c r="W32" s="4"/>
      <c r="X32" s="4"/>
      <c r="Y32" s="4"/>
      <c r="Z32" s="4"/>
    </row>
    <row r="33" ht="12.75" customHeight="1">
      <c r="A33" s="494" t="s">
        <v>3619</v>
      </c>
      <c r="B33" s="494" t="s">
        <v>3604</v>
      </c>
      <c r="C33" s="494"/>
      <c r="D33" s="494" t="s">
        <v>3447</v>
      </c>
      <c r="E33" s="494" t="s">
        <v>3592</v>
      </c>
      <c r="F33" s="495">
        <v>1.0</v>
      </c>
      <c r="G33" s="494" t="s">
        <v>3593</v>
      </c>
      <c r="H33" s="496">
        <v>44993.0</v>
      </c>
      <c r="I33" s="497"/>
      <c r="J33" s="497"/>
      <c r="K33" s="4"/>
      <c r="L33" s="4"/>
      <c r="M33" s="4"/>
      <c r="N33" s="4"/>
      <c r="O33" s="4"/>
      <c r="P33" s="4"/>
      <c r="Q33" s="4"/>
      <c r="R33" s="4"/>
      <c r="S33" s="4"/>
      <c r="T33" s="4"/>
      <c r="U33" s="4"/>
      <c r="V33" s="4"/>
      <c r="W33" s="4"/>
      <c r="X33" s="4"/>
      <c r="Y33" s="4"/>
      <c r="Z33" s="4"/>
    </row>
    <row r="34" ht="12.75" customHeight="1">
      <c r="A34" s="494" t="s">
        <v>3620</v>
      </c>
      <c r="B34" s="494"/>
      <c r="C34" s="494"/>
      <c r="D34" s="494" t="s">
        <v>3447</v>
      </c>
      <c r="E34" s="494" t="s">
        <v>3592</v>
      </c>
      <c r="F34" s="495">
        <v>1.0</v>
      </c>
      <c r="G34" s="494" t="s">
        <v>3593</v>
      </c>
      <c r="H34" s="496">
        <v>44993.0</v>
      </c>
      <c r="I34" s="497"/>
      <c r="J34" s="497"/>
      <c r="K34" s="4"/>
      <c r="L34" s="4"/>
      <c r="M34" s="4"/>
      <c r="N34" s="4"/>
      <c r="O34" s="4"/>
      <c r="P34" s="4"/>
      <c r="Q34" s="4"/>
      <c r="R34" s="4"/>
      <c r="S34" s="4"/>
      <c r="T34" s="4"/>
      <c r="U34" s="4"/>
      <c r="V34" s="4"/>
      <c r="W34" s="4"/>
      <c r="X34" s="4"/>
      <c r="Y34" s="4"/>
      <c r="Z34" s="4"/>
    </row>
    <row r="35" ht="12.75" customHeight="1">
      <c r="A35" s="494" t="s">
        <v>3621</v>
      </c>
      <c r="B35" s="494" t="s">
        <v>3622</v>
      </c>
      <c r="C35" s="494"/>
      <c r="D35" s="494" t="s">
        <v>3447</v>
      </c>
      <c r="E35" s="494" t="s">
        <v>3592</v>
      </c>
      <c r="F35" s="495">
        <v>1.0</v>
      </c>
      <c r="G35" s="494" t="s">
        <v>3593</v>
      </c>
      <c r="H35" s="496">
        <v>44993.0</v>
      </c>
      <c r="I35" s="497"/>
      <c r="J35" s="497"/>
      <c r="K35" s="4"/>
      <c r="L35" s="4"/>
      <c r="M35" s="4"/>
      <c r="N35" s="4"/>
      <c r="O35" s="4"/>
      <c r="P35" s="4"/>
      <c r="Q35" s="4"/>
      <c r="R35" s="4"/>
      <c r="S35" s="4"/>
      <c r="T35" s="4"/>
      <c r="U35" s="4"/>
      <c r="V35" s="4"/>
      <c r="W35" s="4"/>
      <c r="X35" s="4"/>
      <c r="Y35" s="4"/>
      <c r="Z35" s="4"/>
    </row>
    <row r="36" ht="12.75" customHeight="1">
      <c r="A36" s="494" t="s">
        <v>3623</v>
      </c>
      <c r="B36" s="494"/>
      <c r="C36" s="494"/>
      <c r="D36" s="494" t="s">
        <v>3447</v>
      </c>
      <c r="E36" s="494" t="s">
        <v>3592</v>
      </c>
      <c r="F36" s="495">
        <v>2.0</v>
      </c>
      <c r="G36" s="494" t="s">
        <v>3593</v>
      </c>
      <c r="H36" s="496">
        <v>44993.0</v>
      </c>
      <c r="I36" s="497"/>
      <c r="J36" s="497"/>
      <c r="K36" s="4"/>
      <c r="L36" s="4"/>
      <c r="M36" s="4"/>
      <c r="N36" s="4"/>
      <c r="O36" s="4"/>
      <c r="P36" s="4"/>
      <c r="Q36" s="4"/>
      <c r="R36" s="4"/>
      <c r="S36" s="4"/>
      <c r="T36" s="4"/>
      <c r="U36" s="4"/>
      <c r="V36" s="4"/>
      <c r="W36" s="4"/>
      <c r="X36" s="4"/>
      <c r="Y36" s="4"/>
      <c r="Z36" s="4"/>
    </row>
    <row r="37" ht="12.75" customHeight="1">
      <c r="A37" s="494" t="s">
        <v>3624</v>
      </c>
      <c r="B37" s="494" t="s">
        <v>3601</v>
      </c>
      <c r="C37" s="494"/>
      <c r="D37" s="494" t="s">
        <v>3447</v>
      </c>
      <c r="E37" s="494" t="s">
        <v>3592</v>
      </c>
      <c r="F37" s="495">
        <v>2.0</v>
      </c>
      <c r="G37" s="494" t="s">
        <v>3593</v>
      </c>
      <c r="H37" s="496">
        <v>44993.0</v>
      </c>
      <c r="I37" s="497"/>
      <c r="J37" s="497"/>
      <c r="K37" s="4"/>
      <c r="L37" s="4"/>
      <c r="M37" s="4"/>
      <c r="N37" s="4"/>
      <c r="O37" s="4"/>
      <c r="P37" s="4"/>
      <c r="Q37" s="4"/>
      <c r="R37" s="4"/>
      <c r="S37" s="4"/>
      <c r="T37" s="4"/>
      <c r="U37" s="4"/>
      <c r="V37" s="4"/>
      <c r="W37" s="4"/>
      <c r="X37" s="4"/>
      <c r="Y37" s="4"/>
      <c r="Z37" s="4"/>
    </row>
    <row r="38" ht="12.75" customHeight="1">
      <c r="A38" s="494" t="s">
        <v>3625</v>
      </c>
      <c r="B38" s="494"/>
      <c r="C38" s="494"/>
      <c r="D38" s="494" t="s">
        <v>3447</v>
      </c>
      <c r="E38" s="494" t="s">
        <v>3592</v>
      </c>
      <c r="F38" s="495">
        <v>1.0</v>
      </c>
      <c r="G38" s="494" t="s">
        <v>3593</v>
      </c>
      <c r="H38" s="496">
        <v>44993.0</v>
      </c>
      <c r="I38" s="497"/>
      <c r="J38" s="497"/>
      <c r="K38" s="4"/>
      <c r="L38" s="4"/>
      <c r="M38" s="4"/>
      <c r="N38" s="4"/>
      <c r="O38" s="4"/>
      <c r="P38" s="4"/>
      <c r="Q38" s="4"/>
      <c r="R38" s="4"/>
      <c r="S38" s="4"/>
      <c r="T38" s="4"/>
      <c r="U38" s="4"/>
      <c r="V38" s="4"/>
      <c r="W38" s="4"/>
      <c r="X38" s="4"/>
      <c r="Y38" s="4"/>
      <c r="Z38" s="4"/>
    </row>
    <row r="39" ht="12.75" customHeight="1">
      <c r="A39" s="494" t="s">
        <v>3626</v>
      </c>
      <c r="B39" s="494"/>
      <c r="C39" s="494"/>
      <c r="D39" s="494" t="s">
        <v>3447</v>
      </c>
      <c r="E39" s="494"/>
      <c r="F39" s="495">
        <v>1.0</v>
      </c>
      <c r="G39" s="494" t="s">
        <v>3593</v>
      </c>
      <c r="H39" s="496">
        <v>44993.0</v>
      </c>
      <c r="I39" s="497"/>
      <c r="J39" s="497"/>
      <c r="K39" s="4"/>
      <c r="L39" s="4"/>
      <c r="M39" s="4"/>
      <c r="N39" s="4"/>
      <c r="O39" s="4"/>
      <c r="P39" s="4"/>
      <c r="Q39" s="4"/>
      <c r="R39" s="4"/>
      <c r="S39" s="4"/>
      <c r="T39" s="4"/>
      <c r="U39" s="4"/>
      <c r="V39" s="4"/>
      <c r="W39" s="4"/>
      <c r="X39" s="4"/>
      <c r="Y39" s="4"/>
      <c r="Z39" s="4"/>
    </row>
    <row r="40" ht="12.75" customHeight="1">
      <c r="A40" s="494" t="s">
        <v>3627</v>
      </c>
      <c r="B40" s="494"/>
      <c r="C40" s="494"/>
      <c r="D40" s="494" t="s">
        <v>3447</v>
      </c>
      <c r="E40" s="494"/>
      <c r="F40" s="495">
        <v>1.0</v>
      </c>
      <c r="G40" s="494" t="s">
        <v>3593</v>
      </c>
      <c r="H40" s="496">
        <v>44993.0</v>
      </c>
      <c r="I40" s="497"/>
      <c r="J40" s="497"/>
      <c r="K40" s="4"/>
      <c r="L40" s="4"/>
      <c r="M40" s="4"/>
      <c r="N40" s="4"/>
      <c r="O40" s="4"/>
      <c r="P40" s="4"/>
      <c r="Q40" s="4"/>
      <c r="R40" s="4"/>
      <c r="S40" s="4"/>
      <c r="T40" s="4"/>
      <c r="U40" s="4"/>
      <c r="V40" s="4"/>
      <c r="W40" s="4"/>
      <c r="X40" s="4"/>
      <c r="Y40" s="4"/>
      <c r="Z40" s="4"/>
    </row>
    <row r="41" ht="12.75" customHeight="1">
      <c r="A41" s="494" t="s">
        <v>3627</v>
      </c>
      <c r="B41" s="494" t="s">
        <v>3628</v>
      </c>
      <c r="C41" s="494"/>
      <c r="D41" s="494" t="s">
        <v>3447</v>
      </c>
      <c r="E41" s="494"/>
      <c r="F41" s="495">
        <v>1.0</v>
      </c>
      <c r="G41" s="494" t="s">
        <v>3593</v>
      </c>
      <c r="H41" s="496">
        <v>44993.0</v>
      </c>
      <c r="I41" s="497"/>
      <c r="J41" s="497"/>
      <c r="K41" s="4"/>
      <c r="L41" s="4"/>
      <c r="M41" s="4"/>
      <c r="N41" s="4"/>
      <c r="O41" s="4"/>
      <c r="P41" s="4"/>
      <c r="Q41" s="4"/>
      <c r="R41" s="4"/>
      <c r="S41" s="4"/>
      <c r="T41" s="4"/>
      <c r="U41" s="4"/>
      <c r="V41" s="4"/>
      <c r="W41" s="4"/>
      <c r="X41" s="4"/>
      <c r="Y41" s="4"/>
      <c r="Z41" s="4"/>
    </row>
    <row r="42" ht="12.75" customHeight="1">
      <c r="A42" s="494" t="s">
        <v>3629</v>
      </c>
      <c r="B42" s="494"/>
      <c r="C42" s="494"/>
      <c r="D42" s="494" t="s">
        <v>3447</v>
      </c>
      <c r="E42" s="494"/>
      <c r="F42" s="495">
        <v>1.0</v>
      </c>
      <c r="G42" s="494" t="s">
        <v>3593</v>
      </c>
      <c r="H42" s="496">
        <v>44993.0</v>
      </c>
      <c r="I42" s="497"/>
      <c r="J42" s="497"/>
      <c r="K42" s="4"/>
      <c r="L42" s="4"/>
      <c r="M42" s="4"/>
      <c r="N42" s="4"/>
      <c r="O42" s="4"/>
      <c r="P42" s="4"/>
      <c r="Q42" s="4"/>
      <c r="R42" s="4"/>
      <c r="S42" s="4"/>
      <c r="T42" s="4"/>
      <c r="U42" s="4"/>
      <c r="V42" s="4"/>
      <c r="W42" s="4"/>
      <c r="X42" s="4"/>
      <c r="Y42" s="4"/>
      <c r="Z42" s="4"/>
    </row>
    <row r="43" ht="12.75" customHeight="1">
      <c r="A43" s="494" t="s">
        <v>3630</v>
      </c>
      <c r="B43" s="494"/>
      <c r="C43" s="494"/>
      <c r="D43" s="494" t="s">
        <v>3447</v>
      </c>
      <c r="E43" s="494" t="s">
        <v>3592</v>
      </c>
      <c r="F43" s="495">
        <v>2.0</v>
      </c>
      <c r="G43" s="494" t="s">
        <v>3593</v>
      </c>
      <c r="H43" s="496">
        <v>44993.0</v>
      </c>
      <c r="I43" s="497"/>
      <c r="J43" s="497"/>
      <c r="K43" s="4"/>
      <c r="L43" s="4"/>
      <c r="M43" s="4"/>
      <c r="N43" s="4"/>
      <c r="O43" s="4"/>
      <c r="P43" s="4"/>
      <c r="Q43" s="4"/>
      <c r="R43" s="4"/>
      <c r="S43" s="4"/>
      <c r="T43" s="4"/>
      <c r="U43" s="4"/>
      <c r="V43" s="4"/>
      <c r="W43" s="4"/>
      <c r="X43" s="4"/>
      <c r="Y43" s="4"/>
      <c r="Z43" s="4"/>
    </row>
    <row r="44" ht="12.75" customHeight="1">
      <c r="A44" s="494" t="s">
        <v>3631</v>
      </c>
      <c r="B44" s="494" t="s">
        <v>3632</v>
      </c>
      <c r="C44" s="494"/>
      <c r="D44" s="494" t="s">
        <v>3447</v>
      </c>
      <c r="E44" s="494" t="s">
        <v>3592</v>
      </c>
      <c r="F44" s="495">
        <v>1.0</v>
      </c>
      <c r="G44" s="494" t="s">
        <v>3593</v>
      </c>
      <c r="H44" s="496">
        <v>44993.0</v>
      </c>
      <c r="I44" s="497"/>
      <c r="J44" s="497"/>
      <c r="K44" s="4"/>
      <c r="L44" s="4"/>
      <c r="M44" s="4"/>
      <c r="N44" s="4"/>
      <c r="O44" s="4"/>
      <c r="P44" s="4"/>
      <c r="Q44" s="4"/>
      <c r="R44" s="4"/>
      <c r="S44" s="4"/>
      <c r="T44" s="4"/>
      <c r="U44" s="4"/>
      <c r="V44" s="4"/>
      <c r="W44" s="4"/>
      <c r="X44" s="4"/>
      <c r="Y44" s="4"/>
      <c r="Z44" s="4"/>
    </row>
    <row r="45" ht="12.75" customHeight="1">
      <c r="A45" s="494" t="s">
        <v>3633</v>
      </c>
      <c r="B45" s="494"/>
      <c r="C45" s="494"/>
      <c r="D45" s="494" t="s">
        <v>3447</v>
      </c>
      <c r="E45" s="494" t="s">
        <v>3592</v>
      </c>
      <c r="F45" s="495">
        <v>1.0</v>
      </c>
      <c r="G45" s="494" t="s">
        <v>3593</v>
      </c>
      <c r="H45" s="496">
        <v>44993.0</v>
      </c>
      <c r="I45" s="497"/>
      <c r="J45" s="497"/>
      <c r="K45" s="4"/>
      <c r="L45" s="4"/>
      <c r="M45" s="4"/>
      <c r="N45" s="4"/>
      <c r="O45" s="4"/>
      <c r="P45" s="4"/>
      <c r="Q45" s="4"/>
      <c r="R45" s="4"/>
      <c r="S45" s="4"/>
      <c r="T45" s="4"/>
      <c r="U45" s="4"/>
      <c r="V45" s="4"/>
      <c r="W45" s="4"/>
      <c r="X45" s="4"/>
      <c r="Y45" s="4"/>
      <c r="Z45" s="4"/>
    </row>
    <row r="46" ht="12.75" customHeight="1">
      <c r="A46" s="494" t="s">
        <v>3631</v>
      </c>
      <c r="B46" s="494" t="s">
        <v>3634</v>
      </c>
      <c r="C46" s="494"/>
      <c r="D46" s="494" t="s">
        <v>3447</v>
      </c>
      <c r="E46" s="494" t="s">
        <v>3592</v>
      </c>
      <c r="F46" s="495">
        <v>1.0</v>
      </c>
      <c r="G46" s="494" t="s">
        <v>3593</v>
      </c>
      <c r="H46" s="496">
        <v>44993.0</v>
      </c>
      <c r="I46" s="497"/>
      <c r="J46" s="497"/>
      <c r="K46" s="4"/>
      <c r="L46" s="4"/>
      <c r="M46" s="4"/>
      <c r="N46" s="4"/>
      <c r="O46" s="4"/>
      <c r="P46" s="4"/>
      <c r="Q46" s="4"/>
      <c r="R46" s="4"/>
      <c r="S46" s="4"/>
      <c r="T46" s="4"/>
      <c r="U46" s="4"/>
      <c r="V46" s="4"/>
      <c r="W46" s="4"/>
      <c r="X46" s="4"/>
      <c r="Y46" s="4"/>
      <c r="Z46" s="4"/>
    </row>
    <row r="47" ht="12.75" customHeight="1">
      <c r="A47" s="494" t="s">
        <v>3635</v>
      </c>
      <c r="B47" s="494"/>
      <c r="C47" s="494"/>
      <c r="D47" s="494" t="s">
        <v>3447</v>
      </c>
      <c r="E47" s="494" t="s">
        <v>3592</v>
      </c>
      <c r="F47" s="495">
        <v>1.0</v>
      </c>
      <c r="G47" s="494" t="s">
        <v>3593</v>
      </c>
      <c r="H47" s="496">
        <v>44993.0</v>
      </c>
      <c r="I47" s="497"/>
      <c r="J47" s="497"/>
      <c r="K47" s="4"/>
      <c r="L47" s="4"/>
      <c r="M47" s="4"/>
      <c r="N47" s="4"/>
      <c r="O47" s="4"/>
      <c r="P47" s="4"/>
      <c r="Q47" s="4"/>
      <c r="R47" s="4"/>
      <c r="S47" s="4"/>
      <c r="T47" s="4"/>
      <c r="U47" s="4"/>
      <c r="V47" s="4"/>
      <c r="W47" s="4"/>
      <c r="X47" s="4"/>
      <c r="Y47" s="4"/>
      <c r="Z47" s="4"/>
    </row>
    <row r="48" ht="12.75" customHeight="1">
      <c r="A48" s="494" t="s">
        <v>3636</v>
      </c>
      <c r="B48" s="494"/>
      <c r="C48" s="494"/>
      <c r="D48" s="494"/>
      <c r="E48" s="494"/>
      <c r="F48" s="495">
        <v>1.0</v>
      </c>
      <c r="G48" s="494" t="s">
        <v>3593</v>
      </c>
      <c r="H48" s="496">
        <v>44993.0</v>
      </c>
      <c r="I48" s="497"/>
      <c r="J48" s="497"/>
      <c r="K48" s="4"/>
      <c r="L48" s="4"/>
      <c r="M48" s="4"/>
      <c r="N48" s="4"/>
      <c r="O48" s="4"/>
      <c r="P48" s="4"/>
      <c r="Q48" s="4"/>
      <c r="R48" s="4"/>
      <c r="S48" s="4"/>
      <c r="T48" s="4"/>
      <c r="U48" s="4"/>
      <c r="V48" s="4"/>
      <c r="W48" s="4"/>
      <c r="X48" s="4"/>
      <c r="Y48" s="4"/>
      <c r="Z48" s="4"/>
    </row>
    <row r="49" ht="12.75" customHeight="1">
      <c r="A49" s="494" t="s">
        <v>3637</v>
      </c>
      <c r="B49" s="494"/>
      <c r="C49" s="494"/>
      <c r="D49" s="494" t="s">
        <v>3447</v>
      </c>
      <c r="E49" s="494" t="s">
        <v>3592</v>
      </c>
      <c r="F49" s="495">
        <v>1.0</v>
      </c>
      <c r="G49" s="494" t="s">
        <v>3593</v>
      </c>
      <c r="H49" s="496">
        <v>44993.0</v>
      </c>
      <c r="I49" s="497"/>
      <c r="J49" s="497"/>
      <c r="K49" s="4"/>
      <c r="L49" s="4"/>
      <c r="M49" s="4"/>
      <c r="N49" s="4"/>
      <c r="O49" s="4"/>
      <c r="P49" s="4"/>
      <c r="Q49" s="4"/>
      <c r="R49" s="4"/>
      <c r="S49" s="4"/>
      <c r="T49" s="4"/>
      <c r="U49" s="4"/>
      <c r="V49" s="4"/>
      <c r="W49" s="4"/>
      <c r="X49" s="4"/>
      <c r="Y49" s="4"/>
      <c r="Z49" s="4"/>
    </row>
    <row r="50" ht="12.75" customHeight="1">
      <c r="A50" s="494" t="s">
        <v>3638</v>
      </c>
      <c r="B50" s="494"/>
      <c r="C50" s="494"/>
      <c r="D50" s="494" t="s">
        <v>3447</v>
      </c>
      <c r="E50" s="494" t="s">
        <v>3592</v>
      </c>
      <c r="F50" s="495">
        <v>1.0</v>
      </c>
      <c r="G50" s="494" t="s">
        <v>3593</v>
      </c>
      <c r="H50" s="496">
        <v>44993.0</v>
      </c>
      <c r="I50" s="497"/>
      <c r="J50" s="497"/>
      <c r="K50" s="4"/>
      <c r="L50" s="4"/>
      <c r="M50" s="4"/>
      <c r="N50" s="4"/>
      <c r="O50" s="4"/>
      <c r="P50" s="4"/>
      <c r="Q50" s="4"/>
      <c r="R50" s="4"/>
      <c r="S50" s="4"/>
      <c r="T50" s="4"/>
      <c r="U50" s="4"/>
      <c r="V50" s="4"/>
      <c r="W50" s="4"/>
      <c r="X50" s="4"/>
      <c r="Y50" s="4"/>
      <c r="Z50" s="4"/>
    </row>
    <row r="51" ht="12.75" customHeight="1">
      <c r="A51" s="494" t="s">
        <v>3639</v>
      </c>
      <c r="B51" s="494" t="s">
        <v>3640</v>
      </c>
      <c r="C51" s="494"/>
      <c r="D51" s="494" t="s">
        <v>3447</v>
      </c>
      <c r="E51" s="494" t="s">
        <v>3592</v>
      </c>
      <c r="F51" s="495">
        <v>2.0</v>
      </c>
      <c r="G51" s="494" t="s">
        <v>3593</v>
      </c>
      <c r="H51" s="496">
        <v>44993.0</v>
      </c>
      <c r="I51" s="497"/>
      <c r="J51" s="497"/>
      <c r="K51" s="4"/>
      <c r="L51" s="4"/>
      <c r="M51" s="4"/>
      <c r="N51" s="4"/>
      <c r="O51" s="4"/>
      <c r="P51" s="4"/>
      <c r="Q51" s="4"/>
      <c r="R51" s="4"/>
      <c r="S51" s="4"/>
      <c r="T51" s="4"/>
      <c r="U51" s="4"/>
      <c r="V51" s="4"/>
      <c r="W51" s="4"/>
      <c r="X51" s="4"/>
      <c r="Y51" s="4"/>
      <c r="Z51" s="4"/>
    </row>
    <row r="52" ht="12.75" customHeight="1">
      <c r="A52" s="494" t="s">
        <v>3639</v>
      </c>
      <c r="B52" s="494" t="s">
        <v>3641</v>
      </c>
      <c r="C52" s="494"/>
      <c r="D52" s="494" t="s">
        <v>3447</v>
      </c>
      <c r="E52" s="494" t="s">
        <v>3592</v>
      </c>
      <c r="F52" s="495">
        <v>1.0</v>
      </c>
      <c r="G52" s="494" t="s">
        <v>3593</v>
      </c>
      <c r="H52" s="496">
        <v>44993.0</v>
      </c>
      <c r="I52" s="497"/>
      <c r="J52" s="497"/>
      <c r="K52" s="4"/>
      <c r="L52" s="4"/>
      <c r="M52" s="4"/>
      <c r="N52" s="4"/>
      <c r="O52" s="4"/>
      <c r="P52" s="4"/>
      <c r="Q52" s="4"/>
      <c r="R52" s="4"/>
      <c r="S52" s="4"/>
      <c r="T52" s="4"/>
      <c r="U52" s="4"/>
      <c r="V52" s="4"/>
      <c r="W52" s="4"/>
      <c r="X52" s="4"/>
      <c r="Y52" s="4"/>
      <c r="Z52" s="4"/>
    </row>
    <row r="53" ht="12.75" customHeight="1">
      <c r="A53" s="494" t="s">
        <v>3642</v>
      </c>
      <c r="B53" s="494" t="s">
        <v>3643</v>
      </c>
      <c r="C53" s="494"/>
      <c r="D53" s="494" t="s">
        <v>3447</v>
      </c>
      <c r="E53" s="494"/>
      <c r="F53" s="495">
        <v>1.0</v>
      </c>
      <c r="G53" s="494" t="s">
        <v>3593</v>
      </c>
      <c r="H53" s="496">
        <v>44993.0</v>
      </c>
      <c r="I53" s="497"/>
      <c r="J53" s="497"/>
      <c r="K53" s="4"/>
      <c r="L53" s="4"/>
      <c r="M53" s="4"/>
      <c r="N53" s="4"/>
      <c r="O53" s="4"/>
      <c r="P53" s="4"/>
      <c r="Q53" s="4"/>
      <c r="R53" s="4"/>
      <c r="S53" s="4"/>
      <c r="T53" s="4"/>
      <c r="U53" s="4"/>
      <c r="V53" s="4"/>
      <c r="W53" s="4"/>
      <c r="X53" s="4"/>
      <c r="Y53" s="4"/>
      <c r="Z53" s="4"/>
    </row>
    <row r="54" ht="12.75" customHeight="1">
      <c r="A54" s="494" t="s">
        <v>3644</v>
      </c>
      <c r="B54" s="494"/>
      <c r="C54" s="494"/>
      <c r="D54" s="494" t="s">
        <v>3447</v>
      </c>
      <c r="E54" s="494" t="s">
        <v>3592</v>
      </c>
      <c r="F54" s="495">
        <v>1.0</v>
      </c>
      <c r="G54" s="494" t="s">
        <v>3593</v>
      </c>
      <c r="H54" s="496">
        <v>44993.0</v>
      </c>
      <c r="I54" s="497"/>
      <c r="J54" s="497"/>
      <c r="K54" s="4"/>
      <c r="L54" s="4"/>
      <c r="M54" s="4"/>
      <c r="N54" s="4"/>
      <c r="O54" s="4"/>
      <c r="P54" s="4"/>
      <c r="Q54" s="4"/>
      <c r="R54" s="4"/>
      <c r="S54" s="4"/>
      <c r="T54" s="4"/>
      <c r="U54" s="4"/>
      <c r="V54" s="4"/>
      <c r="W54" s="4"/>
      <c r="X54" s="4"/>
      <c r="Y54" s="4"/>
      <c r="Z54" s="4"/>
    </row>
    <row r="55" ht="12.75" customHeight="1">
      <c r="A55" s="494"/>
      <c r="B55" s="494"/>
      <c r="C55" s="494"/>
      <c r="D55" s="494"/>
      <c r="E55" s="494"/>
      <c r="F55" s="495"/>
      <c r="G55" s="494"/>
      <c r="H55" s="496"/>
      <c r="I55" s="497"/>
      <c r="J55" s="497"/>
      <c r="K55" s="4"/>
      <c r="L55" s="4"/>
      <c r="M55" s="4"/>
      <c r="N55" s="4"/>
      <c r="O55" s="4"/>
      <c r="P55" s="4"/>
      <c r="Q55" s="4"/>
      <c r="R55" s="4"/>
      <c r="S55" s="4"/>
      <c r="T55" s="4"/>
      <c r="U55" s="4"/>
      <c r="V55" s="4"/>
      <c r="W55" s="4"/>
      <c r="X55" s="4"/>
      <c r="Y55" s="4"/>
      <c r="Z55" s="4"/>
    </row>
    <row r="56" ht="12.75" customHeight="1">
      <c r="A56" s="494"/>
      <c r="B56" s="494"/>
      <c r="C56" s="494"/>
      <c r="D56" s="494"/>
      <c r="E56" s="494"/>
      <c r="F56" s="495"/>
      <c r="G56" s="494"/>
      <c r="H56" s="496"/>
      <c r="I56" s="497"/>
      <c r="J56" s="497"/>
      <c r="K56" s="4"/>
      <c r="L56" s="4"/>
      <c r="M56" s="4"/>
      <c r="N56" s="4"/>
      <c r="O56" s="4"/>
      <c r="P56" s="4"/>
      <c r="Q56" s="4"/>
      <c r="R56" s="4"/>
      <c r="S56" s="4"/>
      <c r="T56" s="4"/>
      <c r="U56" s="4"/>
      <c r="V56" s="4"/>
      <c r="W56" s="4"/>
      <c r="X56" s="4"/>
      <c r="Y56" s="4"/>
      <c r="Z56" s="4"/>
    </row>
    <row r="57" ht="12.75" customHeight="1">
      <c r="A57" s="494"/>
      <c r="B57" s="494"/>
      <c r="C57" s="494"/>
      <c r="D57" s="494"/>
      <c r="E57" s="494"/>
      <c r="F57" s="495"/>
      <c r="G57" s="494"/>
      <c r="H57" s="496"/>
      <c r="I57" s="497"/>
      <c r="J57" s="497"/>
      <c r="K57" s="4"/>
      <c r="L57" s="4"/>
      <c r="M57" s="4"/>
      <c r="N57" s="4"/>
      <c r="O57" s="4"/>
      <c r="P57" s="4"/>
      <c r="Q57" s="4"/>
      <c r="R57" s="4"/>
      <c r="S57" s="4"/>
      <c r="T57" s="4"/>
      <c r="U57" s="4"/>
      <c r="V57" s="4"/>
      <c r="W57" s="4"/>
      <c r="X57" s="4"/>
      <c r="Y57" s="4"/>
      <c r="Z57" s="4"/>
    </row>
    <row r="58" ht="12.75" customHeight="1">
      <c r="A58" s="494"/>
      <c r="B58" s="494"/>
      <c r="C58" s="494"/>
      <c r="D58" s="494"/>
      <c r="E58" s="494"/>
      <c r="F58" s="495"/>
      <c r="G58" s="494"/>
      <c r="H58" s="496"/>
      <c r="I58" s="497"/>
      <c r="J58" s="497"/>
      <c r="K58" s="4"/>
      <c r="L58" s="4"/>
      <c r="M58" s="4"/>
      <c r="N58" s="4"/>
      <c r="O58" s="4"/>
      <c r="P58" s="4"/>
      <c r="Q58" s="4"/>
      <c r="R58" s="4"/>
      <c r="S58" s="4"/>
      <c r="T58" s="4"/>
      <c r="U58" s="4"/>
      <c r="V58" s="4"/>
      <c r="W58" s="4"/>
      <c r="X58" s="4"/>
      <c r="Y58" s="4"/>
      <c r="Z58" s="4"/>
    </row>
    <row r="59" ht="12.75" customHeight="1">
      <c r="A59" s="494"/>
      <c r="B59" s="494"/>
      <c r="C59" s="494"/>
      <c r="D59" s="494"/>
      <c r="E59" s="494"/>
      <c r="F59" s="495"/>
      <c r="G59" s="494"/>
      <c r="H59" s="496"/>
      <c r="I59" s="497"/>
      <c r="J59" s="497"/>
      <c r="K59" s="4"/>
      <c r="L59" s="4"/>
      <c r="M59" s="4"/>
      <c r="N59" s="4"/>
      <c r="O59" s="4"/>
      <c r="P59" s="4"/>
      <c r="Q59" s="4"/>
      <c r="R59" s="4"/>
      <c r="S59" s="4"/>
      <c r="T59" s="4"/>
      <c r="U59" s="4"/>
      <c r="V59" s="4"/>
      <c r="W59" s="4"/>
      <c r="X59" s="4"/>
      <c r="Y59" s="4"/>
      <c r="Z59" s="4"/>
    </row>
    <row r="60" ht="12.75" customHeight="1">
      <c r="A60" s="494"/>
      <c r="B60" s="494"/>
      <c r="C60" s="494"/>
      <c r="D60" s="494"/>
      <c r="E60" s="494"/>
      <c r="F60" s="495"/>
      <c r="G60" s="494"/>
      <c r="H60" s="496"/>
      <c r="I60" s="497"/>
      <c r="J60" s="497"/>
      <c r="K60" s="4"/>
      <c r="L60" s="4"/>
      <c r="M60" s="4"/>
      <c r="N60" s="4"/>
      <c r="O60" s="4"/>
      <c r="P60" s="4"/>
      <c r="Q60" s="4"/>
      <c r="R60" s="4"/>
      <c r="S60" s="4"/>
      <c r="T60" s="4"/>
      <c r="U60" s="4"/>
      <c r="V60" s="4"/>
      <c r="W60" s="4"/>
      <c r="X60" s="4"/>
      <c r="Y60" s="4"/>
      <c r="Z60" s="4"/>
    </row>
    <row r="61" ht="12.75" customHeight="1">
      <c r="A61" s="494"/>
      <c r="B61" s="494"/>
      <c r="C61" s="494"/>
      <c r="D61" s="494"/>
      <c r="E61" s="494"/>
      <c r="F61" s="495"/>
      <c r="G61" s="494"/>
      <c r="H61" s="496"/>
      <c r="I61" s="497"/>
      <c r="J61" s="497"/>
      <c r="K61" s="4"/>
      <c r="L61" s="4"/>
      <c r="M61" s="4"/>
      <c r="N61" s="4"/>
      <c r="O61" s="4"/>
      <c r="P61" s="4"/>
      <c r="Q61" s="4"/>
      <c r="R61" s="4"/>
      <c r="S61" s="4"/>
      <c r="T61" s="4"/>
      <c r="U61" s="4"/>
      <c r="V61" s="4"/>
      <c r="W61" s="4"/>
      <c r="X61" s="4"/>
      <c r="Y61" s="4"/>
      <c r="Z61" s="4"/>
    </row>
    <row r="62" ht="12.75" customHeight="1">
      <c r="A62" s="494"/>
      <c r="B62" s="494"/>
      <c r="C62" s="494"/>
      <c r="D62" s="494"/>
      <c r="E62" s="494"/>
      <c r="F62" s="495"/>
      <c r="G62" s="494"/>
      <c r="H62" s="496"/>
      <c r="I62" s="497"/>
      <c r="J62" s="497"/>
      <c r="K62" s="4"/>
      <c r="L62" s="4"/>
      <c r="M62" s="4"/>
      <c r="N62" s="4"/>
      <c r="O62" s="4"/>
      <c r="P62" s="4"/>
      <c r="Q62" s="4"/>
      <c r="R62" s="4"/>
      <c r="S62" s="4"/>
      <c r="T62" s="4"/>
      <c r="U62" s="4"/>
      <c r="V62" s="4"/>
      <c r="W62" s="4"/>
      <c r="X62" s="4"/>
      <c r="Y62" s="4"/>
      <c r="Z62" s="4"/>
    </row>
    <row r="63" ht="12.75" customHeight="1">
      <c r="A63" s="494"/>
      <c r="B63" s="494"/>
      <c r="C63" s="494"/>
      <c r="D63" s="494"/>
      <c r="E63" s="494"/>
      <c r="F63" s="495"/>
      <c r="G63" s="494"/>
      <c r="H63" s="496"/>
      <c r="I63" s="497"/>
      <c r="J63" s="497"/>
      <c r="K63" s="4"/>
      <c r="L63" s="4"/>
      <c r="M63" s="4"/>
      <c r="N63" s="4"/>
      <c r="O63" s="4"/>
      <c r="P63" s="4"/>
      <c r="Q63" s="4"/>
      <c r="R63" s="4"/>
      <c r="S63" s="4"/>
      <c r="T63" s="4"/>
      <c r="U63" s="4"/>
      <c r="V63" s="4"/>
      <c r="W63" s="4"/>
      <c r="X63" s="4"/>
      <c r="Y63" s="4"/>
      <c r="Z63" s="4"/>
    </row>
    <row r="64" ht="12.75" customHeight="1">
      <c r="A64" s="494"/>
      <c r="B64" s="494"/>
      <c r="C64" s="494"/>
      <c r="D64" s="494"/>
      <c r="E64" s="494"/>
      <c r="F64" s="495"/>
      <c r="G64" s="494"/>
      <c r="H64" s="496"/>
      <c r="I64" s="497"/>
      <c r="J64" s="497"/>
      <c r="K64" s="4"/>
      <c r="L64" s="4"/>
      <c r="M64" s="4"/>
      <c r="N64" s="4"/>
      <c r="O64" s="4"/>
      <c r="P64" s="4"/>
      <c r="Q64" s="4"/>
      <c r="R64" s="4"/>
      <c r="S64" s="4"/>
      <c r="T64" s="4"/>
      <c r="U64" s="4"/>
      <c r="V64" s="4"/>
      <c r="W64" s="4"/>
      <c r="X64" s="4"/>
      <c r="Y64" s="4"/>
      <c r="Z64" s="4"/>
    </row>
    <row r="65" ht="12.75" customHeight="1">
      <c r="A65" s="494"/>
      <c r="B65" s="494"/>
      <c r="C65" s="494"/>
      <c r="D65" s="494"/>
      <c r="E65" s="494"/>
      <c r="F65" s="495"/>
      <c r="G65" s="494"/>
      <c r="H65" s="496"/>
      <c r="I65" s="497"/>
      <c r="J65" s="497"/>
      <c r="K65" s="4"/>
      <c r="L65" s="4"/>
      <c r="M65" s="4"/>
      <c r="N65" s="4"/>
      <c r="O65" s="4"/>
      <c r="P65" s="4"/>
      <c r="Q65" s="4"/>
      <c r="R65" s="4"/>
      <c r="S65" s="4"/>
      <c r="T65" s="4"/>
      <c r="U65" s="4"/>
      <c r="V65" s="4"/>
      <c r="W65" s="4"/>
      <c r="X65" s="4"/>
      <c r="Y65" s="4"/>
      <c r="Z65" s="4"/>
    </row>
    <row r="66" ht="12.75" customHeight="1">
      <c r="A66" s="494"/>
      <c r="B66" s="494"/>
      <c r="C66" s="494"/>
      <c r="D66" s="494"/>
      <c r="E66" s="494"/>
      <c r="F66" s="495"/>
      <c r="G66" s="494"/>
      <c r="H66" s="496"/>
      <c r="I66" s="497"/>
      <c r="J66" s="497"/>
      <c r="K66" s="4"/>
      <c r="L66" s="4"/>
      <c r="M66" s="4"/>
      <c r="N66" s="4"/>
      <c r="O66" s="4"/>
      <c r="P66" s="4"/>
      <c r="Q66" s="4"/>
      <c r="R66" s="4"/>
      <c r="S66" s="4"/>
      <c r="T66" s="4"/>
      <c r="U66" s="4"/>
      <c r="V66" s="4"/>
      <c r="W66" s="4"/>
      <c r="X66" s="4"/>
      <c r="Y66" s="4"/>
      <c r="Z66" s="4"/>
    </row>
    <row r="67" ht="12.75" customHeight="1">
      <c r="A67" s="494"/>
      <c r="B67" s="494"/>
      <c r="C67" s="494"/>
      <c r="D67" s="494"/>
      <c r="E67" s="494"/>
      <c r="F67" s="495"/>
      <c r="G67" s="494"/>
      <c r="H67" s="496"/>
      <c r="I67" s="497"/>
      <c r="J67" s="497"/>
      <c r="K67" s="4"/>
      <c r="L67" s="4"/>
      <c r="M67" s="4"/>
      <c r="N67" s="4"/>
      <c r="O67" s="4"/>
      <c r="P67" s="4"/>
      <c r="Q67" s="4"/>
      <c r="R67" s="4"/>
      <c r="S67" s="4"/>
      <c r="T67" s="4"/>
      <c r="U67" s="4"/>
      <c r="V67" s="4"/>
      <c r="W67" s="4"/>
      <c r="X67" s="4"/>
      <c r="Y67" s="4"/>
      <c r="Z67" s="4"/>
    </row>
    <row r="68" ht="12.75" customHeight="1">
      <c r="A68" s="494"/>
      <c r="B68" s="494"/>
      <c r="C68" s="494"/>
      <c r="D68" s="494"/>
      <c r="E68" s="494"/>
      <c r="F68" s="495"/>
      <c r="G68" s="494"/>
      <c r="H68" s="496"/>
      <c r="I68" s="497"/>
      <c r="J68" s="497"/>
      <c r="K68" s="4"/>
      <c r="L68" s="4"/>
      <c r="M68" s="4"/>
      <c r="N68" s="4"/>
      <c r="O68" s="4"/>
      <c r="P68" s="4"/>
      <c r="Q68" s="4"/>
      <c r="R68" s="4"/>
      <c r="S68" s="4"/>
      <c r="T68" s="4"/>
      <c r="U68" s="4"/>
      <c r="V68" s="4"/>
      <c r="W68" s="4"/>
      <c r="X68" s="4"/>
      <c r="Y68" s="4"/>
      <c r="Z68" s="4"/>
    </row>
    <row r="69" ht="12.75" customHeight="1">
      <c r="A69" s="494"/>
      <c r="B69" s="494"/>
      <c r="C69" s="494"/>
      <c r="D69" s="494"/>
      <c r="E69" s="494"/>
      <c r="F69" s="495"/>
      <c r="G69" s="494"/>
      <c r="H69" s="496"/>
      <c r="I69" s="497"/>
      <c r="J69" s="497"/>
      <c r="K69" s="4"/>
      <c r="L69" s="4"/>
      <c r="M69" s="4"/>
      <c r="N69" s="4"/>
      <c r="O69" s="4"/>
      <c r="P69" s="4"/>
      <c r="Q69" s="4"/>
      <c r="R69" s="4"/>
      <c r="S69" s="4"/>
      <c r="T69" s="4"/>
      <c r="U69" s="4"/>
      <c r="V69" s="4"/>
      <c r="W69" s="4"/>
      <c r="X69" s="4"/>
      <c r="Y69" s="4"/>
      <c r="Z69" s="4"/>
    </row>
    <row r="70" ht="12.75" customHeight="1">
      <c r="A70" s="494"/>
      <c r="B70" s="494"/>
      <c r="C70" s="494"/>
      <c r="D70" s="494"/>
      <c r="E70" s="494"/>
      <c r="F70" s="495"/>
      <c r="G70" s="494"/>
      <c r="H70" s="496"/>
      <c r="I70" s="497"/>
      <c r="J70" s="497"/>
      <c r="K70" s="4"/>
      <c r="L70" s="4"/>
      <c r="M70" s="4"/>
      <c r="N70" s="4"/>
      <c r="O70" s="4"/>
      <c r="P70" s="4"/>
      <c r="Q70" s="4"/>
      <c r="R70" s="4"/>
      <c r="S70" s="4"/>
      <c r="T70" s="4"/>
      <c r="U70" s="4"/>
      <c r="V70" s="4"/>
      <c r="W70" s="4"/>
      <c r="X70" s="4"/>
      <c r="Y70" s="4"/>
      <c r="Z70" s="4"/>
    </row>
    <row r="71" ht="12.75" customHeight="1">
      <c r="A71" s="494"/>
      <c r="B71" s="494"/>
      <c r="C71" s="494"/>
      <c r="D71" s="494"/>
      <c r="E71" s="494"/>
      <c r="F71" s="495"/>
      <c r="G71" s="494"/>
      <c r="H71" s="496"/>
      <c r="I71" s="497"/>
      <c r="J71" s="497"/>
      <c r="K71" s="4"/>
      <c r="L71" s="4"/>
      <c r="M71" s="4"/>
      <c r="N71" s="4"/>
      <c r="O71" s="4"/>
      <c r="P71" s="4"/>
      <c r="Q71" s="4"/>
      <c r="R71" s="4"/>
      <c r="S71" s="4"/>
      <c r="T71" s="4"/>
      <c r="U71" s="4"/>
      <c r="V71" s="4"/>
      <c r="W71" s="4"/>
      <c r="X71" s="4"/>
      <c r="Y71" s="4"/>
      <c r="Z71" s="4"/>
    </row>
    <row r="72" ht="12.75" customHeight="1">
      <c r="A72" s="494"/>
      <c r="B72" s="494"/>
      <c r="C72" s="494"/>
      <c r="D72" s="494"/>
      <c r="E72" s="494"/>
      <c r="F72" s="495"/>
      <c r="G72" s="494"/>
      <c r="H72" s="496"/>
      <c r="I72" s="497"/>
      <c r="J72" s="497"/>
      <c r="K72" s="4"/>
      <c r="L72" s="4"/>
      <c r="M72" s="4"/>
      <c r="N72" s="4"/>
      <c r="O72" s="4"/>
      <c r="P72" s="4"/>
      <c r="Q72" s="4"/>
      <c r="R72" s="4"/>
      <c r="S72" s="4"/>
      <c r="T72" s="4"/>
      <c r="U72" s="4"/>
      <c r="V72" s="4"/>
      <c r="W72" s="4"/>
      <c r="X72" s="4"/>
      <c r="Y72" s="4"/>
      <c r="Z72" s="4"/>
    </row>
    <row r="73" ht="12.75" customHeight="1">
      <c r="A73" s="494"/>
      <c r="B73" s="494"/>
      <c r="C73" s="494"/>
      <c r="D73" s="494"/>
      <c r="E73" s="494"/>
      <c r="F73" s="495"/>
      <c r="G73" s="494"/>
      <c r="H73" s="496"/>
      <c r="I73" s="497"/>
      <c r="J73" s="497"/>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44" t="s">
        <v>3269</v>
      </c>
      <c r="B1" s="45"/>
      <c r="C1" s="45"/>
      <c r="D1" s="45"/>
      <c r="E1" s="45" t="s">
        <v>3270</v>
      </c>
      <c r="F1" s="46" t="s">
        <v>136</v>
      </c>
      <c r="G1" s="47"/>
      <c r="H1" s="48"/>
      <c r="I1" s="49" t="str">
        <f>VLOOKUP(F1,'Cadastro Estacoes'!A1:AB152,9,0)</f>
        <v>OPERACIONAL</v>
      </c>
      <c r="J1" s="50" t="str">
        <f>VLOOKUP(F1,'Cadastro Estacoes'!A1:AB152,10,0)</f>
        <v>Oceanografia Pier</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t="s">
        <v>3294</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3301</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3305</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HMPDMPIER01</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3645</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3646</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3340</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3342</v>
      </c>
      <c r="D65" s="152"/>
      <c r="E65" s="153"/>
      <c r="F65" s="209" t="s">
        <v>3343</v>
      </c>
      <c r="G65" s="181"/>
      <c r="H65" s="208"/>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3351</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3354</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3342</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3342</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3368</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HMPDMPIER01</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3377</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t="s">
        <v>3299</v>
      </c>
      <c r="J99" s="249" t="s">
        <v>3389</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3397</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259"/>
      <c r="B105" s="260"/>
      <c r="C105" s="261"/>
      <c r="D105" s="262" t="s">
        <v>3398</v>
      </c>
      <c r="E105" s="80"/>
      <c r="F105" s="262" t="s">
        <v>3399</v>
      </c>
      <c r="G105" s="80"/>
      <c r="H105" s="262" t="s">
        <v>3400</v>
      </c>
      <c r="I105" s="79"/>
      <c r="J105" s="105"/>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c r="E106" s="72"/>
      <c r="F106" s="265"/>
      <c r="G106" s="72"/>
      <c r="H106" s="265"/>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268"/>
      <c r="E111" s="80"/>
      <c r="F111" s="268"/>
      <c r="G111" s="80"/>
      <c r="H111" s="268"/>
      <c r="I111" s="79"/>
      <c r="J111" s="105"/>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271" t="s">
        <v>3401</v>
      </c>
      <c r="B112" s="47"/>
      <c r="C112" s="47"/>
      <c r="D112" s="47"/>
      <c r="E112" s="47"/>
      <c r="F112" s="47"/>
      <c r="G112" s="47"/>
      <c r="H112" s="47"/>
      <c r="I112" s="47"/>
      <c r="J112" s="91"/>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272"/>
      <c r="B113" s="273"/>
      <c r="C113" s="273"/>
      <c r="D113" s="273"/>
      <c r="E113" s="273"/>
      <c r="F113" s="273"/>
      <c r="G113" s="273"/>
      <c r="H113" s="273"/>
      <c r="I113" s="273"/>
      <c r="J113" s="274"/>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275" t="s">
        <v>3402</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276"/>
      <c r="B118" s="277"/>
      <c r="C118" s="277"/>
      <c r="D118" s="277"/>
      <c r="E118" s="277"/>
      <c r="F118" s="277"/>
      <c r="G118" s="277"/>
      <c r="H118" s="277"/>
      <c r="I118" s="277"/>
      <c r="J118" s="278"/>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279" t="s">
        <v>3403</v>
      </c>
      <c r="B119" s="71"/>
      <c r="C119" s="71"/>
      <c r="D119" s="71"/>
      <c r="E119" s="280"/>
      <c r="F119" s="281" t="s">
        <v>3404</v>
      </c>
      <c r="G119" s="281" t="s">
        <v>3405</v>
      </c>
      <c r="H119" s="282" t="s">
        <v>3406</v>
      </c>
      <c r="I119" s="71"/>
      <c r="J119" s="96"/>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283"/>
      <c r="B120" s="152"/>
      <c r="C120" s="152"/>
      <c r="D120" s="152"/>
      <c r="E120" s="153"/>
      <c r="F120" s="284"/>
      <c r="G120" s="284"/>
      <c r="H120" s="285"/>
      <c r="I120" s="152"/>
      <c r="J120" s="154"/>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283"/>
      <c r="B121" s="152"/>
      <c r="C121" s="152"/>
      <c r="D121" s="152"/>
      <c r="E121" s="153"/>
      <c r="F121" s="284"/>
      <c r="G121" s="284"/>
      <c r="H121" s="285"/>
      <c r="I121" s="152"/>
      <c r="J121" s="154"/>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283"/>
      <c r="B122" s="152"/>
      <c r="C122" s="152"/>
      <c r="D122" s="152"/>
      <c r="E122" s="153"/>
      <c r="F122" s="284"/>
      <c r="G122" s="284"/>
      <c r="H122" s="285"/>
      <c r="I122" s="152"/>
      <c r="J122" s="154"/>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283"/>
      <c r="B123" s="152"/>
      <c r="C123" s="152"/>
      <c r="D123" s="152"/>
      <c r="E123" s="153"/>
      <c r="F123" s="284"/>
      <c r="G123" s="284"/>
      <c r="H123" s="285"/>
      <c r="I123" s="152"/>
      <c r="J123" s="154"/>
      <c r="K123" s="51"/>
      <c r="L123" s="51"/>
      <c r="M123" s="51"/>
      <c r="N123" s="51"/>
      <c r="O123" s="51"/>
      <c r="P123" s="51"/>
      <c r="Q123" s="51"/>
      <c r="R123" s="51"/>
      <c r="S123" s="51"/>
      <c r="T123" s="51"/>
      <c r="U123" s="51"/>
      <c r="V123" s="51"/>
      <c r="W123" s="52" t="str">
        <f t="array" ref="W123">IFERROR(INDEX(Pendencias!$A$2:$O$209,SMALL(IF(Pendencias!$B$2:$B$209=$F$1,ROW(Pendencias!$B$2:$B$209)-1),ROW(A154)),1),"")</f>
        <v/>
      </c>
      <c r="X123" s="52" t="str">
        <f t="array" ref="X123">IFERROR(INDEX(Pendencias!$A$2:$O$209,SMALL(IF(Pendencias!$B$2:$B$209=$F$1,ROW(Pendencias!$B$2:$B$209)-1),ROW(A154)),3),"")</f>
        <v/>
      </c>
      <c r="Y123" s="53" t="str">
        <f t="array" ref="Y123">IFERROR(INDEX(Pendencias!$A$2:$O$209,SMALL(IF(Pendencias!$B$2:$B$209=$F$1,ROW(Pendencias!$B$2:$B$209)-1),ROW(A154)),4),"")</f>
        <v/>
      </c>
      <c r="Z123" s="54" t="str">
        <f t="array" ref="Z123">IFERROR(INDEX(Pendencias!$A$2:$O$209,SMALL(IF(Pendencias!$B$2:$B$209=$F$1,ROW(Pendencias!$B$2:$B$209)-1),ROW(A154)),7),"")</f>
        <v/>
      </c>
      <c r="AA123" s="51" t="str">
        <f t="array" ref="AA123">IF(IFERROR(INDEX(Pendencias!$A$2:$O$209,SMALL(IF(Pendencias!$B$2:$B$209=$F$1,ROW(Pendencias!$B$2:$B$209)-1),ROW(A154)),9),"")=0,"",IFERROR(INDEX(Pendencias!$A$2:$O$209,SMALL(IF(Pendencias!$B$2:$B$209=$F$1,ROW(Pendencias!$B$2:$B$209)-1),ROW(A154)),9),""))</f>
        <v/>
      </c>
    </row>
    <row r="124" ht="15.0" customHeight="1">
      <c r="A124" s="283"/>
      <c r="B124" s="152"/>
      <c r="C124" s="152"/>
      <c r="D124" s="152"/>
      <c r="E124" s="153"/>
      <c r="F124" s="284"/>
      <c r="G124" s="284"/>
      <c r="H124" s="285"/>
      <c r="I124" s="152"/>
      <c r="J124" s="154"/>
      <c r="K124" s="51"/>
      <c r="L124" s="51"/>
      <c r="M124" s="51"/>
      <c r="N124" s="51"/>
      <c r="O124" s="51"/>
      <c r="P124" s="51"/>
      <c r="Q124" s="51"/>
      <c r="R124" s="51"/>
      <c r="S124" s="51"/>
      <c r="T124" s="51"/>
      <c r="U124" s="51"/>
      <c r="V124" s="51"/>
      <c r="W124" s="52" t="str">
        <f t="array" ref="W124">IFERROR(INDEX(Pendencias!$A$2:$O$209,SMALL(IF(Pendencias!$B$2:$B$209=$F$1,ROW(Pendencias!$B$2:$B$209)-1),ROW(A155)),1),"")</f>
        <v/>
      </c>
      <c r="X124" s="52" t="str">
        <f t="array" ref="X124">IFERROR(INDEX(Pendencias!$A$2:$O$209,SMALL(IF(Pendencias!$B$2:$B$209=$F$1,ROW(Pendencias!$B$2:$B$209)-1),ROW(A155)),3),"")</f>
        <v/>
      </c>
      <c r="Y124" s="53" t="str">
        <f t="array" ref="Y124">IFERROR(INDEX(Pendencias!$A$2:$O$209,SMALL(IF(Pendencias!$B$2:$B$209=$F$1,ROW(Pendencias!$B$2:$B$209)-1),ROW(A155)),4),"")</f>
        <v/>
      </c>
      <c r="Z124" s="54" t="str">
        <f t="array" ref="Z124">IFERROR(INDEX(Pendencias!$A$2:$O$209,SMALL(IF(Pendencias!$B$2:$B$209=$F$1,ROW(Pendencias!$B$2:$B$209)-1),ROW(A155)),7),"")</f>
        <v/>
      </c>
      <c r="AA124" s="51" t="str">
        <f t="array" ref="AA124">IF(IFERROR(INDEX(Pendencias!$A$2:$O$209,SMALL(IF(Pendencias!$B$2:$B$209=$F$1,ROW(Pendencias!$B$2:$B$209)-1),ROW(A155)),9),"")=0,"",IFERROR(INDEX(Pendencias!$A$2:$O$209,SMALL(IF(Pendencias!$B$2:$B$209=$F$1,ROW(Pendencias!$B$2:$B$209)-1),ROW(A155)),9),""))</f>
        <v/>
      </c>
    </row>
    <row r="125" ht="15.0" customHeight="1">
      <c r="A125" s="283"/>
      <c r="B125" s="152"/>
      <c r="C125" s="152"/>
      <c r="D125" s="152"/>
      <c r="E125" s="153"/>
      <c r="F125" s="284"/>
      <c r="G125" s="284"/>
      <c r="H125" s="285"/>
      <c r="I125" s="152"/>
      <c r="J125" s="154"/>
      <c r="K125" s="51"/>
      <c r="L125" s="51"/>
      <c r="M125" s="51"/>
      <c r="N125" s="51"/>
      <c r="O125" s="51"/>
      <c r="P125" s="51"/>
      <c r="Q125" s="51"/>
      <c r="R125" s="51"/>
      <c r="S125" s="51"/>
      <c r="T125" s="51"/>
      <c r="U125" s="51"/>
      <c r="V125" s="51"/>
      <c r="W125" s="52" t="str">
        <f t="array" ref="W125">IFERROR(INDEX(Pendencias!$A$2:$O$209,SMALL(IF(Pendencias!$B$2:$B$209=$F$1,ROW(Pendencias!$B$2:$B$209)-1),ROW(A156)),1),"")</f>
        <v/>
      </c>
      <c r="X125" s="52" t="str">
        <f t="array" ref="X125">IFERROR(INDEX(Pendencias!$A$2:$O$209,SMALL(IF(Pendencias!$B$2:$B$209=$F$1,ROW(Pendencias!$B$2:$B$209)-1),ROW(A156)),3),"")</f>
        <v/>
      </c>
      <c r="Y125" s="53" t="str">
        <f t="array" ref="Y125">IFERROR(INDEX(Pendencias!$A$2:$O$209,SMALL(IF(Pendencias!$B$2:$B$209=$F$1,ROW(Pendencias!$B$2:$B$209)-1),ROW(A156)),4),"")</f>
        <v/>
      </c>
      <c r="Z125" s="54" t="str">
        <f t="array" ref="Z125">IFERROR(INDEX(Pendencias!$A$2:$O$209,SMALL(IF(Pendencias!$B$2:$B$209=$F$1,ROW(Pendencias!$B$2:$B$209)-1),ROW(A156)),7),"")</f>
        <v/>
      </c>
      <c r="AA125" s="51" t="str">
        <f t="array" ref="AA125">IF(IFERROR(INDEX(Pendencias!$A$2:$O$209,SMALL(IF(Pendencias!$B$2:$B$209=$F$1,ROW(Pendencias!$B$2:$B$209)-1),ROW(A156)),9),"")=0,"",IFERROR(INDEX(Pendencias!$A$2:$O$209,SMALL(IF(Pendencias!$B$2:$B$209=$F$1,ROW(Pendencias!$B$2:$B$209)-1),ROW(A156)),9),""))</f>
        <v/>
      </c>
    </row>
    <row r="126" ht="15.0" customHeight="1">
      <c r="A126" s="283"/>
      <c r="B126" s="152"/>
      <c r="C126" s="152"/>
      <c r="D126" s="152"/>
      <c r="E126" s="153"/>
      <c r="F126" s="284"/>
      <c r="G126" s="284"/>
      <c r="H126" s="285"/>
      <c r="I126" s="152"/>
      <c r="J126" s="154"/>
      <c r="K126" s="51"/>
      <c r="L126" s="51"/>
      <c r="M126" s="51"/>
      <c r="N126" s="51"/>
      <c r="O126" s="51"/>
      <c r="P126" s="51"/>
      <c r="Q126" s="51"/>
      <c r="R126" s="51"/>
      <c r="S126" s="51"/>
      <c r="T126" s="51"/>
      <c r="U126" s="51"/>
      <c r="V126" s="51"/>
      <c r="W126" s="52" t="str">
        <f t="array" ref="W126">IFERROR(INDEX(Pendencias!$A$2:$O$209,SMALL(IF(Pendencias!$B$2:$B$209=$F$1,ROW(Pendencias!$B$2:$B$209)-1),ROW(A157)),1),"")</f>
        <v/>
      </c>
      <c r="X126" s="52" t="str">
        <f t="array" ref="X126">IFERROR(INDEX(Pendencias!$A$2:$O$209,SMALL(IF(Pendencias!$B$2:$B$209=$F$1,ROW(Pendencias!$B$2:$B$209)-1),ROW(A157)),3),"")</f>
        <v/>
      </c>
      <c r="Y126" s="53" t="str">
        <f t="array" ref="Y126">IFERROR(INDEX(Pendencias!$A$2:$O$209,SMALL(IF(Pendencias!$B$2:$B$209=$F$1,ROW(Pendencias!$B$2:$B$209)-1),ROW(A157)),4),"")</f>
        <v/>
      </c>
      <c r="Z126" s="54" t="str">
        <f t="array" ref="Z126">IFERROR(INDEX(Pendencias!$A$2:$O$209,SMALL(IF(Pendencias!$B$2:$B$209=$F$1,ROW(Pendencias!$B$2:$B$209)-1),ROW(A157)),7),"")</f>
        <v/>
      </c>
      <c r="AA126" s="51" t="str">
        <f t="array" ref="AA126">IF(IFERROR(INDEX(Pendencias!$A$2:$O$209,SMALL(IF(Pendencias!$B$2:$B$209=$F$1,ROW(Pendencias!$B$2:$B$209)-1),ROW(A157)),9),"")=0,"",IFERROR(INDEX(Pendencias!$A$2:$O$209,SMALL(IF(Pendencias!$B$2:$B$209=$F$1,ROW(Pendencias!$B$2:$B$209)-1),ROW(A157)),9),""))</f>
        <v/>
      </c>
    </row>
    <row r="127" ht="15.0" customHeight="1">
      <c r="A127" s="283"/>
      <c r="B127" s="152"/>
      <c r="C127" s="152"/>
      <c r="D127" s="152"/>
      <c r="E127" s="153"/>
      <c r="F127" s="284"/>
      <c r="G127" s="284"/>
      <c r="H127" s="285"/>
      <c r="I127" s="152"/>
      <c r="J127" s="154"/>
      <c r="K127" s="51"/>
      <c r="L127" s="51"/>
      <c r="M127" s="51"/>
      <c r="N127" s="51"/>
      <c r="O127" s="51"/>
      <c r="P127" s="51"/>
      <c r="Q127" s="51"/>
      <c r="R127" s="51"/>
      <c r="S127" s="51"/>
      <c r="T127" s="51"/>
      <c r="U127" s="51"/>
      <c r="V127" s="51"/>
      <c r="W127" s="52"/>
      <c r="X127" s="52"/>
      <c r="Y127" s="53"/>
      <c r="Z127" s="54"/>
      <c r="AA127" s="51"/>
    </row>
    <row r="128" ht="15.0" customHeight="1">
      <c r="A128" s="283"/>
      <c r="B128" s="152"/>
      <c r="C128" s="152"/>
      <c r="D128" s="152"/>
      <c r="E128" s="153"/>
      <c r="F128" s="284"/>
      <c r="G128" s="284"/>
      <c r="H128" s="285"/>
      <c r="I128" s="152"/>
      <c r="J128" s="154"/>
      <c r="K128" s="51"/>
      <c r="L128" s="51"/>
      <c r="M128" s="51"/>
      <c r="N128" s="51"/>
      <c r="O128" s="51"/>
      <c r="P128" s="51"/>
      <c r="Q128" s="51"/>
      <c r="R128" s="51"/>
      <c r="S128" s="51"/>
      <c r="T128" s="51"/>
      <c r="U128" s="51"/>
      <c r="V128" s="51"/>
      <c r="W128" s="52"/>
      <c r="X128" s="52"/>
      <c r="Y128" s="53"/>
      <c r="Z128" s="54"/>
      <c r="AA128" s="51"/>
    </row>
    <row r="129" ht="15.0" customHeight="1">
      <c r="A129" s="283"/>
      <c r="B129" s="152"/>
      <c r="C129" s="152"/>
      <c r="D129" s="152"/>
      <c r="E129" s="153"/>
      <c r="F129" s="284"/>
      <c r="G129" s="284"/>
      <c r="H129" s="285"/>
      <c r="I129" s="152"/>
      <c r="J129" s="154"/>
      <c r="K129" s="51"/>
      <c r="L129" s="51"/>
      <c r="M129" s="51"/>
      <c r="N129" s="51"/>
      <c r="O129" s="51"/>
      <c r="P129" s="51"/>
      <c r="Q129" s="51"/>
      <c r="R129" s="51"/>
      <c r="S129" s="51"/>
      <c r="T129" s="51"/>
      <c r="U129" s="51"/>
      <c r="V129" s="51"/>
      <c r="W129" s="52"/>
      <c r="X129" s="52"/>
      <c r="Y129" s="53"/>
      <c r="Z129" s="54"/>
      <c r="AA129" s="51"/>
    </row>
    <row r="130" ht="15.0" customHeight="1">
      <c r="A130" s="283"/>
      <c r="B130" s="152"/>
      <c r="C130" s="152"/>
      <c r="D130" s="152"/>
      <c r="E130" s="153"/>
      <c r="F130" s="284"/>
      <c r="G130" s="284"/>
      <c r="H130" s="285"/>
      <c r="I130" s="152"/>
      <c r="J130" s="154"/>
      <c r="K130" s="51"/>
      <c r="L130" s="51"/>
      <c r="M130" s="51"/>
      <c r="N130" s="51"/>
      <c r="O130" s="51"/>
      <c r="P130" s="51"/>
      <c r="Q130" s="51"/>
      <c r="R130" s="51"/>
      <c r="S130" s="51"/>
      <c r="T130" s="51"/>
      <c r="U130" s="51"/>
      <c r="V130" s="51"/>
      <c r="W130" s="52"/>
      <c r="X130" s="52"/>
      <c r="Y130" s="53"/>
      <c r="Z130" s="54"/>
      <c r="AA130" s="51"/>
    </row>
    <row r="131" ht="15.0" customHeight="1">
      <c r="A131" s="283"/>
      <c r="B131" s="152"/>
      <c r="C131" s="152"/>
      <c r="D131" s="152"/>
      <c r="E131" s="153"/>
      <c r="F131" s="284"/>
      <c r="G131" s="284"/>
      <c r="H131" s="285"/>
      <c r="I131" s="152"/>
      <c r="J131" s="154"/>
      <c r="K131" s="51"/>
      <c r="L131" s="51"/>
      <c r="M131" s="51"/>
      <c r="N131" s="51"/>
      <c r="O131" s="51"/>
      <c r="P131" s="51"/>
      <c r="Q131" s="51"/>
      <c r="R131" s="51"/>
      <c r="S131" s="51"/>
      <c r="T131" s="51"/>
      <c r="U131" s="51"/>
      <c r="V131" s="51"/>
      <c r="W131" s="52"/>
      <c r="X131" s="52"/>
      <c r="Y131" s="53"/>
      <c r="Z131" s="54"/>
      <c r="AA131" s="51"/>
    </row>
    <row r="132" ht="15.0" customHeight="1">
      <c r="A132" s="283"/>
      <c r="B132" s="152"/>
      <c r="C132" s="152"/>
      <c r="D132" s="152"/>
      <c r="E132" s="153"/>
      <c r="F132" s="284"/>
      <c r="G132" s="284"/>
      <c r="H132" s="285"/>
      <c r="I132" s="152"/>
      <c r="J132" s="154"/>
      <c r="K132" s="51"/>
      <c r="L132" s="51"/>
      <c r="M132" s="51"/>
      <c r="N132" s="51"/>
      <c r="O132" s="51"/>
      <c r="P132" s="51"/>
      <c r="Q132" s="51"/>
      <c r="R132" s="51"/>
      <c r="S132" s="51"/>
      <c r="T132" s="51"/>
      <c r="U132" s="51"/>
      <c r="V132" s="51"/>
      <c r="W132" s="52"/>
      <c r="X132" s="52"/>
      <c r="Y132" s="53"/>
      <c r="Z132" s="54"/>
      <c r="AA132" s="51"/>
    </row>
    <row r="133" ht="15.0" customHeight="1">
      <c r="A133" s="283"/>
      <c r="B133" s="152"/>
      <c r="C133" s="152"/>
      <c r="D133" s="152"/>
      <c r="E133" s="153"/>
      <c r="F133" s="284"/>
      <c r="G133" s="284"/>
      <c r="H133" s="285"/>
      <c r="I133" s="152"/>
      <c r="J133" s="154"/>
      <c r="K133" s="51"/>
      <c r="L133" s="51"/>
      <c r="M133" s="51"/>
      <c r="N133" s="51"/>
      <c r="O133" s="51"/>
      <c r="P133" s="51"/>
      <c r="Q133" s="51"/>
      <c r="R133" s="51"/>
      <c r="S133" s="51"/>
      <c r="T133" s="51"/>
      <c r="U133" s="51"/>
      <c r="V133" s="51"/>
      <c r="W133" s="52"/>
      <c r="X133" s="52"/>
      <c r="Y133" s="53"/>
      <c r="Z133" s="54"/>
      <c r="AA133" s="51"/>
    </row>
    <row r="134" ht="15.0" customHeight="1">
      <c r="A134" s="283"/>
      <c r="B134" s="152"/>
      <c r="C134" s="152"/>
      <c r="D134" s="152"/>
      <c r="E134" s="153"/>
      <c r="F134" s="284"/>
      <c r="G134" s="284"/>
      <c r="H134" s="285"/>
      <c r="I134" s="152"/>
      <c r="J134" s="154"/>
      <c r="K134" s="51"/>
      <c r="L134" s="51"/>
      <c r="M134" s="51"/>
      <c r="N134" s="51"/>
      <c r="O134" s="51"/>
      <c r="P134" s="51"/>
      <c r="Q134" s="51"/>
      <c r="R134" s="51"/>
      <c r="S134" s="51"/>
      <c r="T134" s="51"/>
      <c r="U134" s="51"/>
      <c r="V134" s="51"/>
      <c r="W134" s="52"/>
      <c r="X134" s="52"/>
      <c r="Y134" s="53"/>
      <c r="Z134" s="54"/>
      <c r="AA134" s="51"/>
    </row>
    <row r="135" ht="15.0" customHeight="1">
      <c r="A135" s="283"/>
      <c r="B135" s="152"/>
      <c r="C135" s="152"/>
      <c r="D135" s="152"/>
      <c r="E135" s="153"/>
      <c r="F135" s="284"/>
      <c r="G135" s="284"/>
      <c r="H135" s="285"/>
      <c r="I135" s="152"/>
      <c r="J135" s="154"/>
      <c r="K135" s="51"/>
      <c r="L135" s="51"/>
      <c r="M135" s="51"/>
      <c r="N135" s="51"/>
      <c r="O135" s="51"/>
      <c r="P135" s="51"/>
      <c r="Q135" s="51"/>
      <c r="R135" s="51"/>
      <c r="S135" s="51"/>
      <c r="T135" s="51"/>
      <c r="U135" s="51"/>
      <c r="V135" s="51"/>
      <c r="W135" s="52"/>
      <c r="X135" s="52"/>
      <c r="Y135" s="53"/>
      <c r="Z135" s="54"/>
      <c r="AA135" s="51"/>
    </row>
    <row r="136" ht="15.0" customHeight="1">
      <c r="A136" s="283"/>
      <c r="B136" s="152"/>
      <c r="C136" s="152"/>
      <c r="D136" s="152"/>
      <c r="E136" s="153"/>
      <c r="F136" s="284"/>
      <c r="G136" s="284"/>
      <c r="H136" s="285"/>
      <c r="I136" s="152"/>
      <c r="J136" s="154"/>
      <c r="K136" s="51"/>
      <c r="L136" s="51"/>
      <c r="M136" s="51"/>
      <c r="N136" s="51"/>
      <c r="O136" s="51"/>
      <c r="P136" s="51"/>
      <c r="Q136" s="51"/>
      <c r="R136" s="51"/>
      <c r="S136" s="51"/>
      <c r="T136" s="51"/>
      <c r="U136" s="51"/>
      <c r="V136" s="51"/>
      <c r="W136" s="52"/>
      <c r="X136" s="52"/>
      <c r="Y136" s="53"/>
      <c r="Z136" s="54"/>
      <c r="AA136" s="51"/>
    </row>
    <row r="137" ht="15.0" customHeight="1">
      <c r="A137" s="283"/>
      <c r="B137" s="152"/>
      <c r="C137" s="152"/>
      <c r="D137" s="152"/>
      <c r="E137" s="153"/>
      <c r="F137" s="284"/>
      <c r="G137" s="284"/>
      <c r="H137" s="285"/>
      <c r="I137" s="152"/>
      <c r="J137" s="154"/>
      <c r="K137" s="51"/>
      <c r="L137" s="51"/>
      <c r="M137" s="51"/>
      <c r="N137" s="51"/>
      <c r="O137" s="51"/>
      <c r="P137" s="51"/>
      <c r="Q137" s="51"/>
      <c r="R137" s="51"/>
      <c r="S137" s="51"/>
      <c r="T137" s="51"/>
      <c r="U137" s="51"/>
      <c r="V137" s="51"/>
      <c r="W137" s="52"/>
      <c r="X137" s="52"/>
      <c r="Y137" s="53"/>
      <c r="Z137" s="54"/>
      <c r="AA137" s="51"/>
    </row>
    <row r="138" ht="15.0" customHeight="1">
      <c r="A138" s="283"/>
      <c r="B138" s="152"/>
      <c r="C138" s="152"/>
      <c r="D138" s="152"/>
      <c r="E138" s="153"/>
      <c r="F138" s="284"/>
      <c r="G138" s="284"/>
      <c r="H138" s="285"/>
      <c r="I138" s="152"/>
      <c r="J138" s="154"/>
      <c r="K138" s="51"/>
      <c r="L138" s="51"/>
      <c r="M138" s="51"/>
      <c r="N138" s="51"/>
      <c r="O138" s="51"/>
      <c r="P138" s="51"/>
      <c r="Q138" s="51"/>
      <c r="R138" s="51"/>
      <c r="S138" s="51"/>
      <c r="T138" s="51"/>
      <c r="U138" s="51"/>
      <c r="V138" s="51"/>
      <c r="W138" s="52"/>
      <c r="X138" s="52"/>
      <c r="Y138" s="53"/>
      <c r="Z138" s="54"/>
      <c r="AA138" s="51"/>
    </row>
    <row r="139" ht="15.0" customHeight="1">
      <c r="A139" s="283"/>
      <c r="B139" s="152"/>
      <c r="C139" s="152"/>
      <c r="D139" s="152"/>
      <c r="E139" s="153"/>
      <c r="F139" s="284"/>
      <c r="G139" s="284"/>
      <c r="H139" s="285"/>
      <c r="I139" s="152"/>
      <c r="J139" s="154"/>
      <c r="K139" s="51"/>
      <c r="L139" s="51"/>
      <c r="M139" s="51"/>
      <c r="N139" s="51"/>
      <c r="O139" s="51"/>
      <c r="P139" s="51"/>
      <c r="Q139" s="51"/>
      <c r="R139" s="51"/>
      <c r="S139" s="51"/>
      <c r="T139" s="51"/>
      <c r="U139" s="51"/>
      <c r="V139" s="51"/>
      <c r="W139" s="52"/>
      <c r="X139" s="52"/>
      <c r="Y139" s="53"/>
      <c r="Z139" s="54"/>
      <c r="AA139" s="51"/>
    </row>
    <row r="140" ht="15.0" customHeight="1">
      <c r="A140" s="283"/>
      <c r="B140" s="152"/>
      <c r="C140" s="152"/>
      <c r="D140" s="152"/>
      <c r="E140" s="153"/>
      <c r="F140" s="284"/>
      <c r="G140" s="284"/>
      <c r="H140" s="285"/>
      <c r="I140" s="152"/>
      <c r="J140" s="154"/>
      <c r="K140" s="51"/>
      <c r="L140" s="51"/>
      <c r="M140" s="51"/>
      <c r="N140" s="51"/>
      <c r="O140" s="51"/>
      <c r="P140" s="51"/>
      <c r="Q140" s="51"/>
      <c r="R140" s="51"/>
      <c r="S140" s="51"/>
      <c r="T140" s="51"/>
      <c r="U140" s="51"/>
      <c r="V140" s="51"/>
      <c r="W140" s="52"/>
      <c r="X140" s="52"/>
      <c r="Y140" s="53"/>
      <c r="Z140" s="54"/>
      <c r="AA140" s="51"/>
    </row>
    <row r="141" ht="15.0" customHeight="1">
      <c r="A141" s="283"/>
      <c r="B141" s="152"/>
      <c r="C141" s="152"/>
      <c r="D141" s="152"/>
      <c r="E141" s="153"/>
      <c r="F141" s="284"/>
      <c r="G141" s="284"/>
      <c r="H141" s="285"/>
      <c r="I141" s="152"/>
      <c r="J141" s="154"/>
      <c r="K141" s="51"/>
      <c r="L141" s="51"/>
      <c r="M141" s="51"/>
      <c r="N141" s="51"/>
      <c r="O141" s="51"/>
      <c r="P141" s="51"/>
      <c r="Q141" s="51"/>
      <c r="R141" s="51"/>
      <c r="S141" s="51"/>
      <c r="T141" s="51"/>
      <c r="U141" s="51"/>
      <c r="V141" s="51"/>
      <c r="W141" s="52"/>
      <c r="X141" s="52"/>
      <c r="Y141" s="53"/>
      <c r="Z141" s="54"/>
      <c r="AA141" s="51"/>
    </row>
    <row r="142" ht="15.0" customHeight="1">
      <c r="A142" s="283"/>
      <c r="B142" s="152"/>
      <c r="C142" s="152"/>
      <c r="D142" s="152"/>
      <c r="E142" s="153"/>
      <c r="F142" s="284"/>
      <c r="G142" s="284"/>
      <c r="H142" s="285"/>
      <c r="I142" s="152"/>
      <c r="J142" s="154"/>
      <c r="K142" s="51"/>
      <c r="L142" s="51"/>
      <c r="M142" s="51"/>
      <c r="N142" s="51"/>
      <c r="O142" s="51"/>
      <c r="P142" s="51"/>
      <c r="Q142" s="51"/>
      <c r="R142" s="51"/>
      <c r="S142" s="51"/>
      <c r="T142" s="51"/>
      <c r="U142" s="51"/>
      <c r="V142" s="51"/>
      <c r="W142" s="52"/>
      <c r="X142" s="52"/>
      <c r="Y142" s="53"/>
      <c r="Z142" s="54"/>
      <c r="AA142" s="51"/>
    </row>
    <row r="143" ht="15.0" customHeight="1">
      <c r="A143" s="283"/>
      <c r="B143" s="152"/>
      <c r="C143" s="152"/>
      <c r="D143" s="152"/>
      <c r="E143" s="153"/>
      <c r="F143" s="284"/>
      <c r="G143" s="284"/>
      <c r="H143" s="285"/>
      <c r="I143" s="152"/>
      <c r="J143" s="154"/>
      <c r="K143" s="51"/>
      <c r="L143" s="51"/>
      <c r="M143" s="51"/>
      <c r="N143" s="51"/>
      <c r="O143" s="51"/>
      <c r="P143" s="51"/>
      <c r="Q143" s="51"/>
      <c r="R143" s="51"/>
      <c r="S143" s="51"/>
      <c r="T143" s="51"/>
      <c r="U143" s="51"/>
      <c r="V143" s="51"/>
      <c r="W143" s="52"/>
      <c r="X143" s="52"/>
      <c r="Y143" s="53"/>
      <c r="Z143" s="54"/>
      <c r="AA143" s="51"/>
    </row>
    <row r="144" ht="15.0" customHeight="1">
      <c r="A144" s="283"/>
      <c r="B144" s="152"/>
      <c r="C144" s="152"/>
      <c r="D144" s="152"/>
      <c r="E144" s="153"/>
      <c r="F144" s="284"/>
      <c r="G144" s="284"/>
      <c r="H144" s="285"/>
      <c r="I144" s="152"/>
      <c r="J144" s="154"/>
      <c r="K144" s="51"/>
      <c r="L144" s="51"/>
      <c r="M144" s="51"/>
      <c r="N144" s="51"/>
      <c r="O144" s="51"/>
      <c r="P144" s="51"/>
      <c r="Q144" s="51"/>
      <c r="R144" s="51"/>
      <c r="S144" s="51"/>
      <c r="T144" s="51"/>
      <c r="U144" s="51"/>
      <c r="V144" s="51"/>
      <c r="W144" s="52"/>
      <c r="X144" s="52"/>
      <c r="Y144" s="53"/>
      <c r="Z144" s="54"/>
      <c r="AA144" s="51"/>
    </row>
    <row r="145" ht="15.0" customHeight="1">
      <c r="A145" s="283"/>
      <c r="B145" s="152"/>
      <c r="C145" s="152"/>
      <c r="D145" s="152"/>
      <c r="E145" s="153"/>
      <c r="F145" s="284"/>
      <c r="G145" s="284"/>
      <c r="H145" s="285"/>
      <c r="I145" s="152"/>
      <c r="J145" s="154"/>
      <c r="K145" s="51"/>
      <c r="L145" s="51"/>
      <c r="M145" s="51"/>
      <c r="N145" s="51"/>
      <c r="O145" s="51"/>
      <c r="P145" s="51"/>
      <c r="Q145" s="51"/>
      <c r="R145" s="51"/>
      <c r="S145" s="51"/>
      <c r="T145" s="51"/>
      <c r="U145" s="51"/>
      <c r="V145" s="51"/>
      <c r="W145" s="52"/>
      <c r="X145" s="52"/>
      <c r="Y145" s="53"/>
      <c r="Z145" s="54"/>
      <c r="AA145" s="51"/>
    </row>
    <row r="146" ht="15.0" customHeight="1">
      <c r="A146" s="283"/>
      <c r="B146" s="152"/>
      <c r="C146" s="152"/>
      <c r="D146" s="152"/>
      <c r="E146" s="153"/>
      <c r="F146" s="284"/>
      <c r="G146" s="284"/>
      <c r="H146" s="285"/>
      <c r="I146" s="152"/>
      <c r="J146" s="154"/>
      <c r="K146" s="51"/>
      <c r="L146" s="51"/>
      <c r="M146" s="51"/>
      <c r="N146" s="51"/>
      <c r="O146" s="51"/>
      <c r="P146" s="51"/>
      <c r="Q146" s="51"/>
      <c r="R146" s="51"/>
      <c r="S146" s="51"/>
      <c r="T146" s="51"/>
      <c r="U146" s="51"/>
      <c r="V146" s="51"/>
      <c r="W146" s="52"/>
      <c r="X146" s="52"/>
      <c r="Y146" s="53"/>
      <c r="Z146" s="54"/>
      <c r="AA146" s="51"/>
    </row>
    <row r="147" ht="15.0" customHeight="1">
      <c r="A147" s="283"/>
      <c r="B147" s="152"/>
      <c r="C147" s="152"/>
      <c r="D147" s="152"/>
      <c r="E147" s="153"/>
      <c r="F147" s="284"/>
      <c r="G147" s="284"/>
      <c r="H147" s="285"/>
      <c r="I147" s="152"/>
      <c r="J147" s="154"/>
      <c r="K147" s="51"/>
      <c r="L147" s="51"/>
      <c r="M147" s="51"/>
      <c r="N147" s="51"/>
      <c r="O147" s="51"/>
      <c r="P147" s="51"/>
      <c r="Q147" s="51"/>
      <c r="R147" s="51"/>
      <c r="S147" s="51"/>
      <c r="T147" s="51"/>
      <c r="U147" s="51"/>
      <c r="V147" s="51"/>
      <c r="W147" s="52"/>
      <c r="X147" s="52"/>
      <c r="Y147" s="53"/>
      <c r="Z147" s="54"/>
      <c r="AA147" s="51"/>
    </row>
    <row r="148" ht="15.0" customHeight="1">
      <c r="A148" s="283"/>
      <c r="B148" s="152"/>
      <c r="C148" s="152"/>
      <c r="D148" s="152"/>
      <c r="E148" s="153"/>
      <c r="F148" s="284"/>
      <c r="G148" s="284"/>
      <c r="H148" s="285"/>
      <c r="I148" s="152"/>
      <c r="J148" s="154"/>
      <c r="K148" s="51"/>
      <c r="L148" s="51"/>
      <c r="M148" s="51"/>
      <c r="N148" s="51"/>
      <c r="O148" s="51"/>
      <c r="P148" s="51"/>
      <c r="Q148" s="51"/>
      <c r="R148" s="51"/>
      <c r="S148" s="51"/>
      <c r="T148" s="51"/>
      <c r="U148" s="51"/>
      <c r="V148" s="51"/>
      <c r="W148" s="52"/>
      <c r="X148" s="52"/>
      <c r="Y148" s="53"/>
      <c r="Z148" s="54"/>
      <c r="AA148" s="51"/>
    </row>
    <row r="149" ht="15.0" customHeight="1">
      <c r="A149" s="283"/>
      <c r="B149" s="152"/>
      <c r="C149" s="152"/>
      <c r="D149" s="152"/>
      <c r="E149" s="153"/>
      <c r="F149" s="284"/>
      <c r="G149" s="284"/>
      <c r="H149" s="285"/>
      <c r="I149" s="152"/>
      <c r="J149" s="154"/>
      <c r="K149" s="51"/>
      <c r="L149" s="51"/>
      <c r="M149" s="51"/>
      <c r="N149" s="51"/>
      <c r="O149" s="51"/>
      <c r="P149" s="51"/>
      <c r="Q149" s="51"/>
      <c r="R149" s="51"/>
      <c r="S149" s="51"/>
      <c r="T149" s="51"/>
      <c r="U149" s="51"/>
      <c r="V149" s="51"/>
      <c r="W149" s="52"/>
      <c r="X149" s="52"/>
      <c r="Y149" s="53"/>
      <c r="Z149" s="54"/>
      <c r="AA149" s="51"/>
    </row>
    <row r="150" ht="15.0" customHeight="1">
      <c r="A150" s="283"/>
      <c r="B150" s="152"/>
      <c r="C150" s="152"/>
      <c r="D150" s="152"/>
      <c r="E150" s="153"/>
      <c r="F150" s="284"/>
      <c r="G150" s="284"/>
      <c r="H150" s="285"/>
      <c r="I150" s="152"/>
      <c r="J150" s="154"/>
      <c r="K150" s="51"/>
      <c r="L150" s="51"/>
      <c r="M150" s="51"/>
      <c r="N150" s="51"/>
      <c r="O150" s="51"/>
      <c r="P150" s="51"/>
      <c r="Q150" s="51"/>
      <c r="R150" s="51"/>
      <c r="S150" s="51"/>
      <c r="T150" s="51"/>
      <c r="U150" s="51"/>
      <c r="V150" s="51"/>
      <c r="W150" s="52"/>
      <c r="X150" s="52"/>
      <c r="Y150" s="53"/>
      <c r="Z150" s="54"/>
      <c r="AA150" s="51"/>
    </row>
    <row r="151" ht="15.0" customHeight="1">
      <c r="A151" s="283"/>
      <c r="B151" s="152"/>
      <c r="C151" s="152"/>
      <c r="D151" s="152"/>
      <c r="E151" s="153"/>
      <c r="F151" s="284"/>
      <c r="G151" s="284"/>
      <c r="H151" s="285"/>
      <c r="I151" s="152"/>
      <c r="J151" s="154"/>
      <c r="K151" s="51"/>
      <c r="L151" s="51"/>
      <c r="M151" s="51"/>
      <c r="N151" s="51"/>
      <c r="O151" s="51"/>
      <c r="P151" s="51"/>
      <c r="Q151" s="51"/>
      <c r="R151" s="51"/>
      <c r="S151" s="51"/>
      <c r="T151" s="51"/>
      <c r="U151" s="51"/>
      <c r="V151" s="51"/>
      <c r="W151" s="52"/>
      <c r="X151" s="52"/>
      <c r="Y151" s="53"/>
      <c r="Z151" s="54"/>
      <c r="AA151" s="51"/>
    </row>
    <row r="152" ht="15.0" customHeight="1">
      <c r="A152" s="283"/>
      <c r="B152" s="152"/>
      <c r="C152" s="152"/>
      <c r="D152" s="152"/>
      <c r="E152" s="153"/>
      <c r="F152" s="284"/>
      <c r="G152" s="284"/>
      <c r="H152" s="285"/>
      <c r="I152" s="152"/>
      <c r="J152" s="154"/>
      <c r="K152" s="51"/>
      <c r="L152" s="51"/>
      <c r="M152" s="51"/>
      <c r="N152" s="51"/>
      <c r="O152" s="51"/>
      <c r="P152" s="51"/>
      <c r="Q152" s="51"/>
      <c r="R152" s="51"/>
      <c r="S152" s="51"/>
      <c r="T152" s="51"/>
      <c r="U152" s="51"/>
      <c r="V152" s="51"/>
      <c r="W152" s="52"/>
      <c r="X152" s="52"/>
      <c r="Y152" s="53"/>
      <c r="Z152" s="54"/>
      <c r="AA152" s="51"/>
    </row>
    <row r="153" ht="15.0" customHeight="1">
      <c r="A153" s="283"/>
      <c r="B153" s="152"/>
      <c r="C153" s="152"/>
      <c r="D153" s="152"/>
      <c r="E153" s="153"/>
      <c r="F153" s="286"/>
      <c r="G153" s="286"/>
      <c r="H153" s="287"/>
      <c r="I153" s="124"/>
      <c r="J153" s="157"/>
      <c r="K153" s="51"/>
      <c r="L153" s="51"/>
      <c r="M153" s="51"/>
      <c r="N153" s="51"/>
      <c r="O153" s="51"/>
      <c r="P153" s="51"/>
      <c r="Q153" s="51"/>
      <c r="R153" s="51"/>
      <c r="S153" s="51"/>
      <c r="T153" s="51"/>
      <c r="U153" s="51"/>
      <c r="V153" s="51"/>
      <c r="W153" s="52"/>
      <c r="X153" s="52"/>
      <c r="Y153" s="53"/>
      <c r="Z153" s="54"/>
      <c r="AA153" s="51"/>
    </row>
    <row r="154" ht="15.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9.5" customHeight="1">
      <c r="A155" s="232" t="s">
        <v>3407</v>
      </c>
      <c r="B155" s="71"/>
      <c r="C155" s="71"/>
      <c r="D155" s="71"/>
      <c r="E155" s="71"/>
      <c r="F155" s="71"/>
      <c r="G155" s="71"/>
      <c r="H155" s="71"/>
      <c r="I155" s="71"/>
      <c r="J155" s="96"/>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9.5" customHeight="1">
      <c r="A156" s="288" t="s">
        <v>3408</v>
      </c>
      <c r="B156" s="152"/>
      <c r="C156" s="153"/>
      <c r="D156" s="165"/>
      <c r="E156" s="153"/>
      <c r="F156" s="183" t="s">
        <v>3409</v>
      </c>
      <c r="G156" s="152"/>
      <c r="H156" s="153"/>
      <c r="I156" s="289"/>
      <c r="J156" s="154"/>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9.5" customHeight="1">
      <c r="A157" s="193" t="s">
        <v>3410</v>
      </c>
      <c r="B157" s="152"/>
      <c r="C157" s="153"/>
      <c r="D157" s="165"/>
      <c r="E157" s="153"/>
      <c r="F157" s="290" t="s">
        <v>3411</v>
      </c>
      <c r="G157" s="152"/>
      <c r="H157" s="153"/>
      <c r="I157" s="165"/>
      <c r="J157" s="154"/>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9.5" customHeight="1">
      <c r="A158" s="291" t="s">
        <v>3412</v>
      </c>
      <c r="B158" s="124"/>
      <c r="C158" s="122"/>
      <c r="D158" s="292"/>
      <c r="E158" s="122"/>
      <c r="F158" s="293" t="s">
        <v>3413</v>
      </c>
      <c r="G158" s="124"/>
      <c r="H158" s="122"/>
      <c r="I158" s="292"/>
      <c r="J158" s="157"/>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75" t="s">
        <v>3324</v>
      </c>
      <c r="B161" s="84"/>
      <c r="C161" s="84"/>
      <c r="D161" s="84"/>
      <c r="E161" s="85"/>
      <c r="F161" s="176"/>
      <c r="G161" s="177" t="str">
        <f>F1</f>
        <v>HMPDMPIER01</v>
      </c>
      <c r="H161" s="84"/>
      <c r="I161" s="85"/>
      <c r="J161" s="178"/>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294" t="s">
        <v>3414</v>
      </c>
      <c r="B162" s="146"/>
      <c r="C162" s="146"/>
      <c r="D162" s="146"/>
      <c r="E162" s="146"/>
      <c r="F162" s="146"/>
      <c r="G162" s="146"/>
      <c r="H162" s="146"/>
      <c r="I162" s="146"/>
      <c r="J162" s="148"/>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295"/>
      <c r="B163" s="296"/>
      <c r="C163" s="296"/>
      <c r="D163" s="296"/>
      <c r="E163" s="296"/>
      <c r="F163" s="296"/>
      <c r="G163" s="296"/>
      <c r="H163" s="296"/>
      <c r="I163" s="296"/>
      <c r="J163" s="297"/>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49"/>
      <c r="J170" s="119"/>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149"/>
      <c r="J171" s="119"/>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149"/>
      <c r="J172" s="119"/>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149"/>
      <c r="J173" s="119"/>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49"/>
      <c r="J179" s="119"/>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149"/>
      <c r="J180" s="119"/>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149"/>
      <c r="J181" s="119"/>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149"/>
      <c r="J182" s="119"/>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149"/>
      <c r="J183" s="119"/>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149"/>
      <c r="J184" s="119"/>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149"/>
      <c r="J185" s="119"/>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149"/>
      <c r="J186" s="119"/>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149"/>
      <c r="J187" s="119"/>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149"/>
      <c r="J188" s="119"/>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149"/>
      <c r="J189" s="119"/>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149"/>
      <c r="J190" s="119"/>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149"/>
      <c r="J191" s="119"/>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149"/>
      <c r="J192" s="119"/>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149"/>
      <c r="J193" s="119"/>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149"/>
      <c r="J194" s="119"/>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149"/>
      <c r="J195" s="119"/>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149"/>
      <c r="J196" s="119"/>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132"/>
      <c r="B197" s="133"/>
      <c r="C197" s="133"/>
      <c r="D197" s="133"/>
      <c r="E197" s="133"/>
      <c r="F197" s="133"/>
      <c r="G197" s="133"/>
      <c r="H197" s="133"/>
      <c r="I197" s="133"/>
      <c r="J197" s="57"/>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298" t="s">
        <v>3415</v>
      </c>
      <c r="B198" s="47"/>
      <c r="C198" s="47"/>
      <c r="D198" s="47"/>
      <c r="E198" s="47"/>
      <c r="F198" s="47"/>
      <c r="G198" s="47"/>
      <c r="H198" s="47"/>
      <c r="I198" s="47"/>
      <c r="J198" s="91"/>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298" t="s">
        <v>3416</v>
      </c>
      <c r="B199" s="47"/>
      <c r="C199" s="47"/>
      <c r="D199" s="47"/>
      <c r="E199" s="47"/>
      <c r="F199" s="47"/>
      <c r="G199" s="47"/>
      <c r="H199" s="47"/>
      <c r="I199" s="47"/>
      <c r="J199" s="91"/>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299"/>
      <c r="B200" s="300"/>
      <c r="C200" s="300"/>
      <c r="D200" s="300"/>
      <c r="E200" s="300"/>
      <c r="F200" s="300"/>
      <c r="G200" s="300"/>
      <c r="H200" s="300"/>
      <c r="I200" s="300"/>
      <c r="J200" s="301"/>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02"/>
      <c r="B201" s="303"/>
      <c r="C201" s="303"/>
      <c r="D201" s="303"/>
      <c r="E201" s="303"/>
      <c r="F201" s="303"/>
      <c r="G201" s="303"/>
      <c r="H201" s="303"/>
      <c r="I201" s="303"/>
      <c r="J201" s="30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02"/>
      <c r="B202" s="303"/>
      <c r="C202" s="303"/>
      <c r="D202" s="303"/>
      <c r="E202" s="303"/>
      <c r="F202" s="303"/>
      <c r="G202" s="303"/>
      <c r="H202" s="303"/>
      <c r="I202" s="303"/>
      <c r="J202" s="30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02"/>
      <c r="B203" s="303"/>
      <c r="C203" s="303"/>
      <c r="D203" s="303"/>
      <c r="E203" s="303"/>
      <c r="F203" s="303"/>
      <c r="G203" s="303"/>
      <c r="H203" s="303"/>
      <c r="I203" s="303"/>
      <c r="J203" s="30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02"/>
      <c r="B204" s="303"/>
      <c r="C204" s="303"/>
      <c r="D204" s="303"/>
      <c r="E204" s="303"/>
      <c r="F204" s="303"/>
      <c r="G204" s="303"/>
      <c r="H204" s="303"/>
      <c r="I204" s="303"/>
      <c r="J204" s="30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02"/>
      <c r="B205" s="303"/>
      <c r="C205" s="303"/>
      <c r="D205" s="303"/>
      <c r="E205" s="303"/>
      <c r="F205" s="303"/>
      <c r="G205" s="303"/>
      <c r="H205" s="303"/>
      <c r="I205" s="303"/>
      <c r="J205" s="30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05"/>
      <c r="B206" s="306"/>
      <c r="C206" s="306"/>
      <c r="D206" s="306"/>
      <c r="E206" s="306"/>
      <c r="F206" s="306"/>
      <c r="G206" s="306"/>
      <c r="H206" s="306"/>
      <c r="I206" s="306"/>
      <c r="J206" s="307"/>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08" t="s">
        <v>3417</v>
      </c>
      <c r="B207" s="84"/>
      <c r="C207" s="84"/>
      <c r="D207" s="84"/>
      <c r="E207" s="59"/>
      <c r="F207" s="60"/>
      <c r="G207" s="133"/>
      <c r="H207" s="133"/>
      <c r="I207" s="133"/>
      <c r="J207" s="57"/>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09" t="s">
        <v>3418</v>
      </c>
      <c r="B208" s="47"/>
      <c r="C208" s="47"/>
      <c r="D208" s="47"/>
      <c r="E208" s="91"/>
      <c r="F208" s="309" t="str">
        <f>F1</f>
        <v>HMPDMPIER01</v>
      </c>
      <c r="G208" s="47"/>
      <c r="H208" s="47"/>
      <c r="I208" s="47"/>
      <c r="J208" s="91"/>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10" t="s">
        <v>3419</v>
      </c>
      <c r="B209" s="91"/>
      <c r="C209" s="68"/>
      <c r="D209" s="310" t="s">
        <v>3420</v>
      </c>
      <c r="E209" s="91"/>
      <c r="F209" s="311"/>
      <c r="G209" s="68"/>
      <c r="H209" s="312" t="s">
        <v>3273</v>
      </c>
      <c r="I209" s="313"/>
      <c r="J209" s="68"/>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14" t="s">
        <v>3421</v>
      </c>
      <c r="B210" s="315"/>
      <c r="C210" s="315"/>
      <c r="D210" s="316"/>
      <c r="E210" s="314" t="s">
        <v>3422</v>
      </c>
      <c r="F210" s="315"/>
      <c r="G210" s="315"/>
      <c r="H210" s="315"/>
      <c r="I210" s="315"/>
      <c r="J210" s="316"/>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17" t="s">
        <v>3423</v>
      </c>
      <c r="B211" s="318"/>
      <c r="C211" s="311"/>
      <c r="D211" s="91"/>
      <c r="E211" s="319" t="s">
        <v>3424</v>
      </c>
      <c r="F211" s="47"/>
      <c r="G211" s="47"/>
      <c r="H211" s="91"/>
      <c r="I211" s="320" t="s">
        <v>3425</v>
      </c>
      <c r="J211" s="321" t="s">
        <v>3426</v>
      </c>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17" t="s">
        <v>3427</v>
      </c>
      <c r="B212" s="318"/>
      <c r="C212" s="320" t="s">
        <v>3425</v>
      </c>
      <c r="D212" s="320" t="s">
        <v>3426</v>
      </c>
      <c r="E212" s="322"/>
      <c r="F212" s="47"/>
      <c r="G212" s="47"/>
      <c r="H212" s="91"/>
      <c r="I212" s="323"/>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25"/>
      <c r="B213" s="147"/>
      <c r="C213" s="326"/>
      <c r="D213" s="327"/>
      <c r="E213" s="322"/>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25"/>
      <c r="B214" s="147"/>
      <c r="C214" s="329"/>
      <c r="D214" s="330"/>
      <c r="E214" s="322"/>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25"/>
      <c r="B215" s="147"/>
      <c r="C215" s="329"/>
      <c r="D215" s="330"/>
      <c r="E215" s="322"/>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25"/>
      <c r="B216" s="147"/>
      <c r="C216" s="329"/>
      <c r="D216" s="330"/>
      <c r="E216" s="322"/>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25"/>
      <c r="B217" s="147"/>
      <c r="C217" s="329"/>
      <c r="D217" s="330"/>
      <c r="E217" s="322"/>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25"/>
      <c r="B218" s="147"/>
      <c r="C218" s="329"/>
      <c r="D218" s="330"/>
      <c r="E218" s="322"/>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0"/>
      <c r="E219" s="322"/>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0"/>
      <c r="E220" s="322"/>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0"/>
      <c r="E221" s="322"/>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0"/>
      <c r="E222" s="322"/>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0"/>
      <c r="E223" s="332"/>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29"/>
      <c r="D224" s="330"/>
      <c r="E224" s="332"/>
      <c r="F224" s="47"/>
      <c r="G224" s="47"/>
      <c r="H224" s="91"/>
      <c r="I224" s="328"/>
      <c r="J224" s="324"/>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1"/>
      <c r="B225" s="147"/>
      <c r="C225" s="329"/>
      <c r="D225" s="333"/>
      <c r="E225" s="334" t="str">
        <f t="array" ref="E225">IFERROR(INDEX($W$1:$AA$101,SMALL(IF($Z$1:$Z$101="A fazer",ROW($Z$1:$Z$101)-1),ROW(A15)),5),"")</f>
        <v/>
      </c>
      <c r="F225" s="47"/>
      <c r="G225" s="47"/>
      <c r="H225" s="91"/>
      <c r="I225" s="328"/>
      <c r="J225" s="324"/>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1"/>
      <c r="B226" s="147"/>
      <c r="C226" s="329"/>
      <c r="D226" s="333"/>
      <c r="E226" s="334" t="str">
        <f t="array" ref="E226">IFERROR(INDEX($W$1:$AA$101,SMALL(IF($Z$1:$Z$101="A fazer",ROW($Z$1:$Z$101)-1),ROW(A25)),5),"")</f>
        <v/>
      </c>
      <c r="F226" s="47"/>
      <c r="G226" s="47"/>
      <c r="H226" s="91"/>
      <c r="I226" s="328"/>
      <c r="J226" s="324"/>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1"/>
      <c r="B227" s="147"/>
      <c r="C227" s="329"/>
      <c r="D227" s="333"/>
      <c r="E227" s="334" t="str">
        <f t="array" ref="E227">IFERROR(INDEX($W$1:$AA$101,SMALL(IF($Z$1:$Z$101="A fazer",ROW($Z$1:$Z$101)-1),ROW(A26)),5),"")</f>
        <v/>
      </c>
      <c r="F227" s="47"/>
      <c r="G227" s="47"/>
      <c r="H227" s="91"/>
      <c r="I227" s="328"/>
      <c r="J227" s="324"/>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331"/>
      <c r="B228" s="147"/>
      <c r="C228" s="329"/>
      <c r="D228" s="333"/>
      <c r="E228" s="334" t="str">
        <f t="array" ref="E228">IFERROR(INDEX($W$1:$AA$101,SMALL(IF($Z$1:$Z$101="A fazer",ROW($Z$1:$Z$101)-1),ROW(A27)),5),"")</f>
        <v/>
      </c>
      <c r="F228" s="47"/>
      <c r="G228" s="47"/>
      <c r="H228" s="91"/>
      <c r="I228" s="328"/>
      <c r="J228" s="324"/>
      <c r="K228" s="51"/>
      <c r="L228" s="51"/>
      <c r="M228" s="51"/>
      <c r="N228" s="51"/>
      <c r="O228" s="51"/>
      <c r="P228" s="51"/>
      <c r="Q228" s="51"/>
      <c r="R228" s="51"/>
      <c r="S228" s="51"/>
      <c r="T228" s="51"/>
      <c r="U228" s="51"/>
      <c r="V228" s="51"/>
      <c r="W228" s="52" t="str">
        <f t="array" ref="W228">IFERROR(INDEX(Pendencias!$A$2:$O$209,SMALL(IF(Pendencias!$B$2:$B$209=$F$1,ROW(Pendencias!$B$2:$B$209)-1),ROW(A232)),1),"")</f>
        <v/>
      </c>
      <c r="X228" s="52" t="str">
        <f t="array" ref="X228">IFERROR(INDEX(Pendencias!$A$2:$O$209,SMALL(IF(Pendencias!$B$2:$B$209=$F$1,ROW(Pendencias!$B$2:$B$209)-1),ROW(A232)),3),"")</f>
        <v/>
      </c>
      <c r="Y228" s="53" t="str">
        <f t="array" ref="Y228">IFERROR(INDEX(Pendencias!$A$2:$O$209,SMALL(IF(Pendencias!$B$2:$B$209=$F$1,ROW(Pendencias!$B$2:$B$209)-1),ROW(A232)),4),"")</f>
        <v/>
      </c>
      <c r="Z228" s="54" t="str">
        <f t="array" ref="Z228">IFERROR(INDEX(Pendencias!$A$2:$O$209,SMALL(IF(Pendencias!$B$2:$B$209=$F$1,ROW(Pendencias!$B$2:$B$209)-1),ROW(A232)),7),"")</f>
        <v/>
      </c>
      <c r="AA228" s="51" t="str">
        <f t="array" ref="AA228">IF(IFERROR(INDEX(Pendencias!$A$2:$O$209,SMALL(IF(Pendencias!$B$2:$B$209=$F$1,ROW(Pendencias!$B$2:$B$209)-1),ROW(A232)),9),"")=0,"",IFERROR(INDEX(Pendencias!$A$2:$O$209,SMALL(IF(Pendencias!$B$2:$B$209=$F$1,ROW(Pendencias!$B$2:$B$209)-1),ROW(A232)),9),""))</f>
        <v/>
      </c>
    </row>
    <row r="229" ht="15.75" customHeight="1">
      <c r="A229" s="331"/>
      <c r="B229" s="147"/>
      <c r="C229" s="329"/>
      <c r="D229" s="333"/>
      <c r="E229" s="334" t="str">
        <f t="array" ref="E229">IFERROR(INDEX($W$1:$AA$101,SMALL(IF($Z$1:$Z$101="A fazer",ROW($Z$1:$Z$101)-1),ROW(A28)),5),"")</f>
        <v/>
      </c>
      <c r="F229" s="47"/>
      <c r="G229" s="47"/>
      <c r="H229" s="91"/>
      <c r="I229" s="328"/>
      <c r="J229" s="324"/>
      <c r="K229" s="51"/>
      <c r="L229" s="51"/>
      <c r="M229" s="51"/>
      <c r="N229" s="51"/>
      <c r="O229" s="51"/>
      <c r="P229" s="51"/>
      <c r="Q229" s="51"/>
      <c r="R229" s="51"/>
      <c r="S229" s="51"/>
      <c r="T229" s="51"/>
      <c r="U229" s="51"/>
      <c r="V229" s="51"/>
      <c r="W229" s="52" t="str">
        <f t="array" ref="W229">IFERROR(INDEX(Pendencias!$A$2:$O$209,SMALL(IF(Pendencias!$B$2:$B$209=$F$1,ROW(Pendencias!$B$2:$B$209)-1),ROW(A233)),1),"")</f>
        <v/>
      </c>
      <c r="X229" s="52" t="str">
        <f t="array" ref="X229">IFERROR(INDEX(Pendencias!$A$2:$O$209,SMALL(IF(Pendencias!$B$2:$B$209=$F$1,ROW(Pendencias!$B$2:$B$209)-1),ROW(A233)),3),"")</f>
        <v/>
      </c>
      <c r="Y229" s="53" t="str">
        <f t="array" ref="Y229">IFERROR(INDEX(Pendencias!$A$2:$O$209,SMALL(IF(Pendencias!$B$2:$B$209=$F$1,ROW(Pendencias!$B$2:$B$209)-1),ROW(A233)),4),"")</f>
        <v/>
      </c>
      <c r="Z229" s="54" t="str">
        <f t="array" ref="Z229">IFERROR(INDEX(Pendencias!$A$2:$O$209,SMALL(IF(Pendencias!$B$2:$B$209=$F$1,ROW(Pendencias!$B$2:$B$209)-1),ROW(A233)),7),"")</f>
        <v/>
      </c>
      <c r="AA229" s="51" t="str">
        <f t="array" ref="AA229">IF(IFERROR(INDEX(Pendencias!$A$2:$O$209,SMALL(IF(Pendencias!$B$2:$B$209=$F$1,ROW(Pendencias!$B$2:$B$209)-1),ROW(A233)),9),"")=0,"",IFERROR(INDEX(Pendencias!$A$2:$O$209,SMALL(IF(Pendencias!$B$2:$B$209=$F$1,ROW(Pendencias!$B$2:$B$209)-1),ROW(A233)),9),""))</f>
        <v/>
      </c>
    </row>
    <row r="230" ht="15.75" customHeight="1">
      <c r="A230" s="331"/>
      <c r="B230" s="147"/>
      <c r="C230" s="329"/>
      <c r="D230" s="333"/>
      <c r="E230" s="334" t="str">
        <f t="array" ref="E230">IFERROR(INDEX($W$1:$AA$101,SMALL(IF($Z$1:$Z$101="A fazer",ROW($Z$1:$Z$101)-1),ROW(A29)),5),"")</f>
        <v/>
      </c>
      <c r="F230" s="47"/>
      <c r="G230" s="47"/>
      <c r="H230" s="91"/>
      <c r="I230" s="328"/>
      <c r="J230" s="324"/>
      <c r="K230" s="51"/>
      <c r="L230" s="51"/>
      <c r="M230" s="51"/>
      <c r="N230" s="51"/>
      <c r="O230" s="51"/>
      <c r="P230" s="51"/>
      <c r="Q230" s="51"/>
      <c r="R230" s="51"/>
      <c r="S230" s="51"/>
      <c r="T230" s="51"/>
      <c r="U230" s="51"/>
      <c r="V230" s="51"/>
      <c r="W230" s="52" t="str">
        <f t="array" ref="W230">IFERROR(INDEX(Pendencias!$A$2:$O$209,SMALL(IF(Pendencias!$B$2:$B$209=$F$1,ROW(Pendencias!$B$2:$B$209)-1),ROW(A234)),1),"")</f>
        <v/>
      </c>
      <c r="X230" s="52" t="str">
        <f t="array" ref="X230">IFERROR(INDEX(Pendencias!$A$2:$O$209,SMALL(IF(Pendencias!$B$2:$B$209=$F$1,ROW(Pendencias!$B$2:$B$209)-1),ROW(A234)),3),"")</f>
        <v/>
      </c>
      <c r="Y230" s="53" t="str">
        <f t="array" ref="Y230">IFERROR(INDEX(Pendencias!$A$2:$O$209,SMALL(IF(Pendencias!$B$2:$B$209=$F$1,ROW(Pendencias!$B$2:$B$209)-1),ROW(A234)),4),"")</f>
        <v/>
      </c>
      <c r="Z230" s="54" t="str">
        <f t="array" ref="Z230">IFERROR(INDEX(Pendencias!$A$2:$O$209,SMALL(IF(Pendencias!$B$2:$B$209=$F$1,ROW(Pendencias!$B$2:$B$209)-1),ROW(A234)),7),"")</f>
        <v/>
      </c>
      <c r="AA230" s="51" t="str">
        <f t="array" ref="AA230">IF(IFERROR(INDEX(Pendencias!$A$2:$O$209,SMALL(IF(Pendencias!$B$2:$B$209=$F$1,ROW(Pendencias!$B$2:$B$209)-1),ROW(A234)),9),"")=0,"",IFERROR(INDEX(Pendencias!$A$2:$O$209,SMALL(IF(Pendencias!$B$2:$B$209=$F$1,ROW(Pendencias!$B$2:$B$209)-1),ROW(A234)),9),""))</f>
        <v/>
      </c>
    </row>
    <row r="231" ht="15.75" customHeight="1">
      <c r="A231" s="331"/>
      <c r="B231" s="147"/>
      <c r="C231" s="329"/>
      <c r="D231" s="333"/>
      <c r="E231" s="334" t="str">
        <f t="array" ref="E231">IFERROR(INDEX($W$1:$AA$101,SMALL(IF($Z$1:$Z$101="A fazer",ROW($Z$1:$Z$101)-1),ROW(A30)),5),"")</f>
        <v/>
      </c>
      <c r="F231" s="47"/>
      <c r="G231" s="47"/>
      <c r="H231" s="91"/>
      <c r="I231" s="328"/>
      <c r="J231" s="324"/>
      <c r="K231" s="51"/>
      <c r="L231" s="51"/>
      <c r="M231" s="51"/>
      <c r="N231" s="51"/>
      <c r="O231" s="51"/>
      <c r="P231" s="51"/>
      <c r="Q231" s="51"/>
      <c r="R231" s="51"/>
      <c r="S231" s="51"/>
      <c r="T231" s="51"/>
      <c r="U231" s="51"/>
      <c r="V231" s="51"/>
      <c r="W231" s="52" t="str">
        <f t="array" ref="W231">IFERROR(INDEX(Pendencias!$A$2:$O$209,SMALL(IF(Pendencias!$B$2:$B$209=$F$1,ROW(Pendencias!$B$2:$B$209)-1),ROW(A235)),1),"")</f>
        <v/>
      </c>
      <c r="X231" s="52" t="str">
        <f t="array" ref="X231">IFERROR(INDEX(Pendencias!$A$2:$O$209,SMALL(IF(Pendencias!$B$2:$B$209=$F$1,ROW(Pendencias!$B$2:$B$209)-1),ROW(A235)),3),"")</f>
        <v/>
      </c>
      <c r="Y231" s="53" t="str">
        <f t="array" ref="Y231">IFERROR(INDEX(Pendencias!$A$2:$O$209,SMALL(IF(Pendencias!$B$2:$B$209=$F$1,ROW(Pendencias!$B$2:$B$209)-1),ROW(A235)),4),"")</f>
        <v/>
      </c>
      <c r="Z231" s="54" t="str">
        <f t="array" ref="Z231">IFERROR(INDEX(Pendencias!$A$2:$O$209,SMALL(IF(Pendencias!$B$2:$B$209=$F$1,ROW(Pendencias!$B$2:$B$209)-1),ROW(A235)),7),"")</f>
        <v/>
      </c>
      <c r="AA231" s="51" t="str">
        <f t="array" ref="AA231">IF(IFERROR(INDEX(Pendencias!$A$2:$O$209,SMALL(IF(Pendencias!$B$2:$B$209=$F$1,ROW(Pendencias!$B$2:$B$209)-1),ROW(A235)),9),"")=0,"",IFERROR(INDEX(Pendencias!$A$2:$O$209,SMALL(IF(Pendencias!$B$2:$B$209=$F$1,ROW(Pendencias!$B$2:$B$209)-1),ROW(A235)),9),""))</f>
        <v/>
      </c>
    </row>
    <row r="232" ht="15.75" customHeight="1">
      <c r="A232" s="331"/>
      <c r="B232" s="147"/>
      <c r="C232" s="329"/>
      <c r="D232" s="333"/>
      <c r="E232" s="334" t="str">
        <f t="array" ref="E232">IFERROR(INDEX($W$1:$AA$101,SMALL(IF($Z$1:$Z$101="A fazer",ROW($Z$1:$Z$101)-1),ROW(A31)),5),"")</f>
        <v/>
      </c>
      <c r="F232" s="47"/>
      <c r="G232" s="47"/>
      <c r="H232" s="91"/>
      <c r="I232" s="328"/>
      <c r="J232" s="324"/>
      <c r="K232" s="51"/>
      <c r="L232" s="51"/>
      <c r="M232" s="51"/>
      <c r="N232" s="51"/>
      <c r="O232" s="51"/>
      <c r="P232" s="51"/>
      <c r="Q232" s="51"/>
      <c r="R232" s="51"/>
      <c r="S232" s="51"/>
      <c r="T232" s="51"/>
      <c r="U232" s="51"/>
      <c r="V232" s="51"/>
      <c r="W232" s="52" t="str">
        <f t="array" ref="W232">IFERROR(INDEX(Pendencias!$A$2:$O$209,SMALL(IF(Pendencias!$B$2:$B$209=$F$1,ROW(Pendencias!$B$2:$B$209)-1),ROW(A236)),1),"")</f>
        <v/>
      </c>
      <c r="X232" s="52" t="str">
        <f t="array" ref="X232">IFERROR(INDEX(Pendencias!$A$2:$O$209,SMALL(IF(Pendencias!$B$2:$B$209=$F$1,ROW(Pendencias!$B$2:$B$209)-1),ROW(A236)),3),"")</f>
        <v/>
      </c>
      <c r="Y232" s="53" t="str">
        <f t="array" ref="Y232">IFERROR(INDEX(Pendencias!$A$2:$O$209,SMALL(IF(Pendencias!$B$2:$B$209=$F$1,ROW(Pendencias!$B$2:$B$209)-1),ROW(A236)),4),"")</f>
        <v/>
      </c>
      <c r="Z232" s="54" t="str">
        <f t="array" ref="Z232">IFERROR(INDEX(Pendencias!$A$2:$O$209,SMALL(IF(Pendencias!$B$2:$B$209=$F$1,ROW(Pendencias!$B$2:$B$209)-1),ROW(A236)),7),"")</f>
        <v/>
      </c>
      <c r="AA232" s="51" t="str">
        <f t="array" ref="AA232">IF(IFERROR(INDEX(Pendencias!$A$2:$O$209,SMALL(IF(Pendencias!$B$2:$B$209=$F$1,ROW(Pendencias!$B$2:$B$209)-1),ROW(A236)),9),"")=0,"",IFERROR(INDEX(Pendencias!$A$2:$O$209,SMALL(IF(Pendencias!$B$2:$B$209=$F$1,ROW(Pendencias!$B$2:$B$209)-1),ROW(A236)),9),""))</f>
        <v/>
      </c>
    </row>
    <row r="233" ht="15.75" customHeight="1">
      <c r="A233" s="331"/>
      <c r="B233" s="147"/>
      <c r="C233" s="329"/>
      <c r="D233" s="333"/>
      <c r="E233" s="334" t="str">
        <f t="array" ref="E233">IFERROR(INDEX($W$1:$AA$101,SMALL(IF($Z$1:$Z$101="A fazer",ROW($Z$1:$Z$101)-1),ROW(A32)),5),"")</f>
        <v/>
      </c>
      <c r="F233" s="47"/>
      <c r="G233" s="47"/>
      <c r="H233" s="91"/>
      <c r="I233" s="328"/>
      <c r="J233" s="324"/>
      <c r="K233" s="51"/>
      <c r="L233" s="51"/>
      <c r="M233" s="51"/>
      <c r="N233" s="51"/>
      <c r="O233" s="51"/>
      <c r="P233" s="51"/>
      <c r="Q233" s="51"/>
      <c r="R233" s="51"/>
      <c r="S233" s="51"/>
      <c r="T233" s="51"/>
      <c r="U233" s="51"/>
      <c r="V233" s="51"/>
      <c r="W233" s="52" t="str">
        <f t="array" ref="W233">IFERROR(INDEX(Pendencias!$A$2:$O$209,SMALL(IF(Pendencias!$B$2:$B$209=$F$1,ROW(Pendencias!$B$2:$B$209)-1),ROW(A237)),1),"")</f>
        <v/>
      </c>
      <c r="X233" s="52" t="str">
        <f t="array" ref="X233">IFERROR(INDEX(Pendencias!$A$2:$O$209,SMALL(IF(Pendencias!$B$2:$B$209=$F$1,ROW(Pendencias!$B$2:$B$209)-1),ROW(A237)),3),"")</f>
        <v/>
      </c>
      <c r="Y233" s="53" t="str">
        <f t="array" ref="Y233">IFERROR(INDEX(Pendencias!$A$2:$O$209,SMALL(IF(Pendencias!$B$2:$B$209=$F$1,ROW(Pendencias!$B$2:$B$209)-1),ROW(A237)),4),"")</f>
        <v/>
      </c>
      <c r="Z233" s="54" t="str">
        <f t="array" ref="Z233">IFERROR(INDEX(Pendencias!$A$2:$O$209,SMALL(IF(Pendencias!$B$2:$B$209=$F$1,ROW(Pendencias!$B$2:$B$209)-1),ROW(A237)),7),"")</f>
        <v/>
      </c>
      <c r="AA233" s="51" t="str">
        <f t="array" ref="AA233">IF(IFERROR(INDEX(Pendencias!$A$2:$O$209,SMALL(IF(Pendencias!$B$2:$B$209=$F$1,ROW(Pendencias!$B$2:$B$209)-1),ROW(A237)),9),"")=0,"",IFERROR(INDEX(Pendencias!$A$2:$O$209,SMALL(IF(Pendencias!$B$2:$B$209=$F$1,ROW(Pendencias!$B$2:$B$209)-1),ROW(A237)),9),""))</f>
        <v/>
      </c>
    </row>
    <row r="234" ht="15.75" customHeight="1">
      <c r="A234" s="331"/>
      <c r="B234" s="147"/>
      <c r="C234" s="329"/>
      <c r="D234" s="333"/>
      <c r="E234" s="334" t="str">
        <f t="array" ref="E234">IFERROR(INDEX($W$1:$AA$101,SMALL(IF($Z$1:$Z$101="A fazer",ROW($Z$1:$Z$101)-1),ROW(A33)),5),"")</f>
        <v/>
      </c>
      <c r="F234" s="47"/>
      <c r="G234" s="47"/>
      <c r="H234" s="91"/>
      <c r="I234" s="328"/>
      <c r="J234" s="324"/>
      <c r="K234" s="51"/>
      <c r="L234" s="51"/>
      <c r="M234" s="51"/>
      <c r="N234" s="51"/>
      <c r="O234" s="51"/>
      <c r="P234" s="51"/>
      <c r="Q234" s="51"/>
      <c r="R234" s="51"/>
      <c r="S234" s="51"/>
      <c r="T234" s="51"/>
      <c r="U234" s="51"/>
      <c r="V234" s="51"/>
      <c r="W234" s="52" t="str">
        <f t="array" ref="W234">IFERROR(INDEX(Pendencias!$A$2:$O$209,SMALL(IF(Pendencias!$B$2:$B$209=$F$1,ROW(Pendencias!$B$2:$B$209)-1),ROW(A238)),1),"")</f>
        <v/>
      </c>
      <c r="X234" s="52" t="str">
        <f t="array" ref="X234">IFERROR(INDEX(Pendencias!$A$2:$O$209,SMALL(IF(Pendencias!$B$2:$B$209=$F$1,ROW(Pendencias!$B$2:$B$209)-1),ROW(A238)),3),"")</f>
        <v/>
      </c>
      <c r="Y234" s="53" t="str">
        <f t="array" ref="Y234">IFERROR(INDEX(Pendencias!$A$2:$O$209,SMALL(IF(Pendencias!$B$2:$B$209=$F$1,ROW(Pendencias!$B$2:$B$209)-1),ROW(A238)),4),"")</f>
        <v/>
      </c>
      <c r="Z234" s="54" t="str">
        <f t="array" ref="Z234">IFERROR(INDEX(Pendencias!$A$2:$O$209,SMALL(IF(Pendencias!$B$2:$B$209=$F$1,ROW(Pendencias!$B$2:$B$209)-1),ROW(A238)),7),"")</f>
        <v/>
      </c>
      <c r="AA234" s="51" t="str">
        <f t="array" ref="AA234">IF(IFERROR(INDEX(Pendencias!$A$2:$O$209,SMALL(IF(Pendencias!$B$2:$B$209=$F$1,ROW(Pendencias!$B$2:$B$209)-1),ROW(A238)),9),"")=0,"",IFERROR(INDEX(Pendencias!$A$2:$O$209,SMALL(IF(Pendencias!$B$2:$B$209=$F$1,ROW(Pendencias!$B$2:$B$209)-1),ROW(A238)),9),""))</f>
        <v/>
      </c>
    </row>
    <row r="235" ht="15.75" customHeight="1">
      <c r="A235" s="331"/>
      <c r="B235" s="147"/>
      <c r="C235" s="329"/>
      <c r="D235" s="333"/>
      <c r="E235" s="334"/>
      <c r="F235" s="47"/>
      <c r="G235" s="47"/>
      <c r="H235" s="91"/>
      <c r="I235" s="328"/>
      <c r="J235" s="324"/>
      <c r="K235" s="51"/>
      <c r="L235" s="51"/>
      <c r="M235" s="51"/>
      <c r="N235" s="51"/>
      <c r="O235" s="51"/>
      <c r="P235" s="51"/>
      <c r="Q235" s="51"/>
      <c r="R235" s="51"/>
      <c r="S235" s="51"/>
      <c r="T235" s="51"/>
      <c r="U235" s="51"/>
      <c r="V235" s="51"/>
      <c r="W235" s="52" t="str">
        <f t="array" ref="W235">IFERROR(INDEX(Pendencias!$A$2:$O$209,SMALL(IF(Pendencias!$B$2:$B$209=$F$1,ROW(Pendencias!$B$2:$B$209)-1),ROW(A239)),1),"")</f>
        <v/>
      </c>
      <c r="X235" s="52" t="str">
        <f t="array" ref="X235">IFERROR(INDEX(Pendencias!$A$2:$O$209,SMALL(IF(Pendencias!$B$2:$B$209=$F$1,ROW(Pendencias!$B$2:$B$209)-1),ROW(A239)),3),"")</f>
        <v/>
      </c>
      <c r="Y235" s="53" t="str">
        <f t="array" ref="Y235">IFERROR(INDEX(Pendencias!$A$2:$O$209,SMALL(IF(Pendencias!$B$2:$B$209=$F$1,ROW(Pendencias!$B$2:$B$209)-1),ROW(A239)),4),"")</f>
        <v/>
      </c>
      <c r="Z235" s="54" t="str">
        <f t="array" ref="Z235">IFERROR(INDEX(Pendencias!$A$2:$O$209,SMALL(IF(Pendencias!$B$2:$B$209=$F$1,ROW(Pendencias!$B$2:$B$209)-1),ROW(A239)),7),"")</f>
        <v/>
      </c>
      <c r="AA235" s="51" t="str">
        <f t="array" ref="AA235">IF(IFERROR(INDEX(Pendencias!$A$2:$O$209,SMALL(IF(Pendencias!$B$2:$B$209=$F$1,ROW(Pendencias!$B$2:$B$209)-1),ROW(A239)),9),"")=0,"",IFERROR(INDEX(Pendencias!$A$2:$O$209,SMALL(IF(Pendencias!$B$2:$B$209=$F$1,ROW(Pendencias!$B$2:$B$209)-1),ROW(A239)),9),""))</f>
        <v/>
      </c>
    </row>
    <row r="236" ht="15.75" customHeight="1">
      <c r="A236" s="331"/>
      <c r="B236" s="147"/>
      <c r="C236" s="329"/>
      <c r="D236" s="333"/>
      <c r="E236" s="334"/>
      <c r="F236" s="47"/>
      <c r="G236" s="47"/>
      <c r="H236" s="91"/>
      <c r="I236" s="328"/>
      <c r="J236" s="324"/>
      <c r="K236" s="51"/>
      <c r="L236" s="51"/>
      <c r="M236" s="51"/>
      <c r="N236" s="51"/>
      <c r="O236" s="51"/>
      <c r="P236" s="51"/>
      <c r="Q236" s="51"/>
      <c r="R236" s="51"/>
      <c r="S236" s="51"/>
      <c r="T236" s="51"/>
      <c r="U236" s="51"/>
      <c r="V236" s="51"/>
      <c r="W236" s="52" t="str">
        <f t="array" ref="W236">IFERROR(INDEX(Pendencias!$A$2:$O$209,SMALL(IF(Pendencias!$B$2:$B$209=$F$1,ROW(Pendencias!$B$2:$B$209)-1),ROW(A240)),1),"")</f>
        <v/>
      </c>
      <c r="X236" s="52" t="str">
        <f t="array" ref="X236">IFERROR(INDEX(Pendencias!$A$2:$O$209,SMALL(IF(Pendencias!$B$2:$B$209=$F$1,ROW(Pendencias!$B$2:$B$209)-1),ROW(A240)),3),"")</f>
        <v/>
      </c>
      <c r="Y236" s="53" t="str">
        <f t="array" ref="Y236">IFERROR(INDEX(Pendencias!$A$2:$O$209,SMALL(IF(Pendencias!$B$2:$B$209=$F$1,ROW(Pendencias!$B$2:$B$209)-1),ROW(A240)),4),"")</f>
        <v/>
      </c>
      <c r="Z236" s="54" t="str">
        <f t="array" ref="Z236">IFERROR(INDEX(Pendencias!$A$2:$O$209,SMALL(IF(Pendencias!$B$2:$B$209=$F$1,ROW(Pendencias!$B$2:$B$209)-1),ROW(A240)),7),"")</f>
        <v/>
      </c>
      <c r="AA236" s="51" t="str">
        <f t="array" ref="AA236">IF(IFERROR(INDEX(Pendencias!$A$2:$O$209,SMALL(IF(Pendencias!$B$2:$B$209=$F$1,ROW(Pendencias!$B$2:$B$209)-1),ROW(A240)),9),"")=0,"",IFERROR(INDEX(Pendencias!$A$2:$O$209,SMALL(IF(Pendencias!$B$2:$B$209=$F$1,ROW(Pendencias!$B$2:$B$209)-1),ROW(A240)),9),""))</f>
        <v/>
      </c>
    </row>
    <row r="237" ht="15.75" customHeight="1">
      <c r="A237" s="331"/>
      <c r="B237" s="147"/>
      <c r="C237" s="329"/>
      <c r="D237" s="333"/>
      <c r="E237" s="334"/>
      <c r="F237" s="47"/>
      <c r="G237" s="47"/>
      <c r="H237" s="91"/>
      <c r="I237" s="328"/>
      <c r="J237" s="324"/>
      <c r="K237" s="51"/>
      <c r="L237" s="51"/>
      <c r="M237" s="51"/>
      <c r="N237" s="51"/>
      <c r="O237" s="51"/>
      <c r="P237" s="51"/>
      <c r="Q237" s="51"/>
      <c r="R237" s="51"/>
      <c r="S237" s="51"/>
      <c r="T237" s="51"/>
      <c r="U237" s="51"/>
      <c r="V237" s="51"/>
      <c r="W237" s="52" t="str">
        <f t="array" ref="W237">IFERROR(INDEX(Pendencias!$A$2:$O$209,SMALL(IF(Pendencias!$B$2:$B$209=$F$1,ROW(Pendencias!$B$2:$B$209)-1),ROW(A241)),1),"")</f>
        <v/>
      </c>
      <c r="X237" s="52" t="str">
        <f t="array" ref="X237">IFERROR(INDEX(Pendencias!$A$2:$O$209,SMALL(IF(Pendencias!$B$2:$B$209=$F$1,ROW(Pendencias!$B$2:$B$209)-1),ROW(A241)),3),"")</f>
        <v/>
      </c>
      <c r="Y237" s="53" t="str">
        <f t="array" ref="Y237">IFERROR(INDEX(Pendencias!$A$2:$O$209,SMALL(IF(Pendencias!$B$2:$B$209=$F$1,ROW(Pendencias!$B$2:$B$209)-1),ROW(A241)),4),"")</f>
        <v/>
      </c>
      <c r="Z237" s="54" t="str">
        <f t="array" ref="Z237">IFERROR(INDEX(Pendencias!$A$2:$O$209,SMALL(IF(Pendencias!$B$2:$B$209=$F$1,ROW(Pendencias!$B$2:$B$209)-1),ROW(A241)),7),"")</f>
        <v/>
      </c>
      <c r="AA237" s="51" t="str">
        <f t="array" ref="AA237">IF(IFERROR(INDEX(Pendencias!$A$2:$O$209,SMALL(IF(Pendencias!$B$2:$B$209=$F$1,ROW(Pendencias!$B$2:$B$209)-1),ROW(A241)),9),"")=0,"",IFERROR(INDEX(Pendencias!$A$2:$O$209,SMALL(IF(Pendencias!$B$2:$B$209=$F$1,ROW(Pendencias!$B$2:$B$209)-1),ROW(A241)),9),""))</f>
        <v/>
      </c>
    </row>
    <row r="238" ht="15.75" customHeight="1">
      <c r="A238" s="331"/>
      <c r="B238" s="147"/>
      <c r="C238" s="329"/>
      <c r="D238" s="333"/>
      <c r="E238" s="334"/>
      <c r="F238" s="47"/>
      <c r="G238" s="47"/>
      <c r="H238" s="91"/>
      <c r="I238" s="328"/>
      <c r="J238" s="324"/>
      <c r="K238" s="51"/>
      <c r="L238" s="51"/>
      <c r="M238" s="51"/>
      <c r="N238" s="51"/>
      <c r="O238" s="51"/>
      <c r="P238" s="51"/>
      <c r="Q238" s="51"/>
      <c r="R238" s="51"/>
      <c r="S238" s="51"/>
      <c r="T238" s="51"/>
      <c r="U238" s="51"/>
      <c r="V238" s="51"/>
      <c r="W238" s="52" t="str">
        <f t="array" ref="W238">IFERROR(INDEX(Pendencias!$A$2:$O$209,SMALL(IF(Pendencias!$B$2:$B$209=$F$1,ROW(Pendencias!$B$2:$B$209)-1),ROW(A242)),1),"")</f>
        <v/>
      </c>
      <c r="X238" s="52" t="str">
        <f t="array" ref="X238">IFERROR(INDEX(Pendencias!$A$2:$O$209,SMALL(IF(Pendencias!$B$2:$B$209=$F$1,ROW(Pendencias!$B$2:$B$209)-1),ROW(A242)),3),"")</f>
        <v/>
      </c>
      <c r="Y238" s="53" t="str">
        <f t="array" ref="Y238">IFERROR(INDEX(Pendencias!$A$2:$O$209,SMALL(IF(Pendencias!$B$2:$B$209=$F$1,ROW(Pendencias!$B$2:$B$209)-1),ROW(A242)),4),"")</f>
        <v/>
      </c>
      <c r="Z238" s="54" t="str">
        <f t="array" ref="Z238">IFERROR(INDEX(Pendencias!$A$2:$O$209,SMALL(IF(Pendencias!$B$2:$B$209=$F$1,ROW(Pendencias!$B$2:$B$209)-1),ROW(A242)),7),"")</f>
        <v/>
      </c>
      <c r="AA238" s="51" t="str">
        <f t="array" ref="AA238">IF(IFERROR(INDEX(Pendencias!$A$2:$O$209,SMALL(IF(Pendencias!$B$2:$B$209=$F$1,ROW(Pendencias!$B$2:$B$209)-1),ROW(A242)),9),"")=0,"",IFERROR(INDEX(Pendencias!$A$2:$O$209,SMALL(IF(Pendencias!$B$2:$B$209=$F$1,ROW(Pendencias!$B$2:$B$209)-1),ROW(A242)),9),""))</f>
        <v/>
      </c>
    </row>
    <row r="239" ht="15.75" customHeight="1">
      <c r="A239" s="331"/>
      <c r="B239" s="147"/>
      <c r="C239" s="329"/>
      <c r="D239" s="333"/>
      <c r="E239" s="334"/>
      <c r="F239" s="47"/>
      <c r="G239" s="47"/>
      <c r="H239" s="91"/>
      <c r="I239" s="328"/>
      <c r="J239" s="324"/>
      <c r="K239" s="51"/>
      <c r="L239" s="51"/>
      <c r="M239" s="51"/>
      <c r="N239" s="51"/>
      <c r="O239" s="51"/>
      <c r="P239" s="51"/>
      <c r="Q239" s="51"/>
      <c r="R239" s="51"/>
      <c r="S239" s="51"/>
      <c r="T239" s="51"/>
      <c r="U239" s="51"/>
      <c r="V239" s="51"/>
      <c r="W239" s="52" t="str">
        <f t="array" ref="W239">IFERROR(INDEX(Pendencias!$A$2:$O$209,SMALL(IF(Pendencias!$B$2:$B$209=$F$1,ROW(Pendencias!$B$2:$B$209)-1),ROW(A243)),1),"")</f>
        <v/>
      </c>
      <c r="X239" s="52" t="str">
        <f t="array" ref="X239">IFERROR(INDEX(Pendencias!$A$2:$O$209,SMALL(IF(Pendencias!$B$2:$B$209=$F$1,ROW(Pendencias!$B$2:$B$209)-1),ROW(A243)),3),"")</f>
        <v/>
      </c>
      <c r="Y239" s="53" t="str">
        <f t="array" ref="Y239">IFERROR(INDEX(Pendencias!$A$2:$O$209,SMALL(IF(Pendencias!$B$2:$B$209=$F$1,ROW(Pendencias!$B$2:$B$209)-1),ROW(A243)),4),"")</f>
        <v/>
      </c>
      <c r="Z239" s="54" t="str">
        <f t="array" ref="Z239">IFERROR(INDEX(Pendencias!$A$2:$O$209,SMALL(IF(Pendencias!$B$2:$B$209=$F$1,ROW(Pendencias!$B$2:$B$209)-1),ROW(A243)),7),"")</f>
        <v/>
      </c>
      <c r="AA239" s="51" t="str">
        <f t="array" ref="AA239">IF(IFERROR(INDEX(Pendencias!$A$2:$O$209,SMALL(IF(Pendencias!$B$2:$B$209=$F$1,ROW(Pendencias!$B$2:$B$209)-1),ROW(A243)),9),"")=0,"",IFERROR(INDEX(Pendencias!$A$2:$O$209,SMALL(IF(Pendencias!$B$2:$B$209=$F$1,ROW(Pendencias!$B$2:$B$209)-1),ROW(A243)),9),""))</f>
        <v/>
      </c>
    </row>
    <row r="240" ht="15.75" customHeight="1">
      <c r="A240" s="331"/>
      <c r="B240" s="147"/>
      <c r="C240" s="329"/>
      <c r="D240" s="333"/>
      <c r="E240" s="334"/>
      <c r="F240" s="47"/>
      <c r="G240" s="47"/>
      <c r="H240" s="91"/>
      <c r="I240" s="328"/>
      <c r="J240" s="324"/>
      <c r="K240" s="51"/>
      <c r="L240" s="51"/>
      <c r="M240" s="51"/>
      <c r="N240" s="51"/>
      <c r="O240" s="51"/>
      <c r="P240" s="51"/>
      <c r="Q240" s="51"/>
      <c r="R240" s="51"/>
      <c r="S240" s="51"/>
      <c r="T240" s="51"/>
      <c r="U240" s="51"/>
      <c r="V240" s="51"/>
      <c r="W240" s="52" t="str">
        <f t="array" ref="W240">IFERROR(INDEX(Pendencias!$A$2:$O$209,SMALL(IF(Pendencias!$B$2:$B$209=$F$1,ROW(Pendencias!$B$2:$B$209)-1),ROW(A244)),1),"")</f>
        <v/>
      </c>
      <c r="X240" s="52" t="str">
        <f t="array" ref="X240">IFERROR(INDEX(Pendencias!$A$2:$O$209,SMALL(IF(Pendencias!$B$2:$B$209=$F$1,ROW(Pendencias!$B$2:$B$209)-1),ROW(A244)),3),"")</f>
        <v/>
      </c>
      <c r="Y240" s="53" t="str">
        <f t="array" ref="Y240">IFERROR(INDEX(Pendencias!$A$2:$O$209,SMALL(IF(Pendencias!$B$2:$B$209=$F$1,ROW(Pendencias!$B$2:$B$209)-1),ROW(A244)),4),"")</f>
        <v/>
      </c>
      <c r="Z240" s="54" t="str">
        <f t="array" ref="Z240">IFERROR(INDEX(Pendencias!$A$2:$O$209,SMALL(IF(Pendencias!$B$2:$B$209=$F$1,ROW(Pendencias!$B$2:$B$209)-1),ROW(A244)),7),"")</f>
        <v/>
      </c>
      <c r="AA240" s="51" t="str">
        <f t="array" ref="AA240">IF(IFERROR(INDEX(Pendencias!$A$2:$O$209,SMALL(IF(Pendencias!$B$2:$B$209=$F$1,ROW(Pendencias!$B$2:$B$209)-1),ROW(A244)),9),"")=0,"",IFERROR(INDEX(Pendencias!$A$2:$O$209,SMALL(IF(Pendencias!$B$2:$B$209=$F$1,ROW(Pendencias!$B$2:$B$209)-1),ROW(A244)),9),""))</f>
        <v/>
      </c>
    </row>
    <row r="241" ht="15.75" customHeight="1">
      <c r="A241" s="331"/>
      <c r="B241" s="147"/>
      <c r="C241" s="329"/>
      <c r="D241" s="333"/>
      <c r="E241" s="334"/>
      <c r="F241" s="47"/>
      <c r="G241" s="47"/>
      <c r="H241" s="91"/>
      <c r="I241" s="328"/>
      <c r="J241" s="324"/>
      <c r="K241" s="51"/>
      <c r="L241" s="51"/>
      <c r="M241" s="51"/>
      <c r="N241" s="51"/>
      <c r="O241" s="51"/>
      <c r="P241" s="51"/>
      <c r="Q241" s="51"/>
      <c r="R241" s="51"/>
      <c r="S241" s="51"/>
      <c r="T241" s="51"/>
      <c r="U241" s="51"/>
      <c r="V241" s="51"/>
      <c r="W241" s="52" t="str">
        <f t="array" ref="W241">IFERROR(INDEX(Pendencias!$A$2:$O$209,SMALL(IF(Pendencias!$B$2:$B$209=$F$1,ROW(Pendencias!$B$2:$B$209)-1),ROW(A245)),1),"")</f>
        <v/>
      </c>
      <c r="X241" s="52" t="str">
        <f t="array" ref="X241">IFERROR(INDEX(Pendencias!$A$2:$O$209,SMALL(IF(Pendencias!$B$2:$B$209=$F$1,ROW(Pendencias!$B$2:$B$209)-1),ROW(A245)),3),"")</f>
        <v/>
      </c>
      <c r="Y241" s="53" t="str">
        <f t="array" ref="Y241">IFERROR(INDEX(Pendencias!$A$2:$O$209,SMALL(IF(Pendencias!$B$2:$B$209=$F$1,ROW(Pendencias!$B$2:$B$209)-1),ROW(A245)),4),"")</f>
        <v/>
      </c>
      <c r="Z241" s="54" t="str">
        <f t="array" ref="Z241">IFERROR(INDEX(Pendencias!$A$2:$O$209,SMALL(IF(Pendencias!$B$2:$B$209=$F$1,ROW(Pendencias!$B$2:$B$209)-1),ROW(A245)),7),"")</f>
        <v/>
      </c>
      <c r="AA241" s="51" t="str">
        <f t="array" ref="AA241">IF(IFERROR(INDEX(Pendencias!$A$2:$O$209,SMALL(IF(Pendencias!$B$2:$B$209=$F$1,ROW(Pendencias!$B$2:$B$209)-1),ROW(A245)),9),"")=0,"",IFERROR(INDEX(Pendencias!$A$2:$O$209,SMALL(IF(Pendencias!$B$2:$B$209=$F$1,ROW(Pendencias!$B$2:$B$209)-1),ROW(A245)),9),""))</f>
        <v/>
      </c>
    </row>
    <row r="242" ht="15.75" customHeight="1">
      <c r="A242" s="331"/>
      <c r="B242" s="147"/>
      <c r="C242" s="329"/>
      <c r="D242" s="333"/>
      <c r="E242" s="334"/>
      <c r="F242" s="47"/>
      <c r="G242" s="47"/>
      <c r="H242" s="91"/>
      <c r="I242" s="328"/>
      <c r="J242" s="324"/>
      <c r="K242" s="51"/>
      <c r="L242" s="51"/>
      <c r="M242" s="51"/>
      <c r="N242" s="51"/>
      <c r="O242" s="51"/>
      <c r="P242" s="51"/>
      <c r="Q242" s="51"/>
      <c r="R242" s="51"/>
      <c r="S242" s="51"/>
      <c r="T242" s="51"/>
      <c r="U242" s="51"/>
      <c r="V242" s="51"/>
      <c r="W242" s="52" t="str">
        <f t="array" ref="W242">IFERROR(INDEX(Pendencias!$A$2:$O$209,SMALL(IF(Pendencias!$B$2:$B$209=$F$1,ROW(Pendencias!$B$2:$B$209)-1),ROW(A246)),1),"")</f>
        <v/>
      </c>
      <c r="X242" s="52" t="str">
        <f t="array" ref="X242">IFERROR(INDEX(Pendencias!$A$2:$O$209,SMALL(IF(Pendencias!$B$2:$B$209=$F$1,ROW(Pendencias!$B$2:$B$209)-1),ROW(A246)),3),"")</f>
        <v/>
      </c>
      <c r="Y242" s="53" t="str">
        <f t="array" ref="Y242">IFERROR(INDEX(Pendencias!$A$2:$O$209,SMALL(IF(Pendencias!$B$2:$B$209=$F$1,ROW(Pendencias!$B$2:$B$209)-1),ROW(A246)),4),"")</f>
        <v/>
      </c>
      <c r="Z242" s="54" t="str">
        <f t="array" ref="Z242">IFERROR(INDEX(Pendencias!$A$2:$O$209,SMALL(IF(Pendencias!$B$2:$B$209=$F$1,ROW(Pendencias!$B$2:$B$209)-1),ROW(A246)),7),"")</f>
        <v/>
      </c>
      <c r="AA242" s="51" t="str">
        <f t="array" ref="AA242">IF(IFERROR(INDEX(Pendencias!$A$2:$O$209,SMALL(IF(Pendencias!$B$2:$B$209=$F$1,ROW(Pendencias!$B$2:$B$209)-1),ROW(A246)),9),"")=0,"",IFERROR(INDEX(Pendencias!$A$2:$O$209,SMALL(IF(Pendencias!$B$2:$B$209=$F$1,ROW(Pendencias!$B$2:$B$209)-1),ROW(A246)),9),""))</f>
        <v/>
      </c>
    </row>
    <row r="243" ht="15.75" customHeight="1">
      <c r="A243" s="331"/>
      <c r="B243" s="147"/>
      <c r="C243" s="329"/>
      <c r="D243" s="333"/>
      <c r="E243" s="334"/>
      <c r="F243" s="47"/>
      <c r="G243" s="47"/>
      <c r="H243" s="91"/>
      <c r="I243" s="328"/>
      <c r="J243" s="324"/>
      <c r="K243" s="51"/>
      <c r="L243" s="51"/>
      <c r="M243" s="51"/>
      <c r="N243" s="51"/>
      <c r="O243" s="51"/>
      <c r="P243" s="51"/>
      <c r="Q243" s="51"/>
      <c r="R243" s="51"/>
      <c r="S243" s="51"/>
      <c r="T243" s="51"/>
      <c r="U243" s="51"/>
      <c r="V243" s="51"/>
      <c r="W243" s="52" t="str">
        <f t="array" ref="W243">IFERROR(INDEX(Pendencias!$A$2:$O$209,SMALL(IF(Pendencias!$B$2:$B$209=$F$1,ROW(Pendencias!$B$2:$B$209)-1),ROW(A247)),1),"")</f>
        <v/>
      </c>
      <c r="X243" s="52" t="str">
        <f t="array" ref="X243">IFERROR(INDEX(Pendencias!$A$2:$O$209,SMALL(IF(Pendencias!$B$2:$B$209=$F$1,ROW(Pendencias!$B$2:$B$209)-1),ROW(A247)),3),"")</f>
        <v/>
      </c>
      <c r="Y243" s="53" t="str">
        <f t="array" ref="Y243">IFERROR(INDEX(Pendencias!$A$2:$O$209,SMALL(IF(Pendencias!$B$2:$B$209=$F$1,ROW(Pendencias!$B$2:$B$209)-1),ROW(A247)),4),"")</f>
        <v/>
      </c>
      <c r="Z243" s="54" t="str">
        <f t="array" ref="Z243">IFERROR(INDEX(Pendencias!$A$2:$O$209,SMALL(IF(Pendencias!$B$2:$B$209=$F$1,ROW(Pendencias!$B$2:$B$209)-1),ROW(A247)),7),"")</f>
        <v/>
      </c>
      <c r="AA243" s="51" t="str">
        <f t="array" ref="AA243">IF(IFERROR(INDEX(Pendencias!$A$2:$O$209,SMALL(IF(Pendencias!$B$2:$B$209=$F$1,ROW(Pendencias!$B$2:$B$209)-1),ROW(A247)),9),"")=0,"",IFERROR(INDEX(Pendencias!$A$2:$O$209,SMALL(IF(Pendencias!$B$2:$B$209=$F$1,ROW(Pendencias!$B$2:$B$209)-1),ROW(A247)),9),""))</f>
        <v/>
      </c>
    </row>
    <row r="244" ht="15.75" customHeight="1">
      <c r="A244" s="331"/>
      <c r="B244" s="147"/>
      <c r="C244" s="329"/>
      <c r="D244" s="333"/>
      <c r="E244" s="334"/>
      <c r="F244" s="47"/>
      <c r="G244" s="47"/>
      <c r="H244" s="91"/>
      <c r="I244" s="328"/>
      <c r="J244" s="324"/>
      <c r="K244" s="51"/>
      <c r="L244" s="51"/>
      <c r="M244" s="51"/>
      <c r="N244" s="51"/>
      <c r="O244" s="51"/>
      <c r="P244" s="51"/>
      <c r="Q244" s="51"/>
      <c r="R244" s="51"/>
      <c r="S244" s="51"/>
      <c r="T244" s="51"/>
      <c r="U244" s="51"/>
      <c r="V244" s="51"/>
      <c r="W244" s="52" t="str">
        <f t="array" ref="W244">IFERROR(INDEX(Pendencias!$A$2:$O$209,SMALL(IF(Pendencias!$B$2:$B$209=$F$1,ROW(Pendencias!$B$2:$B$209)-1),ROW(A248)),1),"")</f>
        <v/>
      </c>
      <c r="X244" s="52" t="str">
        <f t="array" ref="X244">IFERROR(INDEX(Pendencias!$A$2:$O$209,SMALL(IF(Pendencias!$B$2:$B$209=$F$1,ROW(Pendencias!$B$2:$B$209)-1),ROW(A248)),3),"")</f>
        <v/>
      </c>
      <c r="Y244" s="53" t="str">
        <f t="array" ref="Y244">IFERROR(INDEX(Pendencias!$A$2:$O$209,SMALL(IF(Pendencias!$B$2:$B$209=$F$1,ROW(Pendencias!$B$2:$B$209)-1),ROW(A248)),4),"")</f>
        <v/>
      </c>
      <c r="Z244" s="54" t="str">
        <f t="array" ref="Z244">IFERROR(INDEX(Pendencias!$A$2:$O$209,SMALL(IF(Pendencias!$B$2:$B$209=$F$1,ROW(Pendencias!$B$2:$B$209)-1),ROW(A248)),7),"")</f>
        <v/>
      </c>
      <c r="AA244" s="51" t="str">
        <f t="array" ref="AA244">IF(IFERROR(INDEX(Pendencias!$A$2:$O$209,SMALL(IF(Pendencias!$B$2:$B$209=$F$1,ROW(Pendencias!$B$2:$B$209)-1),ROW(A248)),9),"")=0,"",IFERROR(INDEX(Pendencias!$A$2:$O$209,SMALL(IF(Pendencias!$B$2:$B$209=$F$1,ROW(Pendencias!$B$2:$B$209)-1),ROW(A248)),9),""))</f>
        <v/>
      </c>
    </row>
    <row r="245" ht="15.75" customHeight="1">
      <c r="A245" s="331"/>
      <c r="B245" s="147"/>
      <c r="C245" s="329"/>
      <c r="D245" s="333"/>
      <c r="E245" s="334"/>
      <c r="F245" s="47"/>
      <c r="G245" s="47"/>
      <c r="H245" s="91"/>
      <c r="I245" s="328"/>
      <c r="J245" s="324"/>
      <c r="K245" s="51"/>
      <c r="L245" s="51"/>
      <c r="M245" s="51"/>
      <c r="N245" s="51"/>
      <c r="O245" s="51"/>
      <c r="P245" s="51"/>
      <c r="Q245" s="51"/>
      <c r="R245" s="51"/>
      <c r="S245" s="51"/>
      <c r="T245" s="51"/>
      <c r="U245" s="51"/>
      <c r="V245" s="51"/>
      <c r="W245" s="52" t="str">
        <f t="array" ref="W245">IFERROR(INDEX(Pendencias!$A$2:$O$209,SMALL(IF(Pendencias!$B$2:$B$209=$F$1,ROW(Pendencias!$B$2:$B$209)-1),ROW(A249)),1),"")</f>
        <v/>
      </c>
      <c r="X245" s="52" t="str">
        <f t="array" ref="X245">IFERROR(INDEX(Pendencias!$A$2:$O$209,SMALL(IF(Pendencias!$B$2:$B$209=$F$1,ROW(Pendencias!$B$2:$B$209)-1),ROW(A249)),3),"")</f>
        <v/>
      </c>
      <c r="Y245" s="53" t="str">
        <f t="array" ref="Y245">IFERROR(INDEX(Pendencias!$A$2:$O$209,SMALL(IF(Pendencias!$B$2:$B$209=$F$1,ROW(Pendencias!$B$2:$B$209)-1),ROW(A249)),4),"")</f>
        <v/>
      </c>
      <c r="Z245" s="54" t="str">
        <f t="array" ref="Z245">IFERROR(INDEX(Pendencias!$A$2:$O$209,SMALL(IF(Pendencias!$B$2:$B$209=$F$1,ROW(Pendencias!$B$2:$B$209)-1),ROW(A249)),7),"")</f>
        <v/>
      </c>
      <c r="AA245" s="51" t="str">
        <f t="array" ref="AA245">IF(IFERROR(INDEX(Pendencias!$A$2:$O$209,SMALL(IF(Pendencias!$B$2:$B$209=$F$1,ROW(Pendencias!$B$2:$B$209)-1),ROW(A249)),9),"")=0,"",IFERROR(INDEX(Pendencias!$A$2:$O$209,SMALL(IF(Pendencias!$B$2:$B$209=$F$1,ROW(Pendencias!$B$2:$B$209)-1),ROW(A249)),9),""))</f>
        <v/>
      </c>
    </row>
    <row r="246" ht="15.75" customHeight="1">
      <c r="A246" s="331"/>
      <c r="B246" s="147"/>
      <c r="C246" s="329"/>
      <c r="D246" s="333"/>
      <c r="E246" s="334"/>
      <c r="F246" s="47"/>
      <c r="G246" s="47"/>
      <c r="H246" s="91"/>
      <c r="I246" s="328"/>
      <c r="J246" s="324"/>
      <c r="K246" s="51"/>
      <c r="L246" s="51"/>
      <c r="M246" s="51"/>
      <c r="N246" s="51"/>
      <c r="O246" s="51"/>
      <c r="P246" s="51"/>
      <c r="Q246" s="51"/>
      <c r="R246" s="51"/>
      <c r="S246" s="51"/>
      <c r="T246" s="51"/>
      <c r="U246" s="51"/>
      <c r="V246" s="51"/>
      <c r="W246" s="52" t="str">
        <f t="array" ref="W246">IFERROR(INDEX(Pendencias!$A$2:$O$209,SMALL(IF(Pendencias!$B$2:$B$209=$F$1,ROW(Pendencias!$B$2:$B$209)-1),ROW(A250)),1),"")</f>
        <v/>
      </c>
      <c r="X246" s="52" t="str">
        <f t="array" ref="X246">IFERROR(INDEX(Pendencias!$A$2:$O$209,SMALL(IF(Pendencias!$B$2:$B$209=$F$1,ROW(Pendencias!$B$2:$B$209)-1),ROW(A250)),3),"")</f>
        <v/>
      </c>
      <c r="Y246" s="53" t="str">
        <f t="array" ref="Y246">IFERROR(INDEX(Pendencias!$A$2:$O$209,SMALL(IF(Pendencias!$B$2:$B$209=$F$1,ROW(Pendencias!$B$2:$B$209)-1),ROW(A250)),4),"")</f>
        <v/>
      </c>
      <c r="Z246" s="54" t="str">
        <f t="array" ref="Z246">IFERROR(INDEX(Pendencias!$A$2:$O$209,SMALL(IF(Pendencias!$B$2:$B$209=$F$1,ROW(Pendencias!$B$2:$B$209)-1),ROW(A250)),7),"")</f>
        <v/>
      </c>
      <c r="AA246" s="51" t="str">
        <f t="array" ref="AA246">IF(IFERROR(INDEX(Pendencias!$A$2:$O$209,SMALL(IF(Pendencias!$B$2:$B$209=$F$1,ROW(Pendencias!$B$2:$B$209)-1),ROW(A250)),9),"")=0,"",IFERROR(INDEX(Pendencias!$A$2:$O$209,SMALL(IF(Pendencias!$B$2:$B$209=$F$1,ROW(Pendencias!$B$2:$B$209)-1),ROW(A250)),9),""))</f>
        <v/>
      </c>
    </row>
    <row r="247" ht="15.75" customHeight="1">
      <c r="A247" s="331"/>
      <c r="B247" s="147"/>
      <c r="C247" s="329"/>
      <c r="D247" s="333"/>
      <c r="E247" s="334"/>
      <c r="F247" s="47"/>
      <c r="G247" s="47"/>
      <c r="H247" s="91"/>
      <c r="I247" s="328"/>
      <c r="J247" s="324"/>
      <c r="K247" s="51"/>
      <c r="L247" s="51"/>
      <c r="M247" s="51"/>
      <c r="N247" s="51"/>
      <c r="O247" s="51"/>
      <c r="P247" s="51"/>
      <c r="Q247" s="51"/>
      <c r="R247" s="51"/>
      <c r="S247" s="51"/>
      <c r="T247" s="51"/>
      <c r="U247" s="51"/>
      <c r="V247" s="51"/>
      <c r="W247" s="52" t="str">
        <f t="array" ref="W247">IFERROR(INDEX(Pendencias!$A$2:$O$209,SMALL(IF(Pendencias!$B$2:$B$209=$F$1,ROW(Pendencias!$B$2:$B$209)-1),ROW(A251)),1),"")</f>
        <v/>
      </c>
      <c r="X247" s="52" t="str">
        <f t="array" ref="X247">IFERROR(INDEX(Pendencias!$A$2:$O$209,SMALL(IF(Pendencias!$B$2:$B$209=$F$1,ROW(Pendencias!$B$2:$B$209)-1),ROW(A251)),3),"")</f>
        <v/>
      </c>
      <c r="Y247" s="53" t="str">
        <f t="array" ref="Y247">IFERROR(INDEX(Pendencias!$A$2:$O$209,SMALL(IF(Pendencias!$B$2:$B$209=$F$1,ROW(Pendencias!$B$2:$B$209)-1),ROW(A251)),4),"")</f>
        <v/>
      </c>
      <c r="Z247" s="54" t="str">
        <f t="array" ref="Z247">IFERROR(INDEX(Pendencias!$A$2:$O$209,SMALL(IF(Pendencias!$B$2:$B$209=$F$1,ROW(Pendencias!$B$2:$B$209)-1),ROW(A251)),7),"")</f>
        <v/>
      </c>
      <c r="AA247" s="51" t="str">
        <f t="array" ref="AA247">IF(IFERROR(INDEX(Pendencias!$A$2:$O$209,SMALL(IF(Pendencias!$B$2:$B$209=$F$1,ROW(Pendencias!$B$2:$B$209)-1),ROW(A251)),9),"")=0,"",IFERROR(INDEX(Pendencias!$A$2:$O$209,SMALL(IF(Pendencias!$B$2:$B$209=$F$1,ROW(Pendencias!$B$2:$B$209)-1),ROW(A251)),9),""))</f>
        <v/>
      </c>
    </row>
    <row r="248" ht="15.75" customHeight="1">
      <c r="A248" s="331"/>
      <c r="B248" s="147"/>
      <c r="C248" s="329"/>
      <c r="D248" s="333"/>
      <c r="E248" s="334"/>
      <c r="F248" s="47"/>
      <c r="G248" s="47"/>
      <c r="H248" s="91"/>
      <c r="I248" s="328"/>
      <c r="J248" s="324"/>
      <c r="K248" s="51"/>
      <c r="L248" s="51"/>
      <c r="M248" s="51"/>
      <c r="N248" s="51"/>
      <c r="O248" s="51"/>
      <c r="P248" s="51"/>
      <c r="Q248" s="51"/>
      <c r="R248" s="51"/>
      <c r="S248" s="51"/>
      <c r="T248" s="51"/>
      <c r="U248" s="51"/>
      <c r="V248" s="51"/>
      <c r="W248" s="52" t="str">
        <f t="array" ref="W248">IFERROR(INDEX(Pendencias!$A$2:$O$209,SMALL(IF(Pendencias!$B$2:$B$209=$F$1,ROW(Pendencias!$B$2:$B$209)-1),ROW(A252)),1),"")</f>
        <v/>
      </c>
      <c r="X248" s="52" t="str">
        <f t="array" ref="X248">IFERROR(INDEX(Pendencias!$A$2:$O$209,SMALL(IF(Pendencias!$B$2:$B$209=$F$1,ROW(Pendencias!$B$2:$B$209)-1),ROW(A252)),3),"")</f>
        <v/>
      </c>
      <c r="Y248" s="53" t="str">
        <f t="array" ref="Y248">IFERROR(INDEX(Pendencias!$A$2:$O$209,SMALL(IF(Pendencias!$B$2:$B$209=$F$1,ROW(Pendencias!$B$2:$B$209)-1),ROW(A252)),4),"")</f>
        <v/>
      </c>
      <c r="Z248" s="54" t="str">
        <f t="array" ref="Z248">IFERROR(INDEX(Pendencias!$A$2:$O$209,SMALL(IF(Pendencias!$B$2:$B$209=$F$1,ROW(Pendencias!$B$2:$B$209)-1),ROW(A252)),7),"")</f>
        <v/>
      </c>
      <c r="AA248" s="51" t="str">
        <f t="array" ref="AA248">IF(IFERROR(INDEX(Pendencias!$A$2:$O$209,SMALL(IF(Pendencias!$B$2:$B$209=$F$1,ROW(Pendencias!$B$2:$B$209)-1),ROW(A252)),9),"")=0,"",IFERROR(INDEX(Pendencias!$A$2:$O$209,SMALL(IF(Pendencias!$B$2:$B$209=$F$1,ROW(Pendencias!$B$2:$B$209)-1),ROW(A252)),9),""))</f>
        <v/>
      </c>
    </row>
    <row r="249" ht="15.75" customHeight="1">
      <c r="A249" s="331"/>
      <c r="B249" s="147"/>
      <c r="C249" s="329"/>
      <c r="D249" s="333"/>
      <c r="E249" s="334"/>
      <c r="F249" s="47"/>
      <c r="G249" s="47"/>
      <c r="H249" s="91"/>
      <c r="I249" s="328"/>
      <c r="J249" s="324"/>
      <c r="K249" s="51"/>
      <c r="L249" s="51"/>
      <c r="M249" s="51"/>
      <c r="N249" s="51"/>
      <c r="O249" s="51"/>
      <c r="P249" s="51"/>
      <c r="Q249" s="51"/>
      <c r="R249" s="51"/>
      <c r="S249" s="51"/>
      <c r="T249" s="51"/>
      <c r="U249" s="51"/>
      <c r="V249" s="51"/>
      <c r="W249" s="52" t="str">
        <f t="array" ref="W249">IFERROR(INDEX(Pendencias!$A$2:$O$209,SMALL(IF(Pendencias!$B$2:$B$209=$F$1,ROW(Pendencias!$B$2:$B$209)-1),ROW(A253)),1),"")</f>
        <v/>
      </c>
      <c r="X249" s="52" t="str">
        <f t="array" ref="X249">IFERROR(INDEX(Pendencias!$A$2:$O$209,SMALL(IF(Pendencias!$B$2:$B$209=$F$1,ROW(Pendencias!$B$2:$B$209)-1),ROW(A253)),3),"")</f>
        <v/>
      </c>
      <c r="Y249" s="53" t="str">
        <f t="array" ref="Y249">IFERROR(INDEX(Pendencias!$A$2:$O$209,SMALL(IF(Pendencias!$B$2:$B$209=$F$1,ROW(Pendencias!$B$2:$B$209)-1),ROW(A253)),4),"")</f>
        <v/>
      </c>
      <c r="Z249" s="54" t="str">
        <f t="array" ref="Z249">IFERROR(INDEX(Pendencias!$A$2:$O$209,SMALL(IF(Pendencias!$B$2:$B$209=$F$1,ROW(Pendencias!$B$2:$B$209)-1),ROW(A253)),7),"")</f>
        <v/>
      </c>
      <c r="AA249" s="51" t="str">
        <f t="array" ref="AA249">IF(IFERROR(INDEX(Pendencias!$A$2:$O$209,SMALL(IF(Pendencias!$B$2:$B$209=$F$1,ROW(Pendencias!$B$2:$B$209)-1),ROW(A253)),9),"")=0,"",IFERROR(INDEX(Pendencias!$A$2:$O$209,SMALL(IF(Pendencias!$B$2:$B$209=$F$1,ROW(Pendencias!$B$2:$B$209)-1),ROW(A253)),9),""))</f>
        <v/>
      </c>
    </row>
    <row r="250" ht="15.75" customHeight="1">
      <c r="A250" s="331"/>
      <c r="B250" s="147"/>
      <c r="C250" s="329"/>
      <c r="D250" s="333"/>
      <c r="E250" s="334"/>
      <c r="F250" s="47"/>
      <c r="G250" s="47"/>
      <c r="H250" s="91"/>
      <c r="I250" s="328"/>
      <c r="J250" s="324"/>
      <c r="K250" s="51"/>
      <c r="L250" s="51"/>
      <c r="M250" s="51"/>
      <c r="N250" s="51"/>
      <c r="O250" s="51"/>
      <c r="P250" s="51"/>
      <c r="Q250" s="51"/>
      <c r="R250" s="51"/>
      <c r="S250" s="51"/>
      <c r="T250" s="51"/>
      <c r="U250" s="51"/>
      <c r="V250" s="51"/>
      <c r="W250" s="52" t="str">
        <f t="array" ref="W250">IFERROR(INDEX(Pendencias!$A$2:$O$209,SMALL(IF(Pendencias!$B$2:$B$209=$F$1,ROW(Pendencias!$B$2:$B$209)-1),ROW(A254)),1),"")</f>
        <v/>
      </c>
      <c r="X250" s="52" t="str">
        <f t="array" ref="X250">IFERROR(INDEX(Pendencias!$A$2:$O$209,SMALL(IF(Pendencias!$B$2:$B$209=$F$1,ROW(Pendencias!$B$2:$B$209)-1),ROW(A254)),3),"")</f>
        <v/>
      </c>
      <c r="Y250" s="53" t="str">
        <f t="array" ref="Y250">IFERROR(INDEX(Pendencias!$A$2:$O$209,SMALL(IF(Pendencias!$B$2:$B$209=$F$1,ROW(Pendencias!$B$2:$B$209)-1),ROW(A254)),4),"")</f>
        <v/>
      </c>
      <c r="Z250" s="54" t="str">
        <f t="array" ref="Z250">IFERROR(INDEX(Pendencias!$A$2:$O$209,SMALL(IF(Pendencias!$B$2:$B$209=$F$1,ROW(Pendencias!$B$2:$B$209)-1),ROW(A254)),7),"")</f>
        <v/>
      </c>
      <c r="AA250" s="51" t="str">
        <f t="array" ref="AA250">IF(IFERROR(INDEX(Pendencias!$A$2:$O$209,SMALL(IF(Pendencias!$B$2:$B$209=$F$1,ROW(Pendencias!$B$2:$B$209)-1),ROW(A254)),9),"")=0,"",IFERROR(INDEX(Pendencias!$A$2:$O$209,SMALL(IF(Pendencias!$B$2:$B$209=$F$1,ROW(Pendencias!$B$2:$B$209)-1),ROW(A254)),9),""))</f>
        <v/>
      </c>
    </row>
    <row r="251" ht="15.75" customHeight="1">
      <c r="A251" s="331"/>
      <c r="B251" s="147"/>
      <c r="C251" s="335"/>
      <c r="D251" s="336"/>
      <c r="E251" s="334"/>
      <c r="F251" s="47"/>
      <c r="G251" s="47"/>
      <c r="H251" s="91"/>
      <c r="I251" s="337"/>
      <c r="J251" s="338"/>
      <c r="K251" s="51"/>
      <c r="L251" s="51"/>
      <c r="M251" s="51"/>
      <c r="N251" s="51"/>
      <c r="O251" s="51"/>
      <c r="P251" s="51"/>
      <c r="Q251" s="51"/>
      <c r="R251" s="51"/>
      <c r="S251" s="51"/>
      <c r="T251" s="51"/>
      <c r="U251" s="51"/>
      <c r="V251" s="51"/>
      <c r="W251" s="52" t="str">
        <f t="array" ref="W251">IFERROR(INDEX(Pendencias!$A$2:$O$209,SMALL(IF(Pendencias!$B$2:$B$209=$F$1,ROW(Pendencias!$B$2:$B$209)-1),ROW(A255)),1),"")</f>
        <v/>
      </c>
      <c r="X251" s="52" t="str">
        <f t="array" ref="X251">IFERROR(INDEX(Pendencias!$A$2:$O$209,SMALL(IF(Pendencias!$B$2:$B$209=$F$1,ROW(Pendencias!$B$2:$B$209)-1),ROW(A255)),3),"")</f>
        <v/>
      </c>
      <c r="Y251" s="53" t="str">
        <f t="array" ref="Y251">IFERROR(INDEX(Pendencias!$A$2:$O$209,SMALL(IF(Pendencias!$B$2:$B$209=$F$1,ROW(Pendencias!$B$2:$B$209)-1),ROW(A255)),4),"")</f>
        <v/>
      </c>
      <c r="Z251" s="54" t="str">
        <f t="array" ref="Z251">IFERROR(INDEX(Pendencias!$A$2:$O$209,SMALL(IF(Pendencias!$B$2:$B$209=$F$1,ROW(Pendencias!$B$2:$B$209)-1),ROW(A255)),7),"")</f>
        <v/>
      </c>
      <c r="AA251" s="51" t="str">
        <f t="array" ref="AA251">IF(IFERROR(INDEX(Pendencias!$A$2:$O$209,SMALL(IF(Pendencias!$B$2:$B$209=$F$1,ROW(Pendencias!$B$2:$B$209)-1),ROW(A255)),9),"")=0,"",IFERROR(INDEX(Pendencias!$A$2:$O$209,SMALL(IF(Pendencias!$B$2:$B$209=$F$1,ROW(Pendencias!$B$2:$B$209)-1),ROW(A255)),9),""))</f>
        <v/>
      </c>
    </row>
    <row r="252" ht="15.75" customHeight="1">
      <c r="A252" s="339" t="s">
        <v>3428</v>
      </c>
      <c r="B252" s="47"/>
      <c r="C252" s="47"/>
      <c r="D252" s="47"/>
      <c r="E252" s="91"/>
      <c r="F252" s="339" t="s">
        <v>3429</v>
      </c>
      <c r="G252" s="47"/>
      <c r="H252" s="47"/>
      <c r="I252" s="47"/>
      <c r="J252" s="91"/>
      <c r="K252" s="51"/>
      <c r="L252" s="51"/>
      <c r="M252" s="51"/>
      <c r="N252" s="51"/>
      <c r="O252" s="51"/>
      <c r="P252" s="51"/>
      <c r="Q252" s="51"/>
      <c r="R252" s="51"/>
      <c r="S252" s="51"/>
      <c r="T252" s="51"/>
      <c r="U252" s="51"/>
      <c r="V252" s="51"/>
      <c r="W252" s="52" t="str">
        <f t="array" ref="W252">IFERROR(INDEX(Pendencias!$A$2:$O$209,SMALL(IF(Pendencias!$B$2:$B$209=$F$1,ROW(Pendencias!$B$2:$B$209)-1),ROW(A256)),1),"")</f>
        <v/>
      </c>
      <c r="X252" s="52" t="str">
        <f t="array" ref="X252">IFERROR(INDEX(Pendencias!$A$2:$O$209,SMALL(IF(Pendencias!$B$2:$B$209=$F$1,ROW(Pendencias!$B$2:$B$209)-1),ROW(A256)),3),"")</f>
        <v/>
      </c>
      <c r="Y252" s="53" t="str">
        <f t="array" ref="Y252">IFERROR(INDEX(Pendencias!$A$2:$O$209,SMALL(IF(Pendencias!$B$2:$B$209=$F$1,ROW(Pendencias!$B$2:$B$209)-1),ROW(A256)),4),"")</f>
        <v/>
      </c>
      <c r="Z252" s="54" t="str">
        <f t="array" ref="Z252">IFERROR(INDEX(Pendencias!$A$2:$O$209,SMALL(IF(Pendencias!$B$2:$B$209=$F$1,ROW(Pendencias!$B$2:$B$209)-1),ROW(A256)),7),"")</f>
        <v/>
      </c>
      <c r="AA252" s="51" t="str">
        <f t="array" ref="AA252">IF(IFERROR(INDEX(Pendencias!$A$2:$O$209,SMALL(IF(Pendencias!$B$2:$B$209=$F$1,ROW(Pendencias!$B$2:$B$209)-1),ROW(A256)),9),"")=0,"",IFERROR(INDEX(Pendencias!$A$2:$O$209,SMALL(IF(Pendencias!$B$2:$B$209=$F$1,ROW(Pendencias!$B$2:$B$209)-1),ROW(A256)),9),""))</f>
        <v/>
      </c>
    </row>
    <row r="253" ht="15.75" customHeight="1">
      <c r="A253" s="339" t="s">
        <v>3430</v>
      </c>
      <c r="B253" s="91"/>
      <c r="C253" s="340"/>
      <c r="D253" s="47"/>
      <c r="E253" s="91"/>
      <c r="F253" s="339" t="s">
        <v>3430</v>
      </c>
      <c r="G253" s="91"/>
      <c r="H253" s="340"/>
      <c r="I253" s="47"/>
      <c r="J253" s="91"/>
      <c r="K253" s="51"/>
      <c r="L253" s="51"/>
      <c r="M253" s="51"/>
      <c r="N253" s="51"/>
      <c r="O253" s="51"/>
      <c r="P253" s="51"/>
      <c r="Q253" s="51"/>
      <c r="R253" s="51"/>
      <c r="S253" s="51"/>
      <c r="T253" s="51"/>
      <c r="U253" s="51"/>
      <c r="V253" s="51"/>
      <c r="W253" s="52" t="str">
        <f t="array" ref="W253">IFERROR(INDEX(Pendencias!$A$2:$O$209,SMALL(IF(Pendencias!$B$2:$B$209=$F$1,ROW(Pendencias!$B$2:$B$209)-1),ROW(A257)),1),"")</f>
        <v/>
      </c>
      <c r="X253" s="52" t="str">
        <f t="array" ref="X253">IFERROR(INDEX(Pendencias!$A$2:$O$209,SMALL(IF(Pendencias!$B$2:$B$209=$F$1,ROW(Pendencias!$B$2:$B$209)-1),ROW(A257)),3),"")</f>
        <v/>
      </c>
      <c r="Y253" s="53" t="str">
        <f t="array" ref="Y253">IFERROR(INDEX(Pendencias!$A$2:$O$209,SMALL(IF(Pendencias!$B$2:$B$209=$F$1,ROW(Pendencias!$B$2:$B$209)-1),ROW(A257)),4),"")</f>
        <v/>
      </c>
      <c r="Z253" s="54" t="str">
        <f t="array" ref="Z253">IFERROR(INDEX(Pendencias!$A$2:$O$209,SMALL(IF(Pendencias!$B$2:$B$209=$F$1,ROW(Pendencias!$B$2:$B$209)-1),ROW(A257)),7),"")</f>
        <v/>
      </c>
      <c r="AA253" s="51" t="str">
        <f t="array" ref="AA253">IF(IFERROR(INDEX(Pendencias!$A$2:$O$209,SMALL(IF(Pendencias!$B$2:$B$209=$F$1,ROW(Pendencias!$B$2:$B$209)-1),ROW(A257)),9),"")=0,"",IFERROR(INDEX(Pendencias!$A$2:$O$209,SMALL(IF(Pendencias!$B$2:$B$209=$F$1,ROW(Pendencias!$B$2:$B$209)-1),ROW(A257)),9),""))</f>
        <v/>
      </c>
    </row>
    <row r="254" ht="15.75" customHeight="1">
      <c r="A254" s="339" t="s">
        <v>3431</v>
      </c>
      <c r="B254" s="91"/>
      <c r="C254" s="340"/>
      <c r="D254" s="47"/>
      <c r="E254" s="91"/>
      <c r="F254" s="339" t="s">
        <v>3431</v>
      </c>
      <c r="G254" s="91"/>
      <c r="H254" s="340"/>
      <c r="I254" s="47"/>
      <c r="J254" s="91"/>
      <c r="K254" s="51"/>
      <c r="L254" s="51"/>
      <c r="M254" s="51"/>
      <c r="N254" s="51"/>
      <c r="O254" s="51"/>
      <c r="P254" s="51"/>
      <c r="Q254" s="51"/>
      <c r="R254" s="51"/>
      <c r="S254" s="51"/>
      <c r="T254" s="51"/>
      <c r="U254" s="51"/>
      <c r="V254" s="51"/>
      <c r="W254" s="52" t="str">
        <f t="array" ref="W254">IFERROR(INDEX(Pendencias!$A$2:$O$209,SMALL(IF(Pendencias!$B$2:$B$209=$F$1,ROW(Pendencias!$B$2:$B$209)-1),ROW(A258)),1),"")</f>
        <v/>
      </c>
      <c r="X254" s="52" t="str">
        <f t="array" ref="X254">IFERROR(INDEX(Pendencias!$A$2:$O$209,SMALL(IF(Pendencias!$B$2:$B$209=$F$1,ROW(Pendencias!$B$2:$B$209)-1),ROW(A258)),3),"")</f>
        <v/>
      </c>
      <c r="Y254" s="53" t="str">
        <f t="array" ref="Y254">IFERROR(INDEX(Pendencias!$A$2:$O$209,SMALL(IF(Pendencias!$B$2:$B$209=$F$1,ROW(Pendencias!$B$2:$B$209)-1),ROW(A258)),4),"")</f>
        <v/>
      </c>
      <c r="Z254" s="54" t="str">
        <f t="array" ref="Z254">IFERROR(INDEX(Pendencias!$A$2:$O$209,SMALL(IF(Pendencias!$B$2:$B$209=$F$1,ROW(Pendencias!$B$2:$B$209)-1),ROW(A258)),7),"")</f>
        <v/>
      </c>
      <c r="AA254" s="51" t="str">
        <f t="array" ref="AA254">IF(IFERROR(INDEX(Pendencias!$A$2:$O$209,SMALL(IF(Pendencias!$B$2:$B$209=$F$1,ROW(Pendencias!$B$2:$B$209)-1),ROW(A258)),9),"")=0,"",IFERROR(INDEX(Pendencias!$A$2:$O$209,SMALL(IF(Pendencias!$B$2:$B$209=$F$1,ROW(Pendencias!$B$2:$B$209)-1),ROW(A258)),9),""))</f>
        <v/>
      </c>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400">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H152:J152"/>
    <mergeCell ref="H153:J153"/>
    <mergeCell ref="A207:E207"/>
    <mergeCell ref="A208:E208"/>
    <mergeCell ref="A209:B209"/>
    <mergeCell ref="D209:E209"/>
    <mergeCell ref="C211:D211"/>
    <mergeCell ref="E211:H211"/>
    <mergeCell ref="A213:B213"/>
    <mergeCell ref="A214:B214"/>
    <mergeCell ref="E214:H214"/>
    <mergeCell ref="A215:B215"/>
    <mergeCell ref="E215:H215"/>
    <mergeCell ref="A216:B216"/>
    <mergeCell ref="E216:H216"/>
    <mergeCell ref="E217:H217"/>
    <mergeCell ref="H147:J147"/>
    <mergeCell ref="H148:J148"/>
    <mergeCell ref="A149:E149"/>
    <mergeCell ref="H149:J149"/>
    <mergeCell ref="A150:E150"/>
    <mergeCell ref="H150:J150"/>
    <mergeCell ref="H151:J151"/>
    <mergeCell ref="A151:E151"/>
    <mergeCell ref="A152:E152"/>
    <mergeCell ref="A153:E153"/>
    <mergeCell ref="A155:J155"/>
    <mergeCell ref="D156:E156"/>
    <mergeCell ref="F156:H156"/>
    <mergeCell ref="I156:J156"/>
    <mergeCell ref="F158:H158"/>
    <mergeCell ref="I158:J158"/>
    <mergeCell ref="A156:C156"/>
    <mergeCell ref="A157:C157"/>
    <mergeCell ref="D157:E157"/>
    <mergeCell ref="F157:H157"/>
    <mergeCell ref="I157:J157"/>
    <mergeCell ref="A158:C158"/>
    <mergeCell ref="D158:E158"/>
    <mergeCell ref="A161:E161"/>
    <mergeCell ref="G161:I161"/>
    <mergeCell ref="A162:J162"/>
    <mergeCell ref="A163:J197"/>
    <mergeCell ref="A198:J198"/>
    <mergeCell ref="A199:J199"/>
    <mergeCell ref="F207:J207"/>
    <mergeCell ref="F208:J208"/>
    <mergeCell ref="E212:H212"/>
    <mergeCell ref="E213:H213"/>
    <mergeCell ref="A225:B225"/>
    <mergeCell ref="A226:B226"/>
    <mergeCell ref="A227:B227"/>
    <mergeCell ref="A237:B237"/>
    <mergeCell ref="A238:B238"/>
    <mergeCell ref="A239:B239"/>
    <mergeCell ref="A240:B240"/>
    <mergeCell ref="A241:B241"/>
    <mergeCell ref="A242:B242"/>
    <mergeCell ref="A243:B243"/>
    <mergeCell ref="A253:B253"/>
    <mergeCell ref="A254:B254"/>
    <mergeCell ref="A244:B244"/>
    <mergeCell ref="A245:B245"/>
    <mergeCell ref="A246:B246"/>
    <mergeCell ref="A247:B247"/>
    <mergeCell ref="A248:B248"/>
    <mergeCell ref="A249:B249"/>
    <mergeCell ref="A250:B250"/>
    <mergeCell ref="A222:B222"/>
    <mergeCell ref="E222:H222"/>
    <mergeCell ref="A223:B223"/>
    <mergeCell ref="E223:H223"/>
    <mergeCell ref="A224:B224"/>
    <mergeCell ref="E224:H224"/>
    <mergeCell ref="E225:H225"/>
    <mergeCell ref="E226:H226"/>
    <mergeCell ref="E227:H227"/>
    <mergeCell ref="A228:B228"/>
    <mergeCell ref="E228:H228"/>
    <mergeCell ref="A229:B229"/>
    <mergeCell ref="E229:H229"/>
    <mergeCell ref="E230:H230"/>
    <mergeCell ref="A230:B230"/>
    <mergeCell ref="A231:B231"/>
    <mergeCell ref="A232:B232"/>
    <mergeCell ref="A233:B233"/>
    <mergeCell ref="A234:B234"/>
    <mergeCell ref="A235:B235"/>
    <mergeCell ref="A236:B236"/>
    <mergeCell ref="E231:H231"/>
    <mergeCell ref="E232:H232"/>
    <mergeCell ref="E233:H233"/>
    <mergeCell ref="E234:H234"/>
    <mergeCell ref="E235:H235"/>
    <mergeCell ref="E236:H236"/>
    <mergeCell ref="E237:H237"/>
    <mergeCell ref="E245:H245"/>
    <mergeCell ref="E246:H246"/>
    <mergeCell ref="E247:H247"/>
    <mergeCell ref="E248:H248"/>
    <mergeCell ref="E249:H249"/>
    <mergeCell ref="E250:H250"/>
    <mergeCell ref="E251:H251"/>
    <mergeCell ref="E238:H238"/>
    <mergeCell ref="E239:H239"/>
    <mergeCell ref="E240:H240"/>
    <mergeCell ref="E241:H241"/>
    <mergeCell ref="E242:H242"/>
    <mergeCell ref="E243:H243"/>
    <mergeCell ref="E244:H244"/>
    <mergeCell ref="F254:G254"/>
    <mergeCell ref="H254:J254"/>
    <mergeCell ref="A251:B251"/>
    <mergeCell ref="A252:E252"/>
    <mergeCell ref="F252:J252"/>
    <mergeCell ref="C253:E253"/>
    <mergeCell ref="F253:G253"/>
    <mergeCell ref="H253:J253"/>
    <mergeCell ref="C254:E254"/>
    <mergeCell ref="H121:J121"/>
    <mergeCell ref="H122:J122"/>
    <mergeCell ref="A117:J118"/>
    <mergeCell ref="A119:E119"/>
    <mergeCell ref="H119:J119"/>
    <mergeCell ref="A120:E120"/>
    <mergeCell ref="H120:J120"/>
    <mergeCell ref="A121:E121"/>
    <mergeCell ref="A122:E122"/>
    <mergeCell ref="A126:E126"/>
    <mergeCell ref="A127:E127"/>
    <mergeCell ref="A128:E128"/>
    <mergeCell ref="A123:E123"/>
    <mergeCell ref="H123:J123"/>
    <mergeCell ref="A124:E124"/>
    <mergeCell ref="H124:J124"/>
    <mergeCell ref="A125:E125"/>
    <mergeCell ref="H125:J125"/>
    <mergeCell ref="H126:J126"/>
    <mergeCell ref="A131:E131"/>
    <mergeCell ref="A132:E132"/>
    <mergeCell ref="A133:E133"/>
    <mergeCell ref="H127:J127"/>
    <mergeCell ref="H128:J128"/>
    <mergeCell ref="A129:E129"/>
    <mergeCell ref="H129:J129"/>
    <mergeCell ref="A130:E130"/>
    <mergeCell ref="H130:J130"/>
    <mergeCell ref="H131:J131"/>
    <mergeCell ref="A136:E136"/>
    <mergeCell ref="A137:E137"/>
    <mergeCell ref="A138:E138"/>
    <mergeCell ref="H132:J132"/>
    <mergeCell ref="H133:J133"/>
    <mergeCell ref="A134:E134"/>
    <mergeCell ref="H134:J134"/>
    <mergeCell ref="A135:E135"/>
    <mergeCell ref="H135:J135"/>
    <mergeCell ref="H136:J136"/>
    <mergeCell ref="A141:E141"/>
    <mergeCell ref="A142:E142"/>
    <mergeCell ref="A143:E143"/>
    <mergeCell ref="H137:J137"/>
    <mergeCell ref="H138:J138"/>
    <mergeCell ref="A139:E139"/>
    <mergeCell ref="H139:J139"/>
    <mergeCell ref="A140:E140"/>
    <mergeCell ref="H140:J140"/>
    <mergeCell ref="H141:J141"/>
    <mergeCell ref="A146:E146"/>
    <mergeCell ref="A147:E147"/>
    <mergeCell ref="A148:E148"/>
    <mergeCell ref="H142:J142"/>
    <mergeCell ref="H143:J143"/>
    <mergeCell ref="A144:E144"/>
    <mergeCell ref="H144:J144"/>
    <mergeCell ref="A145:E145"/>
    <mergeCell ref="H145:J145"/>
    <mergeCell ref="H146:J146"/>
    <mergeCell ref="E220:H220"/>
    <mergeCell ref="E221:H221"/>
    <mergeCell ref="A217:B217"/>
    <mergeCell ref="A218:B218"/>
    <mergeCell ref="E218:H218"/>
    <mergeCell ref="A219:B219"/>
    <mergeCell ref="E219:H219"/>
    <mergeCell ref="A220:B220"/>
    <mergeCell ref="A221:B221"/>
  </mergeCells>
  <conditionalFormatting sqref="I1">
    <cfRule type="containsText" dxfId="0" priority="1" operator="containsText" text="DESATIVADA">
      <formula>NOT(ISERROR(SEARCH(("DESATIVADA"),(I1))))</formula>
    </cfRule>
  </conditionalFormatting>
  <dataValidations>
    <dataValidation type="list" allowBlank="1" showErrorMessage="1" sqref="D106:D111">
      <formula1>'FichaCampoV2-LSP'!TAB_FALHA</formula1>
    </dataValidation>
    <dataValidation type="list" allowBlank="1" showErrorMessage="1" sqref="F1">
      <formula1>ESTACOES</formula1>
    </dataValidation>
    <dataValidation type="list" allowBlank="1" showErrorMessage="1" sqref="F106:F111">
      <formula1>'FichaCampoV2-LSP'!TAB_ITEM</formula1>
    </dataValidation>
    <dataValidation type="list" allowBlank="1" showErrorMessage="1" sqref="A120:A153">
      <formula1>'FichaCampoV2-LSP'!ItemCadastrado</formula1>
    </dataValidation>
  </dataValidations>
  <printOptions/>
  <pageMargins bottom="0.7875" footer="0.0" header="0.0" left="0.511805555555556" right="0.511805555555556" top="0.7875"/>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6" width="10.13"/>
    <col customWidth="1" min="7" max="7" width="32.25"/>
    <col customWidth="1" min="8"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44" t="s">
        <v>3269</v>
      </c>
      <c r="B1" s="45"/>
      <c r="C1" s="45"/>
      <c r="D1" s="45"/>
      <c r="E1" s="45" t="s">
        <v>3270</v>
      </c>
      <c r="F1" s="46" t="s">
        <v>738</v>
      </c>
      <c r="G1" s="47"/>
      <c r="H1" s="173"/>
      <c r="I1" s="49" t="str">
        <f>VLOOKUP(F1,'Cadastro Estacoes'!A1:AB152,9,0)</f>
        <v>OPERACIONAL</v>
      </c>
      <c r="J1" s="50" t="str">
        <f>VLOOKUP(F1,'Cadastro Estacoes'!A1:AB152,10,0)</f>
        <v>Boia Equipada</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313" t="s">
        <v>3647</v>
      </c>
      <c r="C2" s="91"/>
      <c r="D2" s="501" t="s">
        <v>3272</v>
      </c>
      <c r="E2" s="91"/>
      <c r="F2" s="311" t="s">
        <v>3648</v>
      </c>
      <c r="G2" s="91"/>
      <c r="H2" s="61" t="s">
        <v>3273</v>
      </c>
      <c r="I2" s="313">
        <v>44604.0</v>
      </c>
      <c r="J2" s="91"/>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502" t="s">
        <v>3275</v>
      </c>
      <c r="C4" s="47"/>
      <c r="D4" s="47"/>
      <c r="E4" s="47"/>
      <c r="F4" s="47"/>
      <c r="G4" s="47"/>
      <c r="H4" s="47"/>
      <c r="I4" s="48"/>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503" t="s">
        <v>3281</v>
      </c>
      <c r="E18" s="47"/>
      <c r="F18" s="48"/>
      <c r="G18" s="503" t="s">
        <v>3282</v>
      </c>
      <c r="H18" s="47"/>
      <c r="I18" s="47"/>
      <c r="J18" s="91"/>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504" t="s">
        <v>3649</v>
      </c>
      <c r="B27" s="147"/>
      <c r="C27" s="505" t="s">
        <v>3650</v>
      </c>
      <c r="D27" s="147"/>
      <c r="E27" s="367" t="s">
        <v>3651</v>
      </c>
      <c r="F27" s="147"/>
      <c r="G27" s="367" t="s">
        <v>3287</v>
      </c>
      <c r="H27" s="147"/>
      <c r="I27" s="506" t="s">
        <v>3288</v>
      </c>
      <c r="J27" s="148"/>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2"/>
      <c r="E28" s="125" t="s">
        <v>3291</v>
      </c>
      <c r="F28" s="124"/>
      <c r="G28" s="122"/>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369" t="s">
        <v>3652</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[1] LEVAR GOPRO COM SUPORTE (PEITORAL, CAPACETE OU NA MÃO MESMO) PARA FILMAGEM E FOTOGRAFIAS DENTRO DA BOIA.</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t="s">
        <v>3653</v>
      </c>
      <c r="E37" s="91"/>
      <c r="F37" s="135" t="s">
        <v>3298</v>
      </c>
      <c r="G37" s="47"/>
      <c r="H37" s="91"/>
      <c r="I37" s="137" t="s">
        <v>3654</v>
      </c>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507"/>
      <c r="C39" s="145" t="s">
        <v>3655</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508"/>
      <c r="C40" s="151" t="s">
        <v>3656</v>
      </c>
      <c r="D40" s="152"/>
      <c r="E40" s="153"/>
      <c r="F40" s="151" t="s">
        <v>3657</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508"/>
      <c r="C41" s="151" t="s">
        <v>3658</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509"/>
      <c r="C42" s="156" t="s">
        <v>3659</v>
      </c>
      <c r="D42" s="124"/>
      <c r="E42" s="122"/>
      <c r="F42" s="156" t="s">
        <v>3311</v>
      </c>
      <c r="G42" s="124"/>
      <c r="H42" s="122"/>
      <c r="I42" s="156" t="s">
        <v>3312</v>
      </c>
      <c r="J42" s="157"/>
      <c r="K42" s="51"/>
      <c r="L42" s="51" t="s">
        <v>3660</v>
      </c>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510" t="s">
        <v>3313</v>
      </c>
      <c r="B44" s="124"/>
      <c r="C44" s="124"/>
      <c r="D44" s="124"/>
      <c r="E44" s="124"/>
      <c r="F44" s="124"/>
      <c r="G44" s="124"/>
      <c r="H44" s="124"/>
      <c r="I44" s="124"/>
      <c r="J44" s="122"/>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74"/>
      <c r="I45" s="47"/>
      <c r="J45" s="91"/>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74"/>
      <c r="I46" s="47"/>
      <c r="J46" s="91"/>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511" t="s">
        <v>3320</v>
      </c>
      <c r="B48" s="122"/>
      <c r="C48" s="292"/>
      <c r="D48" s="124"/>
      <c r="E48" s="124"/>
      <c r="F48" s="124"/>
      <c r="G48" s="124"/>
      <c r="H48" s="124"/>
      <c r="I48" s="124"/>
      <c r="J48" s="157"/>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74" t="s">
        <v>3661</v>
      </c>
      <c r="D49" s="47"/>
      <c r="E49" s="47"/>
      <c r="F49" s="47"/>
      <c r="G49" s="47"/>
      <c r="H49" s="47"/>
      <c r="I49" s="47"/>
      <c r="J49" s="91"/>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74" t="s">
        <v>3662</v>
      </c>
      <c r="D50" s="47"/>
      <c r="E50" s="47"/>
      <c r="F50" s="47"/>
      <c r="G50" s="47"/>
      <c r="H50" s="47"/>
      <c r="I50" s="47"/>
      <c r="J50" s="91"/>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512" t="s">
        <v>3324</v>
      </c>
      <c r="B52" s="47"/>
      <c r="C52" s="47"/>
      <c r="D52" s="47"/>
      <c r="E52" s="48"/>
      <c r="F52" s="176"/>
      <c r="G52" s="513" t="str">
        <f>F1</f>
        <v>HMPPBOIA01</v>
      </c>
      <c r="H52" s="47"/>
      <c r="I52" s="48"/>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514" t="s">
        <v>3663</v>
      </c>
      <c r="B56" s="71"/>
      <c r="C56" s="71"/>
      <c r="D56" s="71"/>
      <c r="E56" s="71"/>
      <c r="F56" s="71"/>
      <c r="G56" s="71"/>
      <c r="H56" s="71"/>
      <c r="I56" s="71"/>
      <c r="J56" s="96"/>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515" t="s">
        <v>3326</v>
      </c>
      <c r="B57" s="147"/>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516" t="s">
        <v>3329</v>
      </c>
      <c r="B58" s="153"/>
      <c r="C58" s="189"/>
      <c r="D58" s="184" t="s">
        <v>3330</v>
      </c>
      <c r="E58" s="153"/>
      <c r="F58" s="190"/>
      <c r="G58" s="183" t="s">
        <v>3331</v>
      </c>
      <c r="H58" s="152"/>
      <c r="I58" s="153"/>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3664</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3665</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517" t="s">
        <v>3666</v>
      </c>
      <c r="D65" s="146"/>
      <c r="E65" s="147"/>
      <c r="F65" s="518" t="s">
        <v>3343</v>
      </c>
      <c r="G65" s="147"/>
      <c r="H65" s="517" t="s">
        <v>3666</v>
      </c>
      <c r="I65" s="146"/>
      <c r="J65" s="147"/>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517" t="s">
        <v>3666</v>
      </c>
      <c r="D66" s="146"/>
      <c r="E66" s="147"/>
      <c r="F66" s="211" t="s">
        <v>3346</v>
      </c>
      <c r="G66" s="153"/>
      <c r="H66" s="517" t="s">
        <v>3666</v>
      </c>
      <c r="I66" s="146"/>
      <c r="J66" s="147"/>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517" t="s">
        <v>3666</v>
      </c>
      <c r="D67" s="146"/>
      <c r="E67" s="147"/>
      <c r="F67" s="212" t="s">
        <v>3348</v>
      </c>
      <c r="G67" s="160"/>
      <c r="H67" s="517" t="s">
        <v>3666</v>
      </c>
      <c r="I67" s="146"/>
      <c r="J67" s="147"/>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519" t="s">
        <v>3667</v>
      </c>
      <c r="D68" s="84"/>
      <c r="E68" s="84"/>
      <c r="F68" s="84"/>
      <c r="G68" s="84"/>
      <c r="H68" s="84"/>
      <c r="I68" s="84"/>
      <c r="J68" s="59"/>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3668</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517" t="s">
        <v>3666</v>
      </c>
      <c r="D71" s="146"/>
      <c r="E71" s="147"/>
      <c r="F71" s="518" t="s">
        <v>3352</v>
      </c>
      <c r="G71" s="147"/>
      <c r="H71" s="517" t="s">
        <v>3666</v>
      </c>
      <c r="I71" s="146"/>
      <c r="J71" s="147"/>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13" t="s">
        <v>3353</v>
      </c>
      <c r="G72" s="122"/>
      <c r="H72" s="517" t="s">
        <v>3666</v>
      </c>
      <c r="I72" s="146"/>
      <c r="J72" s="147"/>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3669</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517" t="s">
        <v>3666</v>
      </c>
      <c r="D75" s="146"/>
      <c r="E75" s="147"/>
      <c r="F75" s="520" t="s">
        <v>3356</v>
      </c>
      <c r="G75" s="173"/>
      <c r="H75" s="517" t="s">
        <v>3666</v>
      </c>
      <c r="I75" s="146"/>
      <c r="J75" s="147"/>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521" t="s">
        <v>3360</v>
      </c>
      <c r="B81" s="147"/>
      <c r="C81" s="522" t="s">
        <v>3666</v>
      </c>
      <c r="D81" s="146"/>
      <c r="E81" s="147"/>
      <c r="F81" s="523" t="s">
        <v>3361</v>
      </c>
      <c r="G81" s="147"/>
      <c r="H81" s="522" t="s">
        <v>3666</v>
      </c>
      <c r="I81" s="146"/>
      <c r="J81" s="147"/>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524" t="s">
        <v>3362</v>
      </c>
      <c r="B82" s="153"/>
      <c r="C82" s="522" t="s">
        <v>3666</v>
      </c>
      <c r="D82" s="146"/>
      <c r="E82" s="147"/>
      <c r="F82" s="525" t="s">
        <v>3337</v>
      </c>
      <c r="G82" s="153"/>
      <c r="H82" s="522" t="s">
        <v>3666</v>
      </c>
      <c r="I82" s="146"/>
      <c r="J82" s="147"/>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524" t="s">
        <v>3363</v>
      </c>
      <c r="B83" s="153"/>
      <c r="C83" s="522" t="s">
        <v>3666</v>
      </c>
      <c r="D83" s="146"/>
      <c r="E83" s="147"/>
      <c r="F83" s="525" t="s">
        <v>3364</v>
      </c>
      <c r="G83" s="153"/>
      <c r="H83" s="522" t="s">
        <v>3666</v>
      </c>
      <c r="I83" s="146"/>
      <c r="J83" s="147"/>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524" t="s">
        <v>3365</v>
      </c>
      <c r="B84" s="153"/>
      <c r="C84" s="522" t="s">
        <v>3666</v>
      </c>
      <c r="D84" s="146"/>
      <c r="E84" s="147"/>
      <c r="F84" s="525" t="s">
        <v>3366</v>
      </c>
      <c r="G84" s="153"/>
      <c r="H84" s="522" t="s">
        <v>3666</v>
      </c>
      <c r="I84" s="146"/>
      <c r="J84" s="147"/>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524" t="s">
        <v>3367</v>
      </c>
      <c r="B85" s="153"/>
      <c r="C85" s="522" t="s">
        <v>3666</v>
      </c>
      <c r="D85" s="146"/>
      <c r="E85" s="147"/>
      <c r="F85" s="525" t="s">
        <v>3369</v>
      </c>
      <c r="G85" s="153"/>
      <c r="H85" s="522" t="s">
        <v>3666</v>
      </c>
      <c r="I85" s="146"/>
      <c r="J85" s="147"/>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524" t="s">
        <v>3370</v>
      </c>
      <c r="B86" s="153"/>
      <c r="C86" s="526" t="s">
        <v>3345</v>
      </c>
      <c r="D86" s="152"/>
      <c r="E86" s="153"/>
      <c r="F86" s="525" t="s">
        <v>1702</v>
      </c>
      <c r="G86" s="153"/>
      <c r="H86" s="522" t="s">
        <v>3666</v>
      </c>
      <c r="I86" s="146"/>
      <c r="J86" s="147"/>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524" t="s">
        <v>3335</v>
      </c>
      <c r="B87" s="153"/>
      <c r="C87" s="526" t="s">
        <v>3345</v>
      </c>
      <c r="D87" s="152"/>
      <c r="E87" s="153"/>
      <c r="F87" s="525" t="s">
        <v>3371</v>
      </c>
      <c r="G87" s="153"/>
      <c r="H87" s="522" t="s">
        <v>3666</v>
      </c>
      <c r="I87" s="146"/>
      <c r="J87" s="147"/>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527" t="s">
        <v>3372</v>
      </c>
      <c r="B88" s="122"/>
      <c r="C88" s="526" t="s">
        <v>3345</v>
      </c>
      <c r="D88" s="152"/>
      <c r="E88" s="153"/>
      <c r="F88" s="528" t="s">
        <v>3373</v>
      </c>
      <c r="G88" s="122"/>
      <c r="H88" s="526"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HMPPBOIA01</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529" t="s">
        <v>3375</v>
      </c>
      <c r="B95" s="146"/>
      <c r="C95" s="146"/>
      <c r="D95" s="146"/>
      <c r="E95" s="146"/>
      <c r="F95" s="148"/>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153"/>
      <c r="C96" s="194" t="s">
        <v>3670</v>
      </c>
      <c r="D96" s="235" t="s">
        <v>3377</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194" t="s">
        <v>3670</v>
      </c>
      <c r="D97" s="241" t="s">
        <v>3380</v>
      </c>
      <c r="E97" s="241"/>
      <c r="F97" s="194" t="s">
        <v>3670</v>
      </c>
      <c r="G97" s="140"/>
      <c r="H97" s="242" t="s">
        <v>3381</v>
      </c>
      <c r="I97" s="243"/>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t="s">
        <v>3670</v>
      </c>
      <c r="D98" s="239" t="s">
        <v>3384</v>
      </c>
      <c r="E98" s="239"/>
      <c r="F98" s="194" t="s">
        <v>3670</v>
      </c>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t="s">
        <v>3670</v>
      </c>
      <c r="D99" s="246" t="s">
        <v>3387</v>
      </c>
      <c r="E99" s="246"/>
      <c r="F99" s="194" t="s">
        <v>3670</v>
      </c>
      <c r="G99" s="140"/>
      <c r="H99" s="247" t="s">
        <v>3388</v>
      </c>
      <c r="I99" s="243"/>
      <c r="J99" s="249" t="s">
        <v>3567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530" t="s">
        <v>3390</v>
      </c>
      <c r="B100" s="239"/>
      <c r="C100" s="194" t="s">
        <v>3670</v>
      </c>
      <c r="D100" s="239" t="s">
        <v>3391</v>
      </c>
      <c r="E100" s="239"/>
      <c r="F100" s="194" t="s">
        <v>3670</v>
      </c>
      <c r="G100" s="531" t="s">
        <v>3671</v>
      </c>
      <c r="H100" s="424"/>
      <c r="I100" s="424"/>
      <c r="J100" s="425"/>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t="s">
        <v>3670</v>
      </c>
      <c r="D101" s="166" t="s">
        <v>3394</v>
      </c>
      <c r="E101" s="153"/>
      <c r="F101" s="194" t="s">
        <v>3670</v>
      </c>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t="s">
        <v>3672</v>
      </c>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3397</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3399</v>
      </c>
      <c r="G105" s="85"/>
      <c r="H105" s="534" t="s">
        <v>3400</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c r="E106" s="72"/>
      <c r="F106" s="265"/>
      <c r="G106" s="72"/>
      <c r="H106" s="265"/>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268"/>
      <c r="E111" s="80"/>
      <c r="F111" s="268"/>
      <c r="G111" s="80"/>
      <c r="H111" s="268"/>
      <c r="I111" s="79"/>
      <c r="J111" s="105"/>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35" t="s">
        <v>3401</v>
      </c>
      <c r="B112" s="84"/>
      <c r="C112" s="84"/>
      <c r="D112" s="84"/>
      <c r="E112" s="84"/>
      <c r="F112" s="84"/>
      <c r="G112" s="84"/>
      <c r="H112" s="84"/>
      <c r="I112" s="84"/>
      <c r="J112" s="59"/>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36" t="s">
        <v>3673</v>
      </c>
      <c r="B113" s="130"/>
      <c r="C113" s="130"/>
      <c r="D113" s="130"/>
      <c r="E113" s="130"/>
      <c r="F113" s="130"/>
      <c r="G113" s="130"/>
      <c r="H113" s="130"/>
      <c r="I113" s="130"/>
      <c r="J113" s="131"/>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275" t="s">
        <v>3402</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276"/>
      <c r="B118" s="277"/>
      <c r="C118" s="277"/>
      <c r="D118" s="277"/>
      <c r="E118" s="277"/>
      <c r="F118" s="277"/>
      <c r="G118" s="277"/>
      <c r="H118" s="277"/>
      <c r="I118" s="277"/>
      <c r="J118" s="278"/>
      <c r="K118" s="51"/>
      <c r="L118" s="51"/>
      <c r="M118" s="51"/>
      <c r="N118" s="51"/>
      <c r="O118" s="51"/>
      <c r="P118" s="51"/>
      <c r="Q118" s="51"/>
      <c r="R118" s="51"/>
      <c r="S118" s="51"/>
      <c r="T118" s="51"/>
      <c r="U118" s="51"/>
      <c r="V118" s="51"/>
      <c r="W118" s="52" t="str">
        <f t="array" ref="W118">IFERROR(INDEX(Pendencias!$A$2:$O$209,SMALL(IF(Pendencias!$B$2:$B$209=$F$1,ROW(Pendencias!$B$2:$B$209)-1),ROW(#REF!)),1),"")</f>
        <v/>
      </c>
      <c r="X118" s="52" t="str">
        <f t="array" ref="X118">IFERROR(INDEX(Pendencias!$A$2:$O$209,SMALL(IF(Pendencias!$B$2:$B$209=$F$1,ROW(Pendencias!$B$2:$B$209)-1),ROW(#REF!)),3),"")</f>
        <v/>
      </c>
      <c r="Y118" s="53" t="str">
        <f t="array" ref="Y118">IFERROR(INDEX(Pendencias!$A$2:$O$209,SMALL(IF(Pendencias!$B$2:$B$209=$F$1,ROW(Pendencias!$B$2:$B$209)-1),ROW(#REF!)),4),"")</f>
        <v/>
      </c>
      <c r="Z118" s="54" t="str">
        <f t="array" ref="Z118">IFERROR(INDEX(Pendencias!$A$2:$O$209,SMALL(IF(Pendencias!$B$2:$B$209=$F$1,ROW(Pendencias!$B$2:$B$209)-1),ROW(#REF!)),7),"")</f>
        <v/>
      </c>
      <c r="AA118" s="51" t="str">
        <f t="array" ref="AA118">IF(IFERROR(INDEX(Pendencias!$A$2:$O$209,SMALL(IF(Pendencias!$B$2:$B$209=$F$1,ROW(Pendencias!$B$2:$B$209)-1),ROW(#REF!)),9),"")=0,"",IFERROR(INDEX(Pendencias!$A$2:$O$209,SMALL(IF(Pendencias!$B$2:$B$209=$F$1,ROW(Pendencias!$B$2:$B$209)-1),ROW(#REF!)),9),""))</f>
        <v/>
      </c>
    </row>
    <row r="119" ht="19.5" customHeight="1">
      <c r="A119" s="279" t="s">
        <v>3403</v>
      </c>
      <c r="B119" s="71"/>
      <c r="C119" s="71"/>
      <c r="D119" s="71"/>
      <c r="E119" s="280"/>
      <c r="F119" s="281" t="s">
        <v>3404</v>
      </c>
      <c r="G119" s="281" t="s">
        <v>3405</v>
      </c>
      <c r="H119" s="282" t="s">
        <v>3406</v>
      </c>
      <c r="I119" s="71"/>
      <c r="J119" s="96"/>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283"/>
      <c r="B120" s="152"/>
      <c r="C120" s="152"/>
      <c r="D120" s="152"/>
      <c r="E120" s="153"/>
      <c r="F120" s="284"/>
      <c r="G120" s="284"/>
      <c r="H120" s="285"/>
      <c r="I120" s="152"/>
      <c r="J120" s="154"/>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283"/>
      <c r="B121" s="152"/>
      <c r="C121" s="152"/>
      <c r="D121" s="152"/>
      <c r="E121" s="153"/>
      <c r="F121" s="284"/>
      <c r="G121" s="284"/>
      <c r="H121" s="285"/>
      <c r="I121" s="152"/>
      <c r="J121" s="154"/>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283"/>
      <c r="B122" s="152"/>
      <c r="C122" s="152"/>
      <c r="D122" s="152"/>
      <c r="E122" s="153"/>
      <c r="F122" s="284"/>
      <c r="G122" s="284"/>
      <c r="H122" s="285"/>
      <c r="I122" s="152"/>
      <c r="J122" s="154"/>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283"/>
      <c r="B123" s="152"/>
      <c r="C123" s="152"/>
      <c r="D123" s="152"/>
      <c r="E123" s="153"/>
      <c r="F123" s="284"/>
      <c r="G123" s="284"/>
      <c r="H123" s="285"/>
      <c r="I123" s="152"/>
      <c r="J123" s="154"/>
      <c r="K123" s="51"/>
      <c r="L123" s="51"/>
      <c r="M123" s="51"/>
      <c r="N123" s="51"/>
      <c r="O123" s="51"/>
      <c r="P123" s="51"/>
      <c r="Q123" s="51"/>
      <c r="R123" s="51"/>
      <c r="S123" s="51"/>
      <c r="T123" s="51"/>
      <c r="U123" s="51"/>
      <c r="V123" s="51"/>
      <c r="W123" s="52" t="str">
        <f t="array" ref="W123">IFERROR(INDEX(Pendencias!$A$2:$O$209,SMALL(IF(Pendencias!$B$2:$B$209=$F$1,ROW(Pendencias!$B$2:$B$209)-1),ROW(A154)),1),"")</f>
        <v/>
      </c>
      <c r="X123" s="52" t="str">
        <f t="array" ref="X123">IFERROR(INDEX(Pendencias!$A$2:$O$209,SMALL(IF(Pendencias!$B$2:$B$209=$F$1,ROW(Pendencias!$B$2:$B$209)-1),ROW(A154)),3),"")</f>
        <v/>
      </c>
      <c r="Y123" s="53" t="str">
        <f t="array" ref="Y123">IFERROR(INDEX(Pendencias!$A$2:$O$209,SMALL(IF(Pendencias!$B$2:$B$209=$F$1,ROW(Pendencias!$B$2:$B$209)-1),ROW(A154)),4),"")</f>
        <v/>
      </c>
      <c r="Z123" s="54" t="str">
        <f t="array" ref="Z123">IFERROR(INDEX(Pendencias!$A$2:$O$209,SMALL(IF(Pendencias!$B$2:$B$209=$F$1,ROW(Pendencias!$B$2:$B$209)-1),ROW(A154)),7),"")</f>
        <v/>
      </c>
      <c r="AA123" s="51" t="str">
        <f t="array" ref="AA123">IF(IFERROR(INDEX(Pendencias!$A$2:$O$209,SMALL(IF(Pendencias!$B$2:$B$209=$F$1,ROW(Pendencias!$B$2:$B$209)-1),ROW(A154)),9),"")=0,"",IFERROR(INDEX(Pendencias!$A$2:$O$209,SMALL(IF(Pendencias!$B$2:$B$209=$F$1,ROW(Pendencias!$B$2:$B$209)-1),ROW(A154)),9),""))</f>
        <v/>
      </c>
    </row>
    <row r="124" ht="15.0" customHeight="1">
      <c r="A124" s="283"/>
      <c r="B124" s="152"/>
      <c r="C124" s="152"/>
      <c r="D124" s="152"/>
      <c r="E124" s="153"/>
      <c r="F124" s="284"/>
      <c r="G124" s="284"/>
      <c r="H124" s="285"/>
      <c r="I124" s="152"/>
      <c r="J124" s="154"/>
      <c r="K124" s="51"/>
      <c r="L124" s="51"/>
      <c r="M124" s="51"/>
      <c r="N124" s="51"/>
      <c r="O124" s="51"/>
      <c r="P124" s="51"/>
      <c r="Q124" s="51"/>
      <c r="R124" s="51"/>
      <c r="S124" s="51"/>
      <c r="T124" s="51"/>
      <c r="U124" s="51"/>
      <c r="V124" s="51"/>
      <c r="W124" s="52" t="str">
        <f t="array" ref="W124">IFERROR(INDEX(Pendencias!$A$2:$O$209,SMALL(IF(Pendencias!$B$2:$B$209=$F$1,ROW(Pendencias!$B$2:$B$209)-1),ROW(A155)),1),"")</f>
        <v/>
      </c>
      <c r="X124" s="52" t="str">
        <f t="array" ref="X124">IFERROR(INDEX(Pendencias!$A$2:$O$209,SMALL(IF(Pendencias!$B$2:$B$209=$F$1,ROW(Pendencias!$B$2:$B$209)-1),ROW(A155)),3),"")</f>
        <v/>
      </c>
      <c r="Y124" s="53" t="str">
        <f t="array" ref="Y124">IFERROR(INDEX(Pendencias!$A$2:$O$209,SMALL(IF(Pendencias!$B$2:$B$209=$F$1,ROW(Pendencias!$B$2:$B$209)-1),ROW(A155)),4),"")</f>
        <v/>
      </c>
      <c r="Z124" s="54" t="str">
        <f t="array" ref="Z124">IFERROR(INDEX(Pendencias!$A$2:$O$209,SMALL(IF(Pendencias!$B$2:$B$209=$F$1,ROW(Pendencias!$B$2:$B$209)-1),ROW(A155)),7),"")</f>
        <v/>
      </c>
      <c r="AA124" s="51" t="str">
        <f t="array" ref="AA124">IF(IFERROR(INDEX(Pendencias!$A$2:$O$209,SMALL(IF(Pendencias!$B$2:$B$209=$F$1,ROW(Pendencias!$B$2:$B$209)-1),ROW(A155)),9),"")=0,"",IFERROR(INDEX(Pendencias!$A$2:$O$209,SMALL(IF(Pendencias!$B$2:$B$209=$F$1,ROW(Pendencias!$B$2:$B$209)-1),ROW(A155)),9),""))</f>
        <v/>
      </c>
    </row>
    <row r="125" ht="15.0" customHeight="1">
      <c r="A125" s="283"/>
      <c r="B125" s="152"/>
      <c r="C125" s="152"/>
      <c r="D125" s="152"/>
      <c r="E125" s="153"/>
      <c r="F125" s="284"/>
      <c r="G125" s="284"/>
      <c r="H125" s="285"/>
      <c r="I125" s="152"/>
      <c r="J125" s="154"/>
      <c r="K125" s="51"/>
      <c r="L125" s="51"/>
      <c r="M125" s="51"/>
      <c r="N125" s="51"/>
      <c r="O125" s="51"/>
      <c r="P125" s="51"/>
      <c r="Q125" s="51"/>
      <c r="R125" s="51"/>
      <c r="S125" s="51"/>
      <c r="T125" s="51"/>
      <c r="U125" s="51"/>
      <c r="V125" s="51"/>
      <c r="W125" s="52" t="str">
        <f t="array" ref="W125">IFERROR(INDEX(Pendencias!$A$2:$O$209,SMALL(IF(Pendencias!$B$2:$B$209=$F$1,ROW(Pendencias!$B$2:$B$209)-1),ROW(A156)),1),"")</f>
        <v/>
      </c>
      <c r="X125" s="52" t="str">
        <f t="array" ref="X125">IFERROR(INDEX(Pendencias!$A$2:$O$209,SMALL(IF(Pendencias!$B$2:$B$209=$F$1,ROW(Pendencias!$B$2:$B$209)-1),ROW(A156)),3),"")</f>
        <v/>
      </c>
      <c r="Y125" s="53" t="str">
        <f t="array" ref="Y125">IFERROR(INDEX(Pendencias!$A$2:$O$209,SMALL(IF(Pendencias!$B$2:$B$209=$F$1,ROW(Pendencias!$B$2:$B$209)-1),ROW(A156)),4),"")</f>
        <v/>
      </c>
      <c r="Z125" s="54" t="str">
        <f t="array" ref="Z125">IFERROR(INDEX(Pendencias!$A$2:$O$209,SMALL(IF(Pendencias!$B$2:$B$209=$F$1,ROW(Pendencias!$B$2:$B$209)-1),ROW(A156)),7),"")</f>
        <v/>
      </c>
      <c r="AA125" s="51" t="str">
        <f t="array" ref="AA125">IF(IFERROR(INDEX(Pendencias!$A$2:$O$209,SMALL(IF(Pendencias!$B$2:$B$209=$F$1,ROW(Pendencias!$B$2:$B$209)-1),ROW(A156)),9),"")=0,"",IFERROR(INDEX(Pendencias!$A$2:$O$209,SMALL(IF(Pendencias!$B$2:$B$209=$F$1,ROW(Pendencias!$B$2:$B$209)-1),ROW(A156)),9),""))</f>
        <v/>
      </c>
    </row>
    <row r="126" ht="15.0" customHeight="1">
      <c r="A126" s="283"/>
      <c r="B126" s="152"/>
      <c r="C126" s="152"/>
      <c r="D126" s="152"/>
      <c r="E126" s="153"/>
      <c r="F126" s="284"/>
      <c r="G126" s="284"/>
      <c r="H126" s="285"/>
      <c r="I126" s="152"/>
      <c r="J126" s="154"/>
      <c r="K126" s="51"/>
      <c r="L126" s="51"/>
      <c r="M126" s="51"/>
      <c r="N126" s="51"/>
      <c r="O126" s="51"/>
      <c r="P126" s="51"/>
      <c r="Q126" s="51"/>
      <c r="R126" s="51"/>
      <c r="S126" s="51"/>
      <c r="T126" s="51"/>
      <c r="U126" s="51"/>
      <c r="V126" s="51"/>
      <c r="W126" s="52" t="str">
        <f t="array" ref="W126">IFERROR(INDEX(Pendencias!$A$2:$O$209,SMALL(IF(Pendencias!$B$2:$B$209=$F$1,ROW(Pendencias!$B$2:$B$209)-1),ROW(A157)),1),"")</f>
        <v/>
      </c>
      <c r="X126" s="52" t="str">
        <f t="array" ref="X126">IFERROR(INDEX(Pendencias!$A$2:$O$209,SMALL(IF(Pendencias!$B$2:$B$209=$F$1,ROW(Pendencias!$B$2:$B$209)-1),ROW(A157)),3),"")</f>
        <v/>
      </c>
      <c r="Y126" s="53" t="str">
        <f t="array" ref="Y126">IFERROR(INDEX(Pendencias!$A$2:$O$209,SMALL(IF(Pendencias!$B$2:$B$209=$F$1,ROW(Pendencias!$B$2:$B$209)-1),ROW(A157)),4),"")</f>
        <v/>
      </c>
      <c r="Z126" s="54" t="str">
        <f t="array" ref="Z126">IFERROR(INDEX(Pendencias!$A$2:$O$209,SMALL(IF(Pendencias!$B$2:$B$209=$F$1,ROW(Pendencias!$B$2:$B$209)-1),ROW(A157)),7),"")</f>
        <v/>
      </c>
      <c r="AA126" s="51" t="str">
        <f t="array" ref="AA126">IF(IFERROR(INDEX(Pendencias!$A$2:$O$209,SMALL(IF(Pendencias!$B$2:$B$209=$F$1,ROW(Pendencias!$B$2:$B$209)-1),ROW(A157)),9),"")=0,"",IFERROR(INDEX(Pendencias!$A$2:$O$209,SMALL(IF(Pendencias!$B$2:$B$209=$F$1,ROW(Pendencias!$B$2:$B$209)-1),ROW(A157)),9),""))</f>
        <v/>
      </c>
    </row>
    <row r="127" ht="15.0" customHeight="1">
      <c r="A127" s="283"/>
      <c r="B127" s="152"/>
      <c r="C127" s="152"/>
      <c r="D127" s="152"/>
      <c r="E127" s="153"/>
      <c r="F127" s="284"/>
      <c r="G127" s="284"/>
      <c r="H127" s="285"/>
      <c r="I127" s="152"/>
      <c r="J127" s="154"/>
      <c r="K127" s="51"/>
      <c r="L127" s="51"/>
      <c r="M127" s="51"/>
      <c r="N127" s="51"/>
      <c r="O127" s="51"/>
      <c r="P127" s="51"/>
      <c r="Q127" s="51"/>
      <c r="R127" s="51"/>
      <c r="S127" s="51"/>
      <c r="T127" s="51"/>
      <c r="U127" s="51"/>
      <c r="V127" s="51"/>
      <c r="W127" s="52"/>
      <c r="X127" s="52"/>
      <c r="Y127" s="53"/>
      <c r="Z127" s="54"/>
      <c r="AA127" s="51"/>
    </row>
    <row r="128" ht="15.0" customHeight="1">
      <c r="A128" s="283"/>
      <c r="B128" s="152"/>
      <c r="C128" s="152"/>
      <c r="D128" s="152"/>
      <c r="E128" s="153"/>
      <c r="F128" s="284"/>
      <c r="G128" s="284"/>
      <c r="H128" s="285"/>
      <c r="I128" s="152"/>
      <c r="J128" s="154"/>
      <c r="K128" s="51"/>
      <c r="L128" s="51"/>
      <c r="M128" s="51"/>
      <c r="N128" s="51"/>
      <c r="O128" s="51"/>
      <c r="P128" s="51"/>
      <c r="Q128" s="51"/>
      <c r="R128" s="51"/>
      <c r="S128" s="51"/>
      <c r="T128" s="51"/>
      <c r="U128" s="51"/>
      <c r="V128" s="51"/>
      <c r="W128" s="52"/>
      <c r="X128" s="52"/>
      <c r="Y128" s="53"/>
      <c r="Z128" s="54"/>
      <c r="AA128" s="51"/>
    </row>
    <row r="129" ht="15.0" customHeight="1">
      <c r="A129" s="283"/>
      <c r="B129" s="152"/>
      <c r="C129" s="152"/>
      <c r="D129" s="152"/>
      <c r="E129" s="153"/>
      <c r="F129" s="284"/>
      <c r="G129" s="284"/>
      <c r="H129" s="285"/>
      <c r="I129" s="152"/>
      <c r="J129" s="154"/>
      <c r="K129" s="51"/>
      <c r="L129" s="51"/>
      <c r="M129" s="51"/>
      <c r="N129" s="51"/>
      <c r="O129" s="51"/>
      <c r="P129" s="51"/>
      <c r="Q129" s="51"/>
      <c r="R129" s="51"/>
      <c r="S129" s="51"/>
      <c r="T129" s="51"/>
      <c r="U129" s="51"/>
      <c r="V129" s="51"/>
      <c r="W129" s="52"/>
      <c r="X129" s="52"/>
      <c r="Y129" s="53"/>
      <c r="Z129" s="54"/>
      <c r="AA129" s="51"/>
    </row>
    <row r="130" ht="15.0" customHeight="1">
      <c r="A130" s="283"/>
      <c r="B130" s="152"/>
      <c r="C130" s="152"/>
      <c r="D130" s="152"/>
      <c r="E130" s="153"/>
      <c r="F130" s="284"/>
      <c r="G130" s="284"/>
      <c r="H130" s="285"/>
      <c r="I130" s="152"/>
      <c r="J130" s="154"/>
      <c r="K130" s="51"/>
      <c r="L130" s="51"/>
      <c r="M130" s="51"/>
      <c r="N130" s="51"/>
      <c r="O130" s="51"/>
      <c r="P130" s="51"/>
      <c r="Q130" s="51"/>
      <c r="R130" s="51"/>
      <c r="S130" s="51"/>
      <c r="T130" s="51"/>
      <c r="U130" s="51"/>
      <c r="V130" s="51"/>
      <c r="W130" s="52"/>
      <c r="X130" s="52"/>
      <c r="Y130" s="53"/>
      <c r="Z130" s="54"/>
      <c r="AA130" s="51"/>
    </row>
    <row r="131" ht="15.0" customHeight="1">
      <c r="A131" s="283"/>
      <c r="B131" s="152"/>
      <c r="C131" s="152"/>
      <c r="D131" s="152"/>
      <c r="E131" s="153"/>
      <c r="F131" s="284"/>
      <c r="G131" s="284"/>
      <c r="H131" s="285"/>
      <c r="I131" s="152"/>
      <c r="J131" s="154"/>
      <c r="K131" s="51"/>
      <c r="L131" s="51"/>
      <c r="M131" s="51"/>
      <c r="N131" s="51"/>
      <c r="O131" s="51"/>
      <c r="P131" s="51"/>
      <c r="Q131" s="51"/>
      <c r="R131" s="51"/>
      <c r="S131" s="51"/>
      <c r="T131" s="51"/>
      <c r="U131" s="51"/>
      <c r="V131" s="51"/>
      <c r="W131" s="52"/>
      <c r="X131" s="52"/>
      <c r="Y131" s="53"/>
      <c r="Z131" s="54"/>
      <c r="AA131" s="51"/>
    </row>
    <row r="132" ht="15.0" customHeight="1">
      <c r="A132" s="283"/>
      <c r="B132" s="152"/>
      <c r="C132" s="152"/>
      <c r="D132" s="152"/>
      <c r="E132" s="153"/>
      <c r="F132" s="284"/>
      <c r="G132" s="284"/>
      <c r="H132" s="285"/>
      <c r="I132" s="152"/>
      <c r="J132" s="154"/>
      <c r="K132" s="51"/>
      <c r="L132" s="51"/>
      <c r="M132" s="51"/>
      <c r="N132" s="51"/>
      <c r="O132" s="51"/>
      <c r="P132" s="51"/>
      <c r="Q132" s="51"/>
      <c r="R132" s="51"/>
      <c r="S132" s="51"/>
      <c r="T132" s="51"/>
      <c r="U132" s="51"/>
      <c r="V132" s="51"/>
      <c r="W132" s="52"/>
      <c r="X132" s="52"/>
      <c r="Y132" s="53"/>
      <c r="Z132" s="54"/>
      <c r="AA132" s="51"/>
    </row>
    <row r="133" ht="15.0" customHeight="1">
      <c r="A133" s="283"/>
      <c r="B133" s="152"/>
      <c r="C133" s="152"/>
      <c r="D133" s="152"/>
      <c r="E133" s="153"/>
      <c r="F133" s="284"/>
      <c r="G133" s="284"/>
      <c r="H133" s="285"/>
      <c r="I133" s="152"/>
      <c r="J133" s="154"/>
      <c r="K133" s="51"/>
      <c r="L133" s="51"/>
      <c r="M133" s="51"/>
      <c r="N133" s="51"/>
      <c r="O133" s="51"/>
      <c r="P133" s="51"/>
      <c r="Q133" s="51"/>
      <c r="R133" s="51"/>
      <c r="S133" s="51"/>
      <c r="T133" s="51"/>
      <c r="U133" s="51"/>
      <c r="V133" s="51"/>
      <c r="W133" s="52"/>
      <c r="X133" s="52"/>
      <c r="Y133" s="53"/>
      <c r="Z133" s="54"/>
      <c r="AA133" s="51"/>
    </row>
    <row r="134" ht="15.0" customHeight="1">
      <c r="A134" s="283"/>
      <c r="B134" s="152"/>
      <c r="C134" s="152"/>
      <c r="D134" s="152"/>
      <c r="E134" s="153"/>
      <c r="F134" s="284"/>
      <c r="G134" s="284"/>
      <c r="H134" s="285"/>
      <c r="I134" s="152"/>
      <c r="J134" s="154"/>
      <c r="K134" s="51"/>
      <c r="L134" s="51"/>
      <c r="M134" s="51"/>
      <c r="N134" s="51"/>
      <c r="O134" s="51"/>
      <c r="P134" s="51"/>
      <c r="Q134" s="51"/>
      <c r="R134" s="51"/>
      <c r="S134" s="51"/>
      <c r="T134" s="51"/>
      <c r="U134" s="51"/>
      <c r="V134" s="51"/>
      <c r="W134" s="52"/>
      <c r="X134" s="52"/>
      <c r="Y134" s="53"/>
      <c r="Z134" s="54"/>
      <c r="AA134" s="51"/>
    </row>
    <row r="135" ht="15.0" customHeight="1">
      <c r="A135" s="283"/>
      <c r="B135" s="152"/>
      <c r="C135" s="152"/>
      <c r="D135" s="152"/>
      <c r="E135" s="153"/>
      <c r="F135" s="284"/>
      <c r="G135" s="284"/>
      <c r="H135" s="285"/>
      <c r="I135" s="152"/>
      <c r="J135" s="154"/>
      <c r="K135" s="51"/>
      <c r="L135" s="51"/>
      <c r="M135" s="51"/>
      <c r="N135" s="51"/>
      <c r="O135" s="51"/>
      <c r="P135" s="51"/>
      <c r="Q135" s="51"/>
      <c r="R135" s="51"/>
      <c r="S135" s="51"/>
      <c r="T135" s="51"/>
      <c r="U135" s="51"/>
      <c r="V135" s="51"/>
      <c r="W135" s="52"/>
      <c r="X135" s="52"/>
      <c r="Y135" s="53"/>
      <c r="Z135" s="54"/>
      <c r="AA135" s="51"/>
    </row>
    <row r="136" ht="15.0" customHeight="1">
      <c r="A136" s="283"/>
      <c r="B136" s="152"/>
      <c r="C136" s="152"/>
      <c r="D136" s="152"/>
      <c r="E136" s="153"/>
      <c r="F136" s="284"/>
      <c r="G136" s="284"/>
      <c r="H136" s="285"/>
      <c r="I136" s="152"/>
      <c r="J136" s="154"/>
      <c r="K136" s="51"/>
      <c r="L136" s="51"/>
      <c r="M136" s="51"/>
      <c r="N136" s="51"/>
      <c r="O136" s="51"/>
      <c r="P136" s="51"/>
      <c r="Q136" s="51"/>
      <c r="R136" s="51"/>
      <c r="S136" s="51"/>
      <c r="T136" s="51"/>
      <c r="U136" s="51"/>
      <c r="V136" s="51"/>
      <c r="W136" s="52"/>
      <c r="X136" s="52"/>
      <c r="Y136" s="53"/>
      <c r="Z136" s="54"/>
      <c r="AA136" s="51"/>
    </row>
    <row r="137" ht="15.0" customHeight="1">
      <c r="A137" s="283"/>
      <c r="B137" s="152"/>
      <c r="C137" s="152"/>
      <c r="D137" s="152"/>
      <c r="E137" s="153"/>
      <c r="F137" s="284"/>
      <c r="G137" s="284"/>
      <c r="H137" s="285"/>
      <c r="I137" s="152"/>
      <c r="J137" s="154"/>
      <c r="K137" s="51"/>
      <c r="L137" s="51"/>
      <c r="M137" s="51"/>
      <c r="N137" s="51"/>
      <c r="O137" s="51"/>
      <c r="P137" s="51"/>
      <c r="Q137" s="51"/>
      <c r="R137" s="51"/>
      <c r="S137" s="51"/>
      <c r="T137" s="51"/>
      <c r="U137" s="51"/>
      <c r="V137" s="51"/>
      <c r="W137" s="52"/>
      <c r="X137" s="52"/>
      <c r="Y137" s="53"/>
      <c r="Z137" s="54"/>
      <c r="AA137" s="51"/>
    </row>
    <row r="138" ht="15.0" customHeight="1">
      <c r="A138" s="283"/>
      <c r="B138" s="152"/>
      <c r="C138" s="152"/>
      <c r="D138" s="152"/>
      <c r="E138" s="153"/>
      <c r="F138" s="284"/>
      <c r="G138" s="284"/>
      <c r="H138" s="285"/>
      <c r="I138" s="152"/>
      <c r="J138" s="154"/>
      <c r="K138" s="51"/>
      <c r="L138" s="51"/>
      <c r="M138" s="51"/>
      <c r="N138" s="51"/>
      <c r="O138" s="51"/>
      <c r="P138" s="51"/>
      <c r="Q138" s="51"/>
      <c r="R138" s="51"/>
      <c r="S138" s="51"/>
      <c r="T138" s="51"/>
      <c r="U138" s="51"/>
      <c r="V138" s="51"/>
      <c r="W138" s="52"/>
      <c r="X138" s="52"/>
      <c r="Y138" s="53"/>
      <c r="Z138" s="54"/>
      <c r="AA138" s="51"/>
    </row>
    <row r="139" ht="15.0" customHeight="1">
      <c r="A139" s="283"/>
      <c r="B139" s="152"/>
      <c r="C139" s="152"/>
      <c r="D139" s="152"/>
      <c r="E139" s="153"/>
      <c r="F139" s="284"/>
      <c r="G139" s="284"/>
      <c r="H139" s="285"/>
      <c r="I139" s="152"/>
      <c r="J139" s="154"/>
      <c r="K139" s="51"/>
      <c r="L139" s="51"/>
      <c r="M139" s="51"/>
      <c r="N139" s="51"/>
      <c r="O139" s="51"/>
      <c r="P139" s="51"/>
      <c r="Q139" s="51"/>
      <c r="R139" s="51"/>
      <c r="S139" s="51"/>
      <c r="T139" s="51"/>
      <c r="U139" s="51"/>
      <c r="V139" s="51"/>
      <c r="W139" s="52"/>
      <c r="X139" s="52"/>
      <c r="Y139" s="53"/>
      <c r="Z139" s="54"/>
      <c r="AA139" s="51"/>
    </row>
    <row r="140" ht="15.0" customHeight="1">
      <c r="A140" s="283"/>
      <c r="B140" s="152"/>
      <c r="C140" s="152"/>
      <c r="D140" s="152"/>
      <c r="E140" s="153"/>
      <c r="F140" s="284"/>
      <c r="G140" s="284"/>
      <c r="H140" s="285"/>
      <c r="I140" s="152"/>
      <c r="J140" s="154"/>
      <c r="K140" s="51"/>
      <c r="L140" s="51"/>
      <c r="M140" s="51"/>
      <c r="N140" s="51"/>
      <c r="O140" s="51"/>
      <c r="P140" s="51"/>
      <c r="Q140" s="51"/>
      <c r="R140" s="51"/>
      <c r="S140" s="51"/>
      <c r="T140" s="51"/>
      <c r="U140" s="51"/>
      <c r="V140" s="51"/>
      <c r="W140" s="52"/>
      <c r="X140" s="52"/>
      <c r="Y140" s="53"/>
      <c r="Z140" s="54"/>
      <c r="AA140" s="51"/>
    </row>
    <row r="141" ht="15.0" customHeight="1">
      <c r="A141" s="283"/>
      <c r="B141" s="152"/>
      <c r="C141" s="152"/>
      <c r="D141" s="152"/>
      <c r="E141" s="153"/>
      <c r="F141" s="284"/>
      <c r="G141" s="284"/>
      <c r="H141" s="285"/>
      <c r="I141" s="152"/>
      <c r="J141" s="154"/>
      <c r="K141" s="51"/>
      <c r="L141" s="51"/>
      <c r="M141" s="51"/>
      <c r="N141" s="51"/>
      <c r="O141" s="51"/>
      <c r="P141" s="51"/>
      <c r="Q141" s="51"/>
      <c r="R141" s="51"/>
      <c r="S141" s="51"/>
      <c r="T141" s="51"/>
      <c r="U141" s="51"/>
      <c r="V141" s="51"/>
      <c r="W141" s="52"/>
      <c r="X141" s="52"/>
      <c r="Y141" s="53"/>
      <c r="Z141" s="54"/>
      <c r="AA141" s="51"/>
    </row>
    <row r="142" ht="15.0" customHeight="1">
      <c r="A142" s="283"/>
      <c r="B142" s="152"/>
      <c r="C142" s="152"/>
      <c r="D142" s="152"/>
      <c r="E142" s="153"/>
      <c r="F142" s="284"/>
      <c r="G142" s="284"/>
      <c r="H142" s="285"/>
      <c r="I142" s="152"/>
      <c r="J142" s="154"/>
      <c r="K142" s="51"/>
      <c r="L142" s="51"/>
      <c r="M142" s="51"/>
      <c r="N142" s="51"/>
      <c r="O142" s="51"/>
      <c r="P142" s="51"/>
      <c r="Q142" s="51"/>
      <c r="R142" s="51"/>
      <c r="S142" s="51"/>
      <c r="T142" s="51"/>
      <c r="U142" s="51"/>
      <c r="V142" s="51"/>
      <c r="W142" s="52"/>
      <c r="X142" s="52"/>
      <c r="Y142" s="53"/>
      <c r="Z142" s="54"/>
      <c r="AA142" s="51"/>
    </row>
    <row r="143" ht="15.0" customHeight="1">
      <c r="A143" s="283"/>
      <c r="B143" s="152"/>
      <c r="C143" s="152"/>
      <c r="D143" s="152"/>
      <c r="E143" s="153"/>
      <c r="F143" s="284"/>
      <c r="G143" s="284"/>
      <c r="H143" s="285"/>
      <c r="I143" s="152"/>
      <c r="J143" s="154"/>
      <c r="K143" s="51"/>
      <c r="L143" s="51"/>
      <c r="M143" s="51"/>
      <c r="N143" s="51"/>
      <c r="O143" s="51"/>
      <c r="P143" s="51"/>
      <c r="Q143" s="51"/>
      <c r="R143" s="51"/>
      <c r="S143" s="51"/>
      <c r="T143" s="51"/>
      <c r="U143" s="51"/>
      <c r="V143" s="51"/>
      <c r="W143" s="52"/>
      <c r="X143" s="52"/>
      <c r="Y143" s="53"/>
      <c r="Z143" s="54"/>
      <c r="AA143" s="51"/>
    </row>
    <row r="144" ht="15.0" customHeight="1">
      <c r="A144" s="283"/>
      <c r="B144" s="152"/>
      <c r="C144" s="152"/>
      <c r="D144" s="152"/>
      <c r="E144" s="153"/>
      <c r="F144" s="284"/>
      <c r="G144" s="284"/>
      <c r="H144" s="285"/>
      <c r="I144" s="152"/>
      <c r="J144" s="154"/>
      <c r="K144" s="51"/>
      <c r="L144" s="51"/>
      <c r="M144" s="51"/>
      <c r="N144" s="51"/>
      <c r="O144" s="51"/>
      <c r="P144" s="51"/>
      <c r="Q144" s="51"/>
      <c r="R144" s="51"/>
      <c r="S144" s="51"/>
      <c r="T144" s="51"/>
      <c r="U144" s="51"/>
      <c r="V144" s="51"/>
      <c r="W144" s="52"/>
      <c r="X144" s="52"/>
      <c r="Y144" s="53"/>
      <c r="Z144" s="54"/>
      <c r="AA144" s="51"/>
    </row>
    <row r="145" ht="15.0" customHeight="1">
      <c r="A145" s="283"/>
      <c r="B145" s="152"/>
      <c r="C145" s="152"/>
      <c r="D145" s="152"/>
      <c r="E145" s="153"/>
      <c r="F145" s="284"/>
      <c r="G145" s="284"/>
      <c r="H145" s="285"/>
      <c r="I145" s="152"/>
      <c r="J145" s="154"/>
      <c r="K145" s="51"/>
      <c r="L145" s="51"/>
      <c r="M145" s="51"/>
      <c r="N145" s="51"/>
      <c r="O145" s="51"/>
      <c r="P145" s="51"/>
      <c r="Q145" s="51"/>
      <c r="R145" s="51"/>
      <c r="S145" s="51"/>
      <c r="T145" s="51"/>
      <c r="U145" s="51"/>
      <c r="V145" s="51"/>
      <c r="W145" s="52"/>
      <c r="X145" s="52"/>
      <c r="Y145" s="53"/>
      <c r="Z145" s="54"/>
      <c r="AA145" s="51"/>
    </row>
    <row r="146" ht="15.0" customHeight="1">
      <c r="A146" s="283"/>
      <c r="B146" s="152"/>
      <c r="C146" s="152"/>
      <c r="D146" s="152"/>
      <c r="E146" s="153"/>
      <c r="F146" s="284"/>
      <c r="G146" s="284"/>
      <c r="H146" s="285"/>
      <c r="I146" s="152"/>
      <c r="J146" s="154"/>
      <c r="K146" s="51"/>
      <c r="L146" s="51"/>
      <c r="M146" s="51"/>
      <c r="N146" s="51"/>
      <c r="O146" s="51"/>
      <c r="P146" s="51"/>
      <c r="Q146" s="51"/>
      <c r="R146" s="51"/>
      <c r="S146" s="51"/>
      <c r="T146" s="51"/>
      <c r="U146" s="51"/>
      <c r="V146" s="51"/>
      <c r="W146" s="52"/>
      <c r="X146" s="52"/>
      <c r="Y146" s="53"/>
      <c r="Z146" s="54"/>
      <c r="AA146" s="51"/>
    </row>
    <row r="147" ht="15.0" customHeight="1">
      <c r="A147" s="283"/>
      <c r="B147" s="152"/>
      <c r="C147" s="152"/>
      <c r="D147" s="152"/>
      <c r="E147" s="153"/>
      <c r="F147" s="284"/>
      <c r="G147" s="284"/>
      <c r="H147" s="285"/>
      <c r="I147" s="152"/>
      <c r="J147" s="154"/>
      <c r="K147" s="51"/>
      <c r="L147" s="51"/>
      <c r="M147" s="51"/>
      <c r="N147" s="51"/>
      <c r="O147" s="51"/>
      <c r="P147" s="51"/>
      <c r="Q147" s="51"/>
      <c r="R147" s="51"/>
      <c r="S147" s="51"/>
      <c r="T147" s="51"/>
      <c r="U147" s="51"/>
      <c r="V147" s="51"/>
      <c r="W147" s="52"/>
      <c r="X147" s="52"/>
      <c r="Y147" s="53"/>
      <c r="Z147" s="54"/>
      <c r="AA147" s="51"/>
    </row>
    <row r="148" ht="27.75" customHeight="1">
      <c r="A148" s="283"/>
      <c r="B148" s="152"/>
      <c r="C148" s="152"/>
      <c r="D148" s="152"/>
      <c r="E148" s="153"/>
      <c r="F148" s="284"/>
      <c r="G148" s="284"/>
      <c r="H148" s="285"/>
      <c r="I148" s="152"/>
      <c r="J148" s="154"/>
      <c r="K148" s="51"/>
      <c r="L148" s="51"/>
      <c r="M148" s="51"/>
      <c r="N148" s="51"/>
      <c r="O148" s="51"/>
      <c r="P148" s="51"/>
      <c r="Q148" s="51"/>
      <c r="R148" s="51"/>
      <c r="S148" s="51"/>
      <c r="T148" s="51"/>
      <c r="U148" s="51"/>
      <c r="V148" s="51"/>
      <c r="W148" s="52"/>
      <c r="X148" s="52"/>
      <c r="Y148" s="53"/>
      <c r="Z148" s="54"/>
      <c r="AA148" s="51"/>
    </row>
    <row r="149" ht="15.0" customHeight="1">
      <c r="A149" s="283"/>
      <c r="B149" s="152"/>
      <c r="C149" s="152"/>
      <c r="D149" s="152"/>
      <c r="E149" s="153"/>
      <c r="F149" s="284"/>
      <c r="G149" s="284"/>
      <c r="H149" s="285"/>
      <c r="I149" s="152"/>
      <c r="J149" s="154"/>
      <c r="K149" s="51"/>
      <c r="L149" s="51"/>
      <c r="M149" s="51"/>
      <c r="N149" s="51"/>
      <c r="O149" s="51"/>
      <c r="P149" s="51"/>
      <c r="Q149" s="51"/>
      <c r="R149" s="51"/>
      <c r="S149" s="51"/>
      <c r="T149" s="51"/>
      <c r="U149" s="51"/>
      <c r="V149" s="51"/>
      <c r="W149" s="52"/>
      <c r="X149" s="52"/>
      <c r="Y149" s="53"/>
      <c r="Z149" s="54"/>
      <c r="AA149" s="51"/>
    </row>
    <row r="150" ht="15.0" customHeight="1">
      <c r="A150" s="283"/>
      <c r="B150" s="152"/>
      <c r="C150" s="152"/>
      <c r="D150" s="152"/>
      <c r="E150" s="153"/>
      <c r="F150" s="284"/>
      <c r="G150" s="284"/>
      <c r="H150" s="285"/>
      <c r="I150" s="152"/>
      <c r="J150" s="154"/>
      <c r="K150" s="51"/>
      <c r="L150" s="51"/>
      <c r="M150" s="51"/>
      <c r="N150" s="51"/>
      <c r="O150" s="51"/>
      <c r="P150" s="51"/>
      <c r="Q150" s="51"/>
      <c r="R150" s="51"/>
      <c r="S150" s="51"/>
      <c r="T150" s="51"/>
      <c r="U150" s="51"/>
      <c r="V150" s="51"/>
      <c r="W150" s="52"/>
      <c r="X150" s="52"/>
      <c r="Y150" s="53"/>
      <c r="Z150" s="54"/>
      <c r="AA150" s="51"/>
    </row>
    <row r="151" ht="15.0" customHeight="1">
      <c r="A151" s="283"/>
      <c r="B151" s="152"/>
      <c r="C151" s="152"/>
      <c r="D151" s="152"/>
      <c r="E151" s="153"/>
      <c r="F151" s="284"/>
      <c r="G151" s="284"/>
      <c r="H151" s="285"/>
      <c r="I151" s="152"/>
      <c r="J151" s="154"/>
      <c r="K151" s="51"/>
      <c r="L151" s="51"/>
      <c r="M151" s="51"/>
      <c r="N151" s="51"/>
      <c r="O151" s="51"/>
      <c r="P151" s="51"/>
      <c r="Q151" s="51"/>
      <c r="R151" s="51"/>
      <c r="S151" s="51"/>
      <c r="T151" s="51"/>
      <c r="U151" s="51"/>
      <c r="V151" s="51"/>
      <c r="W151" s="52"/>
      <c r="X151" s="52"/>
      <c r="Y151" s="53"/>
      <c r="Z151" s="54"/>
      <c r="AA151" s="51"/>
    </row>
    <row r="152" ht="15.0" customHeight="1">
      <c r="A152" s="283"/>
      <c r="B152" s="152"/>
      <c r="C152" s="152"/>
      <c r="D152" s="152"/>
      <c r="E152" s="153"/>
      <c r="F152" s="284"/>
      <c r="G152" s="284"/>
      <c r="H152" s="285"/>
      <c r="I152" s="152"/>
      <c r="J152" s="154"/>
      <c r="K152" s="51"/>
      <c r="L152" s="51"/>
      <c r="M152" s="51"/>
      <c r="N152" s="51"/>
      <c r="O152" s="51"/>
      <c r="P152" s="51"/>
      <c r="Q152" s="51"/>
      <c r="R152" s="51"/>
      <c r="S152" s="51"/>
      <c r="T152" s="51"/>
      <c r="U152" s="51"/>
      <c r="V152" s="51"/>
      <c r="W152" s="52"/>
      <c r="X152" s="52"/>
      <c r="Y152" s="53"/>
      <c r="Z152" s="54"/>
      <c r="AA152" s="51"/>
    </row>
    <row r="153" ht="15.0" customHeight="1">
      <c r="A153" s="283"/>
      <c r="B153" s="152"/>
      <c r="C153" s="152"/>
      <c r="D153" s="152"/>
      <c r="E153" s="153"/>
      <c r="F153" s="286"/>
      <c r="G153" s="286"/>
      <c r="H153" s="287"/>
      <c r="I153" s="124"/>
      <c r="J153" s="157"/>
      <c r="K153" s="51"/>
      <c r="L153" s="51"/>
      <c r="M153" s="51"/>
      <c r="N153" s="51"/>
      <c r="O153" s="51"/>
      <c r="P153" s="51"/>
      <c r="Q153" s="51"/>
      <c r="R153" s="51"/>
      <c r="S153" s="51"/>
      <c r="T153" s="51"/>
      <c r="U153" s="51"/>
      <c r="V153" s="51"/>
      <c r="W153" s="52"/>
      <c r="X153" s="52"/>
      <c r="Y153" s="53"/>
      <c r="Z153" s="54"/>
      <c r="AA153" s="51"/>
    </row>
    <row r="154" ht="15.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9.5" customHeight="1">
      <c r="A155" s="529" t="s">
        <v>3407</v>
      </c>
      <c r="B155" s="146"/>
      <c r="C155" s="146"/>
      <c r="D155" s="146"/>
      <c r="E155" s="146"/>
      <c r="F155" s="146"/>
      <c r="G155" s="146"/>
      <c r="H155" s="146"/>
      <c r="I155" s="146"/>
      <c r="J155" s="148"/>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9.5" customHeight="1">
      <c r="A156" s="288" t="s">
        <v>3408</v>
      </c>
      <c r="B156" s="152"/>
      <c r="C156" s="153"/>
      <c r="D156" s="165"/>
      <c r="E156" s="153"/>
      <c r="F156" s="183" t="s">
        <v>3409</v>
      </c>
      <c r="G156" s="152"/>
      <c r="H156" s="153"/>
      <c r="I156" s="289"/>
      <c r="J156" s="154"/>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9.5" customHeight="1">
      <c r="A157" s="193" t="s">
        <v>3410</v>
      </c>
      <c r="B157" s="152"/>
      <c r="C157" s="153"/>
      <c r="D157" s="165"/>
      <c r="E157" s="153"/>
      <c r="F157" s="290" t="s">
        <v>3411</v>
      </c>
      <c r="G157" s="152"/>
      <c r="H157" s="153"/>
      <c r="I157" s="165"/>
      <c r="J157" s="154"/>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9.5" customHeight="1">
      <c r="A158" s="291" t="s">
        <v>3412</v>
      </c>
      <c r="B158" s="124"/>
      <c r="C158" s="122"/>
      <c r="D158" s="292"/>
      <c r="E158" s="122"/>
      <c r="F158" s="293" t="s">
        <v>3413</v>
      </c>
      <c r="G158" s="124"/>
      <c r="H158" s="122"/>
      <c r="I158" s="292"/>
      <c r="J158" s="157"/>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75" t="s">
        <v>3324</v>
      </c>
      <c r="B161" s="84"/>
      <c r="C161" s="84"/>
      <c r="D161" s="84"/>
      <c r="E161" s="85"/>
      <c r="F161" s="176"/>
      <c r="G161" s="177" t="str">
        <f>F1</f>
        <v>HMPPBOIA01</v>
      </c>
      <c r="H161" s="84"/>
      <c r="I161" s="85"/>
      <c r="J161" s="178"/>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294" t="s">
        <v>3414</v>
      </c>
      <c r="B162" s="146"/>
      <c r="C162" s="146"/>
      <c r="D162" s="146"/>
      <c r="E162" s="146"/>
      <c r="F162" s="146"/>
      <c r="G162" s="146"/>
      <c r="H162" s="146"/>
      <c r="I162" s="146"/>
      <c r="J162" s="148"/>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537" t="s">
        <v>3674</v>
      </c>
      <c r="B163" s="296"/>
      <c r="C163" s="296"/>
      <c r="D163" s="296"/>
      <c r="E163" s="296"/>
      <c r="F163" s="296"/>
      <c r="G163" s="296"/>
      <c r="H163" s="296"/>
      <c r="I163" s="296"/>
      <c r="J163" s="297"/>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49"/>
      <c r="J170" s="119"/>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149"/>
      <c r="J171" s="119"/>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149"/>
      <c r="J172" s="119"/>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149"/>
      <c r="J173" s="119"/>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49"/>
      <c r="J179" s="119"/>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149"/>
      <c r="J180" s="119"/>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149"/>
      <c r="J181" s="119"/>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149"/>
      <c r="J182" s="119"/>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149"/>
      <c r="J183" s="119"/>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149"/>
      <c r="J184" s="119"/>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149"/>
      <c r="J185" s="119"/>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149"/>
      <c r="J186" s="119"/>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149"/>
      <c r="J187" s="119"/>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149"/>
      <c r="J188" s="119"/>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149"/>
      <c r="J189" s="119"/>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149"/>
      <c r="J190" s="119"/>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149"/>
      <c r="J191" s="119"/>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149"/>
      <c r="J192" s="119"/>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149"/>
      <c r="J193" s="119"/>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149"/>
      <c r="J194" s="119"/>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149"/>
      <c r="J195" s="119"/>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149"/>
      <c r="J196" s="119"/>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132"/>
      <c r="B197" s="133"/>
      <c r="C197" s="133"/>
      <c r="D197" s="133"/>
      <c r="E197" s="133"/>
      <c r="F197" s="133"/>
      <c r="G197" s="133"/>
      <c r="H197" s="133"/>
      <c r="I197" s="133"/>
      <c r="J197" s="57"/>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298" t="s">
        <v>3675</v>
      </c>
      <c r="B198" s="47"/>
      <c r="C198" s="47"/>
      <c r="D198" s="47"/>
      <c r="E198" s="47"/>
      <c r="F198" s="47"/>
      <c r="G198" s="47"/>
      <c r="H198" s="47"/>
      <c r="I198" s="47"/>
      <c r="J198" s="91"/>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298" t="s">
        <v>3416</v>
      </c>
      <c r="B199" s="47"/>
      <c r="C199" s="47"/>
      <c r="D199" s="47"/>
      <c r="E199" s="47"/>
      <c r="F199" s="47"/>
      <c r="G199" s="47"/>
      <c r="H199" s="47"/>
      <c r="I199" s="47"/>
      <c r="J199" s="91"/>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538"/>
      <c r="B200" s="130"/>
      <c r="C200" s="130"/>
      <c r="D200" s="130"/>
      <c r="E200" s="130"/>
      <c r="F200" s="130"/>
      <c r="G200" s="130"/>
      <c r="H200" s="130"/>
      <c r="I200" s="130"/>
      <c r="J200" s="131"/>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149"/>
      <c r="J201" s="119"/>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149"/>
      <c r="J202" s="119"/>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149"/>
      <c r="J203" s="119"/>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149"/>
      <c r="J204" s="119"/>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0" customHeight="1">
      <c r="A205" s="149"/>
      <c r="J205" s="119"/>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132"/>
      <c r="B206" s="133"/>
      <c r="C206" s="133"/>
      <c r="D206" s="133"/>
      <c r="E206" s="133"/>
      <c r="F206" s="133"/>
      <c r="G206" s="133"/>
      <c r="H206" s="133"/>
      <c r="I206" s="133"/>
      <c r="J206" s="57"/>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9" t="s">
        <v>3417</v>
      </c>
      <c r="B207" s="47"/>
      <c r="C207" s="47"/>
      <c r="D207" s="47"/>
      <c r="E207" s="91"/>
      <c r="F207" s="311"/>
      <c r="G207" s="47"/>
      <c r="H207" s="47"/>
      <c r="I207" s="47"/>
      <c r="J207" s="91"/>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09" t="s">
        <v>3418</v>
      </c>
      <c r="B208" s="47"/>
      <c r="C208" s="47"/>
      <c r="D208" s="47"/>
      <c r="E208" s="91"/>
      <c r="F208" s="309" t="str">
        <f>F1</f>
        <v>HMPPBOIA01</v>
      </c>
      <c r="G208" s="47"/>
      <c r="H208" s="47"/>
      <c r="I208" s="47"/>
      <c r="J208" s="91"/>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10" t="s">
        <v>3419</v>
      </c>
      <c r="B209" s="91"/>
      <c r="C209" s="68"/>
      <c r="D209" s="310" t="s">
        <v>3420</v>
      </c>
      <c r="E209" s="91"/>
      <c r="F209" s="311" t="s">
        <v>26</v>
      </c>
      <c r="G209" s="311" t="s">
        <v>61</v>
      </c>
      <c r="H209" s="312" t="s">
        <v>3273</v>
      </c>
      <c r="I209" s="313">
        <v>44604.0</v>
      </c>
      <c r="J209" s="68"/>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14" t="s">
        <v>3421</v>
      </c>
      <c r="B210" s="315"/>
      <c r="C210" s="315"/>
      <c r="D210" s="316"/>
      <c r="E210" s="314" t="s">
        <v>3422</v>
      </c>
      <c r="F210" s="315"/>
      <c r="G210" s="315"/>
      <c r="H210" s="315"/>
      <c r="I210" s="315"/>
      <c r="J210" s="316"/>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17" t="s">
        <v>3423</v>
      </c>
      <c r="B211" s="318"/>
      <c r="C211" s="311"/>
      <c r="D211" s="91"/>
      <c r="E211" s="319" t="s">
        <v>3424</v>
      </c>
      <c r="F211" s="47"/>
      <c r="G211" s="47"/>
      <c r="H211" s="91"/>
      <c r="I211" s="320" t="s">
        <v>3425</v>
      </c>
      <c r="J211" s="321" t="s">
        <v>3426</v>
      </c>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17" t="s">
        <v>3427</v>
      </c>
      <c r="B212" s="318"/>
      <c r="C212" s="320" t="s">
        <v>3425</v>
      </c>
      <c r="D212" s="320" t="s">
        <v>3426</v>
      </c>
      <c r="E212" s="322"/>
      <c r="F212" s="47"/>
      <c r="G212" s="47"/>
      <c r="H212" s="91"/>
      <c r="I212" s="323"/>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539"/>
      <c r="B213" s="173"/>
      <c r="C213" s="326"/>
      <c r="D213" s="327"/>
      <c r="E213" s="322"/>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539"/>
      <c r="B214" s="173"/>
      <c r="C214" s="329"/>
      <c r="D214" s="330"/>
      <c r="E214" s="322"/>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539"/>
      <c r="B215" s="173"/>
      <c r="C215" s="329"/>
      <c r="D215" s="330"/>
      <c r="E215" s="322"/>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539"/>
      <c r="B216" s="173"/>
      <c r="C216" s="329"/>
      <c r="D216" s="330"/>
      <c r="E216" s="322"/>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539"/>
      <c r="B217" s="173"/>
      <c r="C217" s="329"/>
      <c r="D217" s="330"/>
      <c r="E217" s="322"/>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539"/>
      <c r="B218" s="173"/>
      <c r="C218" s="329"/>
      <c r="D218" s="330"/>
      <c r="E218" s="322"/>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540"/>
      <c r="B219" s="173"/>
      <c r="C219" s="329"/>
      <c r="D219" s="330"/>
      <c r="E219" s="322"/>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540"/>
      <c r="B220" s="173"/>
      <c r="C220" s="329"/>
      <c r="D220" s="330"/>
      <c r="E220" s="322"/>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540"/>
      <c r="B221" s="173"/>
      <c r="C221" s="329"/>
      <c r="D221" s="330"/>
      <c r="E221" s="322"/>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540"/>
      <c r="B222" s="173"/>
      <c r="C222" s="329"/>
      <c r="D222" s="330"/>
      <c r="E222" s="322"/>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540"/>
      <c r="B223" s="173"/>
      <c r="C223" s="329"/>
      <c r="D223" s="330"/>
      <c r="E223" s="332"/>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540"/>
      <c r="B224" s="173"/>
      <c r="C224" s="329"/>
      <c r="D224" s="330"/>
      <c r="E224" s="332"/>
      <c r="F224" s="47"/>
      <c r="G224" s="47"/>
      <c r="H224" s="91"/>
      <c r="I224" s="328"/>
      <c r="J224" s="324"/>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540"/>
      <c r="B225" s="173"/>
      <c r="C225" s="329"/>
      <c r="D225" s="333"/>
      <c r="E225" s="334" t="str">
        <f t="array" ref="E225">IFERROR(INDEX($W$1:$AA$101,SMALL(IF($Z$1:$Z$101="A fazer",ROW($Z$1:$Z$101)-1),ROW(A15)),5),"")</f>
        <v/>
      </c>
      <c r="F225" s="47"/>
      <c r="G225" s="47"/>
      <c r="H225" s="91"/>
      <c r="I225" s="328"/>
      <c r="J225" s="324"/>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540"/>
      <c r="B226" s="173"/>
      <c r="C226" s="329"/>
      <c r="D226" s="333"/>
      <c r="E226" s="334" t="str">
        <f t="array" ref="E226">IFERROR(INDEX($W$1:$AA$101,SMALL(IF($Z$1:$Z$101="A fazer",ROW($Z$1:$Z$101)-1),ROW(A25)),5),"")</f>
        <v/>
      </c>
      <c r="F226" s="47"/>
      <c r="G226" s="47"/>
      <c r="H226" s="91"/>
      <c r="I226" s="328"/>
      <c r="J226" s="324"/>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540"/>
      <c r="B227" s="173"/>
      <c r="C227" s="329"/>
      <c r="D227" s="333"/>
      <c r="E227" s="334" t="str">
        <f t="array" ref="E227">IFERROR(INDEX($W$1:$AA$101,SMALL(IF($Z$1:$Z$101="A fazer",ROW($Z$1:$Z$101)-1),ROW(A26)),5),"")</f>
        <v/>
      </c>
      <c r="F227" s="47"/>
      <c r="G227" s="47"/>
      <c r="H227" s="91"/>
      <c r="I227" s="328"/>
      <c r="J227" s="324"/>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40"/>
      <c r="B228" s="173"/>
      <c r="C228" s="329"/>
      <c r="D228" s="333"/>
      <c r="E228" s="334" t="str">
        <f t="array" ref="E228">IFERROR(INDEX($W$1:$AA$101,SMALL(IF($Z$1:$Z$101="A fazer",ROW($Z$1:$Z$101)-1),ROW(A27)),5),"")</f>
        <v/>
      </c>
      <c r="F228" s="47"/>
      <c r="G228" s="47"/>
      <c r="H228" s="91"/>
      <c r="I228" s="328"/>
      <c r="J228" s="324"/>
      <c r="K228" s="51"/>
      <c r="L228" s="51"/>
      <c r="M228" s="51"/>
      <c r="N228" s="51"/>
      <c r="O228" s="51"/>
      <c r="P228" s="51"/>
      <c r="Q228" s="51"/>
      <c r="R228" s="51"/>
      <c r="S228" s="51"/>
      <c r="T228" s="51"/>
      <c r="U228" s="51"/>
      <c r="V228" s="51"/>
      <c r="W228" s="52" t="str">
        <f t="array" ref="W228">IFERROR(INDEX(Pendencias!$A$2:$O$209,SMALL(IF(Pendencias!$B$2:$B$209=$F$1,ROW(Pendencias!$B$2:$B$209)-1),ROW(A232)),1),"")</f>
        <v/>
      </c>
      <c r="X228" s="52" t="str">
        <f t="array" ref="X228">IFERROR(INDEX(Pendencias!$A$2:$O$209,SMALL(IF(Pendencias!$B$2:$B$209=$F$1,ROW(Pendencias!$B$2:$B$209)-1),ROW(A232)),3),"")</f>
        <v/>
      </c>
      <c r="Y228" s="53" t="str">
        <f t="array" ref="Y228">IFERROR(INDEX(Pendencias!$A$2:$O$209,SMALL(IF(Pendencias!$B$2:$B$209=$F$1,ROW(Pendencias!$B$2:$B$209)-1),ROW(A232)),4),"")</f>
        <v/>
      </c>
      <c r="Z228" s="54" t="str">
        <f t="array" ref="Z228">IFERROR(INDEX(Pendencias!$A$2:$O$209,SMALL(IF(Pendencias!$B$2:$B$209=$F$1,ROW(Pendencias!$B$2:$B$209)-1),ROW(A232)),7),"")</f>
        <v/>
      </c>
      <c r="AA228" s="51" t="str">
        <f t="array" ref="AA228">IF(IFERROR(INDEX(Pendencias!$A$2:$O$209,SMALL(IF(Pendencias!$B$2:$B$209=$F$1,ROW(Pendencias!$B$2:$B$209)-1),ROW(A232)),9),"")=0,"",IFERROR(INDEX(Pendencias!$A$2:$O$209,SMALL(IF(Pendencias!$B$2:$B$209=$F$1,ROW(Pendencias!$B$2:$B$209)-1),ROW(A232)),9),""))</f>
        <v/>
      </c>
    </row>
    <row r="229" ht="15.75" customHeight="1">
      <c r="A229" s="540"/>
      <c r="B229" s="173"/>
      <c r="C229" s="329"/>
      <c r="D229" s="333"/>
      <c r="E229" s="334" t="str">
        <f t="array" ref="E229">IFERROR(INDEX($W$1:$AA$101,SMALL(IF($Z$1:$Z$101="A fazer",ROW($Z$1:$Z$101)-1),ROW(A28)),5),"")</f>
        <v/>
      </c>
      <c r="F229" s="47"/>
      <c r="G229" s="47"/>
      <c r="H229" s="91"/>
      <c r="I229" s="328"/>
      <c r="J229" s="324"/>
      <c r="K229" s="51"/>
      <c r="L229" s="51"/>
      <c r="M229" s="51"/>
      <c r="N229" s="51"/>
      <c r="O229" s="51"/>
      <c r="P229" s="51"/>
      <c r="Q229" s="51"/>
      <c r="R229" s="51"/>
      <c r="S229" s="51"/>
      <c r="T229" s="51"/>
      <c r="U229" s="51"/>
      <c r="V229" s="51"/>
      <c r="W229" s="52" t="str">
        <f t="array" ref="W229">IFERROR(INDEX(Pendencias!$A$2:$O$209,SMALL(IF(Pendencias!$B$2:$B$209=$F$1,ROW(Pendencias!$B$2:$B$209)-1),ROW(A233)),1),"")</f>
        <v/>
      </c>
      <c r="X229" s="52" t="str">
        <f t="array" ref="X229">IFERROR(INDEX(Pendencias!$A$2:$O$209,SMALL(IF(Pendencias!$B$2:$B$209=$F$1,ROW(Pendencias!$B$2:$B$209)-1),ROW(A233)),3),"")</f>
        <v/>
      </c>
      <c r="Y229" s="53" t="str">
        <f t="array" ref="Y229">IFERROR(INDEX(Pendencias!$A$2:$O$209,SMALL(IF(Pendencias!$B$2:$B$209=$F$1,ROW(Pendencias!$B$2:$B$209)-1),ROW(A233)),4),"")</f>
        <v/>
      </c>
      <c r="Z229" s="54" t="str">
        <f t="array" ref="Z229">IFERROR(INDEX(Pendencias!$A$2:$O$209,SMALL(IF(Pendencias!$B$2:$B$209=$F$1,ROW(Pendencias!$B$2:$B$209)-1),ROW(A233)),7),"")</f>
        <v/>
      </c>
      <c r="AA229" s="51" t="str">
        <f t="array" ref="AA229">IF(IFERROR(INDEX(Pendencias!$A$2:$O$209,SMALL(IF(Pendencias!$B$2:$B$209=$F$1,ROW(Pendencias!$B$2:$B$209)-1),ROW(A233)),9),"")=0,"",IFERROR(INDEX(Pendencias!$A$2:$O$209,SMALL(IF(Pendencias!$B$2:$B$209=$F$1,ROW(Pendencias!$B$2:$B$209)-1),ROW(A233)),9),""))</f>
        <v/>
      </c>
    </row>
    <row r="230" ht="15.75" customHeight="1">
      <c r="A230" s="540"/>
      <c r="B230" s="173"/>
      <c r="C230" s="329"/>
      <c r="D230" s="333"/>
      <c r="E230" s="334" t="str">
        <f t="array" ref="E230">IFERROR(INDEX($W$1:$AA$101,SMALL(IF($Z$1:$Z$101="A fazer",ROW($Z$1:$Z$101)-1),ROW(A29)),5),"")</f>
        <v/>
      </c>
      <c r="F230" s="47"/>
      <c r="G230" s="47"/>
      <c r="H230" s="91"/>
      <c r="I230" s="328"/>
      <c r="J230" s="324"/>
      <c r="K230" s="51"/>
      <c r="L230" s="51"/>
      <c r="M230" s="51"/>
      <c r="N230" s="51"/>
      <c r="O230" s="51"/>
      <c r="P230" s="51"/>
      <c r="Q230" s="51"/>
      <c r="R230" s="51"/>
      <c r="S230" s="51"/>
      <c r="T230" s="51"/>
      <c r="U230" s="51"/>
      <c r="V230" s="51"/>
      <c r="W230" s="52" t="str">
        <f t="array" ref="W230">IFERROR(INDEX(Pendencias!$A$2:$O$209,SMALL(IF(Pendencias!$B$2:$B$209=$F$1,ROW(Pendencias!$B$2:$B$209)-1),ROW(A234)),1),"")</f>
        <v/>
      </c>
      <c r="X230" s="52" t="str">
        <f t="array" ref="X230">IFERROR(INDEX(Pendencias!$A$2:$O$209,SMALL(IF(Pendencias!$B$2:$B$209=$F$1,ROW(Pendencias!$B$2:$B$209)-1),ROW(A234)),3),"")</f>
        <v/>
      </c>
      <c r="Y230" s="53" t="str">
        <f t="array" ref="Y230">IFERROR(INDEX(Pendencias!$A$2:$O$209,SMALL(IF(Pendencias!$B$2:$B$209=$F$1,ROW(Pendencias!$B$2:$B$209)-1),ROW(A234)),4),"")</f>
        <v/>
      </c>
      <c r="Z230" s="54" t="str">
        <f t="array" ref="Z230">IFERROR(INDEX(Pendencias!$A$2:$O$209,SMALL(IF(Pendencias!$B$2:$B$209=$F$1,ROW(Pendencias!$B$2:$B$209)-1),ROW(A234)),7),"")</f>
        <v/>
      </c>
      <c r="AA230" s="51" t="str">
        <f t="array" ref="AA230">IF(IFERROR(INDEX(Pendencias!$A$2:$O$209,SMALL(IF(Pendencias!$B$2:$B$209=$F$1,ROW(Pendencias!$B$2:$B$209)-1),ROW(A234)),9),"")=0,"",IFERROR(INDEX(Pendencias!$A$2:$O$209,SMALL(IF(Pendencias!$B$2:$B$209=$F$1,ROW(Pendencias!$B$2:$B$209)-1),ROW(A234)),9),""))</f>
        <v/>
      </c>
    </row>
    <row r="231" ht="15.75" customHeight="1">
      <c r="A231" s="540"/>
      <c r="B231" s="173"/>
      <c r="C231" s="329"/>
      <c r="D231" s="333"/>
      <c r="E231" s="334" t="str">
        <f t="array" ref="E231">IFERROR(INDEX($W$1:$AA$101,SMALL(IF($Z$1:$Z$101="A fazer",ROW($Z$1:$Z$101)-1),ROW(A30)),5),"")</f>
        <v/>
      </c>
      <c r="F231" s="47"/>
      <c r="G231" s="47"/>
      <c r="H231" s="91"/>
      <c r="I231" s="328"/>
      <c r="J231" s="324"/>
      <c r="K231" s="51"/>
      <c r="L231" s="51"/>
      <c r="M231" s="51"/>
      <c r="N231" s="51"/>
      <c r="O231" s="51"/>
      <c r="P231" s="51"/>
      <c r="Q231" s="51"/>
      <c r="R231" s="51"/>
      <c r="S231" s="51"/>
      <c r="T231" s="51"/>
      <c r="U231" s="51"/>
      <c r="V231" s="51"/>
      <c r="W231" s="52" t="str">
        <f t="array" ref="W231">IFERROR(INDEX(Pendencias!$A$2:$O$209,SMALL(IF(Pendencias!$B$2:$B$209=$F$1,ROW(Pendencias!$B$2:$B$209)-1),ROW(A235)),1),"")</f>
        <v/>
      </c>
      <c r="X231" s="52" t="str">
        <f t="array" ref="X231">IFERROR(INDEX(Pendencias!$A$2:$O$209,SMALL(IF(Pendencias!$B$2:$B$209=$F$1,ROW(Pendencias!$B$2:$B$209)-1),ROW(A235)),3),"")</f>
        <v/>
      </c>
      <c r="Y231" s="53" t="str">
        <f t="array" ref="Y231">IFERROR(INDEX(Pendencias!$A$2:$O$209,SMALL(IF(Pendencias!$B$2:$B$209=$F$1,ROW(Pendencias!$B$2:$B$209)-1),ROW(A235)),4),"")</f>
        <v/>
      </c>
      <c r="Z231" s="54" t="str">
        <f t="array" ref="Z231">IFERROR(INDEX(Pendencias!$A$2:$O$209,SMALL(IF(Pendencias!$B$2:$B$209=$F$1,ROW(Pendencias!$B$2:$B$209)-1),ROW(A235)),7),"")</f>
        <v/>
      </c>
      <c r="AA231" s="51" t="str">
        <f t="array" ref="AA231">IF(IFERROR(INDEX(Pendencias!$A$2:$O$209,SMALL(IF(Pendencias!$B$2:$B$209=$F$1,ROW(Pendencias!$B$2:$B$209)-1),ROW(A235)),9),"")=0,"",IFERROR(INDEX(Pendencias!$A$2:$O$209,SMALL(IF(Pendencias!$B$2:$B$209=$F$1,ROW(Pendencias!$B$2:$B$209)-1),ROW(A235)),9),""))</f>
        <v/>
      </c>
    </row>
    <row r="232" ht="15.75" customHeight="1">
      <c r="A232" s="540"/>
      <c r="B232" s="173"/>
      <c r="C232" s="329"/>
      <c r="D232" s="333"/>
      <c r="E232" s="334" t="str">
        <f t="array" ref="E232">IFERROR(INDEX($W$1:$AA$101,SMALL(IF($Z$1:$Z$101="A fazer",ROW($Z$1:$Z$101)-1),ROW(A31)),5),"")</f>
        <v/>
      </c>
      <c r="F232" s="47"/>
      <c r="G232" s="47"/>
      <c r="H232" s="91"/>
      <c r="I232" s="328"/>
      <c r="J232" s="324"/>
      <c r="K232" s="51"/>
      <c r="L232" s="51"/>
      <c r="M232" s="51"/>
      <c r="N232" s="51"/>
      <c r="O232" s="51"/>
      <c r="P232" s="51"/>
      <c r="Q232" s="51"/>
      <c r="R232" s="51"/>
      <c r="S232" s="51"/>
      <c r="T232" s="51"/>
      <c r="U232" s="51"/>
      <c r="V232" s="51"/>
      <c r="W232" s="52" t="str">
        <f t="array" ref="W232">IFERROR(INDEX(Pendencias!$A$2:$O$209,SMALL(IF(Pendencias!$B$2:$B$209=$F$1,ROW(Pendencias!$B$2:$B$209)-1),ROW(A236)),1),"")</f>
        <v/>
      </c>
      <c r="X232" s="52" t="str">
        <f t="array" ref="X232">IFERROR(INDEX(Pendencias!$A$2:$O$209,SMALL(IF(Pendencias!$B$2:$B$209=$F$1,ROW(Pendencias!$B$2:$B$209)-1),ROW(A236)),3),"")</f>
        <v/>
      </c>
      <c r="Y232" s="53" t="str">
        <f t="array" ref="Y232">IFERROR(INDEX(Pendencias!$A$2:$O$209,SMALL(IF(Pendencias!$B$2:$B$209=$F$1,ROW(Pendencias!$B$2:$B$209)-1),ROW(A236)),4),"")</f>
        <v/>
      </c>
      <c r="Z232" s="54" t="str">
        <f t="array" ref="Z232">IFERROR(INDEX(Pendencias!$A$2:$O$209,SMALL(IF(Pendencias!$B$2:$B$209=$F$1,ROW(Pendencias!$B$2:$B$209)-1),ROW(A236)),7),"")</f>
        <v/>
      </c>
      <c r="AA232" s="51" t="str">
        <f t="array" ref="AA232">IF(IFERROR(INDEX(Pendencias!$A$2:$O$209,SMALL(IF(Pendencias!$B$2:$B$209=$F$1,ROW(Pendencias!$B$2:$B$209)-1),ROW(A236)),9),"")=0,"",IFERROR(INDEX(Pendencias!$A$2:$O$209,SMALL(IF(Pendencias!$B$2:$B$209=$F$1,ROW(Pendencias!$B$2:$B$209)-1),ROW(A236)),9),""))</f>
        <v/>
      </c>
    </row>
    <row r="233" ht="15.75" customHeight="1">
      <c r="A233" s="540"/>
      <c r="B233" s="173"/>
      <c r="C233" s="329"/>
      <c r="D233" s="333"/>
      <c r="E233" s="334" t="str">
        <f t="array" ref="E233">IFERROR(INDEX($W$1:$AA$101,SMALL(IF($Z$1:$Z$101="A fazer",ROW($Z$1:$Z$101)-1),ROW(A32)),5),"")</f>
        <v/>
      </c>
      <c r="F233" s="47"/>
      <c r="G233" s="47"/>
      <c r="H233" s="91"/>
      <c r="I233" s="328"/>
      <c r="J233" s="324"/>
      <c r="K233" s="51"/>
      <c r="L233" s="51"/>
      <c r="M233" s="51"/>
      <c r="N233" s="51"/>
      <c r="O233" s="51"/>
      <c r="P233" s="51"/>
      <c r="Q233" s="51"/>
      <c r="R233" s="51"/>
      <c r="S233" s="51"/>
      <c r="T233" s="51"/>
      <c r="U233" s="51"/>
      <c r="V233" s="51"/>
      <c r="W233" s="52" t="str">
        <f t="array" ref="W233">IFERROR(INDEX(Pendencias!$A$2:$O$209,SMALL(IF(Pendencias!$B$2:$B$209=$F$1,ROW(Pendencias!$B$2:$B$209)-1),ROW(A237)),1),"")</f>
        <v/>
      </c>
      <c r="X233" s="52" t="str">
        <f t="array" ref="X233">IFERROR(INDEX(Pendencias!$A$2:$O$209,SMALL(IF(Pendencias!$B$2:$B$209=$F$1,ROW(Pendencias!$B$2:$B$209)-1),ROW(A237)),3),"")</f>
        <v/>
      </c>
      <c r="Y233" s="53" t="str">
        <f t="array" ref="Y233">IFERROR(INDEX(Pendencias!$A$2:$O$209,SMALL(IF(Pendencias!$B$2:$B$209=$F$1,ROW(Pendencias!$B$2:$B$209)-1),ROW(A237)),4),"")</f>
        <v/>
      </c>
      <c r="Z233" s="54" t="str">
        <f t="array" ref="Z233">IFERROR(INDEX(Pendencias!$A$2:$O$209,SMALL(IF(Pendencias!$B$2:$B$209=$F$1,ROW(Pendencias!$B$2:$B$209)-1),ROW(A237)),7),"")</f>
        <v/>
      </c>
      <c r="AA233" s="51" t="str">
        <f t="array" ref="AA233">IF(IFERROR(INDEX(Pendencias!$A$2:$O$209,SMALL(IF(Pendencias!$B$2:$B$209=$F$1,ROW(Pendencias!$B$2:$B$209)-1),ROW(A237)),9),"")=0,"",IFERROR(INDEX(Pendencias!$A$2:$O$209,SMALL(IF(Pendencias!$B$2:$B$209=$F$1,ROW(Pendencias!$B$2:$B$209)-1),ROW(A237)),9),""))</f>
        <v/>
      </c>
    </row>
    <row r="234" ht="15.75" customHeight="1">
      <c r="A234" s="540"/>
      <c r="B234" s="173"/>
      <c r="C234" s="329"/>
      <c r="D234" s="333"/>
      <c r="E234" s="334" t="str">
        <f t="array" ref="E234">IFERROR(INDEX($W$1:$AA$101,SMALL(IF($Z$1:$Z$101="A fazer",ROW($Z$1:$Z$101)-1),ROW(A33)),5),"")</f>
        <v/>
      </c>
      <c r="F234" s="47"/>
      <c r="G234" s="47"/>
      <c r="H234" s="91"/>
      <c r="I234" s="328"/>
      <c r="J234" s="324"/>
      <c r="K234" s="51"/>
      <c r="L234" s="51"/>
      <c r="M234" s="51"/>
      <c r="N234" s="51"/>
      <c r="O234" s="51"/>
      <c r="P234" s="51"/>
      <c r="Q234" s="51"/>
      <c r="R234" s="51"/>
      <c r="S234" s="51"/>
      <c r="T234" s="51"/>
      <c r="U234" s="51"/>
      <c r="V234" s="51"/>
      <c r="W234" s="52" t="str">
        <f t="array" ref="W234">IFERROR(INDEX(Pendencias!$A$2:$O$209,SMALL(IF(Pendencias!$B$2:$B$209=$F$1,ROW(Pendencias!$B$2:$B$209)-1),ROW(A238)),1),"")</f>
        <v/>
      </c>
      <c r="X234" s="52" t="str">
        <f t="array" ref="X234">IFERROR(INDEX(Pendencias!$A$2:$O$209,SMALL(IF(Pendencias!$B$2:$B$209=$F$1,ROW(Pendencias!$B$2:$B$209)-1),ROW(A238)),3),"")</f>
        <v/>
      </c>
      <c r="Y234" s="53" t="str">
        <f t="array" ref="Y234">IFERROR(INDEX(Pendencias!$A$2:$O$209,SMALL(IF(Pendencias!$B$2:$B$209=$F$1,ROW(Pendencias!$B$2:$B$209)-1),ROW(A238)),4),"")</f>
        <v/>
      </c>
      <c r="Z234" s="54" t="str">
        <f t="array" ref="Z234">IFERROR(INDEX(Pendencias!$A$2:$O$209,SMALL(IF(Pendencias!$B$2:$B$209=$F$1,ROW(Pendencias!$B$2:$B$209)-1),ROW(A238)),7),"")</f>
        <v/>
      </c>
      <c r="AA234" s="51" t="str">
        <f t="array" ref="AA234">IF(IFERROR(INDEX(Pendencias!$A$2:$O$209,SMALL(IF(Pendencias!$B$2:$B$209=$F$1,ROW(Pendencias!$B$2:$B$209)-1),ROW(A238)),9),"")=0,"",IFERROR(INDEX(Pendencias!$A$2:$O$209,SMALL(IF(Pendencias!$B$2:$B$209=$F$1,ROW(Pendencias!$B$2:$B$209)-1),ROW(A238)),9),""))</f>
        <v/>
      </c>
    </row>
    <row r="235" ht="15.75" customHeight="1">
      <c r="A235" s="540"/>
      <c r="B235" s="173"/>
      <c r="C235" s="329"/>
      <c r="D235" s="333"/>
      <c r="E235" s="334"/>
      <c r="F235" s="47"/>
      <c r="G235" s="47"/>
      <c r="H235" s="91"/>
      <c r="I235" s="328"/>
      <c r="J235" s="324"/>
      <c r="K235" s="51"/>
      <c r="L235" s="51"/>
      <c r="M235" s="51"/>
      <c r="N235" s="51"/>
      <c r="O235" s="51"/>
      <c r="P235" s="51"/>
      <c r="Q235" s="51"/>
      <c r="R235" s="51"/>
      <c r="S235" s="51"/>
      <c r="T235" s="51"/>
      <c r="U235" s="51"/>
      <c r="V235" s="51"/>
      <c r="W235" s="52" t="str">
        <f t="array" ref="W235">IFERROR(INDEX(Pendencias!$A$2:$O$209,SMALL(IF(Pendencias!$B$2:$B$209=$F$1,ROW(Pendencias!$B$2:$B$209)-1),ROW(A239)),1),"")</f>
        <v/>
      </c>
      <c r="X235" s="52" t="str">
        <f t="array" ref="X235">IFERROR(INDEX(Pendencias!$A$2:$O$209,SMALL(IF(Pendencias!$B$2:$B$209=$F$1,ROW(Pendencias!$B$2:$B$209)-1),ROW(A239)),3),"")</f>
        <v/>
      </c>
      <c r="Y235" s="53" t="str">
        <f t="array" ref="Y235">IFERROR(INDEX(Pendencias!$A$2:$O$209,SMALL(IF(Pendencias!$B$2:$B$209=$F$1,ROW(Pendencias!$B$2:$B$209)-1),ROW(A239)),4),"")</f>
        <v/>
      </c>
      <c r="Z235" s="54" t="str">
        <f t="array" ref="Z235">IFERROR(INDEX(Pendencias!$A$2:$O$209,SMALL(IF(Pendencias!$B$2:$B$209=$F$1,ROW(Pendencias!$B$2:$B$209)-1),ROW(A239)),7),"")</f>
        <v/>
      </c>
      <c r="AA235" s="51" t="str">
        <f t="array" ref="AA235">IF(IFERROR(INDEX(Pendencias!$A$2:$O$209,SMALL(IF(Pendencias!$B$2:$B$209=$F$1,ROW(Pendencias!$B$2:$B$209)-1),ROW(A239)),9),"")=0,"",IFERROR(INDEX(Pendencias!$A$2:$O$209,SMALL(IF(Pendencias!$B$2:$B$209=$F$1,ROW(Pendencias!$B$2:$B$209)-1),ROW(A239)),9),""))</f>
        <v/>
      </c>
    </row>
    <row r="236" ht="15.75" customHeight="1">
      <c r="A236" s="540"/>
      <c r="B236" s="173"/>
      <c r="C236" s="329"/>
      <c r="D236" s="333"/>
      <c r="E236" s="334"/>
      <c r="F236" s="47"/>
      <c r="G236" s="47"/>
      <c r="H236" s="91"/>
      <c r="I236" s="328"/>
      <c r="J236" s="324"/>
      <c r="K236" s="51"/>
      <c r="L236" s="51"/>
      <c r="M236" s="51"/>
      <c r="N236" s="51"/>
      <c r="O236" s="51"/>
      <c r="P236" s="51"/>
      <c r="Q236" s="51"/>
      <c r="R236" s="51"/>
      <c r="S236" s="51"/>
      <c r="T236" s="51"/>
      <c r="U236" s="51"/>
      <c r="V236" s="51"/>
      <c r="W236" s="52" t="str">
        <f t="array" ref="W236">IFERROR(INDEX(Pendencias!$A$2:$O$209,SMALL(IF(Pendencias!$B$2:$B$209=$F$1,ROW(Pendencias!$B$2:$B$209)-1),ROW(A240)),1),"")</f>
        <v/>
      </c>
      <c r="X236" s="52" t="str">
        <f t="array" ref="X236">IFERROR(INDEX(Pendencias!$A$2:$O$209,SMALL(IF(Pendencias!$B$2:$B$209=$F$1,ROW(Pendencias!$B$2:$B$209)-1),ROW(A240)),3),"")</f>
        <v/>
      </c>
      <c r="Y236" s="53" t="str">
        <f t="array" ref="Y236">IFERROR(INDEX(Pendencias!$A$2:$O$209,SMALL(IF(Pendencias!$B$2:$B$209=$F$1,ROW(Pendencias!$B$2:$B$209)-1),ROW(A240)),4),"")</f>
        <v/>
      </c>
      <c r="Z236" s="54" t="str">
        <f t="array" ref="Z236">IFERROR(INDEX(Pendencias!$A$2:$O$209,SMALL(IF(Pendencias!$B$2:$B$209=$F$1,ROW(Pendencias!$B$2:$B$209)-1),ROW(A240)),7),"")</f>
        <v/>
      </c>
      <c r="AA236" s="51" t="str">
        <f t="array" ref="AA236">IF(IFERROR(INDEX(Pendencias!$A$2:$O$209,SMALL(IF(Pendencias!$B$2:$B$209=$F$1,ROW(Pendencias!$B$2:$B$209)-1),ROW(A240)),9),"")=0,"",IFERROR(INDEX(Pendencias!$A$2:$O$209,SMALL(IF(Pendencias!$B$2:$B$209=$F$1,ROW(Pendencias!$B$2:$B$209)-1),ROW(A240)),9),""))</f>
        <v/>
      </c>
    </row>
    <row r="237" ht="15.75" customHeight="1">
      <c r="A237" s="540"/>
      <c r="B237" s="173"/>
      <c r="C237" s="329"/>
      <c r="D237" s="333"/>
      <c r="E237" s="334"/>
      <c r="F237" s="47"/>
      <c r="G237" s="47"/>
      <c r="H237" s="91"/>
      <c r="I237" s="328"/>
      <c r="J237" s="324"/>
      <c r="K237" s="51"/>
      <c r="L237" s="51"/>
      <c r="M237" s="51"/>
      <c r="N237" s="51"/>
      <c r="O237" s="51"/>
      <c r="P237" s="51"/>
      <c r="Q237" s="51"/>
      <c r="R237" s="51"/>
      <c r="S237" s="51"/>
      <c r="T237" s="51"/>
      <c r="U237" s="51"/>
      <c r="V237" s="51"/>
      <c r="W237" s="52" t="str">
        <f t="array" ref="W237">IFERROR(INDEX(Pendencias!$A$2:$O$209,SMALL(IF(Pendencias!$B$2:$B$209=$F$1,ROW(Pendencias!$B$2:$B$209)-1),ROW(A241)),1),"")</f>
        <v/>
      </c>
      <c r="X237" s="52" t="str">
        <f t="array" ref="X237">IFERROR(INDEX(Pendencias!$A$2:$O$209,SMALL(IF(Pendencias!$B$2:$B$209=$F$1,ROW(Pendencias!$B$2:$B$209)-1),ROW(A241)),3),"")</f>
        <v/>
      </c>
      <c r="Y237" s="53" t="str">
        <f t="array" ref="Y237">IFERROR(INDEX(Pendencias!$A$2:$O$209,SMALL(IF(Pendencias!$B$2:$B$209=$F$1,ROW(Pendencias!$B$2:$B$209)-1),ROW(A241)),4),"")</f>
        <v/>
      </c>
      <c r="Z237" s="54" t="str">
        <f t="array" ref="Z237">IFERROR(INDEX(Pendencias!$A$2:$O$209,SMALL(IF(Pendencias!$B$2:$B$209=$F$1,ROW(Pendencias!$B$2:$B$209)-1),ROW(A241)),7),"")</f>
        <v/>
      </c>
      <c r="AA237" s="51" t="str">
        <f t="array" ref="AA237">IF(IFERROR(INDEX(Pendencias!$A$2:$O$209,SMALL(IF(Pendencias!$B$2:$B$209=$F$1,ROW(Pendencias!$B$2:$B$209)-1),ROW(A241)),9),"")=0,"",IFERROR(INDEX(Pendencias!$A$2:$O$209,SMALL(IF(Pendencias!$B$2:$B$209=$F$1,ROW(Pendencias!$B$2:$B$209)-1),ROW(A241)),9),""))</f>
        <v/>
      </c>
    </row>
    <row r="238" ht="15.75" customHeight="1">
      <c r="A238" s="540"/>
      <c r="B238" s="173"/>
      <c r="C238" s="329"/>
      <c r="D238" s="333"/>
      <c r="E238" s="334"/>
      <c r="F238" s="47"/>
      <c r="G238" s="47"/>
      <c r="H238" s="91"/>
      <c r="I238" s="328"/>
      <c r="J238" s="324"/>
      <c r="K238" s="51"/>
      <c r="L238" s="51"/>
      <c r="M238" s="51"/>
      <c r="N238" s="51"/>
      <c r="O238" s="51"/>
      <c r="P238" s="51"/>
      <c r="Q238" s="51"/>
      <c r="R238" s="51"/>
      <c r="S238" s="51"/>
      <c r="T238" s="51"/>
      <c r="U238" s="51"/>
      <c r="V238" s="51"/>
      <c r="W238" s="52" t="str">
        <f t="array" ref="W238">IFERROR(INDEX(Pendencias!$A$2:$O$209,SMALL(IF(Pendencias!$B$2:$B$209=$F$1,ROW(Pendencias!$B$2:$B$209)-1),ROW(A242)),1),"")</f>
        <v/>
      </c>
      <c r="X238" s="52" t="str">
        <f t="array" ref="X238">IFERROR(INDEX(Pendencias!$A$2:$O$209,SMALL(IF(Pendencias!$B$2:$B$209=$F$1,ROW(Pendencias!$B$2:$B$209)-1),ROW(A242)),3),"")</f>
        <v/>
      </c>
      <c r="Y238" s="53" t="str">
        <f t="array" ref="Y238">IFERROR(INDEX(Pendencias!$A$2:$O$209,SMALL(IF(Pendencias!$B$2:$B$209=$F$1,ROW(Pendencias!$B$2:$B$209)-1),ROW(A242)),4),"")</f>
        <v/>
      </c>
      <c r="Z238" s="54" t="str">
        <f t="array" ref="Z238">IFERROR(INDEX(Pendencias!$A$2:$O$209,SMALL(IF(Pendencias!$B$2:$B$209=$F$1,ROW(Pendencias!$B$2:$B$209)-1),ROW(A242)),7),"")</f>
        <v/>
      </c>
      <c r="AA238" s="51" t="str">
        <f t="array" ref="AA238">IF(IFERROR(INDEX(Pendencias!$A$2:$O$209,SMALL(IF(Pendencias!$B$2:$B$209=$F$1,ROW(Pendencias!$B$2:$B$209)-1),ROW(A242)),9),"")=0,"",IFERROR(INDEX(Pendencias!$A$2:$O$209,SMALL(IF(Pendencias!$B$2:$B$209=$F$1,ROW(Pendencias!$B$2:$B$209)-1),ROW(A242)),9),""))</f>
        <v/>
      </c>
    </row>
    <row r="239" ht="15.75" customHeight="1">
      <c r="A239" s="540"/>
      <c r="B239" s="173"/>
      <c r="C239" s="329"/>
      <c r="D239" s="333"/>
      <c r="E239" s="334"/>
      <c r="F239" s="47"/>
      <c r="G239" s="47"/>
      <c r="H239" s="91"/>
      <c r="I239" s="328"/>
      <c r="J239" s="324"/>
      <c r="K239" s="51"/>
      <c r="L239" s="51"/>
      <c r="M239" s="51"/>
      <c r="N239" s="51"/>
      <c r="O239" s="51"/>
      <c r="P239" s="51"/>
      <c r="Q239" s="51"/>
      <c r="R239" s="51"/>
      <c r="S239" s="51"/>
      <c r="T239" s="51"/>
      <c r="U239" s="51"/>
      <c r="V239" s="51"/>
      <c r="W239" s="52" t="str">
        <f t="array" ref="W239">IFERROR(INDEX(Pendencias!$A$2:$O$209,SMALL(IF(Pendencias!$B$2:$B$209=$F$1,ROW(Pendencias!$B$2:$B$209)-1),ROW(A243)),1),"")</f>
        <v/>
      </c>
      <c r="X239" s="52" t="str">
        <f t="array" ref="X239">IFERROR(INDEX(Pendencias!$A$2:$O$209,SMALL(IF(Pendencias!$B$2:$B$209=$F$1,ROW(Pendencias!$B$2:$B$209)-1),ROW(A243)),3),"")</f>
        <v/>
      </c>
      <c r="Y239" s="53" t="str">
        <f t="array" ref="Y239">IFERROR(INDEX(Pendencias!$A$2:$O$209,SMALL(IF(Pendencias!$B$2:$B$209=$F$1,ROW(Pendencias!$B$2:$B$209)-1),ROW(A243)),4),"")</f>
        <v/>
      </c>
      <c r="Z239" s="54" t="str">
        <f t="array" ref="Z239">IFERROR(INDEX(Pendencias!$A$2:$O$209,SMALL(IF(Pendencias!$B$2:$B$209=$F$1,ROW(Pendencias!$B$2:$B$209)-1),ROW(A243)),7),"")</f>
        <v/>
      </c>
      <c r="AA239" s="51" t="str">
        <f t="array" ref="AA239">IF(IFERROR(INDEX(Pendencias!$A$2:$O$209,SMALL(IF(Pendencias!$B$2:$B$209=$F$1,ROW(Pendencias!$B$2:$B$209)-1),ROW(A243)),9),"")=0,"",IFERROR(INDEX(Pendencias!$A$2:$O$209,SMALL(IF(Pendencias!$B$2:$B$209=$F$1,ROW(Pendencias!$B$2:$B$209)-1),ROW(A243)),9),""))</f>
        <v/>
      </c>
    </row>
    <row r="240" ht="15.75" customHeight="1">
      <c r="A240" s="540"/>
      <c r="B240" s="173"/>
      <c r="C240" s="329"/>
      <c r="D240" s="333"/>
      <c r="E240" s="334"/>
      <c r="F240" s="47"/>
      <c r="G240" s="47"/>
      <c r="H240" s="91"/>
      <c r="I240" s="328"/>
      <c r="J240" s="324"/>
      <c r="K240" s="51"/>
      <c r="L240" s="51"/>
      <c r="M240" s="51"/>
      <c r="N240" s="51"/>
      <c r="O240" s="51"/>
      <c r="P240" s="51"/>
      <c r="Q240" s="51"/>
      <c r="R240" s="51"/>
      <c r="S240" s="51"/>
      <c r="T240" s="51"/>
      <c r="U240" s="51"/>
      <c r="V240" s="51"/>
      <c r="W240" s="52" t="str">
        <f t="array" ref="W240">IFERROR(INDEX(Pendencias!$A$2:$O$209,SMALL(IF(Pendencias!$B$2:$B$209=$F$1,ROW(Pendencias!$B$2:$B$209)-1),ROW(A244)),1),"")</f>
        <v/>
      </c>
      <c r="X240" s="52" t="str">
        <f t="array" ref="X240">IFERROR(INDEX(Pendencias!$A$2:$O$209,SMALL(IF(Pendencias!$B$2:$B$209=$F$1,ROW(Pendencias!$B$2:$B$209)-1),ROW(A244)),3),"")</f>
        <v/>
      </c>
      <c r="Y240" s="53" t="str">
        <f t="array" ref="Y240">IFERROR(INDEX(Pendencias!$A$2:$O$209,SMALL(IF(Pendencias!$B$2:$B$209=$F$1,ROW(Pendencias!$B$2:$B$209)-1),ROW(A244)),4),"")</f>
        <v/>
      </c>
      <c r="Z240" s="54" t="str">
        <f t="array" ref="Z240">IFERROR(INDEX(Pendencias!$A$2:$O$209,SMALL(IF(Pendencias!$B$2:$B$209=$F$1,ROW(Pendencias!$B$2:$B$209)-1),ROW(A244)),7),"")</f>
        <v/>
      </c>
      <c r="AA240" s="51" t="str">
        <f t="array" ref="AA240">IF(IFERROR(INDEX(Pendencias!$A$2:$O$209,SMALL(IF(Pendencias!$B$2:$B$209=$F$1,ROW(Pendencias!$B$2:$B$209)-1),ROW(A244)),9),"")=0,"",IFERROR(INDEX(Pendencias!$A$2:$O$209,SMALL(IF(Pendencias!$B$2:$B$209=$F$1,ROW(Pendencias!$B$2:$B$209)-1),ROW(A244)),9),""))</f>
        <v/>
      </c>
    </row>
    <row r="241" ht="15.75" customHeight="1">
      <c r="A241" s="540"/>
      <c r="B241" s="173"/>
      <c r="C241" s="329"/>
      <c r="D241" s="333"/>
      <c r="E241" s="334"/>
      <c r="F241" s="47"/>
      <c r="G241" s="47"/>
      <c r="H241" s="91"/>
      <c r="I241" s="328"/>
      <c r="J241" s="324"/>
      <c r="K241" s="51"/>
      <c r="L241" s="51"/>
      <c r="M241" s="51"/>
      <c r="N241" s="51"/>
      <c r="O241" s="51"/>
      <c r="P241" s="51"/>
      <c r="Q241" s="51"/>
      <c r="R241" s="51"/>
      <c r="S241" s="51"/>
      <c r="T241" s="51"/>
      <c r="U241" s="51"/>
      <c r="V241" s="51"/>
      <c r="W241" s="52" t="str">
        <f t="array" ref="W241">IFERROR(INDEX(Pendencias!$A$2:$O$209,SMALL(IF(Pendencias!$B$2:$B$209=$F$1,ROW(Pendencias!$B$2:$B$209)-1),ROW(A245)),1),"")</f>
        <v/>
      </c>
      <c r="X241" s="52" t="str">
        <f t="array" ref="X241">IFERROR(INDEX(Pendencias!$A$2:$O$209,SMALL(IF(Pendencias!$B$2:$B$209=$F$1,ROW(Pendencias!$B$2:$B$209)-1),ROW(A245)),3),"")</f>
        <v/>
      </c>
      <c r="Y241" s="53" t="str">
        <f t="array" ref="Y241">IFERROR(INDEX(Pendencias!$A$2:$O$209,SMALL(IF(Pendencias!$B$2:$B$209=$F$1,ROW(Pendencias!$B$2:$B$209)-1),ROW(A245)),4),"")</f>
        <v/>
      </c>
      <c r="Z241" s="54" t="str">
        <f t="array" ref="Z241">IFERROR(INDEX(Pendencias!$A$2:$O$209,SMALL(IF(Pendencias!$B$2:$B$209=$F$1,ROW(Pendencias!$B$2:$B$209)-1),ROW(A245)),7),"")</f>
        <v/>
      </c>
      <c r="AA241" s="51" t="str">
        <f t="array" ref="AA241">IF(IFERROR(INDEX(Pendencias!$A$2:$O$209,SMALL(IF(Pendencias!$B$2:$B$209=$F$1,ROW(Pendencias!$B$2:$B$209)-1),ROW(A245)),9),"")=0,"",IFERROR(INDEX(Pendencias!$A$2:$O$209,SMALL(IF(Pendencias!$B$2:$B$209=$F$1,ROW(Pendencias!$B$2:$B$209)-1),ROW(A245)),9),""))</f>
        <v/>
      </c>
    </row>
    <row r="242" ht="15.75" customHeight="1">
      <c r="A242" s="540"/>
      <c r="B242" s="173"/>
      <c r="C242" s="329"/>
      <c r="D242" s="333"/>
      <c r="E242" s="334"/>
      <c r="F242" s="47"/>
      <c r="G242" s="47"/>
      <c r="H242" s="91"/>
      <c r="I242" s="328"/>
      <c r="J242" s="324"/>
      <c r="K242" s="51"/>
      <c r="L242" s="51"/>
      <c r="M242" s="51"/>
      <c r="N242" s="51"/>
      <c r="O242" s="51"/>
      <c r="P242" s="51"/>
      <c r="Q242" s="51"/>
      <c r="R242" s="51"/>
      <c r="S242" s="51"/>
      <c r="T242" s="51"/>
      <c r="U242" s="51"/>
      <c r="V242" s="51"/>
      <c r="W242" s="52" t="str">
        <f t="array" ref="W242">IFERROR(INDEX(Pendencias!$A$2:$O$209,SMALL(IF(Pendencias!$B$2:$B$209=$F$1,ROW(Pendencias!$B$2:$B$209)-1),ROW(A246)),1),"")</f>
        <v/>
      </c>
      <c r="X242" s="52" t="str">
        <f t="array" ref="X242">IFERROR(INDEX(Pendencias!$A$2:$O$209,SMALL(IF(Pendencias!$B$2:$B$209=$F$1,ROW(Pendencias!$B$2:$B$209)-1),ROW(A246)),3),"")</f>
        <v/>
      </c>
      <c r="Y242" s="53" t="str">
        <f t="array" ref="Y242">IFERROR(INDEX(Pendencias!$A$2:$O$209,SMALL(IF(Pendencias!$B$2:$B$209=$F$1,ROW(Pendencias!$B$2:$B$209)-1),ROW(A246)),4),"")</f>
        <v/>
      </c>
      <c r="Z242" s="54" t="str">
        <f t="array" ref="Z242">IFERROR(INDEX(Pendencias!$A$2:$O$209,SMALL(IF(Pendencias!$B$2:$B$209=$F$1,ROW(Pendencias!$B$2:$B$209)-1),ROW(A246)),7),"")</f>
        <v/>
      </c>
      <c r="AA242" s="51" t="str">
        <f t="array" ref="AA242">IF(IFERROR(INDEX(Pendencias!$A$2:$O$209,SMALL(IF(Pendencias!$B$2:$B$209=$F$1,ROW(Pendencias!$B$2:$B$209)-1),ROW(A246)),9),"")=0,"",IFERROR(INDEX(Pendencias!$A$2:$O$209,SMALL(IF(Pendencias!$B$2:$B$209=$F$1,ROW(Pendencias!$B$2:$B$209)-1),ROW(A246)),9),""))</f>
        <v/>
      </c>
    </row>
    <row r="243" ht="15.75" customHeight="1">
      <c r="A243" s="540"/>
      <c r="B243" s="173"/>
      <c r="C243" s="329"/>
      <c r="D243" s="333"/>
      <c r="E243" s="334"/>
      <c r="F243" s="47"/>
      <c r="G243" s="47"/>
      <c r="H243" s="91"/>
      <c r="I243" s="328"/>
      <c r="J243" s="324"/>
      <c r="K243" s="51"/>
      <c r="L243" s="51"/>
      <c r="M243" s="51"/>
      <c r="N243" s="51"/>
      <c r="O243" s="51"/>
      <c r="P243" s="51"/>
      <c r="Q243" s="51"/>
      <c r="R243" s="51"/>
      <c r="S243" s="51"/>
      <c r="T243" s="51"/>
      <c r="U243" s="51"/>
      <c r="V243" s="51"/>
      <c r="W243" s="52" t="str">
        <f t="array" ref="W243">IFERROR(INDEX(Pendencias!$A$2:$O$209,SMALL(IF(Pendencias!$B$2:$B$209=$F$1,ROW(Pendencias!$B$2:$B$209)-1),ROW(A247)),1),"")</f>
        <v/>
      </c>
      <c r="X243" s="52" t="str">
        <f t="array" ref="X243">IFERROR(INDEX(Pendencias!$A$2:$O$209,SMALL(IF(Pendencias!$B$2:$B$209=$F$1,ROW(Pendencias!$B$2:$B$209)-1),ROW(A247)),3),"")</f>
        <v/>
      </c>
      <c r="Y243" s="53" t="str">
        <f t="array" ref="Y243">IFERROR(INDEX(Pendencias!$A$2:$O$209,SMALL(IF(Pendencias!$B$2:$B$209=$F$1,ROW(Pendencias!$B$2:$B$209)-1),ROW(A247)),4),"")</f>
        <v/>
      </c>
      <c r="Z243" s="54" t="str">
        <f t="array" ref="Z243">IFERROR(INDEX(Pendencias!$A$2:$O$209,SMALL(IF(Pendencias!$B$2:$B$209=$F$1,ROW(Pendencias!$B$2:$B$209)-1),ROW(A247)),7),"")</f>
        <v/>
      </c>
      <c r="AA243" s="51" t="str">
        <f t="array" ref="AA243">IF(IFERROR(INDEX(Pendencias!$A$2:$O$209,SMALL(IF(Pendencias!$B$2:$B$209=$F$1,ROW(Pendencias!$B$2:$B$209)-1),ROW(A247)),9),"")=0,"",IFERROR(INDEX(Pendencias!$A$2:$O$209,SMALL(IF(Pendencias!$B$2:$B$209=$F$1,ROW(Pendencias!$B$2:$B$209)-1),ROW(A247)),9),""))</f>
        <v/>
      </c>
    </row>
    <row r="244" ht="15.75" customHeight="1">
      <c r="A244" s="540"/>
      <c r="B244" s="173"/>
      <c r="C244" s="329"/>
      <c r="D244" s="333"/>
      <c r="E244" s="334"/>
      <c r="F244" s="47"/>
      <c r="G244" s="47"/>
      <c r="H244" s="91"/>
      <c r="I244" s="328"/>
      <c r="J244" s="324"/>
      <c r="K244" s="51"/>
      <c r="L244" s="51"/>
      <c r="M244" s="51"/>
      <c r="N244" s="51"/>
      <c r="O244" s="51"/>
      <c r="P244" s="51"/>
      <c r="Q244" s="51"/>
      <c r="R244" s="51"/>
      <c r="S244" s="51"/>
      <c r="T244" s="51"/>
      <c r="U244" s="51"/>
      <c r="V244" s="51"/>
      <c r="W244" s="52" t="str">
        <f t="array" ref="W244">IFERROR(INDEX(Pendencias!$A$2:$O$209,SMALL(IF(Pendencias!$B$2:$B$209=$F$1,ROW(Pendencias!$B$2:$B$209)-1),ROW(A248)),1),"")</f>
        <v/>
      </c>
      <c r="X244" s="52" t="str">
        <f t="array" ref="X244">IFERROR(INDEX(Pendencias!$A$2:$O$209,SMALL(IF(Pendencias!$B$2:$B$209=$F$1,ROW(Pendencias!$B$2:$B$209)-1),ROW(A248)),3),"")</f>
        <v/>
      </c>
      <c r="Y244" s="53" t="str">
        <f t="array" ref="Y244">IFERROR(INDEX(Pendencias!$A$2:$O$209,SMALL(IF(Pendencias!$B$2:$B$209=$F$1,ROW(Pendencias!$B$2:$B$209)-1),ROW(A248)),4),"")</f>
        <v/>
      </c>
      <c r="Z244" s="54" t="str">
        <f t="array" ref="Z244">IFERROR(INDEX(Pendencias!$A$2:$O$209,SMALL(IF(Pendencias!$B$2:$B$209=$F$1,ROW(Pendencias!$B$2:$B$209)-1),ROW(A248)),7),"")</f>
        <v/>
      </c>
      <c r="AA244" s="51" t="str">
        <f t="array" ref="AA244">IF(IFERROR(INDEX(Pendencias!$A$2:$O$209,SMALL(IF(Pendencias!$B$2:$B$209=$F$1,ROW(Pendencias!$B$2:$B$209)-1),ROW(A248)),9),"")=0,"",IFERROR(INDEX(Pendencias!$A$2:$O$209,SMALL(IF(Pendencias!$B$2:$B$209=$F$1,ROW(Pendencias!$B$2:$B$209)-1),ROW(A248)),9),""))</f>
        <v/>
      </c>
    </row>
    <row r="245" ht="15.75" customHeight="1">
      <c r="A245" s="540"/>
      <c r="B245" s="173"/>
      <c r="C245" s="329"/>
      <c r="D245" s="333"/>
      <c r="E245" s="334"/>
      <c r="F245" s="47"/>
      <c r="G245" s="47"/>
      <c r="H245" s="91"/>
      <c r="I245" s="328"/>
      <c r="J245" s="324"/>
      <c r="K245" s="51"/>
      <c r="L245" s="51"/>
      <c r="M245" s="51"/>
      <c r="N245" s="51"/>
      <c r="O245" s="51"/>
      <c r="P245" s="51"/>
      <c r="Q245" s="51"/>
      <c r="R245" s="51"/>
      <c r="S245" s="51"/>
      <c r="T245" s="51"/>
      <c r="U245" s="51"/>
      <c r="V245" s="51"/>
      <c r="W245" s="52" t="str">
        <f t="array" ref="W245">IFERROR(INDEX(Pendencias!$A$2:$O$209,SMALL(IF(Pendencias!$B$2:$B$209=$F$1,ROW(Pendencias!$B$2:$B$209)-1),ROW(A249)),1),"")</f>
        <v/>
      </c>
      <c r="X245" s="52" t="str">
        <f t="array" ref="X245">IFERROR(INDEX(Pendencias!$A$2:$O$209,SMALL(IF(Pendencias!$B$2:$B$209=$F$1,ROW(Pendencias!$B$2:$B$209)-1),ROW(A249)),3),"")</f>
        <v/>
      </c>
      <c r="Y245" s="53" t="str">
        <f t="array" ref="Y245">IFERROR(INDEX(Pendencias!$A$2:$O$209,SMALL(IF(Pendencias!$B$2:$B$209=$F$1,ROW(Pendencias!$B$2:$B$209)-1),ROW(A249)),4),"")</f>
        <v/>
      </c>
      <c r="Z245" s="54" t="str">
        <f t="array" ref="Z245">IFERROR(INDEX(Pendencias!$A$2:$O$209,SMALL(IF(Pendencias!$B$2:$B$209=$F$1,ROW(Pendencias!$B$2:$B$209)-1),ROW(A249)),7),"")</f>
        <v/>
      </c>
      <c r="AA245" s="51" t="str">
        <f t="array" ref="AA245">IF(IFERROR(INDEX(Pendencias!$A$2:$O$209,SMALL(IF(Pendencias!$B$2:$B$209=$F$1,ROW(Pendencias!$B$2:$B$209)-1),ROW(A249)),9),"")=0,"",IFERROR(INDEX(Pendencias!$A$2:$O$209,SMALL(IF(Pendencias!$B$2:$B$209=$F$1,ROW(Pendencias!$B$2:$B$209)-1),ROW(A249)),9),""))</f>
        <v/>
      </c>
    </row>
    <row r="246" ht="15.75" customHeight="1">
      <c r="A246" s="540"/>
      <c r="B246" s="173"/>
      <c r="C246" s="329"/>
      <c r="D246" s="333"/>
      <c r="E246" s="334"/>
      <c r="F246" s="47"/>
      <c r="G246" s="47"/>
      <c r="H246" s="91"/>
      <c r="I246" s="328"/>
      <c r="J246" s="324"/>
      <c r="K246" s="51"/>
      <c r="L246" s="51"/>
      <c r="M246" s="51"/>
      <c r="N246" s="51"/>
      <c r="O246" s="51"/>
      <c r="P246" s="51"/>
      <c r="Q246" s="51"/>
      <c r="R246" s="51"/>
      <c r="S246" s="51"/>
      <c r="T246" s="51"/>
      <c r="U246" s="51"/>
      <c r="V246" s="51"/>
      <c r="W246" s="52" t="str">
        <f t="array" ref="W246">IFERROR(INDEX(Pendencias!$A$2:$O$209,SMALL(IF(Pendencias!$B$2:$B$209=$F$1,ROW(Pendencias!$B$2:$B$209)-1),ROW(A250)),1),"")</f>
        <v/>
      </c>
      <c r="X246" s="52" t="str">
        <f t="array" ref="X246">IFERROR(INDEX(Pendencias!$A$2:$O$209,SMALL(IF(Pendencias!$B$2:$B$209=$F$1,ROW(Pendencias!$B$2:$B$209)-1),ROW(A250)),3),"")</f>
        <v/>
      </c>
      <c r="Y246" s="53" t="str">
        <f t="array" ref="Y246">IFERROR(INDEX(Pendencias!$A$2:$O$209,SMALL(IF(Pendencias!$B$2:$B$209=$F$1,ROW(Pendencias!$B$2:$B$209)-1),ROW(A250)),4),"")</f>
        <v/>
      </c>
      <c r="Z246" s="54" t="str">
        <f t="array" ref="Z246">IFERROR(INDEX(Pendencias!$A$2:$O$209,SMALL(IF(Pendencias!$B$2:$B$209=$F$1,ROW(Pendencias!$B$2:$B$209)-1),ROW(A250)),7),"")</f>
        <v/>
      </c>
      <c r="AA246" s="51" t="str">
        <f t="array" ref="AA246">IF(IFERROR(INDEX(Pendencias!$A$2:$O$209,SMALL(IF(Pendencias!$B$2:$B$209=$F$1,ROW(Pendencias!$B$2:$B$209)-1),ROW(A250)),9),"")=0,"",IFERROR(INDEX(Pendencias!$A$2:$O$209,SMALL(IF(Pendencias!$B$2:$B$209=$F$1,ROW(Pendencias!$B$2:$B$209)-1),ROW(A250)),9),""))</f>
        <v/>
      </c>
    </row>
    <row r="247" ht="15.75" customHeight="1">
      <c r="A247" s="540"/>
      <c r="B247" s="173"/>
      <c r="C247" s="329"/>
      <c r="D247" s="333"/>
      <c r="E247" s="334"/>
      <c r="F247" s="47"/>
      <c r="G247" s="47"/>
      <c r="H247" s="91"/>
      <c r="I247" s="328"/>
      <c r="J247" s="324"/>
      <c r="K247" s="51"/>
      <c r="L247" s="51"/>
      <c r="M247" s="51"/>
      <c r="N247" s="51"/>
      <c r="O247" s="51"/>
      <c r="P247" s="51"/>
      <c r="Q247" s="51"/>
      <c r="R247" s="51"/>
      <c r="S247" s="51"/>
      <c r="T247" s="51"/>
      <c r="U247" s="51"/>
      <c r="V247" s="51"/>
      <c r="W247" s="52" t="str">
        <f t="array" ref="W247">IFERROR(INDEX(Pendencias!$A$2:$O$209,SMALL(IF(Pendencias!$B$2:$B$209=$F$1,ROW(Pendencias!$B$2:$B$209)-1),ROW(A251)),1),"")</f>
        <v/>
      </c>
      <c r="X247" s="52" t="str">
        <f t="array" ref="X247">IFERROR(INDEX(Pendencias!$A$2:$O$209,SMALL(IF(Pendencias!$B$2:$B$209=$F$1,ROW(Pendencias!$B$2:$B$209)-1),ROW(A251)),3),"")</f>
        <v/>
      </c>
      <c r="Y247" s="53" t="str">
        <f t="array" ref="Y247">IFERROR(INDEX(Pendencias!$A$2:$O$209,SMALL(IF(Pendencias!$B$2:$B$209=$F$1,ROW(Pendencias!$B$2:$B$209)-1),ROW(A251)),4),"")</f>
        <v/>
      </c>
      <c r="Z247" s="54" t="str">
        <f t="array" ref="Z247">IFERROR(INDEX(Pendencias!$A$2:$O$209,SMALL(IF(Pendencias!$B$2:$B$209=$F$1,ROW(Pendencias!$B$2:$B$209)-1),ROW(A251)),7),"")</f>
        <v/>
      </c>
      <c r="AA247" s="51" t="str">
        <f t="array" ref="AA247">IF(IFERROR(INDEX(Pendencias!$A$2:$O$209,SMALL(IF(Pendencias!$B$2:$B$209=$F$1,ROW(Pendencias!$B$2:$B$209)-1),ROW(A251)),9),"")=0,"",IFERROR(INDEX(Pendencias!$A$2:$O$209,SMALL(IF(Pendencias!$B$2:$B$209=$F$1,ROW(Pendencias!$B$2:$B$209)-1),ROW(A251)),9),""))</f>
        <v/>
      </c>
    </row>
    <row r="248" ht="15.75" customHeight="1">
      <c r="A248" s="540"/>
      <c r="B248" s="173"/>
      <c r="C248" s="329"/>
      <c r="D248" s="333"/>
      <c r="E248" s="334"/>
      <c r="F248" s="47"/>
      <c r="G248" s="47"/>
      <c r="H248" s="91"/>
      <c r="I248" s="328"/>
      <c r="J248" s="324"/>
      <c r="K248" s="51"/>
      <c r="L248" s="51"/>
      <c r="M248" s="51"/>
      <c r="N248" s="51"/>
      <c r="O248" s="51"/>
      <c r="P248" s="51"/>
      <c r="Q248" s="51"/>
      <c r="R248" s="51"/>
      <c r="S248" s="51"/>
      <c r="T248" s="51"/>
      <c r="U248" s="51"/>
      <c r="V248" s="51"/>
      <c r="W248" s="52" t="str">
        <f t="array" ref="W248">IFERROR(INDEX(Pendencias!$A$2:$O$209,SMALL(IF(Pendencias!$B$2:$B$209=$F$1,ROW(Pendencias!$B$2:$B$209)-1),ROW(A252)),1),"")</f>
        <v/>
      </c>
      <c r="X248" s="52" t="str">
        <f t="array" ref="X248">IFERROR(INDEX(Pendencias!$A$2:$O$209,SMALL(IF(Pendencias!$B$2:$B$209=$F$1,ROW(Pendencias!$B$2:$B$209)-1),ROW(A252)),3),"")</f>
        <v/>
      </c>
      <c r="Y248" s="53" t="str">
        <f t="array" ref="Y248">IFERROR(INDEX(Pendencias!$A$2:$O$209,SMALL(IF(Pendencias!$B$2:$B$209=$F$1,ROW(Pendencias!$B$2:$B$209)-1),ROW(A252)),4),"")</f>
        <v/>
      </c>
      <c r="Z248" s="54" t="str">
        <f t="array" ref="Z248">IFERROR(INDEX(Pendencias!$A$2:$O$209,SMALL(IF(Pendencias!$B$2:$B$209=$F$1,ROW(Pendencias!$B$2:$B$209)-1),ROW(A252)),7),"")</f>
        <v/>
      </c>
      <c r="AA248" s="51" t="str">
        <f t="array" ref="AA248">IF(IFERROR(INDEX(Pendencias!$A$2:$O$209,SMALL(IF(Pendencias!$B$2:$B$209=$F$1,ROW(Pendencias!$B$2:$B$209)-1),ROW(A252)),9),"")=0,"",IFERROR(INDEX(Pendencias!$A$2:$O$209,SMALL(IF(Pendencias!$B$2:$B$209=$F$1,ROW(Pendencias!$B$2:$B$209)-1),ROW(A252)),9),""))</f>
        <v/>
      </c>
    </row>
    <row r="249" ht="15.75" customHeight="1">
      <c r="A249" s="540"/>
      <c r="B249" s="173"/>
      <c r="C249" s="329"/>
      <c r="D249" s="333"/>
      <c r="E249" s="334"/>
      <c r="F249" s="47"/>
      <c r="G249" s="47"/>
      <c r="H249" s="91"/>
      <c r="I249" s="328"/>
      <c r="J249" s="324"/>
      <c r="K249" s="51"/>
      <c r="L249" s="51"/>
      <c r="M249" s="51"/>
      <c r="N249" s="51"/>
      <c r="O249" s="51"/>
      <c r="P249" s="51"/>
      <c r="Q249" s="51"/>
      <c r="R249" s="51"/>
      <c r="S249" s="51"/>
      <c r="T249" s="51"/>
      <c r="U249" s="51"/>
      <c r="V249" s="51"/>
      <c r="W249" s="52" t="str">
        <f t="array" ref="W249">IFERROR(INDEX(Pendencias!$A$2:$O$209,SMALL(IF(Pendencias!$B$2:$B$209=$F$1,ROW(Pendencias!$B$2:$B$209)-1),ROW(A253)),1),"")</f>
        <v/>
      </c>
      <c r="X249" s="52" t="str">
        <f t="array" ref="X249">IFERROR(INDEX(Pendencias!$A$2:$O$209,SMALL(IF(Pendencias!$B$2:$B$209=$F$1,ROW(Pendencias!$B$2:$B$209)-1),ROW(A253)),3),"")</f>
        <v/>
      </c>
      <c r="Y249" s="53" t="str">
        <f t="array" ref="Y249">IFERROR(INDEX(Pendencias!$A$2:$O$209,SMALL(IF(Pendencias!$B$2:$B$209=$F$1,ROW(Pendencias!$B$2:$B$209)-1),ROW(A253)),4),"")</f>
        <v/>
      </c>
      <c r="Z249" s="54" t="str">
        <f t="array" ref="Z249">IFERROR(INDEX(Pendencias!$A$2:$O$209,SMALL(IF(Pendencias!$B$2:$B$209=$F$1,ROW(Pendencias!$B$2:$B$209)-1),ROW(A253)),7),"")</f>
        <v/>
      </c>
      <c r="AA249" s="51" t="str">
        <f t="array" ref="AA249">IF(IFERROR(INDEX(Pendencias!$A$2:$O$209,SMALL(IF(Pendencias!$B$2:$B$209=$F$1,ROW(Pendencias!$B$2:$B$209)-1),ROW(A253)),9),"")=0,"",IFERROR(INDEX(Pendencias!$A$2:$O$209,SMALL(IF(Pendencias!$B$2:$B$209=$F$1,ROW(Pendencias!$B$2:$B$209)-1),ROW(A253)),9),""))</f>
        <v/>
      </c>
    </row>
    <row r="250" ht="15.75" customHeight="1">
      <c r="A250" s="540"/>
      <c r="B250" s="173"/>
      <c r="C250" s="329"/>
      <c r="D250" s="333"/>
      <c r="E250" s="334"/>
      <c r="F250" s="47"/>
      <c r="G250" s="47"/>
      <c r="H250" s="91"/>
      <c r="I250" s="328"/>
      <c r="J250" s="324"/>
      <c r="K250" s="51"/>
      <c r="L250" s="51"/>
      <c r="M250" s="51"/>
      <c r="N250" s="51"/>
      <c r="O250" s="51"/>
      <c r="P250" s="51"/>
      <c r="Q250" s="51"/>
      <c r="R250" s="51"/>
      <c r="S250" s="51"/>
      <c r="T250" s="51"/>
      <c r="U250" s="51"/>
      <c r="V250" s="51"/>
      <c r="W250" s="52" t="str">
        <f t="array" ref="W250">IFERROR(INDEX(Pendencias!$A$2:$O$209,SMALL(IF(Pendencias!$B$2:$B$209=$F$1,ROW(Pendencias!$B$2:$B$209)-1),ROW(A254)),1),"")</f>
        <v/>
      </c>
      <c r="X250" s="52" t="str">
        <f t="array" ref="X250">IFERROR(INDEX(Pendencias!$A$2:$O$209,SMALL(IF(Pendencias!$B$2:$B$209=$F$1,ROW(Pendencias!$B$2:$B$209)-1),ROW(A254)),3),"")</f>
        <v/>
      </c>
      <c r="Y250" s="53" t="str">
        <f t="array" ref="Y250">IFERROR(INDEX(Pendencias!$A$2:$O$209,SMALL(IF(Pendencias!$B$2:$B$209=$F$1,ROW(Pendencias!$B$2:$B$209)-1),ROW(A254)),4),"")</f>
        <v/>
      </c>
      <c r="Z250" s="54" t="str">
        <f t="array" ref="Z250">IFERROR(INDEX(Pendencias!$A$2:$O$209,SMALL(IF(Pendencias!$B$2:$B$209=$F$1,ROW(Pendencias!$B$2:$B$209)-1),ROW(A254)),7),"")</f>
        <v/>
      </c>
      <c r="AA250" s="51" t="str">
        <f t="array" ref="AA250">IF(IFERROR(INDEX(Pendencias!$A$2:$O$209,SMALL(IF(Pendencias!$B$2:$B$209=$F$1,ROW(Pendencias!$B$2:$B$209)-1),ROW(A254)),9),"")=0,"",IFERROR(INDEX(Pendencias!$A$2:$O$209,SMALL(IF(Pendencias!$B$2:$B$209=$F$1,ROW(Pendencias!$B$2:$B$209)-1),ROW(A254)),9),""))</f>
        <v/>
      </c>
    </row>
    <row r="251" ht="15.75" customHeight="1">
      <c r="A251" s="540"/>
      <c r="B251" s="173"/>
      <c r="C251" s="335"/>
      <c r="D251" s="336"/>
      <c r="E251" s="334"/>
      <c r="F251" s="47"/>
      <c r="G251" s="47"/>
      <c r="H251" s="91"/>
      <c r="I251" s="337"/>
      <c r="J251" s="338"/>
      <c r="K251" s="51"/>
      <c r="L251" s="51"/>
      <c r="M251" s="51"/>
      <c r="N251" s="51"/>
      <c r="O251" s="51"/>
      <c r="P251" s="51"/>
      <c r="Q251" s="51"/>
      <c r="R251" s="51"/>
      <c r="S251" s="51"/>
      <c r="T251" s="51"/>
      <c r="U251" s="51"/>
      <c r="V251" s="51"/>
      <c r="W251" s="52" t="str">
        <f t="array" ref="W251">IFERROR(INDEX(Pendencias!$A$2:$O$209,SMALL(IF(Pendencias!$B$2:$B$209=$F$1,ROW(Pendencias!$B$2:$B$209)-1),ROW(A255)),1),"")</f>
        <v/>
      </c>
      <c r="X251" s="52" t="str">
        <f t="array" ref="X251">IFERROR(INDEX(Pendencias!$A$2:$O$209,SMALL(IF(Pendencias!$B$2:$B$209=$F$1,ROW(Pendencias!$B$2:$B$209)-1),ROW(A255)),3),"")</f>
        <v/>
      </c>
      <c r="Y251" s="53" t="str">
        <f t="array" ref="Y251">IFERROR(INDEX(Pendencias!$A$2:$O$209,SMALL(IF(Pendencias!$B$2:$B$209=$F$1,ROW(Pendencias!$B$2:$B$209)-1),ROW(A255)),4),"")</f>
        <v/>
      </c>
      <c r="Z251" s="54" t="str">
        <f t="array" ref="Z251">IFERROR(INDEX(Pendencias!$A$2:$O$209,SMALL(IF(Pendencias!$B$2:$B$209=$F$1,ROW(Pendencias!$B$2:$B$209)-1),ROW(A255)),7),"")</f>
        <v/>
      </c>
      <c r="AA251" s="51" t="str">
        <f t="array" ref="AA251">IF(IFERROR(INDEX(Pendencias!$A$2:$O$209,SMALL(IF(Pendencias!$B$2:$B$209=$F$1,ROW(Pendencias!$B$2:$B$209)-1),ROW(A255)),9),"")=0,"",IFERROR(INDEX(Pendencias!$A$2:$O$209,SMALL(IF(Pendencias!$B$2:$B$209=$F$1,ROW(Pendencias!$B$2:$B$209)-1),ROW(A255)),9),""))</f>
        <v/>
      </c>
    </row>
    <row r="252" ht="15.75" customHeight="1">
      <c r="A252" s="339" t="s">
        <v>3428</v>
      </c>
      <c r="B252" s="47"/>
      <c r="C252" s="47"/>
      <c r="D252" s="47"/>
      <c r="E252" s="91"/>
      <c r="F252" s="339" t="s">
        <v>3429</v>
      </c>
      <c r="G252" s="47"/>
      <c r="H252" s="47"/>
      <c r="I252" s="47"/>
      <c r="J252" s="91"/>
      <c r="K252" s="51"/>
      <c r="L252" s="51"/>
      <c r="M252" s="51"/>
      <c r="N252" s="51"/>
      <c r="O252" s="51"/>
      <c r="P252" s="51"/>
      <c r="Q252" s="51"/>
      <c r="R252" s="51"/>
      <c r="S252" s="51"/>
      <c r="T252" s="51"/>
      <c r="U252" s="51"/>
      <c r="V252" s="51"/>
      <c r="W252" s="52" t="str">
        <f t="array" ref="W252">IFERROR(INDEX(Pendencias!$A$2:$O$209,SMALL(IF(Pendencias!$B$2:$B$209=$F$1,ROW(Pendencias!$B$2:$B$209)-1),ROW(A256)),1),"")</f>
        <v/>
      </c>
      <c r="X252" s="52" t="str">
        <f t="array" ref="X252">IFERROR(INDEX(Pendencias!$A$2:$O$209,SMALL(IF(Pendencias!$B$2:$B$209=$F$1,ROW(Pendencias!$B$2:$B$209)-1),ROW(A256)),3),"")</f>
        <v/>
      </c>
      <c r="Y252" s="53" t="str">
        <f t="array" ref="Y252">IFERROR(INDEX(Pendencias!$A$2:$O$209,SMALL(IF(Pendencias!$B$2:$B$209=$F$1,ROW(Pendencias!$B$2:$B$209)-1),ROW(A256)),4),"")</f>
        <v/>
      </c>
      <c r="Z252" s="54" t="str">
        <f t="array" ref="Z252">IFERROR(INDEX(Pendencias!$A$2:$O$209,SMALL(IF(Pendencias!$B$2:$B$209=$F$1,ROW(Pendencias!$B$2:$B$209)-1),ROW(A256)),7),"")</f>
        <v/>
      </c>
      <c r="AA252" s="51" t="str">
        <f t="array" ref="AA252">IF(IFERROR(INDEX(Pendencias!$A$2:$O$209,SMALL(IF(Pendencias!$B$2:$B$209=$F$1,ROW(Pendencias!$B$2:$B$209)-1),ROW(A256)),9),"")=0,"",IFERROR(INDEX(Pendencias!$A$2:$O$209,SMALL(IF(Pendencias!$B$2:$B$209=$F$1,ROW(Pendencias!$B$2:$B$209)-1),ROW(A256)),9),""))</f>
        <v/>
      </c>
    </row>
    <row r="253" ht="15.75" customHeight="1">
      <c r="A253" s="339" t="s">
        <v>3430</v>
      </c>
      <c r="B253" s="91"/>
      <c r="C253" s="340"/>
      <c r="D253" s="47"/>
      <c r="E253" s="91"/>
      <c r="F253" s="339" t="s">
        <v>3430</v>
      </c>
      <c r="G253" s="91"/>
      <c r="H253" s="340"/>
      <c r="I253" s="47"/>
      <c r="J253" s="91"/>
      <c r="K253" s="51"/>
      <c r="L253" s="51"/>
      <c r="M253" s="51"/>
      <c r="N253" s="51"/>
      <c r="O253" s="51"/>
      <c r="P253" s="51"/>
      <c r="Q253" s="51"/>
      <c r="R253" s="51"/>
      <c r="S253" s="51"/>
      <c r="T253" s="51"/>
      <c r="U253" s="51"/>
      <c r="V253" s="51"/>
      <c r="W253" s="52" t="str">
        <f t="array" ref="W253">IFERROR(INDEX(Pendencias!$A$2:$O$209,SMALL(IF(Pendencias!$B$2:$B$209=$F$1,ROW(Pendencias!$B$2:$B$209)-1),ROW(A257)),1),"")</f>
        <v/>
      </c>
      <c r="X253" s="52" t="str">
        <f t="array" ref="X253">IFERROR(INDEX(Pendencias!$A$2:$O$209,SMALL(IF(Pendencias!$B$2:$B$209=$F$1,ROW(Pendencias!$B$2:$B$209)-1),ROW(A257)),3),"")</f>
        <v/>
      </c>
      <c r="Y253" s="53" t="str">
        <f t="array" ref="Y253">IFERROR(INDEX(Pendencias!$A$2:$O$209,SMALL(IF(Pendencias!$B$2:$B$209=$F$1,ROW(Pendencias!$B$2:$B$209)-1),ROW(A257)),4),"")</f>
        <v/>
      </c>
      <c r="Z253" s="54" t="str">
        <f t="array" ref="Z253">IFERROR(INDEX(Pendencias!$A$2:$O$209,SMALL(IF(Pendencias!$B$2:$B$209=$F$1,ROW(Pendencias!$B$2:$B$209)-1),ROW(A257)),7),"")</f>
        <v/>
      </c>
      <c r="AA253" s="51" t="str">
        <f t="array" ref="AA253">IF(IFERROR(INDEX(Pendencias!$A$2:$O$209,SMALL(IF(Pendencias!$B$2:$B$209=$F$1,ROW(Pendencias!$B$2:$B$209)-1),ROW(A257)),9),"")=0,"",IFERROR(INDEX(Pendencias!$A$2:$O$209,SMALL(IF(Pendencias!$B$2:$B$209=$F$1,ROW(Pendencias!$B$2:$B$209)-1),ROW(A257)),9),""))</f>
        <v/>
      </c>
    </row>
    <row r="254" ht="15.75" customHeight="1">
      <c r="A254" s="339" t="s">
        <v>3431</v>
      </c>
      <c r="B254" s="91"/>
      <c r="C254" s="340"/>
      <c r="D254" s="47"/>
      <c r="E254" s="91"/>
      <c r="F254" s="339" t="s">
        <v>3431</v>
      </c>
      <c r="G254" s="91"/>
      <c r="H254" s="340"/>
      <c r="I254" s="47"/>
      <c r="J254" s="91"/>
      <c r="K254" s="51"/>
      <c r="L254" s="51"/>
      <c r="M254" s="51"/>
      <c r="N254" s="51"/>
      <c r="O254" s="51"/>
      <c r="P254" s="51"/>
      <c r="Q254" s="51"/>
      <c r="R254" s="51"/>
      <c r="S254" s="51"/>
      <c r="T254" s="51"/>
      <c r="U254" s="51"/>
      <c r="V254" s="51"/>
      <c r="W254" s="52" t="str">
        <f t="array" ref="W254">IFERROR(INDEX(Pendencias!$A$2:$O$209,SMALL(IF(Pendencias!$B$2:$B$209=$F$1,ROW(Pendencias!$B$2:$B$209)-1),ROW(A258)),1),"")</f>
        <v/>
      </c>
      <c r="X254" s="52" t="str">
        <f t="array" ref="X254">IFERROR(INDEX(Pendencias!$A$2:$O$209,SMALL(IF(Pendencias!$B$2:$B$209=$F$1,ROW(Pendencias!$B$2:$B$209)-1),ROW(A258)),3),"")</f>
        <v/>
      </c>
      <c r="Y254" s="53" t="str">
        <f t="array" ref="Y254">IFERROR(INDEX(Pendencias!$A$2:$O$209,SMALL(IF(Pendencias!$B$2:$B$209=$F$1,ROW(Pendencias!$B$2:$B$209)-1),ROW(A258)),4),"")</f>
        <v/>
      </c>
      <c r="Z254" s="54" t="str">
        <f t="array" ref="Z254">IFERROR(INDEX(Pendencias!$A$2:$O$209,SMALL(IF(Pendencias!$B$2:$B$209=$F$1,ROW(Pendencias!$B$2:$B$209)-1),ROW(A258)),7),"")</f>
        <v/>
      </c>
      <c r="AA254" s="51" t="str">
        <f t="array" ref="AA254">IF(IFERROR(INDEX(Pendencias!$A$2:$O$209,SMALL(IF(Pendencias!$B$2:$B$209=$F$1,ROW(Pendencias!$B$2:$B$209)-1),ROW(A258)),9),"")=0,"",IFERROR(INDEX(Pendencias!$A$2:$O$209,SMALL(IF(Pendencias!$B$2:$B$209=$F$1,ROW(Pendencias!$B$2:$B$209)-1),ROW(A258)),9),""))</f>
        <v/>
      </c>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401">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H152:J152"/>
    <mergeCell ref="H153:J153"/>
    <mergeCell ref="A207:E207"/>
    <mergeCell ref="F207:J207"/>
    <mergeCell ref="A208:E208"/>
    <mergeCell ref="F208:J208"/>
    <mergeCell ref="A209:B209"/>
    <mergeCell ref="D209:E209"/>
    <mergeCell ref="C211:D211"/>
    <mergeCell ref="E211:H211"/>
    <mergeCell ref="E212:H212"/>
    <mergeCell ref="A213:B213"/>
    <mergeCell ref="E213:H213"/>
    <mergeCell ref="A214:B214"/>
    <mergeCell ref="E214:H214"/>
    <mergeCell ref="E215:H215"/>
    <mergeCell ref="H147:J147"/>
    <mergeCell ref="H148:J148"/>
    <mergeCell ref="A149:E149"/>
    <mergeCell ref="H149:J149"/>
    <mergeCell ref="A150:E150"/>
    <mergeCell ref="H150:J150"/>
    <mergeCell ref="H151:J151"/>
    <mergeCell ref="A151:E151"/>
    <mergeCell ref="A152:E152"/>
    <mergeCell ref="A153:E153"/>
    <mergeCell ref="A155:J155"/>
    <mergeCell ref="D156:E156"/>
    <mergeCell ref="F156:H156"/>
    <mergeCell ref="I156:J156"/>
    <mergeCell ref="F158:H158"/>
    <mergeCell ref="I158:J158"/>
    <mergeCell ref="A156:C156"/>
    <mergeCell ref="A157:C157"/>
    <mergeCell ref="D157:E157"/>
    <mergeCell ref="F157:H157"/>
    <mergeCell ref="I157:J157"/>
    <mergeCell ref="A158:C158"/>
    <mergeCell ref="D158:E158"/>
    <mergeCell ref="A161:E161"/>
    <mergeCell ref="G161:I161"/>
    <mergeCell ref="A162:J162"/>
    <mergeCell ref="A163:J197"/>
    <mergeCell ref="A198:J198"/>
    <mergeCell ref="A199:J199"/>
    <mergeCell ref="A200:J206"/>
    <mergeCell ref="A222:B222"/>
    <mergeCell ref="A223:B223"/>
    <mergeCell ref="A224:B224"/>
    <mergeCell ref="A215:B215"/>
    <mergeCell ref="A216:B216"/>
    <mergeCell ref="A217:B217"/>
    <mergeCell ref="A218:B218"/>
    <mergeCell ref="A219:B219"/>
    <mergeCell ref="A220:B220"/>
    <mergeCell ref="A221:B221"/>
    <mergeCell ref="A248:B248"/>
    <mergeCell ref="A249:B249"/>
    <mergeCell ref="A250:B250"/>
    <mergeCell ref="A251:B251"/>
    <mergeCell ref="A253:B253"/>
    <mergeCell ref="A254:B254"/>
    <mergeCell ref="A241:B241"/>
    <mergeCell ref="A242:B242"/>
    <mergeCell ref="A243:B243"/>
    <mergeCell ref="A244:B244"/>
    <mergeCell ref="A245:B245"/>
    <mergeCell ref="A246:B246"/>
    <mergeCell ref="A247:B247"/>
    <mergeCell ref="E216:H216"/>
    <mergeCell ref="E217:H217"/>
    <mergeCell ref="E218:H218"/>
    <mergeCell ref="E219:H219"/>
    <mergeCell ref="E220:H220"/>
    <mergeCell ref="E221:H221"/>
    <mergeCell ref="E222:H222"/>
    <mergeCell ref="E223:H223"/>
    <mergeCell ref="E224:H224"/>
    <mergeCell ref="A225:B225"/>
    <mergeCell ref="E225:H225"/>
    <mergeCell ref="A226:B226"/>
    <mergeCell ref="E226:H226"/>
    <mergeCell ref="E227:H227"/>
    <mergeCell ref="A227:B227"/>
    <mergeCell ref="A228:B228"/>
    <mergeCell ref="A229:B229"/>
    <mergeCell ref="A230:B230"/>
    <mergeCell ref="A231:B231"/>
    <mergeCell ref="A232:B232"/>
    <mergeCell ref="A233:B233"/>
    <mergeCell ref="E228:H228"/>
    <mergeCell ref="E229:H229"/>
    <mergeCell ref="E230:H230"/>
    <mergeCell ref="E231:H231"/>
    <mergeCell ref="E232:H232"/>
    <mergeCell ref="E233:H233"/>
    <mergeCell ref="E234:H234"/>
    <mergeCell ref="A234:B234"/>
    <mergeCell ref="A235:B235"/>
    <mergeCell ref="A236:B236"/>
    <mergeCell ref="A237:B237"/>
    <mergeCell ref="A238:B238"/>
    <mergeCell ref="A239:B239"/>
    <mergeCell ref="A240:B240"/>
    <mergeCell ref="E235:H235"/>
    <mergeCell ref="E236:H236"/>
    <mergeCell ref="E237:H237"/>
    <mergeCell ref="E238:H238"/>
    <mergeCell ref="E239:H239"/>
    <mergeCell ref="E240:H240"/>
    <mergeCell ref="E241:H241"/>
    <mergeCell ref="E242:H242"/>
    <mergeCell ref="E243:H243"/>
    <mergeCell ref="E244:H244"/>
    <mergeCell ref="E245:H245"/>
    <mergeCell ref="E246:H246"/>
    <mergeCell ref="E247:H247"/>
    <mergeCell ref="E248:H248"/>
    <mergeCell ref="F254:G254"/>
    <mergeCell ref="H121:J121"/>
    <mergeCell ref="H122:J122"/>
    <mergeCell ref="A117:J118"/>
    <mergeCell ref="A119:E119"/>
    <mergeCell ref="H119:J119"/>
    <mergeCell ref="A120:E120"/>
    <mergeCell ref="H120:J120"/>
    <mergeCell ref="A121:E121"/>
    <mergeCell ref="A122:E122"/>
    <mergeCell ref="A126:E126"/>
    <mergeCell ref="A127:E127"/>
    <mergeCell ref="A128:E128"/>
    <mergeCell ref="A123:E123"/>
    <mergeCell ref="H123:J123"/>
    <mergeCell ref="A124:E124"/>
    <mergeCell ref="H124:J124"/>
    <mergeCell ref="A125:E125"/>
    <mergeCell ref="H125:J125"/>
    <mergeCell ref="H126:J126"/>
    <mergeCell ref="A131:E131"/>
    <mergeCell ref="A132:E132"/>
    <mergeCell ref="A133:E133"/>
    <mergeCell ref="H127:J127"/>
    <mergeCell ref="H128:J128"/>
    <mergeCell ref="A129:E129"/>
    <mergeCell ref="H129:J129"/>
    <mergeCell ref="A130:E130"/>
    <mergeCell ref="H130:J130"/>
    <mergeCell ref="H131:J131"/>
    <mergeCell ref="A136:E136"/>
    <mergeCell ref="A137:E137"/>
    <mergeCell ref="A138:E138"/>
    <mergeCell ref="H132:J132"/>
    <mergeCell ref="H133:J133"/>
    <mergeCell ref="A134:E134"/>
    <mergeCell ref="H134:J134"/>
    <mergeCell ref="A135:E135"/>
    <mergeCell ref="H135:J135"/>
    <mergeCell ref="H136:J136"/>
    <mergeCell ref="A141:E141"/>
    <mergeCell ref="A142:E142"/>
    <mergeCell ref="A143:E143"/>
    <mergeCell ref="H137:J137"/>
    <mergeCell ref="H138:J138"/>
    <mergeCell ref="A139:E139"/>
    <mergeCell ref="H139:J139"/>
    <mergeCell ref="A140:E140"/>
    <mergeCell ref="H140:J140"/>
    <mergeCell ref="H141:J141"/>
    <mergeCell ref="A146:E146"/>
    <mergeCell ref="A147:E147"/>
    <mergeCell ref="A148:E148"/>
    <mergeCell ref="H142:J142"/>
    <mergeCell ref="H143:J143"/>
    <mergeCell ref="A144:E144"/>
    <mergeCell ref="H144:J144"/>
    <mergeCell ref="A145:E145"/>
    <mergeCell ref="H145:J145"/>
    <mergeCell ref="H146:J146"/>
    <mergeCell ref="C253:E253"/>
    <mergeCell ref="C254:E254"/>
    <mergeCell ref="E249:H249"/>
    <mergeCell ref="E250:H250"/>
    <mergeCell ref="E251:H251"/>
    <mergeCell ref="A252:E252"/>
    <mergeCell ref="F252:J252"/>
    <mergeCell ref="F253:G253"/>
    <mergeCell ref="H253:J253"/>
    <mergeCell ref="H254:J254"/>
  </mergeCells>
  <conditionalFormatting sqref="I1">
    <cfRule type="containsText" dxfId="0" priority="1" operator="containsText" text="DESATIVADA">
      <formula>NOT(ISERROR(SEARCH(("DESATIVADA"),(I1))))</formula>
    </cfRule>
  </conditionalFormatting>
  <dataValidations>
    <dataValidation type="list" allowBlank="1" showErrorMessage="1" sqref="A120:A153">
      <formula1>'FichaCampoV2-EMD'!ItemCadastrado</formula1>
    </dataValidation>
    <dataValidation type="list" allowBlank="1" showErrorMessage="1" sqref="D106:D111">
      <formula1>'FichaCampoV2-EMD'!TAB_FALHA</formula1>
    </dataValidation>
    <dataValidation type="list" allowBlank="1" showErrorMessage="1" sqref="F1">
      <formula1>ESTACOES</formula1>
    </dataValidation>
    <dataValidation type="list" allowBlank="1" showErrorMessage="1" sqref="F106:F111">
      <formula1>'FichaCampoV2-EMD'!TAB_ITEM</formula1>
    </dataValidation>
  </dataValidations>
  <printOptions/>
  <pageMargins bottom="0.7875" footer="0.0" header="0.0" left="0.511805555555556" right="0.511805555555556" top="0.7875"/>
  <pageSetup fitToHeight="0"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44" t="s">
        <v>3269</v>
      </c>
      <c r="B1" s="45"/>
      <c r="C1" s="45"/>
      <c r="D1" s="45"/>
      <c r="E1" s="45" t="s">
        <v>3270</v>
      </c>
      <c r="F1" s="46" t="s">
        <v>3676</v>
      </c>
      <c r="G1" s="47"/>
      <c r="H1" s="48"/>
      <c r="I1" s="49" t="str">
        <f>VLOOKUP(F1,'Cadastro Estacoes'!A1:AB152,9,0)</f>
        <v>PLANEJAMENTO</v>
      </c>
      <c r="J1" s="50" t="str">
        <f>VLOOKUP(F1,'Cadastro Estacoes'!A1:AB152,10,0)</f>
        <v>Sensor Fundo autônomo</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v>173.0</v>
      </c>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t="s">
        <v>3294</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3301</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3305</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HMJABRIO</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3677</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3678</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3340</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3342</v>
      </c>
      <c r="D65" s="152"/>
      <c r="E65" s="153"/>
      <c r="F65" s="209" t="s">
        <v>3343</v>
      </c>
      <c r="G65" s="181"/>
      <c r="H65" s="208"/>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3351</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3354</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3342</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3342</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3368</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HMJABRIO</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3377</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t="s">
        <v>3299</v>
      </c>
      <c r="J99" s="249" t="s">
        <v>3389</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3397</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259"/>
      <c r="B105" s="260"/>
      <c r="C105" s="261"/>
      <c r="D105" s="262" t="s">
        <v>3398</v>
      </c>
      <c r="E105" s="80"/>
      <c r="F105" s="262" t="s">
        <v>3399</v>
      </c>
      <c r="G105" s="80"/>
      <c r="H105" s="262" t="s">
        <v>3400</v>
      </c>
      <c r="I105" s="79"/>
      <c r="J105" s="105"/>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c r="E106" s="72"/>
      <c r="F106" s="265"/>
      <c r="G106" s="72"/>
      <c r="H106" s="265"/>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268"/>
      <c r="E111" s="80"/>
      <c r="F111" s="268"/>
      <c r="G111" s="80"/>
      <c r="H111" s="268"/>
      <c r="I111" s="79"/>
      <c r="J111" s="105"/>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271" t="s">
        <v>3401</v>
      </c>
      <c r="B112" s="47"/>
      <c r="C112" s="47"/>
      <c r="D112" s="47"/>
      <c r="E112" s="47"/>
      <c r="F112" s="47"/>
      <c r="G112" s="47"/>
      <c r="H112" s="47"/>
      <c r="I112" s="47"/>
      <c r="J112" s="91"/>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272"/>
      <c r="B113" s="273"/>
      <c r="C113" s="273"/>
      <c r="D113" s="273"/>
      <c r="E113" s="273"/>
      <c r="F113" s="273"/>
      <c r="G113" s="273"/>
      <c r="H113" s="273"/>
      <c r="I113" s="273"/>
      <c r="J113" s="274"/>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275" t="s">
        <v>3402</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276"/>
      <c r="B118" s="277"/>
      <c r="C118" s="277"/>
      <c r="D118" s="277"/>
      <c r="E118" s="277"/>
      <c r="F118" s="277"/>
      <c r="G118" s="277"/>
      <c r="H118" s="277"/>
      <c r="I118" s="277"/>
      <c r="J118" s="278"/>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279" t="s">
        <v>3403</v>
      </c>
      <c r="B119" s="71"/>
      <c r="C119" s="71"/>
      <c r="D119" s="71"/>
      <c r="E119" s="280"/>
      <c r="F119" s="281" t="s">
        <v>3404</v>
      </c>
      <c r="G119" s="281" t="s">
        <v>3405</v>
      </c>
      <c r="H119" s="282" t="s">
        <v>3406</v>
      </c>
      <c r="I119" s="71"/>
      <c r="J119" s="96"/>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283"/>
      <c r="B120" s="152"/>
      <c r="C120" s="152"/>
      <c r="D120" s="152"/>
      <c r="E120" s="153"/>
      <c r="F120" s="284"/>
      <c r="G120" s="284"/>
      <c r="H120" s="285"/>
      <c r="I120" s="152"/>
      <c r="J120" s="154"/>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283"/>
      <c r="B121" s="152"/>
      <c r="C121" s="152"/>
      <c r="D121" s="152"/>
      <c r="E121" s="153"/>
      <c r="F121" s="284"/>
      <c r="G121" s="284"/>
      <c r="H121" s="285"/>
      <c r="I121" s="152"/>
      <c r="J121" s="154"/>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283"/>
      <c r="B122" s="152"/>
      <c r="C122" s="152"/>
      <c r="D122" s="152"/>
      <c r="E122" s="153"/>
      <c r="F122" s="284"/>
      <c r="G122" s="284"/>
      <c r="H122" s="285"/>
      <c r="I122" s="152"/>
      <c r="J122" s="154"/>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283"/>
      <c r="B123" s="152"/>
      <c r="C123" s="152"/>
      <c r="D123" s="152"/>
      <c r="E123" s="153"/>
      <c r="F123" s="284"/>
      <c r="G123" s="284"/>
      <c r="H123" s="285"/>
      <c r="I123" s="152"/>
      <c r="J123" s="154"/>
      <c r="K123" s="51"/>
      <c r="L123" s="51"/>
      <c r="M123" s="51"/>
      <c r="N123" s="51"/>
      <c r="O123" s="51"/>
      <c r="P123" s="51"/>
      <c r="Q123" s="51"/>
      <c r="R123" s="51"/>
      <c r="S123" s="51"/>
      <c r="T123" s="51"/>
      <c r="U123" s="51"/>
      <c r="V123" s="51"/>
      <c r="W123" s="52" t="str">
        <f t="array" ref="W123">IFERROR(INDEX(Pendencias!$A$2:$O$209,SMALL(IF(Pendencias!$B$2:$B$209=$F$1,ROW(Pendencias!$B$2:$B$209)-1),ROW(A154)),1),"")</f>
        <v/>
      </c>
      <c r="X123" s="52" t="str">
        <f t="array" ref="X123">IFERROR(INDEX(Pendencias!$A$2:$O$209,SMALL(IF(Pendencias!$B$2:$B$209=$F$1,ROW(Pendencias!$B$2:$B$209)-1),ROW(A154)),3),"")</f>
        <v/>
      </c>
      <c r="Y123" s="53" t="str">
        <f t="array" ref="Y123">IFERROR(INDEX(Pendencias!$A$2:$O$209,SMALL(IF(Pendencias!$B$2:$B$209=$F$1,ROW(Pendencias!$B$2:$B$209)-1),ROW(A154)),4),"")</f>
        <v/>
      </c>
      <c r="Z123" s="54" t="str">
        <f t="array" ref="Z123">IFERROR(INDEX(Pendencias!$A$2:$O$209,SMALL(IF(Pendencias!$B$2:$B$209=$F$1,ROW(Pendencias!$B$2:$B$209)-1),ROW(A154)),7),"")</f>
        <v/>
      </c>
      <c r="AA123" s="51" t="str">
        <f t="array" ref="AA123">IF(IFERROR(INDEX(Pendencias!$A$2:$O$209,SMALL(IF(Pendencias!$B$2:$B$209=$F$1,ROW(Pendencias!$B$2:$B$209)-1),ROW(A154)),9),"")=0,"",IFERROR(INDEX(Pendencias!$A$2:$O$209,SMALL(IF(Pendencias!$B$2:$B$209=$F$1,ROW(Pendencias!$B$2:$B$209)-1),ROW(A154)),9),""))</f>
        <v/>
      </c>
    </row>
    <row r="124" ht="15.0" customHeight="1">
      <c r="A124" s="283"/>
      <c r="B124" s="152"/>
      <c r="C124" s="152"/>
      <c r="D124" s="152"/>
      <c r="E124" s="153"/>
      <c r="F124" s="284"/>
      <c r="G124" s="284"/>
      <c r="H124" s="285"/>
      <c r="I124" s="152"/>
      <c r="J124" s="154"/>
      <c r="K124" s="51"/>
      <c r="L124" s="51"/>
      <c r="M124" s="51"/>
      <c r="N124" s="51"/>
      <c r="O124" s="51"/>
      <c r="P124" s="51"/>
      <c r="Q124" s="51"/>
      <c r="R124" s="51"/>
      <c r="S124" s="51"/>
      <c r="T124" s="51"/>
      <c r="U124" s="51"/>
      <c r="V124" s="51"/>
      <c r="W124" s="52" t="str">
        <f t="array" ref="W124">IFERROR(INDEX(Pendencias!$A$2:$O$209,SMALL(IF(Pendencias!$B$2:$B$209=$F$1,ROW(Pendencias!$B$2:$B$209)-1),ROW(A155)),1),"")</f>
        <v/>
      </c>
      <c r="X124" s="52" t="str">
        <f t="array" ref="X124">IFERROR(INDEX(Pendencias!$A$2:$O$209,SMALL(IF(Pendencias!$B$2:$B$209=$F$1,ROW(Pendencias!$B$2:$B$209)-1),ROW(A155)),3),"")</f>
        <v/>
      </c>
      <c r="Y124" s="53" t="str">
        <f t="array" ref="Y124">IFERROR(INDEX(Pendencias!$A$2:$O$209,SMALL(IF(Pendencias!$B$2:$B$209=$F$1,ROW(Pendencias!$B$2:$B$209)-1),ROW(A155)),4),"")</f>
        <v/>
      </c>
      <c r="Z124" s="54" t="str">
        <f t="array" ref="Z124">IFERROR(INDEX(Pendencias!$A$2:$O$209,SMALL(IF(Pendencias!$B$2:$B$209=$F$1,ROW(Pendencias!$B$2:$B$209)-1),ROW(A155)),7),"")</f>
        <v/>
      </c>
      <c r="AA124" s="51" t="str">
        <f t="array" ref="AA124">IF(IFERROR(INDEX(Pendencias!$A$2:$O$209,SMALL(IF(Pendencias!$B$2:$B$209=$F$1,ROW(Pendencias!$B$2:$B$209)-1),ROW(A155)),9),"")=0,"",IFERROR(INDEX(Pendencias!$A$2:$O$209,SMALL(IF(Pendencias!$B$2:$B$209=$F$1,ROW(Pendencias!$B$2:$B$209)-1),ROW(A155)),9),""))</f>
        <v/>
      </c>
    </row>
    <row r="125" ht="15.0" customHeight="1">
      <c r="A125" s="283"/>
      <c r="B125" s="152"/>
      <c r="C125" s="152"/>
      <c r="D125" s="152"/>
      <c r="E125" s="153"/>
      <c r="F125" s="284"/>
      <c r="G125" s="284"/>
      <c r="H125" s="285"/>
      <c r="I125" s="152"/>
      <c r="J125" s="154"/>
      <c r="K125" s="51"/>
      <c r="L125" s="51"/>
      <c r="M125" s="51"/>
      <c r="N125" s="51"/>
      <c r="O125" s="51"/>
      <c r="P125" s="51"/>
      <c r="Q125" s="51"/>
      <c r="R125" s="51"/>
      <c r="S125" s="51"/>
      <c r="T125" s="51"/>
      <c r="U125" s="51"/>
      <c r="V125" s="51"/>
      <c r="W125" s="52" t="str">
        <f t="array" ref="W125">IFERROR(INDEX(Pendencias!$A$2:$O$209,SMALL(IF(Pendencias!$B$2:$B$209=$F$1,ROW(Pendencias!$B$2:$B$209)-1),ROW(A156)),1),"")</f>
        <v/>
      </c>
      <c r="X125" s="52" t="str">
        <f t="array" ref="X125">IFERROR(INDEX(Pendencias!$A$2:$O$209,SMALL(IF(Pendencias!$B$2:$B$209=$F$1,ROW(Pendencias!$B$2:$B$209)-1),ROW(A156)),3),"")</f>
        <v/>
      </c>
      <c r="Y125" s="53" t="str">
        <f t="array" ref="Y125">IFERROR(INDEX(Pendencias!$A$2:$O$209,SMALL(IF(Pendencias!$B$2:$B$209=$F$1,ROW(Pendencias!$B$2:$B$209)-1),ROW(A156)),4),"")</f>
        <v/>
      </c>
      <c r="Z125" s="54" t="str">
        <f t="array" ref="Z125">IFERROR(INDEX(Pendencias!$A$2:$O$209,SMALL(IF(Pendencias!$B$2:$B$209=$F$1,ROW(Pendencias!$B$2:$B$209)-1),ROW(A156)),7),"")</f>
        <v/>
      </c>
      <c r="AA125" s="51" t="str">
        <f t="array" ref="AA125">IF(IFERROR(INDEX(Pendencias!$A$2:$O$209,SMALL(IF(Pendencias!$B$2:$B$209=$F$1,ROW(Pendencias!$B$2:$B$209)-1),ROW(A156)),9),"")=0,"",IFERROR(INDEX(Pendencias!$A$2:$O$209,SMALL(IF(Pendencias!$B$2:$B$209=$F$1,ROW(Pendencias!$B$2:$B$209)-1),ROW(A156)),9),""))</f>
        <v/>
      </c>
    </row>
    <row r="126" ht="15.0" customHeight="1">
      <c r="A126" s="283"/>
      <c r="B126" s="152"/>
      <c r="C126" s="152"/>
      <c r="D126" s="152"/>
      <c r="E126" s="153"/>
      <c r="F126" s="284"/>
      <c r="G126" s="284"/>
      <c r="H126" s="285"/>
      <c r="I126" s="152"/>
      <c r="J126" s="154"/>
      <c r="K126" s="51"/>
      <c r="L126" s="51"/>
      <c r="M126" s="51"/>
      <c r="N126" s="51"/>
      <c r="O126" s="51"/>
      <c r="P126" s="51"/>
      <c r="Q126" s="51"/>
      <c r="R126" s="51"/>
      <c r="S126" s="51"/>
      <c r="T126" s="51"/>
      <c r="U126" s="51"/>
      <c r="V126" s="51"/>
      <c r="W126" s="52" t="str">
        <f t="array" ref="W126">IFERROR(INDEX(Pendencias!$A$2:$O$209,SMALL(IF(Pendencias!$B$2:$B$209=$F$1,ROW(Pendencias!$B$2:$B$209)-1),ROW(A157)),1),"")</f>
        <v/>
      </c>
      <c r="X126" s="52" t="str">
        <f t="array" ref="X126">IFERROR(INDEX(Pendencias!$A$2:$O$209,SMALL(IF(Pendencias!$B$2:$B$209=$F$1,ROW(Pendencias!$B$2:$B$209)-1),ROW(A157)),3),"")</f>
        <v/>
      </c>
      <c r="Y126" s="53" t="str">
        <f t="array" ref="Y126">IFERROR(INDEX(Pendencias!$A$2:$O$209,SMALL(IF(Pendencias!$B$2:$B$209=$F$1,ROW(Pendencias!$B$2:$B$209)-1),ROW(A157)),4),"")</f>
        <v/>
      </c>
      <c r="Z126" s="54" t="str">
        <f t="array" ref="Z126">IFERROR(INDEX(Pendencias!$A$2:$O$209,SMALL(IF(Pendencias!$B$2:$B$209=$F$1,ROW(Pendencias!$B$2:$B$209)-1),ROW(A157)),7),"")</f>
        <v/>
      </c>
      <c r="AA126" s="51" t="str">
        <f t="array" ref="AA126">IF(IFERROR(INDEX(Pendencias!$A$2:$O$209,SMALL(IF(Pendencias!$B$2:$B$209=$F$1,ROW(Pendencias!$B$2:$B$209)-1),ROW(A157)),9),"")=0,"",IFERROR(INDEX(Pendencias!$A$2:$O$209,SMALL(IF(Pendencias!$B$2:$B$209=$F$1,ROW(Pendencias!$B$2:$B$209)-1),ROW(A157)),9),""))</f>
        <v/>
      </c>
    </row>
    <row r="127" ht="15.0" customHeight="1">
      <c r="A127" s="283"/>
      <c r="B127" s="152"/>
      <c r="C127" s="152"/>
      <c r="D127" s="152"/>
      <c r="E127" s="153"/>
      <c r="F127" s="284"/>
      <c r="G127" s="284"/>
      <c r="H127" s="285"/>
      <c r="I127" s="152"/>
      <c r="J127" s="154"/>
      <c r="K127" s="51"/>
      <c r="L127" s="51"/>
      <c r="M127" s="51"/>
      <c r="N127" s="51"/>
      <c r="O127" s="51"/>
      <c r="P127" s="51"/>
      <c r="Q127" s="51"/>
      <c r="R127" s="51"/>
      <c r="S127" s="51"/>
      <c r="T127" s="51"/>
      <c r="U127" s="51"/>
      <c r="V127" s="51"/>
      <c r="W127" s="52"/>
      <c r="X127" s="52"/>
      <c r="Y127" s="53"/>
      <c r="Z127" s="54"/>
      <c r="AA127" s="51"/>
    </row>
    <row r="128" ht="15.0" customHeight="1">
      <c r="A128" s="283"/>
      <c r="B128" s="152"/>
      <c r="C128" s="152"/>
      <c r="D128" s="152"/>
      <c r="E128" s="153"/>
      <c r="F128" s="284"/>
      <c r="G128" s="284"/>
      <c r="H128" s="285"/>
      <c r="I128" s="152"/>
      <c r="J128" s="154"/>
      <c r="K128" s="51"/>
      <c r="L128" s="51"/>
      <c r="M128" s="51"/>
      <c r="N128" s="51"/>
      <c r="O128" s="51"/>
      <c r="P128" s="51"/>
      <c r="Q128" s="51"/>
      <c r="R128" s="51"/>
      <c r="S128" s="51"/>
      <c r="T128" s="51"/>
      <c r="U128" s="51"/>
      <c r="V128" s="51"/>
      <c r="W128" s="52"/>
      <c r="X128" s="52"/>
      <c r="Y128" s="53"/>
      <c r="Z128" s="54"/>
      <c r="AA128" s="51"/>
    </row>
    <row r="129" ht="15.0" customHeight="1">
      <c r="A129" s="283"/>
      <c r="B129" s="152"/>
      <c r="C129" s="152"/>
      <c r="D129" s="152"/>
      <c r="E129" s="153"/>
      <c r="F129" s="284"/>
      <c r="G129" s="284"/>
      <c r="H129" s="285"/>
      <c r="I129" s="152"/>
      <c r="J129" s="154"/>
      <c r="K129" s="51"/>
      <c r="L129" s="51"/>
      <c r="M129" s="51"/>
      <c r="N129" s="51"/>
      <c r="O129" s="51"/>
      <c r="P129" s="51"/>
      <c r="Q129" s="51"/>
      <c r="R129" s="51"/>
      <c r="S129" s="51"/>
      <c r="T129" s="51"/>
      <c r="U129" s="51"/>
      <c r="V129" s="51"/>
      <c r="W129" s="52"/>
      <c r="X129" s="52"/>
      <c r="Y129" s="53"/>
      <c r="Z129" s="54"/>
      <c r="AA129" s="51"/>
    </row>
    <row r="130" ht="15.0" customHeight="1">
      <c r="A130" s="283"/>
      <c r="B130" s="152"/>
      <c r="C130" s="152"/>
      <c r="D130" s="152"/>
      <c r="E130" s="153"/>
      <c r="F130" s="284"/>
      <c r="G130" s="284"/>
      <c r="H130" s="285"/>
      <c r="I130" s="152"/>
      <c r="J130" s="154"/>
      <c r="K130" s="51"/>
      <c r="L130" s="51"/>
      <c r="M130" s="51"/>
      <c r="N130" s="51"/>
      <c r="O130" s="51"/>
      <c r="P130" s="51"/>
      <c r="Q130" s="51"/>
      <c r="R130" s="51"/>
      <c r="S130" s="51"/>
      <c r="T130" s="51"/>
      <c r="U130" s="51"/>
      <c r="V130" s="51"/>
      <c r="W130" s="52"/>
      <c r="X130" s="52"/>
      <c r="Y130" s="53"/>
      <c r="Z130" s="54"/>
      <c r="AA130" s="51"/>
    </row>
    <row r="131" ht="15.0" customHeight="1">
      <c r="A131" s="283"/>
      <c r="B131" s="152"/>
      <c r="C131" s="152"/>
      <c r="D131" s="152"/>
      <c r="E131" s="153"/>
      <c r="F131" s="284"/>
      <c r="G131" s="284"/>
      <c r="H131" s="285"/>
      <c r="I131" s="152"/>
      <c r="J131" s="154"/>
      <c r="K131" s="51"/>
      <c r="L131" s="51"/>
      <c r="M131" s="51"/>
      <c r="N131" s="51"/>
      <c r="O131" s="51"/>
      <c r="P131" s="51"/>
      <c r="Q131" s="51"/>
      <c r="R131" s="51"/>
      <c r="S131" s="51"/>
      <c r="T131" s="51"/>
      <c r="U131" s="51"/>
      <c r="V131" s="51"/>
      <c r="W131" s="52"/>
      <c r="X131" s="52"/>
      <c r="Y131" s="53"/>
      <c r="Z131" s="54"/>
      <c r="AA131" s="51"/>
    </row>
    <row r="132" ht="15.0" customHeight="1">
      <c r="A132" s="283"/>
      <c r="B132" s="152"/>
      <c r="C132" s="152"/>
      <c r="D132" s="152"/>
      <c r="E132" s="153"/>
      <c r="F132" s="284"/>
      <c r="G132" s="284"/>
      <c r="H132" s="285"/>
      <c r="I132" s="152"/>
      <c r="J132" s="154"/>
      <c r="K132" s="51"/>
      <c r="L132" s="51"/>
      <c r="M132" s="51"/>
      <c r="N132" s="51"/>
      <c r="O132" s="51"/>
      <c r="P132" s="51"/>
      <c r="Q132" s="51"/>
      <c r="R132" s="51"/>
      <c r="S132" s="51"/>
      <c r="T132" s="51"/>
      <c r="U132" s="51"/>
      <c r="V132" s="51"/>
      <c r="W132" s="52"/>
      <c r="X132" s="52"/>
      <c r="Y132" s="53"/>
      <c r="Z132" s="54"/>
      <c r="AA132" s="51"/>
    </row>
    <row r="133" ht="15.0" customHeight="1">
      <c r="A133" s="283"/>
      <c r="B133" s="152"/>
      <c r="C133" s="152"/>
      <c r="D133" s="152"/>
      <c r="E133" s="153"/>
      <c r="F133" s="284"/>
      <c r="G133" s="284"/>
      <c r="H133" s="285"/>
      <c r="I133" s="152"/>
      <c r="J133" s="154"/>
      <c r="K133" s="51"/>
      <c r="L133" s="51"/>
      <c r="M133" s="51"/>
      <c r="N133" s="51"/>
      <c r="O133" s="51"/>
      <c r="P133" s="51"/>
      <c r="Q133" s="51"/>
      <c r="R133" s="51"/>
      <c r="S133" s="51"/>
      <c r="T133" s="51"/>
      <c r="U133" s="51"/>
      <c r="V133" s="51"/>
      <c r="W133" s="52"/>
      <c r="X133" s="52"/>
      <c r="Y133" s="53"/>
      <c r="Z133" s="54"/>
      <c r="AA133" s="51"/>
    </row>
    <row r="134" ht="15.0" customHeight="1">
      <c r="A134" s="283"/>
      <c r="B134" s="152"/>
      <c r="C134" s="152"/>
      <c r="D134" s="152"/>
      <c r="E134" s="153"/>
      <c r="F134" s="284"/>
      <c r="G134" s="284"/>
      <c r="H134" s="285"/>
      <c r="I134" s="152"/>
      <c r="J134" s="154"/>
      <c r="K134" s="51"/>
      <c r="L134" s="51"/>
      <c r="M134" s="51"/>
      <c r="N134" s="51"/>
      <c r="O134" s="51"/>
      <c r="P134" s="51"/>
      <c r="Q134" s="51"/>
      <c r="R134" s="51"/>
      <c r="S134" s="51"/>
      <c r="T134" s="51"/>
      <c r="U134" s="51"/>
      <c r="V134" s="51"/>
      <c r="W134" s="52"/>
      <c r="X134" s="52"/>
      <c r="Y134" s="53"/>
      <c r="Z134" s="54"/>
      <c r="AA134" s="51"/>
    </row>
    <row r="135" ht="15.0" customHeight="1">
      <c r="A135" s="283"/>
      <c r="B135" s="152"/>
      <c r="C135" s="152"/>
      <c r="D135" s="152"/>
      <c r="E135" s="153"/>
      <c r="F135" s="284"/>
      <c r="G135" s="284"/>
      <c r="H135" s="285"/>
      <c r="I135" s="152"/>
      <c r="J135" s="154"/>
      <c r="K135" s="51"/>
      <c r="L135" s="51"/>
      <c r="M135" s="51"/>
      <c r="N135" s="51"/>
      <c r="O135" s="51"/>
      <c r="P135" s="51"/>
      <c r="Q135" s="51"/>
      <c r="R135" s="51"/>
      <c r="S135" s="51"/>
      <c r="T135" s="51"/>
      <c r="U135" s="51"/>
      <c r="V135" s="51"/>
      <c r="W135" s="52"/>
      <c r="X135" s="52"/>
      <c r="Y135" s="53"/>
      <c r="Z135" s="54"/>
      <c r="AA135" s="51"/>
    </row>
    <row r="136" ht="15.0" customHeight="1">
      <c r="A136" s="283"/>
      <c r="B136" s="152"/>
      <c r="C136" s="152"/>
      <c r="D136" s="152"/>
      <c r="E136" s="153"/>
      <c r="F136" s="284"/>
      <c r="G136" s="284"/>
      <c r="H136" s="285"/>
      <c r="I136" s="152"/>
      <c r="J136" s="154"/>
      <c r="K136" s="51"/>
      <c r="L136" s="51"/>
      <c r="M136" s="51"/>
      <c r="N136" s="51"/>
      <c r="O136" s="51"/>
      <c r="P136" s="51"/>
      <c r="Q136" s="51"/>
      <c r="R136" s="51"/>
      <c r="S136" s="51"/>
      <c r="T136" s="51"/>
      <c r="U136" s="51"/>
      <c r="V136" s="51"/>
      <c r="W136" s="52"/>
      <c r="X136" s="52"/>
      <c r="Y136" s="53"/>
      <c r="Z136" s="54"/>
      <c r="AA136" s="51"/>
    </row>
    <row r="137" ht="15.0" customHeight="1">
      <c r="A137" s="283"/>
      <c r="B137" s="152"/>
      <c r="C137" s="152"/>
      <c r="D137" s="152"/>
      <c r="E137" s="153"/>
      <c r="F137" s="284"/>
      <c r="G137" s="284"/>
      <c r="H137" s="285"/>
      <c r="I137" s="152"/>
      <c r="J137" s="154"/>
      <c r="K137" s="51"/>
      <c r="L137" s="51"/>
      <c r="M137" s="51"/>
      <c r="N137" s="51"/>
      <c r="O137" s="51"/>
      <c r="P137" s="51"/>
      <c r="Q137" s="51"/>
      <c r="R137" s="51"/>
      <c r="S137" s="51"/>
      <c r="T137" s="51"/>
      <c r="U137" s="51"/>
      <c r="V137" s="51"/>
      <c r="W137" s="52"/>
      <c r="X137" s="52"/>
      <c r="Y137" s="53"/>
      <c r="Z137" s="54"/>
      <c r="AA137" s="51"/>
    </row>
    <row r="138" ht="15.0" customHeight="1">
      <c r="A138" s="283"/>
      <c r="B138" s="152"/>
      <c r="C138" s="152"/>
      <c r="D138" s="152"/>
      <c r="E138" s="153"/>
      <c r="F138" s="284"/>
      <c r="G138" s="284"/>
      <c r="H138" s="285"/>
      <c r="I138" s="152"/>
      <c r="J138" s="154"/>
      <c r="K138" s="51"/>
      <c r="L138" s="51"/>
      <c r="M138" s="51"/>
      <c r="N138" s="51"/>
      <c r="O138" s="51"/>
      <c r="P138" s="51"/>
      <c r="Q138" s="51"/>
      <c r="R138" s="51"/>
      <c r="S138" s="51"/>
      <c r="T138" s="51"/>
      <c r="U138" s="51"/>
      <c r="V138" s="51"/>
      <c r="W138" s="52"/>
      <c r="X138" s="52"/>
      <c r="Y138" s="53"/>
      <c r="Z138" s="54"/>
      <c r="AA138" s="51"/>
    </row>
    <row r="139" ht="15.0" customHeight="1">
      <c r="A139" s="283"/>
      <c r="B139" s="152"/>
      <c r="C139" s="152"/>
      <c r="D139" s="152"/>
      <c r="E139" s="153"/>
      <c r="F139" s="284"/>
      <c r="G139" s="284"/>
      <c r="H139" s="285"/>
      <c r="I139" s="152"/>
      <c r="J139" s="154"/>
      <c r="K139" s="51"/>
      <c r="L139" s="51"/>
      <c r="M139" s="51"/>
      <c r="N139" s="51"/>
      <c r="O139" s="51"/>
      <c r="P139" s="51"/>
      <c r="Q139" s="51"/>
      <c r="R139" s="51"/>
      <c r="S139" s="51"/>
      <c r="T139" s="51"/>
      <c r="U139" s="51"/>
      <c r="V139" s="51"/>
      <c r="W139" s="52"/>
      <c r="X139" s="52"/>
      <c r="Y139" s="53"/>
      <c r="Z139" s="54"/>
      <c r="AA139" s="51"/>
    </row>
    <row r="140" ht="15.0" customHeight="1">
      <c r="A140" s="283"/>
      <c r="B140" s="152"/>
      <c r="C140" s="152"/>
      <c r="D140" s="152"/>
      <c r="E140" s="153"/>
      <c r="F140" s="284"/>
      <c r="G140" s="284"/>
      <c r="H140" s="285"/>
      <c r="I140" s="152"/>
      <c r="J140" s="154"/>
      <c r="K140" s="51"/>
      <c r="L140" s="51"/>
      <c r="M140" s="51"/>
      <c r="N140" s="51"/>
      <c r="O140" s="51"/>
      <c r="P140" s="51"/>
      <c r="Q140" s="51"/>
      <c r="R140" s="51"/>
      <c r="S140" s="51"/>
      <c r="T140" s="51"/>
      <c r="U140" s="51"/>
      <c r="V140" s="51"/>
      <c r="W140" s="52"/>
      <c r="X140" s="52"/>
      <c r="Y140" s="53"/>
      <c r="Z140" s="54"/>
      <c r="AA140" s="51"/>
    </row>
    <row r="141" ht="15.0" customHeight="1">
      <c r="A141" s="283"/>
      <c r="B141" s="152"/>
      <c r="C141" s="152"/>
      <c r="D141" s="152"/>
      <c r="E141" s="153"/>
      <c r="F141" s="284"/>
      <c r="G141" s="284"/>
      <c r="H141" s="285"/>
      <c r="I141" s="152"/>
      <c r="J141" s="154"/>
      <c r="K141" s="51"/>
      <c r="L141" s="51"/>
      <c r="M141" s="51"/>
      <c r="N141" s="51"/>
      <c r="O141" s="51"/>
      <c r="P141" s="51"/>
      <c r="Q141" s="51"/>
      <c r="R141" s="51"/>
      <c r="S141" s="51"/>
      <c r="T141" s="51"/>
      <c r="U141" s="51"/>
      <c r="V141" s="51"/>
      <c r="W141" s="52"/>
      <c r="X141" s="52"/>
      <c r="Y141" s="53"/>
      <c r="Z141" s="54"/>
      <c r="AA141" s="51"/>
    </row>
    <row r="142" ht="15.0" customHeight="1">
      <c r="A142" s="283"/>
      <c r="B142" s="152"/>
      <c r="C142" s="152"/>
      <c r="D142" s="152"/>
      <c r="E142" s="153"/>
      <c r="F142" s="284"/>
      <c r="G142" s="284"/>
      <c r="H142" s="285"/>
      <c r="I142" s="152"/>
      <c r="J142" s="154"/>
      <c r="K142" s="51"/>
      <c r="L142" s="51"/>
      <c r="M142" s="51"/>
      <c r="N142" s="51"/>
      <c r="O142" s="51"/>
      <c r="P142" s="51"/>
      <c r="Q142" s="51"/>
      <c r="R142" s="51"/>
      <c r="S142" s="51"/>
      <c r="T142" s="51"/>
      <c r="U142" s="51"/>
      <c r="V142" s="51"/>
      <c r="W142" s="52"/>
      <c r="X142" s="52"/>
      <c r="Y142" s="53"/>
      <c r="Z142" s="54"/>
      <c r="AA142" s="51"/>
    </row>
    <row r="143" ht="15.0" customHeight="1">
      <c r="A143" s="283"/>
      <c r="B143" s="152"/>
      <c r="C143" s="152"/>
      <c r="D143" s="152"/>
      <c r="E143" s="153"/>
      <c r="F143" s="284"/>
      <c r="G143" s="284"/>
      <c r="H143" s="285"/>
      <c r="I143" s="152"/>
      <c r="J143" s="154"/>
      <c r="K143" s="51"/>
      <c r="L143" s="51"/>
      <c r="M143" s="51"/>
      <c r="N143" s="51"/>
      <c r="O143" s="51"/>
      <c r="P143" s="51"/>
      <c r="Q143" s="51"/>
      <c r="R143" s="51"/>
      <c r="S143" s="51"/>
      <c r="T143" s="51"/>
      <c r="U143" s="51"/>
      <c r="V143" s="51"/>
      <c r="W143" s="52"/>
      <c r="X143" s="52"/>
      <c r="Y143" s="53"/>
      <c r="Z143" s="54"/>
      <c r="AA143" s="51"/>
    </row>
    <row r="144" ht="15.0" customHeight="1">
      <c r="A144" s="283"/>
      <c r="B144" s="152"/>
      <c r="C144" s="152"/>
      <c r="D144" s="152"/>
      <c r="E144" s="153"/>
      <c r="F144" s="284"/>
      <c r="G144" s="284"/>
      <c r="H144" s="285"/>
      <c r="I144" s="152"/>
      <c r="J144" s="154"/>
      <c r="K144" s="51"/>
      <c r="L144" s="51"/>
      <c r="M144" s="51"/>
      <c r="N144" s="51"/>
      <c r="O144" s="51"/>
      <c r="P144" s="51"/>
      <c r="Q144" s="51"/>
      <c r="R144" s="51"/>
      <c r="S144" s="51"/>
      <c r="T144" s="51"/>
      <c r="U144" s="51"/>
      <c r="V144" s="51"/>
      <c r="W144" s="52"/>
      <c r="X144" s="52"/>
      <c r="Y144" s="53"/>
      <c r="Z144" s="54"/>
      <c r="AA144" s="51"/>
    </row>
    <row r="145" ht="15.0" customHeight="1">
      <c r="A145" s="283"/>
      <c r="B145" s="152"/>
      <c r="C145" s="152"/>
      <c r="D145" s="152"/>
      <c r="E145" s="153"/>
      <c r="F145" s="284"/>
      <c r="G145" s="284"/>
      <c r="H145" s="285"/>
      <c r="I145" s="152"/>
      <c r="J145" s="154"/>
      <c r="K145" s="51"/>
      <c r="L145" s="51"/>
      <c r="M145" s="51"/>
      <c r="N145" s="51"/>
      <c r="O145" s="51"/>
      <c r="P145" s="51"/>
      <c r="Q145" s="51"/>
      <c r="R145" s="51"/>
      <c r="S145" s="51"/>
      <c r="T145" s="51"/>
      <c r="U145" s="51"/>
      <c r="V145" s="51"/>
      <c r="W145" s="52"/>
      <c r="X145" s="52"/>
      <c r="Y145" s="53"/>
      <c r="Z145" s="54"/>
      <c r="AA145" s="51"/>
    </row>
    <row r="146" ht="15.0" customHeight="1">
      <c r="A146" s="283"/>
      <c r="B146" s="152"/>
      <c r="C146" s="152"/>
      <c r="D146" s="152"/>
      <c r="E146" s="153"/>
      <c r="F146" s="284"/>
      <c r="G146" s="284"/>
      <c r="H146" s="285"/>
      <c r="I146" s="152"/>
      <c r="J146" s="154"/>
      <c r="K146" s="51"/>
      <c r="L146" s="51"/>
      <c r="M146" s="51"/>
      <c r="N146" s="51"/>
      <c r="O146" s="51"/>
      <c r="P146" s="51"/>
      <c r="Q146" s="51"/>
      <c r="R146" s="51"/>
      <c r="S146" s="51"/>
      <c r="T146" s="51"/>
      <c r="U146" s="51"/>
      <c r="V146" s="51"/>
      <c r="W146" s="52"/>
      <c r="X146" s="52"/>
      <c r="Y146" s="53"/>
      <c r="Z146" s="54"/>
      <c r="AA146" s="51"/>
    </row>
    <row r="147" ht="15.0" customHeight="1">
      <c r="A147" s="283"/>
      <c r="B147" s="152"/>
      <c r="C147" s="152"/>
      <c r="D147" s="152"/>
      <c r="E147" s="153"/>
      <c r="F147" s="284"/>
      <c r="G147" s="284"/>
      <c r="H147" s="285"/>
      <c r="I147" s="152"/>
      <c r="J147" s="154"/>
      <c r="K147" s="51"/>
      <c r="L147" s="51"/>
      <c r="M147" s="51"/>
      <c r="N147" s="51"/>
      <c r="O147" s="51"/>
      <c r="P147" s="51"/>
      <c r="Q147" s="51"/>
      <c r="R147" s="51"/>
      <c r="S147" s="51"/>
      <c r="T147" s="51"/>
      <c r="U147" s="51"/>
      <c r="V147" s="51"/>
      <c r="W147" s="52"/>
      <c r="X147" s="52"/>
      <c r="Y147" s="53"/>
      <c r="Z147" s="54"/>
      <c r="AA147" s="51"/>
    </row>
    <row r="148" ht="15.0" customHeight="1">
      <c r="A148" s="283"/>
      <c r="B148" s="152"/>
      <c r="C148" s="152"/>
      <c r="D148" s="152"/>
      <c r="E148" s="153"/>
      <c r="F148" s="284"/>
      <c r="G148" s="284"/>
      <c r="H148" s="285"/>
      <c r="I148" s="152"/>
      <c r="J148" s="154"/>
      <c r="K148" s="51"/>
      <c r="L148" s="51"/>
      <c r="M148" s="51"/>
      <c r="N148" s="51"/>
      <c r="O148" s="51"/>
      <c r="P148" s="51"/>
      <c r="Q148" s="51"/>
      <c r="R148" s="51"/>
      <c r="S148" s="51"/>
      <c r="T148" s="51"/>
      <c r="U148" s="51"/>
      <c r="V148" s="51"/>
      <c r="W148" s="52"/>
      <c r="X148" s="52"/>
      <c r="Y148" s="53"/>
      <c r="Z148" s="54"/>
      <c r="AA148" s="51"/>
    </row>
    <row r="149" ht="15.0" customHeight="1">
      <c r="A149" s="283"/>
      <c r="B149" s="152"/>
      <c r="C149" s="152"/>
      <c r="D149" s="152"/>
      <c r="E149" s="153"/>
      <c r="F149" s="284"/>
      <c r="G149" s="284"/>
      <c r="H149" s="285"/>
      <c r="I149" s="152"/>
      <c r="J149" s="154"/>
      <c r="K149" s="51"/>
      <c r="L149" s="51"/>
      <c r="M149" s="51"/>
      <c r="N149" s="51"/>
      <c r="O149" s="51"/>
      <c r="P149" s="51"/>
      <c r="Q149" s="51"/>
      <c r="R149" s="51"/>
      <c r="S149" s="51"/>
      <c r="T149" s="51"/>
      <c r="U149" s="51"/>
      <c r="V149" s="51"/>
      <c r="W149" s="52"/>
      <c r="X149" s="52"/>
      <c r="Y149" s="53"/>
      <c r="Z149" s="54"/>
      <c r="AA149" s="51"/>
    </row>
    <row r="150" ht="15.0" customHeight="1">
      <c r="A150" s="283"/>
      <c r="B150" s="152"/>
      <c r="C150" s="152"/>
      <c r="D150" s="152"/>
      <c r="E150" s="153"/>
      <c r="F150" s="284"/>
      <c r="G150" s="284"/>
      <c r="H150" s="285"/>
      <c r="I150" s="152"/>
      <c r="J150" s="154"/>
      <c r="K150" s="51"/>
      <c r="L150" s="51"/>
      <c r="M150" s="51"/>
      <c r="N150" s="51"/>
      <c r="O150" s="51"/>
      <c r="P150" s="51"/>
      <c r="Q150" s="51"/>
      <c r="R150" s="51"/>
      <c r="S150" s="51"/>
      <c r="T150" s="51"/>
      <c r="U150" s="51"/>
      <c r="V150" s="51"/>
      <c r="W150" s="52"/>
      <c r="X150" s="52"/>
      <c r="Y150" s="53"/>
      <c r="Z150" s="54"/>
      <c r="AA150" s="51"/>
    </row>
    <row r="151" ht="15.0" customHeight="1">
      <c r="A151" s="283"/>
      <c r="B151" s="152"/>
      <c r="C151" s="152"/>
      <c r="D151" s="152"/>
      <c r="E151" s="153"/>
      <c r="F151" s="284"/>
      <c r="G151" s="284"/>
      <c r="H151" s="285"/>
      <c r="I151" s="152"/>
      <c r="J151" s="154"/>
      <c r="K151" s="51"/>
      <c r="L151" s="51"/>
      <c r="M151" s="51"/>
      <c r="N151" s="51"/>
      <c r="O151" s="51"/>
      <c r="P151" s="51"/>
      <c r="Q151" s="51"/>
      <c r="R151" s="51"/>
      <c r="S151" s="51"/>
      <c r="T151" s="51"/>
      <c r="U151" s="51"/>
      <c r="V151" s="51"/>
      <c r="W151" s="52"/>
      <c r="X151" s="52"/>
      <c r="Y151" s="53"/>
      <c r="Z151" s="54"/>
      <c r="AA151" s="51"/>
    </row>
    <row r="152" ht="15.0" customHeight="1">
      <c r="A152" s="283"/>
      <c r="B152" s="152"/>
      <c r="C152" s="152"/>
      <c r="D152" s="152"/>
      <c r="E152" s="153"/>
      <c r="F152" s="284"/>
      <c r="G152" s="284"/>
      <c r="H152" s="285"/>
      <c r="I152" s="152"/>
      <c r="J152" s="154"/>
      <c r="K152" s="51"/>
      <c r="L152" s="51"/>
      <c r="M152" s="51"/>
      <c r="N152" s="51"/>
      <c r="O152" s="51"/>
      <c r="P152" s="51"/>
      <c r="Q152" s="51"/>
      <c r="R152" s="51"/>
      <c r="S152" s="51"/>
      <c r="T152" s="51"/>
      <c r="U152" s="51"/>
      <c r="V152" s="51"/>
      <c r="W152" s="52"/>
      <c r="X152" s="52"/>
      <c r="Y152" s="53"/>
      <c r="Z152" s="54"/>
      <c r="AA152" s="51"/>
    </row>
    <row r="153" ht="15.0" customHeight="1">
      <c r="A153" s="283"/>
      <c r="B153" s="152"/>
      <c r="C153" s="152"/>
      <c r="D153" s="152"/>
      <c r="E153" s="153"/>
      <c r="F153" s="286"/>
      <c r="G153" s="286"/>
      <c r="H153" s="287"/>
      <c r="I153" s="124"/>
      <c r="J153" s="157"/>
      <c r="K153" s="51"/>
      <c r="L153" s="51"/>
      <c r="M153" s="51"/>
      <c r="N153" s="51"/>
      <c r="O153" s="51"/>
      <c r="P153" s="51"/>
      <c r="Q153" s="51"/>
      <c r="R153" s="51"/>
      <c r="S153" s="51"/>
      <c r="T153" s="51"/>
      <c r="U153" s="51"/>
      <c r="V153" s="51"/>
      <c r="W153" s="52"/>
      <c r="X153" s="52"/>
      <c r="Y153" s="53"/>
      <c r="Z153" s="54"/>
      <c r="AA153" s="51"/>
    </row>
    <row r="154" ht="15.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9.5" customHeight="1">
      <c r="A155" s="232" t="s">
        <v>3407</v>
      </c>
      <c r="B155" s="71"/>
      <c r="C155" s="71"/>
      <c r="D155" s="71"/>
      <c r="E155" s="71"/>
      <c r="F155" s="71"/>
      <c r="G155" s="71"/>
      <c r="H155" s="71"/>
      <c r="I155" s="71"/>
      <c r="J155" s="96"/>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9.5" customHeight="1">
      <c r="A156" s="288" t="s">
        <v>3408</v>
      </c>
      <c r="B156" s="152"/>
      <c r="C156" s="153"/>
      <c r="D156" s="165"/>
      <c r="E156" s="153"/>
      <c r="F156" s="183" t="s">
        <v>3409</v>
      </c>
      <c r="G156" s="152"/>
      <c r="H156" s="153"/>
      <c r="I156" s="289"/>
      <c r="J156" s="154"/>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9.5" customHeight="1">
      <c r="A157" s="193" t="s">
        <v>3410</v>
      </c>
      <c r="B157" s="152"/>
      <c r="C157" s="153"/>
      <c r="D157" s="165"/>
      <c r="E157" s="153"/>
      <c r="F157" s="290" t="s">
        <v>3411</v>
      </c>
      <c r="G157" s="152"/>
      <c r="H157" s="153"/>
      <c r="I157" s="165"/>
      <c r="J157" s="154"/>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9.5" customHeight="1">
      <c r="A158" s="291" t="s">
        <v>3412</v>
      </c>
      <c r="B158" s="124"/>
      <c r="C158" s="122"/>
      <c r="D158" s="292"/>
      <c r="E158" s="122"/>
      <c r="F158" s="293" t="s">
        <v>3413</v>
      </c>
      <c r="G158" s="124"/>
      <c r="H158" s="122"/>
      <c r="I158" s="292"/>
      <c r="J158" s="157"/>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75" t="s">
        <v>3324</v>
      </c>
      <c r="B161" s="84"/>
      <c r="C161" s="84"/>
      <c r="D161" s="84"/>
      <c r="E161" s="85"/>
      <c r="F161" s="176"/>
      <c r="G161" s="177" t="str">
        <f>F1</f>
        <v>HMJABRIO</v>
      </c>
      <c r="H161" s="84"/>
      <c r="I161" s="85"/>
      <c r="J161" s="178"/>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294" t="s">
        <v>3414</v>
      </c>
      <c r="B162" s="146"/>
      <c r="C162" s="146"/>
      <c r="D162" s="146"/>
      <c r="E162" s="146"/>
      <c r="F162" s="146"/>
      <c r="G162" s="146"/>
      <c r="H162" s="146"/>
      <c r="I162" s="146"/>
      <c r="J162" s="148"/>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295"/>
      <c r="B163" s="296"/>
      <c r="C163" s="296"/>
      <c r="D163" s="296"/>
      <c r="E163" s="296"/>
      <c r="F163" s="296"/>
      <c r="G163" s="296"/>
      <c r="H163" s="296"/>
      <c r="I163" s="296"/>
      <c r="J163" s="297"/>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49"/>
      <c r="J170" s="119"/>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149"/>
      <c r="J171" s="119"/>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149"/>
      <c r="J172" s="119"/>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149"/>
      <c r="J173" s="119"/>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49"/>
      <c r="J179" s="119"/>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149"/>
      <c r="J180" s="119"/>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149"/>
      <c r="J181" s="119"/>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149"/>
      <c r="J182" s="119"/>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149"/>
      <c r="J183" s="119"/>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149"/>
      <c r="J184" s="119"/>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149"/>
      <c r="J185" s="119"/>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149"/>
      <c r="J186" s="119"/>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149"/>
      <c r="J187" s="119"/>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149"/>
      <c r="J188" s="119"/>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149"/>
      <c r="J189" s="119"/>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149"/>
      <c r="J190" s="119"/>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149"/>
      <c r="J191" s="119"/>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149"/>
      <c r="J192" s="119"/>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149"/>
      <c r="J193" s="119"/>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149"/>
      <c r="J194" s="119"/>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149"/>
      <c r="J195" s="119"/>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149"/>
      <c r="J196" s="119"/>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132"/>
      <c r="B197" s="133"/>
      <c r="C197" s="133"/>
      <c r="D197" s="133"/>
      <c r="E197" s="133"/>
      <c r="F197" s="133"/>
      <c r="G197" s="133"/>
      <c r="H197" s="133"/>
      <c r="I197" s="133"/>
      <c r="J197" s="57"/>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298" t="s">
        <v>3415</v>
      </c>
      <c r="B198" s="47"/>
      <c r="C198" s="47"/>
      <c r="D198" s="47"/>
      <c r="E198" s="47"/>
      <c r="F198" s="47"/>
      <c r="G198" s="47"/>
      <c r="H198" s="47"/>
      <c r="I198" s="47"/>
      <c r="J198" s="91"/>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298" t="s">
        <v>3416</v>
      </c>
      <c r="B199" s="47"/>
      <c r="C199" s="47"/>
      <c r="D199" s="47"/>
      <c r="E199" s="47"/>
      <c r="F199" s="47"/>
      <c r="G199" s="47"/>
      <c r="H199" s="47"/>
      <c r="I199" s="47"/>
      <c r="J199" s="91"/>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299"/>
      <c r="B200" s="300"/>
      <c r="C200" s="300"/>
      <c r="D200" s="300"/>
      <c r="E200" s="300"/>
      <c r="F200" s="300"/>
      <c r="G200" s="300"/>
      <c r="H200" s="300"/>
      <c r="I200" s="300"/>
      <c r="J200" s="301"/>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02"/>
      <c r="B201" s="303"/>
      <c r="C201" s="303"/>
      <c r="D201" s="303"/>
      <c r="E201" s="303"/>
      <c r="F201" s="303"/>
      <c r="G201" s="303"/>
      <c r="H201" s="303"/>
      <c r="I201" s="303"/>
      <c r="J201" s="30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02"/>
      <c r="B202" s="303"/>
      <c r="C202" s="303"/>
      <c r="D202" s="303"/>
      <c r="E202" s="303"/>
      <c r="F202" s="303"/>
      <c r="G202" s="303"/>
      <c r="H202" s="303"/>
      <c r="I202" s="303"/>
      <c r="J202" s="30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02"/>
      <c r="B203" s="303"/>
      <c r="C203" s="303"/>
      <c r="D203" s="303"/>
      <c r="E203" s="303"/>
      <c r="F203" s="303"/>
      <c r="G203" s="303"/>
      <c r="H203" s="303"/>
      <c r="I203" s="303"/>
      <c r="J203" s="30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02"/>
      <c r="B204" s="303"/>
      <c r="C204" s="303"/>
      <c r="D204" s="303"/>
      <c r="E204" s="303"/>
      <c r="F204" s="303"/>
      <c r="G204" s="303"/>
      <c r="H204" s="303"/>
      <c r="I204" s="303"/>
      <c r="J204" s="30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02"/>
      <c r="B205" s="303"/>
      <c r="C205" s="303"/>
      <c r="D205" s="303"/>
      <c r="E205" s="303"/>
      <c r="F205" s="303"/>
      <c r="G205" s="303"/>
      <c r="H205" s="303"/>
      <c r="I205" s="303"/>
      <c r="J205" s="30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05"/>
      <c r="B206" s="306"/>
      <c r="C206" s="306"/>
      <c r="D206" s="306"/>
      <c r="E206" s="306"/>
      <c r="F206" s="306"/>
      <c r="G206" s="306"/>
      <c r="H206" s="306"/>
      <c r="I206" s="306"/>
      <c r="J206" s="307"/>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08" t="s">
        <v>3417</v>
      </c>
      <c r="B207" s="84"/>
      <c r="C207" s="84"/>
      <c r="D207" s="84"/>
      <c r="E207" s="59"/>
      <c r="F207" s="60"/>
      <c r="G207" s="133"/>
      <c r="H207" s="133"/>
      <c r="I207" s="133"/>
      <c r="J207" s="57"/>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09" t="s">
        <v>3418</v>
      </c>
      <c r="B208" s="47"/>
      <c r="C208" s="47"/>
      <c r="D208" s="47"/>
      <c r="E208" s="91"/>
      <c r="F208" s="309" t="str">
        <f>F1</f>
        <v>HMJABRIO</v>
      </c>
      <c r="G208" s="47"/>
      <c r="H208" s="47"/>
      <c r="I208" s="47"/>
      <c r="J208" s="91"/>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10" t="s">
        <v>3419</v>
      </c>
      <c r="B209" s="91"/>
      <c r="C209" s="68"/>
      <c r="D209" s="310" t="s">
        <v>3420</v>
      </c>
      <c r="E209" s="91"/>
      <c r="F209" s="311"/>
      <c r="G209" s="68"/>
      <c r="H209" s="312" t="s">
        <v>3273</v>
      </c>
      <c r="I209" s="313"/>
      <c r="J209" s="68"/>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14" t="s">
        <v>3421</v>
      </c>
      <c r="B210" s="315"/>
      <c r="C210" s="315"/>
      <c r="D210" s="316"/>
      <c r="E210" s="314" t="s">
        <v>3422</v>
      </c>
      <c r="F210" s="315"/>
      <c r="G210" s="315"/>
      <c r="H210" s="315"/>
      <c r="I210" s="315"/>
      <c r="J210" s="316"/>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17" t="s">
        <v>3423</v>
      </c>
      <c r="B211" s="318"/>
      <c r="C211" s="311"/>
      <c r="D211" s="91"/>
      <c r="E211" s="319" t="s">
        <v>3424</v>
      </c>
      <c r="F211" s="47"/>
      <c r="G211" s="47"/>
      <c r="H211" s="91"/>
      <c r="I211" s="320" t="s">
        <v>3425</v>
      </c>
      <c r="J211" s="321" t="s">
        <v>3426</v>
      </c>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17" t="s">
        <v>3427</v>
      </c>
      <c r="B212" s="318"/>
      <c r="C212" s="320" t="s">
        <v>3425</v>
      </c>
      <c r="D212" s="320" t="s">
        <v>3426</v>
      </c>
      <c r="E212" s="322"/>
      <c r="F212" s="47"/>
      <c r="G212" s="47"/>
      <c r="H212" s="91"/>
      <c r="I212" s="323"/>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25"/>
      <c r="B213" s="147"/>
      <c r="C213" s="326"/>
      <c r="D213" s="327"/>
      <c r="E213" s="322"/>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25"/>
      <c r="B214" s="147"/>
      <c r="C214" s="329"/>
      <c r="D214" s="330"/>
      <c r="E214" s="322"/>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25"/>
      <c r="B215" s="147"/>
      <c r="C215" s="329"/>
      <c r="D215" s="330"/>
      <c r="E215" s="322"/>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25"/>
      <c r="B216" s="147"/>
      <c r="C216" s="329"/>
      <c r="D216" s="330"/>
      <c r="E216" s="322"/>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25"/>
      <c r="B217" s="147"/>
      <c r="C217" s="329"/>
      <c r="D217" s="330"/>
      <c r="E217" s="322"/>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25"/>
      <c r="B218" s="147"/>
      <c r="C218" s="329"/>
      <c r="D218" s="330"/>
      <c r="E218" s="322"/>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0"/>
      <c r="E219" s="322"/>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0"/>
      <c r="E220" s="322"/>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0"/>
      <c r="E221" s="322"/>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0"/>
      <c r="E222" s="322"/>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0"/>
      <c r="E223" s="332"/>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29"/>
      <c r="D224" s="330"/>
      <c r="E224" s="332"/>
      <c r="F224" s="47"/>
      <c r="G224" s="47"/>
      <c r="H224" s="91"/>
      <c r="I224" s="328"/>
      <c r="J224" s="324"/>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1"/>
      <c r="B225" s="147"/>
      <c r="C225" s="329"/>
      <c r="D225" s="333"/>
      <c r="E225" s="334" t="str">
        <f t="array" ref="E225">IFERROR(INDEX($W$1:$AA$101,SMALL(IF($Z$1:$Z$101="A fazer",ROW($Z$1:$Z$101)-1),ROW(A15)),5),"")</f>
        <v/>
      </c>
      <c r="F225" s="47"/>
      <c r="G225" s="47"/>
      <c r="H225" s="91"/>
      <c r="I225" s="328"/>
      <c r="J225" s="324"/>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1"/>
      <c r="B226" s="147"/>
      <c r="C226" s="329"/>
      <c r="D226" s="333"/>
      <c r="E226" s="334" t="str">
        <f t="array" ref="E226">IFERROR(INDEX($W$1:$AA$101,SMALL(IF($Z$1:$Z$101="A fazer",ROW($Z$1:$Z$101)-1),ROW(A25)),5),"")</f>
        <v/>
      </c>
      <c r="F226" s="47"/>
      <c r="G226" s="47"/>
      <c r="H226" s="91"/>
      <c r="I226" s="328"/>
      <c r="J226" s="324"/>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1"/>
      <c r="B227" s="147"/>
      <c r="C227" s="329"/>
      <c r="D227" s="333"/>
      <c r="E227" s="334" t="str">
        <f t="array" ref="E227">IFERROR(INDEX($W$1:$AA$101,SMALL(IF($Z$1:$Z$101="A fazer",ROW($Z$1:$Z$101)-1),ROW(A26)),5),"")</f>
        <v/>
      </c>
      <c r="F227" s="47"/>
      <c r="G227" s="47"/>
      <c r="H227" s="91"/>
      <c r="I227" s="328"/>
      <c r="J227" s="324"/>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331"/>
      <c r="B228" s="147"/>
      <c r="C228" s="329"/>
      <c r="D228" s="333"/>
      <c r="E228" s="334" t="str">
        <f t="array" ref="E228">IFERROR(INDEX($W$1:$AA$101,SMALL(IF($Z$1:$Z$101="A fazer",ROW($Z$1:$Z$101)-1),ROW(A27)),5),"")</f>
        <v/>
      </c>
      <c r="F228" s="47"/>
      <c r="G228" s="47"/>
      <c r="H228" s="91"/>
      <c r="I228" s="328"/>
      <c r="J228" s="324"/>
      <c r="K228" s="51"/>
      <c r="L228" s="51"/>
      <c r="M228" s="51"/>
      <c r="N228" s="51"/>
      <c r="O228" s="51"/>
      <c r="P228" s="51"/>
      <c r="Q228" s="51"/>
      <c r="R228" s="51"/>
      <c r="S228" s="51"/>
      <c r="T228" s="51"/>
      <c r="U228" s="51"/>
      <c r="V228" s="51"/>
      <c r="W228" s="52" t="str">
        <f t="array" ref="W228">IFERROR(INDEX(Pendencias!$A$2:$O$209,SMALL(IF(Pendencias!$B$2:$B$209=$F$1,ROW(Pendencias!$B$2:$B$209)-1),ROW(A232)),1),"")</f>
        <v/>
      </c>
      <c r="X228" s="52" t="str">
        <f t="array" ref="X228">IFERROR(INDEX(Pendencias!$A$2:$O$209,SMALL(IF(Pendencias!$B$2:$B$209=$F$1,ROW(Pendencias!$B$2:$B$209)-1),ROW(A232)),3),"")</f>
        <v/>
      </c>
      <c r="Y228" s="53" t="str">
        <f t="array" ref="Y228">IFERROR(INDEX(Pendencias!$A$2:$O$209,SMALL(IF(Pendencias!$B$2:$B$209=$F$1,ROW(Pendencias!$B$2:$B$209)-1),ROW(A232)),4),"")</f>
        <v/>
      </c>
      <c r="Z228" s="54" t="str">
        <f t="array" ref="Z228">IFERROR(INDEX(Pendencias!$A$2:$O$209,SMALL(IF(Pendencias!$B$2:$B$209=$F$1,ROW(Pendencias!$B$2:$B$209)-1),ROW(A232)),7),"")</f>
        <v/>
      </c>
      <c r="AA228" s="51" t="str">
        <f t="array" ref="AA228">IF(IFERROR(INDEX(Pendencias!$A$2:$O$209,SMALL(IF(Pendencias!$B$2:$B$209=$F$1,ROW(Pendencias!$B$2:$B$209)-1),ROW(A232)),9),"")=0,"",IFERROR(INDEX(Pendencias!$A$2:$O$209,SMALL(IF(Pendencias!$B$2:$B$209=$F$1,ROW(Pendencias!$B$2:$B$209)-1),ROW(A232)),9),""))</f>
        <v/>
      </c>
    </row>
    <row r="229" ht="15.75" customHeight="1">
      <c r="A229" s="331"/>
      <c r="B229" s="147"/>
      <c r="C229" s="329"/>
      <c r="D229" s="333"/>
      <c r="E229" s="334" t="str">
        <f t="array" ref="E229">IFERROR(INDEX($W$1:$AA$101,SMALL(IF($Z$1:$Z$101="A fazer",ROW($Z$1:$Z$101)-1),ROW(A28)),5),"")</f>
        <v/>
      </c>
      <c r="F229" s="47"/>
      <c r="G229" s="47"/>
      <c r="H229" s="91"/>
      <c r="I229" s="328"/>
      <c r="J229" s="324"/>
      <c r="K229" s="51"/>
      <c r="L229" s="51"/>
      <c r="M229" s="51"/>
      <c r="N229" s="51"/>
      <c r="O229" s="51"/>
      <c r="P229" s="51"/>
      <c r="Q229" s="51"/>
      <c r="R229" s="51"/>
      <c r="S229" s="51"/>
      <c r="T229" s="51"/>
      <c r="U229" s="51"/>
      <c r="V229" s="51"/>
      <c r="W229" s="52" t="str">
        <f t="array" ref="W229">IFERROR(INDEX(Pendencias!$A$2:$O$209,SMALL(IF(Pendencias!$B$2:$B$209=$F$1,ROW(Pendencias!$B$2:$B$209)-1),ROW(A233)),1),"")</f>
        <v/>
      </c>
      <c r="X229" s="52" t="str">
        <f t="array" ref="X229">IFERROR(INDEX(Pendencias!$A$2:$O$209,SMALL(IF(Pendencias!$B$2:$B$209=$F$1,ROW(Pendencias!$B$2:$B$209)-1),ROW(A233)),3),"")</f>
        <v/>
      </c>
      <c r="Y229" s="53" t="str">
        <f t="array" ref="Y229">IFERROR(INDEX(Pendencias!$A$2:$O$209,SMALL(IF(Pendencias!$B$2:$B$209=$F$1,ROW(Pendencias!$B$2:$B$209)-1),ROW(A233)),4),"")</f>
        <v/>
      </c>
      <c r="Z229" s="54" t="str">
        <f t="array" ref="Z229">IFERROR(INDEX(Pendencias!$A$2:$O$209,SMALL(IF(Pendencias!$B$2:$B$209=$F$1,ROW(Pendencias!$B$2:$B$209)-1),ROW(A233)),7),"")</f>
        <v/>
      </c>
      <c r="AA229" s="51" t="str">
        <f t="array" ref="AA229">IF(IFERROR(INDEX(Pendencias!$A$2:$O$209,SMALL(IF(Pendencias!$B$2:$B$209=$F$1,ROW(Pendencias!$B$2:$B$209)-1),ROW(A233)),9),"")=0,"",IFERROR(INDEX(Pendencias!$A$2:$O$209,SMALL(IF(Pendencias!$B$2:$B$209=$F$1,ROW(Pendencias!$B$2:$B$209)-1),ROW(A233)),9),""))</f>
        <v/>
      </c>
    </row>
    <row r="230" ht="15.75" customHeight="1">
      <c r="A230" s="331"/>
      <c r="B230" s="147"/>
      <c r="C230" s="329"/>
      <c r="D230" s="333"/>
      <c r="E230" s="334" t="str">
        <f t="array" ref="E230">IFERROR(INDEX($W$1:$AA$101,SMALL(IF($Z$1:$Z$101="A fazer",ROW($Z$1:$Z$101)-1),ROW(A29)),5),"")</f>
        <v/>
      </c>
      <c r="F230" s="47"/>
      <c r="G230" s="47"/>
      <c r="H230" s="91"/>
      <c r="I230" s="328"/>
      <c r="J230" s="324"/>
      <c r="K230" s="51"/>
      <c r="L230" s="51"/>
      <c r="M230" s="51"/>
      <c r="N230" s="51"/>
      <c r="O230" s="51"/>
      <c r="P230" s="51"/>
      <c r="Q230" s="51"/>
      <c r="R230" s="51"/>
      <c r="S230" s="51"/>
      <c r="T230" s="51"/>
      <c r="U230" s="51"/>
      <c r="V230" s="51"/>
      <c r="W230" s="52" t="str">
        <f t="array" ref="W230">IFERROR(INDEX(Pendencias!$A$2:$O$209,SMALL(IF(Pendencias!$B$2:$B$209=$F$1,ROW(Pendencias!$B$2:$B$209)-1),ROW(A234)),1),"")</f>
        <v/>
      </c>
      <c r="X230" s="52" t="str">
        <f t="array" ref="X230">IFERROR(INDEX(Pendencias!$A$2:$O$209,SMALL(IF(Pendencias!$B$2:$B$209=$F$1,ROW(Pendencias!$B$2:$B$209)-1),ROW(A234)),3),"")</f>
        <v/>
      </c>
      <c r="Y230" s="53" t="str">
        <f t="array" ref="Y230">IFERROR(INDEX(Pendencias!$A$2:$O$209,SMALL(IF(Pendencias!$B$2:$B$209=$F$1,ROW(Pendencias!$B$2:$B$209)-1),ROW(A234)),4),"")</f>
        <v/>
      </c>
      <c r="Z230" s="54" t="str">
        <f t="array" ref="Z230">IFERROR(INDEX(Pendencias!$A$2:$O$209,SMALL(IF(Pendencias!$B$2:$B$209=$F$1,ROW(Pendencias!$B$2:$B$209)-1),ROW(A234)),7),"")</f>
        <v/>
      </c>
      <c r="AA230" s="51" t="str">
        <f t="array" ref="AA230">IF(IFERROR(INDEX(Pendencias!$A$2:$O$209,SMALL(IF(Pendencias!$B$2:$B$209=$F$1,ROW(Pendencias!$B$2:$B$209)-1),ROW(A234)),9),"")=0,"",IFERROR(INDEX(Pendencias!$A$2:$O$209,SMALL(IF(Pendencias!$B$2:$B$209=$F$1,ROW(Pendencias!$B$2:$B$209)-1),ROW(A234)),9),""))</f>
        <v/>
      </c>
    </row>
    <row r="231" ht="15.75" customHeight="1">
      <c r="A231" s="331"/>
      <c r="B231" s="147"/>
      <c r="C231" s="329"/>
      <c r="D231" s="333"/>
      <c r="E231" s="334" t="str">
        <f t="array" ref="E231">IFERROR(INDEX($W$1:$AA$101,SMALL(IF($Z$1:$Z$101="A fazer",ROW($Z$1:$Z$101)-1),ROW(A30)),5),"")</f>
        <v/>
      </c>
      <c r="F231" s="47"/>
      <c r="G231" s="47"/>
      <c r="H231" s="91"/>
      <c r="I231" s="328"/>
      <c r="J231" s="324"/>
      <c r="K231" s="51"/>
      <c r="L231" s="51"/>
      <c r="M231" s="51"/>
      <c r="N231" s="51"/>
      <c r="O231" s="51"/>
      <c r="P231" s="51"/>
      <c r="Q231" s="51"/>
      <c r="R231" s="51"/>
      <c r="S231" s="51"/>
      <c r="T231" s="51"/>
      <c r="U231" s="51"/>
      <c r="V231" s="51"/>
      <c r="W231" s="52" t="str">
        <f t="array" ref="W231">IFERROR(INDEX(Pendencias!$A$2:$O$209,SMALL(IF(Pendencias!$B$2:$B$209=$F$1,ROW(Pendencias!$B$2:$B$209)-1),ROW(A235)),1),"")</f>
        <v/>
      </c>
      <c r="X231" s="52" t="str">
        <f t="array" ref="X231">IFERROR(INDEX(Pendencias!$A$2:$O$209,SMALL(IF(Pendencias!$B$2:$B$209=$F$1,ROW(Pendencias!$B$2:$B$209)-1),ROW(A235)),3),"")</f>
        <v/>
      </c>
      <c r="Y231" s="53" t="str">
        <f t="array" ref="Y231">IFERROR(INDEX(Pendencias!$A$2:$O$209,SMALL(IF(Pendencias!$B$2:$B$209=$F$1,ROW(Pendencias!$B$2:$B$209)-1),ROW(A235)),4),"")</f>
        <v/>
      </c>
      <c r="Z231" s="54" t="str">
        <f t="array" ref="Z231">IFERROR(INDEX(Pendencias!$A$2:$O$209,SMALL(IF(Pendencias!$B$2:$B$209=$F$1,ROW(Pendencias!$B$2:$B$209)-1),ROW(A235)),7),"")</f>
        <v/>
      </c>
      <c r="AA231" s="51" t="str">
        <f t="array" ref="AA231">IF(IFERROR(INDEX(Pendencias!$A$2:$O$209,SMALL(IF(Pendencias!$B$2:$B$209=$F$1,ROW(Pendencias!$B$2:$B$209)-1),ROW(A235)),9),"")=0,"",IFERROR(INDEX(Pendencias!$A$2:$O$209,SMALL(IF(Pendencias!$B$2:$B$209=$F$1,ROW(Pendencias!$B$2:$B$209)-1),ROW(A235)),9),""))</f>
        <v/>
      </c>
    </row>
    <row r="232" ht="15.75" customHeight="1">
      <c r="A232" s="331"/>
      <c r="B232" s="147"/>
      <c r="C232" s="329"/>
      <c r="D232" s="333"/>
      <c r="E232" s="334" t="str">
        <f t="array" ref="E232">IFERROR(INDEX($W$1:$AA$101,SMALL(IF($Z$1:$Z$101="A fazer",ROW($Z$1:$Z$101)-1),ROW(A31)),5),"")</f>
        <v/>
      </c>
      <c r="F232" s="47"/>
      <c r="G232" s="47"/>
      <c r="H232" s="91"/>
      <c r="I232" s="328"/>
      <c r="J232" s="324"/>
      <c r="K232" s="51"/>
      <c r="L232" s="51"/>
      <c r="M232" s="51"/>
      <c r="N232" s="51"/>
      <c r="O232" s="51"/>
      <c r="P232" s="51"/>
      <c r="Q232" s="51"/>
      <c r="R232" s="51"/>
      <c r="S232" s="51"/>
      <c r="T232" s="51"/>
      <c r="U232" s="51"/>
      <c r="V232" s="51"/>
      <c r="W232" s="52" t="str">
        <f t="array" ref="W232">IFERROR(INDEX(Pendencias!$A$2:$O$209,SMALL(IF(Pendencias!$B$2:$B$209=$F$1,ROW(Pendencias!$B$2:$B$209)-1),ROW(A236)),1),"")</f>
        <v/>
      </c>
      <c r="X232" s="52" t="str">
        <f t="array" ref="X232">IFERROR(INDEX(Pendencias!$A$2:$O$209,SMALL(IF(Pendencias!$B$2:$B$209=$F$1,ROW(Pendencias!$B$2:$B$209)-1),ROW(A236)),3),"")</f>
        <v/>
      </c>
      <c r="Y232" s="53" t="str">
        <f t="array" ref="Y232">IFERROR(INDEX(Pendencias!$A$2:$O$209,SMALL(IF(Pendencias!$B$2:$B$209=$F$1,ROW(Pendencias!$B$2:$B$209)-1),ROW(A236)),4),"")</f>
        <v/>
      </c>
      <c r="Z232" s="54" t="str">
        <f t="array" ref="Z232">IFERROR(INDEX(Pendencias!$A$2:$O$209,SMALL(IF(Pendencias!$B$2:$B$209=$F$1,ROW(Pendencias!$B$2:$B$209)-1),ROW(A236)),7),"")</f>
        <v/>
      </c>
      <c r="AA232" s="51" t="str">
        <f t="array" ref="AA232">IF(IFERROR(INDEX(Pendencias!$A$2:$O$209,SMALL(IF(Pendencias!$B$2:$B$209=$F$1,ROW(Pendencias!$B$2:$B$209)-1),ROW(A236)),9),"")=0,"",IFERROR(INDEX(Pendencias!$A$2:$O$209,SMALL(IF(Pendencias!$B$2:$B$209=$F$1,ROW(Pendencias!$B$2:$B$209)-1),ROW(A236)),9),""))</f>
        <v/>
      </c>
    </row>
    <row r="233" ht="15.75" customHeight="1">
      <c r="A233" s="331"/>
      <c r="B233" s="147"/>
      <c r="C233" s="329"/>
      <c r="D233" s="333"/>
      <c r="E233" s="334" t="str">
        <f t="array" ref="E233">IFERROR(INDEX($W$1:$AA$101,SMALL(IF($Z$1:$Z$101="A fazer",ROW($Z$1:$Z$101)-1),ROW(A32)),5),"")</f>
        <v/>
      </c>
      <c r="F233" s="47"/>
      <c r="G233" s="47"/>
      <c r="H233" s="91"/>
      <c r="I233" s="328"/>
      <c r="J233" s="324"/>
      <c r="K233" s="51"/>
      <c r="L233" s="51"/>
      <c r="M233" s="51"/>
      <c r="N233" s="51"/>
      <c r="O233" s="51"/>
      <c r="P233" s="51"/>
      <c r="Q233" s="51"/>
      <c r="R233" s="51"/>
      <c r="S233" s="51"/>
      <c r="T233" s="51"/>
      <c r="U233" s="51"/>
      <c r="V233" s="51"/>
      <c r="W233" s="52" t="str">
        <f t="array" ref="W233">IFERROR(INDEX(Pendencias!$A$2:$O$209,SMALL(IF(Pendencias!$B$2:$B$209=$F$1,ROW(Pendencias!$B$2:$B$209)-1),ROW(A237)),1),"")</f>
        <v/>
      </c>
      <c r="X233" s="52" t="str">
        <f t="array" ref="X233">IFERROR(INDEX(Pendencias!$A$2:$O$209,SMALL(IF(Pendencias!$B$2:$B$209=$F$1,ROW(Pendencias!$B$2:$B$209)-1),ROW(A237)),3),"")</f>
        <v/>
      </c>
      <c r="Y233" s="53" t="str">
        <f t="array" ref="Y233">IFERROR(INDEX(Pendencias!$A$2:$O$209,SMALL(IF(Pendencias!$B$2:$B$209=$F$1,ROW(Pendencias!$B$2:$B$209)-1),ROW(A237)),4),"")</f>
        <v/>
      </c>
      <c r="Z233" s="54" t="str">
        <f t="array" ref="Z233">IFERROR(INDEX(Pendencias!$A$2:$O$209,SMALL(IF(Pendencias!$B$2:$B$209=$F$1,ROW(Pendencias!$B$2:$B$209)-1),ROW(A237)),7),"")</f>
        <v/>
      </c>
      <c r="AA233" s="51" t="str">
        <f t="array" ref="AA233">IF(IFERROR(INDEX(Pendencias!$A$2:$O$209,SMALL(IF(Pendencias!$B$2:$B$209=$F$1,ROW(Pendencias!$B$2:$B$209)-1),ROW(A237)),9),"")=0,"",IFERROR(INDEX(Pendencias!$A$2:$O$209,SMALL(IF(Pendencias!$B$2:$B$209=$F$1,ROW(Pendencias!$B$2:$B$209)-1),ROW(A237)),9),""))</f>
        <v/>
      </c>
    </row>
    <row r="234" ht="15.75" customHeight="1">
      <c r="A234" s="331"/>
      <c r="B234" s="147"/>
      <c r="C234" s="329"/>
      <c r="D234" s="333"/>
      <c r="E234" s="334" t="str">
        <f t="array" ref="E234">IFERROR(INDEX($W$1:$AA$101,SMALL(IF($Z$1:$Z$101="A fazer",ROW($Z$1:$Z$101)-1),ROW(A33)),5),"")</f>
        <v/>
      </c>
      <c r="F234" s="47"/>
      <c r="G234" s="47"/>
      <c r="H234" s="91"/>
      <c r="I234" s="328"/>
      <c r="J234" s="324"/>
      <c r="K234" s="51"/>
      <c r="L234" s="51"/>
      <c r="M234" s="51"/>
      <c r="N234" s="51"/>
      <c r="O234" s="51"/>
      <c r="P234" s="51"/>
      <c r="Q234" s="51"/>
      <c r="R234" s="51"/>
      <c r="S234" s="51"/>
      <c r="T234" s="51"/>
      <c r="U234" s="51"/>
      <c r="V234" s="51"/>
      <c r="W234" s="52" t="str">
        <f t="array" ref="W234">IFERROR(INDEX(Pendencias!$A$2:$O$209,SMALL(IF(Pendencias!$B$2:$B$209=$F$1,ROW(Pendencias!$B$2:$B$209)-1),ROW(A238)),1),"")</f>
        <v/>
      </c>
      <c r="X234" s="52" t="str">
        <f t="array" ref="X234">IFERROR(INDEX(Pendencias!$A$2:$O$209,SMALL(IF(Pendencias!$B$2:$B$209=$F$1,ROW(Pendencias!$B$2:$B$209)-1),ROW(A238)),3),"")</f>
        <v/>
      </c>
      <c r="Y234" s="53" t="str">
        <f t="array" ref="Y234">IFERROR(INDEX(Pendencias!$A$2:$O$209,SMALL(IF(Pendencias!$B$2:$B$209=$F$1,ROW(Pendencias!$B$2:$B$209)-1),ROW(A238)),4),"")</f>
        <v/>
      </c>
      <c r="Z234" s="54" t="str">
        <f t="array" ref="Z234">IFERROR(INDEX(Pendencias!$A$2:$O$209,SMALL(IF(Pendencias!$B$2:$B$209=$F$1,ROW(Pendencias!$B$2:$B$209)-1),ROW(A238)),7),"")</f>
        <v/>
      </c>
      <c r="AA234" s="51" t="str">
        <f t="array" ref="AA234">IF(IFERROR(INDEX(Pendencias!$A$2:$O$209,SMALL(IF(Pendencias!$B$2:$B$209=$F$1,ROW(Pendencias!$B$2:$B$209)-1),ROW(A238)),9),"")=0,"",IFERROR(INDEX(Pendencias!$A$2:$O$209,SMALL(IF(Pendencias!$B$2:$B$209=$F$1,ROW(Pendencias!$B$2:$B$209)-1),ROW(A238)),9),""))</f>
        <v/>
      </c>
    </row>
    <row r="235" ht="15.75" customHeight="1">
      <c r="A235" s="331"/>
      <c r="B235" s="147"/>
      <c r="C235" s="329"/>
      <c r="D235" s="333"/>
      <c r="E235" s="334"/>
      <c r="F235" s="47"/>
      <c r="G235" s="47"/>
      <c r="H235" s="91"/>
      <c r="I235" s="328"/>
      <c r="J235" s="324"/>
      <c r="K235" s="51"/>
      <c r="L235" s="51"/>
      <c r="M235" s="51"/>
      <c r="N235" s="51"/>
      <c r="O235" s="51"/>
      <c r="P235" s="51"/>
      <c r="Q235" s="51"/>
      <c r="R235" s="51"/>
      <c r="S235" s="51"/>
      <c r="T235" s="51"/>
      <c r="U235" s="51"/>
      <c r="V235" s="51"/>
      <c r="W235" s="52" t="str">
        <f t="array" ref="W235">IFERROR(INDEX(Pendencias!$A$2:$O$209,SMALL(IF(Pendencias!$B$2:$B$209=$F$1,ROW(Pendencias!$B$2:$B$209)-1),ROW(A239)),1),"")</f>
        <v/>
      </c>
      <c r="X235" s="52" t="str">
        <f t="array" ref="X235">IFERROR(INDEX(Pendencias!$A$2:$O$209,SMALL(IF(Pendencias!$B$2:$B$209=$F$1,ROW(Pendencias!$B$2:$B$209)-1),ROW(A239)),3),"")</f>
        <v/>
      </c>
      <c r="Y235" s="53" t="str">
        <f t="array" ref="Y235">IFERROR(INDEX(Pendencias!$A$2:$O$209,SMALL(IF(Pendencias!$B$2:$B$209=$F$1,ROW(Pendencias!$B$2:$B$209)-1),ROW(A239)),4),"")</f>
        <v/>
      </c>
      <c r="Z235" s="54" t="str">
        <f t="array" ref="Z235">IFERROR(INDEX(Pendencias!$A$2:$O$209,SMALL(IF(Pendencias!$B$2:$B$209=$F$1,ROW(Pendencias!$B$2:$B$209)-1),ROW(A239)),7),"")</f>
        <v/>
      </c>
      <c r="AA235" s="51" t="str">
        <f t="array" ref="AA235">IF(IFERROR(INDEX(Pendencias!$A$2:$O$209,SMALL(IF(Pendencias!$B$2:$B$209=$F$1,ROW(Pendencias!$B$2:$B$209)-1),ROW(A239)),9),"")=0,"",IFERROR(INDEX(Pendencias!$A$2:$O$209,SMALL(IF(Pendencias!$B$2:$B$209=$F$1,ROW(Pendencias!$B$2:$B$209)-1),ROW(A239)),9),""))</f>
        <v/>
      </c>
    </row>
    <row r="236" ht="15.75" customHeight="1">
      <c r="A236" s="331"/>
      <c r="B236" s="147"/>
      <c r="C236" s="329"/>
      <c r="D236" s="333"/>
      <c r="E236" s="334"/>
      <c r="F236" s="47"/>
      <c r="G236" s="47"/>
      <c r="H236" s="91"/>
      <c r="I236" s="328"/>
      <c r="J236" s="324"/>
      <c r="K236" s="51"/>
      <c r="L236" s="51"/>
      <c r="M236" s="51"/>
      <c r="N236" s="51"/>
      <c r="O236" s="51"/>
      <c r="P236" s="51"/>
      <c r="Q236" s="51"/>
      <c r="R236" s="51"/>
      <c r="S236" s="51"/>
      <c r="T236" s="51"/>
      <c r="U236" s="51"/>
      <c r="V236" s="51"/>
      <c r="W236" s="52" t="str">
        <f t="array" ref="W236">IFERROR(INDEX(Pendencias!$A$2:$O$209,SMALL(IF(Pendencias!$B$2:$B$209=$F$1,ROW(Pendencias!$B$2:$B$209)-1),ROW(A240)),1),"")</f>
        <v/>
      </c>
      <c r="X236" s="52" t="str">
        <f t="array" ref="X236">IFERROR(INDEX(Pendencias!$A$2:$O$209,SMALL(IF(Pendencias!$B$2:$B$209=$F$1,ROW(Pendencias!$B$2:$B$209)-1),ROW(A240)),3),"")</f>
        <v/>
      </c>
      <c r="Y236" s="53" t="str">
        <f t="array" ref="Y236">IFERROR(INDEX(Pendencias!$A$2:$O$209,SMALL(IF(Pendencias!$B$2:$B$209=$F$1,ROW(Pendencias!$B$2:$B$209)-1),ROW(A240)),4),"")</f>
        <v/>
      </c>
      <c r="Z236" s="54" t="str">
        <f t="array" ref="Z236">IFERROR(INDEX(Pendencias!$A$2:$O$209,SMALL(IF(Pendencias!$B$2:$B$209=$F$1,ROW(Pendencias!$B$2:$B$209)-1),ROW(A240)),7),"")</f>
        <v/>
      </c>
      <c r="AA236" s="51" t="str">
        <f t="array" ref="AA236">IF(IFERROR(INDEX(Pendencias!$A$2:$O$209,SMALL(IF(Pendencias!$B$2:$B$209=$F$1,ROW(Pendencias!$B$2:$B$209)-1),ROW(A240)),9),"")=0,"",IFERROR(INDEX(Pendencias!$A$2:$O$209,SMALL(IF(Pendencias!$B$2:$B$209=$F$1,ROW(Pendencias!$B$2:$B$209)-1),ROW(A240)),9),""))</f>
        <v/>
      </c>
    </row>
    <row r="237" ht="15.75" customHeight="1">
      <c r="A237" s="331"/>
      <c r="B237" s="147"/>
      <c r="C237" s="329"/>
      <c r="D237" s="333"/>
      <c r="E237" s="334"/>
      <c r="F237" s="47"/>
      <c r="G237" s="47"/>
      <c r="H237" s="91"/>
      <c r="I237" s="328"/>
      <c r="J237" s="324"/>
      <c r="K237" s="51"/>
      <c r="L237" s="51"/>
      <c r="M237" s="51"/>
      <c r="N237" s="51"/>
      <c r="O237" s="51"/>
      <c r="P237" s="51"/>
      <c r="Q237" s="51"/>
      <c r="R237" s="51"/>
      <c r="S237" s="51"/>
      <c r="T237" s="51"/>
      <c r="U237" s="51"/>
      <c r="V237" s="51"/>
      <c r="W237" s="52" t="str">
        <f t="array" ref="W237">IFERROR(INDEX(Pendencias!$A$2:$O$209,SMALL(IF(Pendencias!$B$2:$B$209=$F$1,ROW(Pendencias!$B$2:$B$209)-1),ROW(A241)),1),"")</f>
        <v/>
      </c>
      <c r="X237" s="52" t="str">
        <f t="array" ref="X237">IFERROR(INDEX(Pendencias!$A$2:$O$209,SMALL(IF(Pendencias!$B$2:$B$209=$F$1,ROW(Pendencias!$B$2:$B$209)-1),ROW(A241)),3),"")</f>
        <v/>
      </c>
      <c r="Y237" s="53" t="str">
        <f t="array" ref="Y237">IFERROR(INDEX(Pendencias!$A$2:$O$209,SMALL(IF(Pendencias!$B$2:$B$209=$F$1,ROW(Pendencias!$B$2:$B$209)-1),ROW(A241)),4),"")</f>
        <v/>
      </c>
      <c r="Z237" s="54" t="str">
        <f t="array" ref="Z237">IFERROR(INDEX(Pendencias!$A$2:$O$209,SMALL(IF(Pendencias!$B$2:$B$209=$F$1,ROW(Pendencias!$B$2:$B$209)-1),ROW(A241)),7),"")</f>
        <v/>
      </c>
      <c r="AA237" s="51" t="str">
        <f t="array" ref="AA237">IF(IFERROR(INDEX(Pendencias!$A$2:$O$209,SMALL(IF(Pendencias!$B$2:$B$209=$F$1,ROW(Pendencias!$B$2:$B$209)-1),ROW(A241)),9),"")=0,"",IFERROR(INDEX(Pendencias!$A$2:$O$209,SMALL(IF(Pendencias!$B$2:$B$209=$F$1,ROW(Pendencias!$B$2:$B$209)-1),ROW(A241)),9),""))</f>
        <v/>
      </c>
    </row>
    <row r="238" ht="15.75" customHeight="1">
      <c r="A238" s="331"/>
      <c r="B238" s="147"/>
      <c r="C238" s="329"/>
      <c r="D238" s="333"/>
      <c r="E238" s="334"/>
      <c r="F238" s="47"/>
      <c r="G238" s="47"/>
      <c r="H238" s="91"/>
      <c r="I238" s="328"/>
      <c r="J238" s="324"/>
      <c r="K238" s="51"/>
      <c r="L238" s="51"/>
      <c r="M238" s="51"/>
      <c r="N238" s="51"/>
      <c r="O238" s="51"/>
      <c r="P238" s="51"/>
      <c r="Q238" s="51"/>
      <c r="R238" s="51"/>
      <c r="S238" s="51"/>
      <c r="T238" s="51"/>
      <c r="U238" s="51"/>
      <c r="V238" s="51"/>
      <c r="W238" s="52" t="str">
        <f t="array" ref="W238">IFERROR(INDEX(Pendencias!$A$2:$O$209,SMALL(IF(Pendencias!$B$2:$B$209=$F$1,ROW(Pendencias!$B$2:$B$209)-1),ROW(A242)),1),"")</f>
        <v/>
      </c>
      <c r="X238" s="52" t="str">
        <f t="array" ref="X238">IFERROR(INDEX(Pendencias!$A$2:$O$209,SMALL(IF(Pendencias!$B$2:$B$209=$F$1,ROW(Pendencias!$B$2:$B$209)-1),ROW(A242)),3),"")</f>
        <v/>
      </c>
      <c r="Y238" s="53" t="str">
        <f t="array" ref="Y238">IFERROR(INDEX(Pendencias!$A$2:$O$209,SMALL(IF(Pendencias!$B$2:$B$209=$F$1,ROW(Pendencias!$B$2:$B$209)-1),ROW(A242)),4),"")</f>
        <v/>
      </c>
      <c r="Z238" s="54" t="str">
        <f t="array" ref="Z238">IFERROR(INDEX(Pendencias!$A$2:$O$209,SMALL(IF(Pendencias!$B$2:$B$209=$F$1,ROW(Pendencias!$B$2:$B$209)-1),ROW(A242)),7),"")</f>
        <v/>
      </c>
      <c r="AA238" s="51" t="str">
        <f t="array" ref="AA238">IF(IFERROR(INDEX(Pendencias!$A$2:$O$209,SMALL(IF(Pendencias!$B$2:$B$209=$F$1,ROW(Pendencias!$B$2:$B$209)-1),ROW(A242)),9),"")=0,"",IFERROR(INDEX(Pendencias!$A$2:$O$209,SMALL(IF(Pendencias!$B$2:$B$209=$F$1,ROW(Pendencias!$B$2:$B$209)-1),ROW(A242)),9),""))</f>
        <v/>
      </c>
    </row>
    <row r="239" ht="15.75" customHeight="1">
      <c r="A239" s="331"/>
      <c r="B239" s="147"/>
      <c r="C239" s="329"/>
      <c r="D239" s="333"/>
      <c r="E239" s="334"/>
      <c r="F239" s="47"/>
      <c r="G239" s="47"/>
      <c r="H239" s="91"/>
      <c r="I239" s="328"/>
      <c r="J239" s="324"/>
      <c r="K239" s="51"/>
      <c r="L239" s="51"/>
      <c r="M239" s="51"/>
      <c r="N239" s="51"/>
      <c r="O239" s="51"/>
      <c r="P239" s="51"/>
      <c r="Q239" s="51"/>
      <c r="R239" s="51"/>
      <c r="S239" s="51"/>
      <c r="T239" s="51"/>
      <c r="U239" s="51"/>
      <c r="V239" s="51"/>
      <c r="W239" s="52" t="str">
        <f t="array" ref="W239">IFERROR(INDEX(Pendencias!$A$2:$O$209,SMALL(IF(Pendencias!$B$2:$B$209=$F$1,ROW(Pendencias!$B$2:$B$209)-1),ROW(A243)),1),"")</f>
        <v/>
      </c>
      <c r="X239" s="52" t="str">
        <f t="array" ref="X239">IFERROR(INDEX(Pendencias!$A$2:$O$209,SMALL(IF(Pendencias!$B$2:$B$209=$F$1,ROW(Pendencias!$B$2:$B$209)-1),ROW(A243)),3),"")</f>
        <v/>
      </c>
      <c r="Y239" s="53" t="str">
        <f t="array" ref="Y239">IFERROR(INDEX(Pendencias!$A$2:$O$209,SMALL(IF(Pendencias!$B$2:$B$209=$F$1,ROW(Pendencias!$B$2:$B$209)-1),ROW(A243)),4),"")</f>
        <v/>
      </c>
      <c r="Z239" s="54" t="str">
        <f t="array" ref="Z239">IFERROR(INDEX(Pendencias!$A$2:$O$209,SMALL(IF(Pendencias!$B$2:$B$209=$F$1,ROW(Pendencias!$B$2:$B$209)-1),ROW(A243)),7),"")</f>
        <v/>
      </c>
      <c r="AA239" s="51" t="str">
        <f t="array" ref="AA239">IF(IFERROR(INDEX(Pendencias!$A$2:$O$209,SMALL(IF(Pendencias!$B$2:$B$209=$F$1,ROW(Pendencias!$B$2:$B$209)-1),ROW(A243)),9),"")=0,"",IFERROR(INDEX(Pendencias!$A$2:$O$209,SMALL(IF(Pendencias!$B$2:$B$209=$F$1,ROW(Pendencias!$B$2:$B$209)-1),ROW(A243)),9),""))</f>
        <v/>
      </c>
    </row>
    <row r="240" ht="15.75" customHeight="1">
      <c r="A240" s="331"/>
      <c r="B240" s="147"/>
      <c r="C240" s="329"/>
      <c r="D240" s="333"/>
      <c r="E240" s="334"/>
      <c r="F240" s="47"/>
      <c r="G240" s="47"/>
      <c r="H240" s="91"/>
      <c r="I240" s="328"/>
      <c r="J240" s="324"/>
      <c r="K240" s="51"/>
      <c r="L240" s="51"/>
      <c r="M240" s="51"/>
      <c r="N240" s="51"/>
      <c r="O240" s="51"/>
      <c r="P240" s="51"/>
      <c r="Q240" s="51"/>
      <c r="R240" s="51"/>
      <c r="S240" s="51"/>
      <c r="T240" s="51"/>
      <c r="U240" s="51"/>
      <c r="V240" s="51"/>
      <c r="W240" s="52" t="str">
        <f t="array" ref="W240">IFERROR(INDEX(Pendencias!$A$2:$O$209,SMALL(IF(Pendencias!$B$2:$B$209=$F$1,ROW(Pendencias!$B$2:$B$209)-1),ROW(A244)),1),"")</f>
        <v/>
      </c>
      <c r="X240" s="52" t="str">
        <f t="array" ref="X240">IFERROR(INDEX(Pendencias!$A$2:$O$209,SMALL(IF(Pendencias!$B$2:$B$209=$F$1,ROW(Pendencias!$B$2:$B$209)-1),ROW(A244)),3),"")</f>
        <v/>
      </c>
      <c r="Y240" s="53" t="str">
        <f t="array" ref="Y240">IFERROR(INDEX(Pendencias!$A$2:$O$209,SMALL(IF(Pendencias!$B$2:$B$209=$F$1,ROW(Pendencias!$B$2:$B$209)-1),ROW(A244)),4),"")</f>
        <v/>
      </c>
      <c r="Z240" s="54" t="str">
        <f t="array" ref="Z240">IFERROR(INDEX(Pendencias!$A$2:$O$209,SMALL(IF(Pendencias!$B$2:$B$209=$F$1,ROW(Pendencias!$B$2:$B$209)-1),ROW(A244)),7),"")</f>
        <v/>
      </c>
      <c r="AA240" s="51" t="str">
        <f t="array" ref="AA240">IF(IFERROR(INDEX(Pendencias!$A$2:$O$209,SMALL(IF(Pendencias!$B$2:$B$209=$F$1,ROW(Pendencias!$B$2:$B$209)-1),ROW(A244)),9),"")=0,"",IFERROR(INDEX(Pendencias!$A$2:$O$209,SMALL(IF(Pendencias!$B$2:$B$209=$F$1,ROW(Pendencias!$B$2:$B$209)-1),ROW(A244)),9),""))</f>
        <v/>
      </c>
    </row>
    <row r="241" ht="15.75" customHeight="1">
      <c r="A241" s="331"/>
      <c r="B241" s="147"/>
      <c r="C241" s="329"/>
      <c r="D241" s="333"/>
      <c r="E241" s="334"/>
      <c r="F241" s="47"/>
      <c r="G241" s="47"/>
      <c r="H241" s="91"/>
      <c r="I241" s="328"/>
      <c r="J241" s="324"/>
      <c r="K241" s="51"/>
      <c r="L241" s="51"/>
      <c r="M241" s="51"/>
      <c r="N241" s="51"/>
      <c r="O241" s="51"/>
      <c r="P241" s="51"/>
      <c r="Q241" s="51"/>
      <c r="R241" s="51"/>
      <c r="S241" s="51"/>
      <c r="T241" s="51"/>
      <c r="U241" s="51"/>
      <c r="V241" s="51"/>
      <c r="W241" s="52" t="str">
        <f t="array" ref="W241">IFERROR(INDEX(Pendencias!$A$2:$O$209,SMALL(IF(Pendencias!$B$2:$B$209=$F$1,ROW(Pendencias!$B$2:$B$209)-1),ROW(A245)),1),"")</f>
        <v/>
      </c>
      <c r="X241" s="52" t="str">
        <f t="array" ref="X241">IFERROR(INDEX(Pendencias!$A$2:$O$209,SMALL(IF(Pendencias!$B$2:$B$209=$F$1,ROW(Pendencias!$B$2:$B$209)-1),ROW(A245)),3),"")</f>
        <v/>
      </c>
      <c r="Y241" s="53" t="str">
        <f t="array" ref="Y241">IFERROR(INDEX(Pendencias!$A$2:$O$209,SMALL(IF(Pendencias!$B$2:$B$209=$F$1,ROW(Pendencias!$B$2:$B$209)-1),ROW(A245)),4),"")</f>
        <v/>
      </c>
      <c r="Z241" s="54" t="str">
        <f t="array" ref="Z241">IFERROR(INDEX(Pendencias!$A$2:$O$209,SMALL(IF(Pendencias!$B$2:$B$209=$F$1,ROW(Pendencias!$B$2:$B$209)-1),ROW(A245)),7),"")</f>
        <v/>
      </c>
      <c r="AA241" s="51" t="str">
        <f t="array" ref="AA241">IF(IFERROR(INDEX(Pendencias!$A$2:$O$209,SMALL(IF(Pendencias!$B$2:$B$209=$F$1,ROW(Pendencias!$B$2:$B$209)-1),ROW(A245)),9),"")=0,"",IFERROR(INDEX(Pendencias!$A$2:$O$209,SMALL(IF(Pendencias!$B$2:$B$209=$F$1,ROW(Pendencias!$B$2:$B$209)-1),ROW(A245)),9),""))</f>
        <v/>
      </c>
    </row>
    <row r="242" ht="15.75" customHeight="1">
      <c r="A242" s="331"/>
      <c r="B242" s="147"/>
      <c r="C242" s="329"/>
      <c r="D242" s="333"/>
      <c r="E242" s="334"/>
      <c r="F242" s="47"/>
      <c r="G242" s="47"/>
      <c r="H242" s="91"/>
      <c r="I242" s="328"/>
      <c r="J242" s="324"/>
      <c r="K242" s="51"/>
      <c r="L242" s="51"/>
      <c r="M242" s="51"/>
      <c r="N242" s="51"/>
      <c r="O242" s="51"/>
      <c r="P242" s="51"/>
      <c r="Q242" s="51"/>
      <c r="R242" s="51"/>
      <c r="S242" s="51"/>
      <c r="T242" s="51"/>
      <c r="U242" s="51"/>
      <c r="V242" s="51"/>
      <c r="W242" s="52" t="str">
        <f t="array" ref="W242">IFERROR(INDEX(Pendencias!$A$2:$O$209,SMALL(IF(Pendencias!$B$2:$B$209=$F$1,ROW(Pendencias!$B$2:$B$209)-1),ROW(A246)),1),"")</f>
        <v/>
      </c>
      <c r="X242" s="52" t="str">
        <f t="array" ref="X242">IFERROR(INDEX(Pendencias!$A$2:$O$209,SMALL(IF(Pendencias!$B$2:$B$209=$F$1,ROW(Pendencias!$B$2:$B$209)-1),ROW(A246)),3),"")</f>
        <v/>
      </c>
      <c r="Y242" s="53" t="str">
        <f t="array" ref="Y242">IFERROR(INDEX(Pendencias!$A$2:$O$209,SMALL(IF(Pendencias!$B$2:$B$209=$F$1,ROW(Pendencias!$B$2:$B$209)-1),ROW(A246)),4),"")</f>
        <v/>
      </c>
      <c r="Z242" s="54" t="str">
        <f t="array" ref="Z242">IFERROR(INDEX(Pendencias!$A$2:$O$209,SMALL(IF(Pendencias!$B$2:$B$209=$F$1,ROW(Pendencias!$B$2:$B$209)-1),ROW(A246)),7),"")</f>
        <v/>
      </c>
      <c r="AA242" s="51" t="str">
        <f t="array" ref="AA242">IF(IFERROR(INDEX(Pendencias!$A$2:$O$209,SMALL(IF(Pendencias!$B$2:$B$209=$F$1,ROW(Pendencias!$B$2:$B$209)-1),ROW(A246)),9),"")=0,"",IFERROR(INDEX(Pendencias!$A$2:$O$209,SMALL(IF(Pendencias!$B$2:$B$209=$F$1,ROW(Pendencias!$B$2:$B$209)-1),ROW(A246)),9),""))</f>
        <v/>
      </c>
    </row>
    <row r="243" ht="15.75" customHeight="1">
      <c r="A243" s="331"/>
      <c r="B243" s="147"/>
      <c r="C243" s="329"/>
      <c r="D243" s="333"/>
      <c r="E243" s="334"/>
      <c r="F243" s="47"/>
      <c r="G243" s="47"/>
      <c r="H243" s="91"/>
      <c r="I243" s="328"/>
      <c r="J243" s="324"/>
      <c r="K243" s="51"/>
      <c r="L243" s="51"/>
      <c r="M243" s="51"/>
      <c r="N243" s="51"/>
      <c r="O243" s="51"/>
      <c r="P243" s="51"/>
      <c r="Q243" s="51"/>
      <c r="R243" s="51"/>
      <c r="S243" s="51"/>
      <c r="T243" s="51"/>
      <c r="U243" s="51"/>
      <c r="V243" s="51"/>
      <c r="W243" s="52" t="str">
        <f t="array" ref="W243">IFERROR(INDEX(Pendencias!$A$2:$O$209,SMALL(IF(Pendencias!$B$2:$B$209=$F$1,ROW(Pendencias!$B$2:$B$209)-1),ROW(A247)),1),"")</f>
        <v/>
      </c>
      <c r="X243" s="52" t="str">
        <f t="array" ref="X243">IFERROR(INDEX(Pendencias!$A$2:$O$209,SMALL(IF(Pendencias!$B$2:$B$209=$F$1,ROW(Pendencias!$B$2:$B$209)-1),ROW(A247)),3),"")</f>
        <v/>
      </c>
      <c r="Y243" s="53" t="str">
        <f t="array" ref="Y243">IFERROR(INDEX(Pendencias!$A$2:$O$209,SMALL(IF(Pendencias!$B$2:$B$209=$F$1,ROW(Pendencias!$B$2:$B$209)-1),ROW(A247)),4),"")</f>
        <v/>
      </c>
      <c r="Z243" s="54" t="str">
        <f t="array" ref="Z243">IFERROR(INDEX(Pendencias!$A$2:$O$209,SMALL(IF(Pendencias!$B$2:$B$209=$F$1,ROW(Pendencias!$B$2:$B$209)-1),ROW(A247)),7),"")</f>
        <v/>
      </c>
      <c r="AA243" s="51" t="str">
        <f t="array" ref="AA243">IF(IFERROR(INDEX(Pendencias!$A$2:$O$209,SMALL(IF(Pendencias!$B$2:$B$209=$F$1,ROW(Pendencias!$B$2:$B$209)-1),ROW(A247)),9),"")=0,"",IFERROR(INDEX(Pendencias!$A$2:$O$209,SMALL(IF(Pendencias!$B$2:$B$209=$F$1,ROW(Pendencias!$B$2:$B$209)-1),ROW(A247)),9),""))</f>
        <v/>
      </c>
    </row>
    <row r="244" ht="15.75" customHeight="1">
      <c r="A244" s="331"/>
      <c r="B244" s="147"/>
      <c r="C244" s="329"/>
      <c r="D244" s="333"/>
      <c r="E244" s="334"/>
      <c r="F244" s="47"/>
      <c r="G244" s="47"/>
      <c r="H244" s="91"/>
      <c r="I244" s="328"/>
      <c r="J244" s="324"/>
      <c r="K244" s="51"/>
      <c r="L244" s="51"/>
      <c r="M244" s="51"/>
      <c r="N244" s="51"/>
      <c r="O244" s="51"/>
      <c r="P244" s="51"/>
      <c r="Q244" s="51"/>
      <c r="R244" s="51"/>
      <c r="S244" s="51"/>
      <c r="T244" s="51"/>
      <c r="U244" s="51"/>
      <c r="V244" s="51"/>
      <c r="W244" s="52" t="str">
        <f t="array" ref="W244">IFERROR(INDEX(Pendencias!$A$2:$O$209,SMALL(IF(Pendencias!$B$2:$B$209=$F$1,ROW(Pendencias!$B$2:$B$209)-1),ROW(A248)),1),"")</f>
        <v/>
      </c>
      <c r="X244" s="52" t="str">
        <f t="array" ref="X244">IFERROR(INDEX(Pendencias!$A$2:$O$209,SMALL(IF(Pendencias!$B$2:$B$209=$F$1,ROW(Pendencias!$B$2:$B$209)-1),ROW(A248)),3),"")</f>
        <v/>
      </c>
      <c r="Y244" s="53" t="str">
        <f t="array" ref="Y244">IFERROR(INDEX(Pendencias!$A$2:$O$209,SMALL(IF(Pendencias!$B$2:$B$209=$F$1,ROW(Pendencias!$B$2:$B$209)-1),ROW(A248)),4),"")</f>
        <v/>
      </c>
      <c r="Z244" s="54" t="str">
        <f t="array" ref="Z244">IFERROR(INDEX(Pendencias!$A$2:$O$209,SMALL(IF(Pendencias!$B$2:$B$209=$F$1,ROW(Pendencias!$B$2:$B$209)-1),ROW(A248)),7),"")</f>
        <v/>
      </c>
      <c r="AA244" s="51" t="str">
        <f t="array" ref="AA244">IF(IFERROR(INDEX(Pendencias!$A$2:$O$209,SMALL(IF(Pendencias!$B$2:$B$209=$F$1,ROW(Pendencias!$B$2:$B$209)-1),ROW(A248)),9),"")=0,"",IFERROR(INDEX(Pendencias!$A$2:$O$209,SMALL(IF(Pendencias!$B$2:$B$209=$F$1,ROW(Pendencias!$B$2:$B$209)-1),ROW(A248)),9),""))</f>
        <v/>
      </c>
    </row>
    <row r="245" ht="15.75" customHeight="1">
      <c r="A245" s="331"/>
      <c r="B245" s="147"/>
      <c r="C245" s="329"/>
      <c r="D245" s="333"/>
      <c r="E245" s="334"/>
      <c r="F245" s="47"/>
      <c r="G245" s="47"/>
      <c r="H245" s="91"/>
      <c r="I245" s="328"/>
      <c r="J245" s="324"/>
      <c r="K245" s="51"/>
      <c r="L245" s="51"/>
      <c r="M245" s="51"/>
      <c r="N245" s="51"/>
      <c r="O245" s="51"/>
      <c r="P245" s="51"/>
      <c r="Q245" s="51"/>
      <c r="R245" s="51"/>
      <c r="S245" s="51"/>
      <c r="T245" s="51"/>
      <c r="U245" s="51"/>
      <c r="V245" s="51"/>
      <c r="W245" s="52" t="str">
        <f t="array" ref="W245">IFERROR(INDEX(Pendencias!$A$2:$O$209,SMALL(IF(Pendencias!$B$2:$B$209=$F$1,ROW(Pendencias!$B$2:$B$209)-1),ROW(A249)),1),"")</f>
        <v/>
      </c>
      <c r="X245" s="52" t="str">
        <f t="array" ref="X245">IFERROR(INDEX(Pendencias!$A$2:$O$209,SMALL(IF(Pendencias!$B$2:$B$209=$F$1,ROW(Pendencias!$B$2:$B$209)-1),ROW(A249)),3),"")</f>
        <v/>
      </c>
      <c r="Y245" s="53" t="str">
        <f t="array" ref="Y245">IFERROR(INDEX(Pendencias!$A$2:$O$209,SMALL(IF(Pendencias!$B$2:$B$209=$F$1,ROW(Pendencias!$B$2:$B$209)-1),ROW(A249)),4),"")</f>
        <v/>
      </c>
      <c r="Z245" s="54" t="str">
        <f t="array" ref="Z245">IFERROR(INDEX(Pendencias!$A$2:$O$209,SMALL(IF(Pendencias!$B$2:$B$209=$F$1,ROW(Pendencias!$B$2:$B$209)-1),ROW(A249)),7),"")</f>
        <v/>
      </c>
      <c r="AA245" s="51" t="str">
        <f t="array" ref="AA245">IF(IFERROR(INDEX(Pendencias!$A$2:$O$209,SMALL(IF(Pendencias!$B$2:$B$209=$F$1,ROW(Pendencias!$B$2:$B$209)-1),ROW(A249)),9),"")=0,"",IFERROR(INDEX(Pendencias!$A$2:$O$209,SMALL(IF(Pendencias!$B$2:$B$209=$F$1,ROW(Pendencias!$B$2:$B$209)-1),ROW(A249)),9),""))</f>
        <v/>
      </c>
    </row>
    <row r="246" ht="15.75" customHeight="1">
      <c r="A246" s="331"/>
      <c r="B246" s="147"/>
      <c r="C246" s="329"/>
      <c r="D246" s="333"/>
      <c r="E246" s="334"/>
      <c r="F246" s="47"/>
      <c r="G246" s="47"/>
      <c r="H246" s="91"/>
      <c r="I246" s="328"/>
      <c r="J246" s="324"/>
      <c r="K246" s="51"/>
      <c r="L246" s="51"/>
      <c r="M246" s="51"/>
      <c r="N246" s="51"/>
      <c r="O246" s="51"/>
      <c r="P246" s="51"/>
      <c r="Q246" s="51"/>
      <c r="R246" s="51"/>
      <c r="S246" s="51"/>
      <c r="T246" s="51"/>
      <c r="U246" s="51"/>
      <c r="V246" s="51"/>
      <c r="W246" s="52" t="str">
        <f t="array" ref="W246">IFERROR(INDEX(Pendencias!$A$2:$O$209,SMALL(IF(Pendencias!$B$2:$B$209=$F$1,ROW(Pendencias!$B$2:$B$209)-1),ROW(A250)),1),"")</f>
        <v/>
      </c>
      <c r="X246" s="52" t="str">
        <f t="array" ref="X246">IFERROR(INDEX(Pendencias!$A$2:$O$209,SMALL(IF(Pendencias!$B$2:$B$209=$F$1,ROW(Pendencias!$B$2:$B$209)-1),ROW(A250)),3),"")</f>
        <v/>
      </c>
      <c r="Y246" s="53" t="str">
        <f t="array" ref="Y246">IFERROR(INDEX(Pendencias!$A$2:$O$209,SMALL(IF(Pendencias!$B$2:$B$209=$F$1,ROW(Pendencias!$B$2:$B$209)-1),ROW(A250)),4),"")</f>
        <v/>
      </c>
      <c r="Z246" s="54" t="str">
        <f t="array" ref="Z246">IFERROR(INDEX(Pendencias!$A$2:$O$209,SMALL(IF(Pendencias!$B$2:$B$209=$F$1,ROW(Pendencias!$B$2:$B$209)-1),ROW(A250)),7),"")</f>
        <v/>
      </c>
      <c r="AA246" s="51" t="str">
        <f t="array" ref="AA246">IF(IFERROR(INDEX(Pendencias!$A$2:$O$209,SMALL(IF(Pendencias!$B$2:$B$209=$F$1,ROW(Pendencias!$B$2:$B$209)-1),ROW(A250)),9),"")=0,"",IFERROR(INDEX(Pendencias!$A$2:$O$209,SMALL(IF(Pendencias!$B$2:$B$209=$F$1,ROW(Pendencias!$B$2:$B$209)-1),ROW(A250)),9),""))</f>
        <v/>
      </c>
    </row>
    <row r="247" ht="15.75" customHeight="1">
      <c r="A247" s="331"/>
      <c r="B247" s="147"/>
      <c r="C247" s="329"/>
      <c r="D247" s="333"/>
      <c r="E247" s="334"/>
      <c r="F247" s="47"/>
      <c r="G247" s="47"/>
      <c r="H247" s="91"/>
      <c r="I247" s="328"/>
      <c r="J247" s="324"/>
      <c r="K247" s="51"/>
      <c r="L247" s="51"/>
      <c r="M247" s="51"/>
      <c r="N247" s="51"/>
      <c r="O247" s="51"/>
      <c r="P247" s="51"/>
      <c r="Q247" s="51"/>
      <c r="R247" s="51"/>
      <c r="S247" s="51"/>
      <c r="T247" s="51"/>
      <c r="U247" s="51"/>
      <c r="V247" s="51"/>
      <c r="W247" s="52" t="str">
        <f t="array" ref="W247">IFERROR(INDEX(Pendencias!$A$2:$O$209,SMALL(IF(Pendencias!$B$2:$B$209=$F$1,ROW(Pendencias!$B$2:$B$209)-1),ROW(A251)),1),"")</f>
        <v/>
      </c>
      <c r="X247" s="52" t="str">
        <f t="array" ref="X247">IFERROR(INDEX(Pendencias!$A$2:$O$209,SMALL(IF(Pendencias!$B$2:$B$209=$F$1,ROW(Pendencias!$B$2:$B$209)-1),ROW(A251)),3),"")</f>
        <v/>
      </c>
      <c r="Y247" s="53" t="str">
        <f t="array" ref="Y247">IFERROR(INDEX(Pendencias!$A$2:$O$209,SMALL(IF(Pendencias!$B$2:$B$209=$F$1,ROW(Pendencias!$B$2:$B$209)-1),ROW(A251)),4),"")</f>
        <v/>
      </c>
      <c r="Z247" s="54" t="str">
        <f t="array" ref="Z247">IFERROR(INDEX(Pendencias!$A$2:$O$209,SMALL(IF(Pendencias!$B$2:$B$209=$F$1,ROW(Pendencias!$B$2:$B$209)-1),ROW(A251)),7),"")</f>
        <v/>
      </c>
      <c r="AA247" s="51" t="str">
        <f t="array" ref="AA247">IF(IFERROR(INDEX(Pendencias!$A$2:$O$209,SMALL(IF(Pendencias!$B$2:$B$209=$F$1,ROW(Pendencias!$B$2:$B$209)-1),ROW(A251)),9),"")=0,"",IFERROR(INDEX(Pendencias!$A$2:$O$209,SMALL(IF(Pendencias!$B$2:$B$209=$F$1,ROW(Pendencias!$B$2:$B$209)-1),ROW(A251)),9),""))</f>
        <v/>
      </c>
    </row>
    <row r="248" ht="15.75" customHeight="1">
      <c r="A248" s="331"/>
      <c r="B248" s="147"/>
      <c r="C248" s="329"/>
      <c r="D248" s="333"/>
      <c r="E248" s="334"/>
      <c r="F248" s="47"/>
      <c r="G248" s="47"/>
      <c r="H248" s="91"/>
      <c r="I248" s="328"/>
      <c r="J248" s="324"/>
      <c r="K248" s="51"/>
      <c r="L248" s="51"/>
      <c r="M248" s="51"/>
      <c r="N248" s="51"/>
      <c r="O248" s="51"/>
      <c r="P248" s="51"/>
      <c r="Q248" s="51"/>
      <c r="R248" s="51"/>
      <c r="S248" s="51"/>
      <c r="T248" s="51"/>
      <c r="U248" s="51"/>
      <c r="V248" s="51"/>
      <c r="W248" s="52" t="str">
        <f t="array" ref="W248">IFERROR(INDEX(Pendencias!$A$2:$O$209,SMALL(IF(Pendencias!$B$2:$B$209=$F$1,ROW(Pendencias!$B$2:$B$209)-1),ROW(A252)),1),"")</f>
        <v/>
      </c>
      <c r="X248" s="52" t="str">
        <f t="array" ref="X248">IFERROR(INDEX(Pendencias!$A$2:$O$209,SMALL(IF(Pendencias!$B$2:$B$209=$F$1,ROW(Pendencias!$B$2:$B$209)-1),ROW(A252)),3),"")</f>
        <v/>
      </c>
      <c r="Y248" s="53" t="str">
        <f t="array" ref="Y248">IFERROR(INDEX(Pendencias!$A$2:$O$209,SMALL(IF(Pendencias!$B$2:$B$209=$F$1,ROW(Pendencias!$B$2:$B$209)-1),ROW(A252)),4),"")</f>
        <v/>
      </c>
      <c r="Z248" s="54" t="str">
        <f t="array" ref="Z248">IFERROR(INDEX(Pendencias!$A$2:$O$209,SMALL(IF(Pendencias!$B$2:$B$209=$F$1,ROW(Pendencias!$B$2:$B$209)-1),ROW(A252)),7),"")</f>
        <v/>
      </c>
      <c r="AA248" s="51" t="str">
        <f t="array" ref="AA248">IF(IFERROR(INDEX(Pendencias!$A$2:$O$209,SMALL(IF(Pendencias!$B$2:$B$209=$F$1,ROW(Pendencias!$B$2:$B$209)-1),ROW(A252)),9),"")=0,"",IFERROR(INDEX(Pendencias!$A$2:$O$209,SMALL(IF(Pendencias!$B$2:$B$209=$F$1,ROW(Pendencias!$B$2:$B$209)-1),ROW(A252)),9),""))</f>
        <v/>
      </c>
    </row>
    <row r="249" ht="15.75" customHeight="1">
      <c r="A249" s="331"/>
      <c r="B249" s="147"/>
      <c r="C249" s="329"/>
      <c r="D249" s="333"/>
      <c r="E249" s="334"/>
      <c r="F249" s="47"/>
      <c r="G249" s="47"/>
      <c r="H249" s="91"/>
      <c r="I249" s="328"/>
      <c r="J249" s="324"/>
      <c r="K249" s="51"/>
      <c r="L249" s="51"/>
      <c r="M249" s="51"/>
      <c r="N249" s="51"/>
      <c r="O249" s="51"/>
      <c r="P249" s="51"/>
      <c r="Q249" s="51"/>
      <c r="R249" s="51"/>
      <c r="S249" s="51"/>
      <c r="T249" s="51"/>
      <c r="U249" s="51"/>
      <c r="V249" s="51"/>
      <c r="W249" s="52" t="str">
        <f t="array" ref="W249">IFERROR(INDEX(Pendencias!$A$2:$O$209,SMALL(IF(Pendencias!$B$2:$B$209=$F$1,ROW(Pendencias!$B$2:$B$209)-1),ROW(A253)),1),"")</f>
        <v/>
      </c>
      <c r="X249" s="52" t="str">
        <f t="array" ref="X249">IFERROR(INDEX(Pendencias!$A$2:$O$209,SMALL(IF(Pendencias!$B$2:$B$209=$F$1,ROW(Pendencias!$B$2:$B$209)-1),ROW(A253)),3),"")</f>
        <v/>
      </c>
      <c r="Y249" s="53" t="str">
        <f t="array" ref="Y249">IFERROR(INDEX(Pendencias!$A$2:$O$209,SMALL(IF(Pendencias!$B$2:$B$209=$F$1,ROW(Pendencias!$B$2:$B$209)-1),ROW(A253)),4),"")</f>
        <v/>
      </c>
      <c r="Z249" s="54" t="str">
        <f t="array" ref="Z249">IFERROR(INDEX(Pendencias!$A$2:$O$209,SMALL(IF(Pendencias!$B$2:$B$209=$F$1,ROW(Pendencias!$B$2:$B$209)-1),ROW(A253)),7),"")</f>
        <v/>
      </c>
      <c r="AA249" s="51" t="str">
        <f t="array" ref="AA249">IF(IFERROR(INDEX(Pendencias!$A$2:$O$209,SMALL(IF(Pendencias!$B$2:$B$209=$F$1,ROW(Pendencias!$B$2:$B$209)-1),ROW(A253)),9),"")=0,"",IFERROR(INDEX(Pendencias!$A$2:$O$209,SMALL(IF(Pendencias!$B$2:$B$209=$F$1,ROW(Pendencias!$B$2:$B$209)-1),ROW(A253)),9),""))</f>
        <v/>
      </c>
    </row>
    <row r="250" ht="15.75" customHeight="1">
      <c r="A250" s="331"/>
      <c r="B250" s="147"/>
      <c r="C250" s="329"/>
      <c r="D250" s="333"/>
      <c r="E250" s="334"/>
      <c r="F250" s="47"/>
      <c r="G250" s="47"/>
      <c r="H250" s="91"/>
      <c r="I250" s="328"/>
      <c r="J250" s="324"/>
      <c r="K250" s="51"/>
      <c r="L250" s="51"/>
      <c r="M250" s="51"/>
      <c r="N250" s="51"/>
      <c r="O250" s="51"/>
      <c r="P250" s="51"/>
      <c r="Q250" s="51"/>
      <c r="R250" s="51"/>
      <c r="S250" s="51"/>
      <c r="T250" s="51"/>
      <c r="U250" s="51"/>
      <c r="V250" s="51"/>
      <c r="W250" s="52" t="str">
        <f t="array" ref="W250">IFERROR(INDEX(Pendencias!$A$2:$O$209,SMALL(IF(Pendencias!$B$2:$B$209=$F$1,ROW(Pendencias!$B$2:$B$209)-1),ROW(A254)),1),"")</f>
        <v/>
      </c>
      <c r="X250" s="52" t="str">
        <f t="array" ref="X250">IFERROR(INDEX(Pendencias!$A$2:$O$209,SMALL(IF(Pendencias!$B$2:$B$209=$F$1,ROW(Pendencias!$B$2:$B$209)-1),ROW(A254)),3),"")</f>
        <v/>
      </c>
      <c r="Y250" s="53" t="str">
        <f t="array" ref="Y250">IFERROR(INDEX(Pendencias!$A$2:$O$209,SMALL(IF(Pendencias!$B$2:$B$209=$F$1,ROW(Pendencias!$B$2:$B$209)-1),ROW(A254)),4),"")</f>
        <v/>
      </c>
      <c r="Z250" s="54" t="str">
        <f t="array" ref="Z250">IFERROR(INDEX(Pendencias!$A$2:$O$209,SMALL(IF(Pendencias!$B$2:$B$209=$F$1,ROW(Pendencias!$B$2:$B$209)-1),ROW(A254)),7),"")</f>
        <v/>
      </c>
      <c r="AA250" s="51" t="str">
        <f t="array" ref="AA250">IF(IFERROR(INDEX(Pendencias!$A$2:$O$209,SMALL(IF(Pendencias!$B$2:$B$209=$F$1,ROW(Pendencias!$B$2:$B$209)-1),ROW(A254)),9),"")=0,"",IFERROR(INDEX(Pendencias!$A$2:$O$209,SMALL(IF(Pendencias!$B$2:$B$209=$F$1,ROW(Pendencias!$B$2:$B$209)-1),ROW(A254)),9),""))</f>
        <v/>
      </c>
    </row>
    <row r="251" ht="15.75" customHeight="1">
      <c r="A251" s="331"/>
      <c r="B251" s="147"/>
      <c r="C251" s="335"/>
      <c r="D251" s="336"/>
      <c r="E251" s="334"/>
      <c r="F251" s="47"/>
      <c r="G251" s="47"/>
      <c r="H251" s="91"/>
      <c r="I251" s="337"/>
      <c r="J251" s="338"/>
      <c r="K251" s="51"/>
      <c r="L251" s="51"/>
      <c r="M251" s="51"/>
      <c r="N251" s="51"/>
      <c r="O251" s="51"/>
      <c r="P251" s="51"/>
      <c r="Q251" s="51"/>
      <c r="R251" s="51"/>
      <c r="S251" s="51"/>
      <c r="T251" s="51"/>
      <c r="U251" s="51"/>
      <c r="V251" s="51"/>
      <c r="W251" s="52" t="str">
        <f t="array" ref="W251">IFERROR(INDEX(Pendencias!$A$2:$O$209,SMALL(IF(Pendencias!$B$2:$B$209=$F$1,ROW(Pendencias!$B$2:$B$209)-1),ROW(A255)),1),"")</f>
        <v/>
      </c>
      <c r="X251" s="52" t="str">
        <f t="array" ref="X251">IFERROR(INDEX(Pendencias!$A$2:$O$209,SMALL(IF(Pendencias!$B$2:$B$209=$F$1,ROW(Pendencias!$B$2:$B$209)-1),ROW(A255)),3),"")</f>
        <v/>
      </c>
      <c r="Y251" s="53" t="str">
        <f t="array" ref="Y251">IFERROR(INDEX(Pendencias!$A$2:$O$209,SMALL(IF(Pendencias!$B$2:$B$209=$F$1,ROW(Pendencias!$B$2:$B$209)-1),ROW(A255)),4),"")</f>
        <v/>
      </c>
      <c r="Z251" s="54" t="str">
        <f t="array" ref="Z251">IFERROR(INDEX(Pendencias!$A$2:$O$209,SMALL(IF(Pendencias!$B$2:$B$209=$F$1,ROW(Pendencias!$B$2:$B$209)-1),ROW(A255)),7),"")</f>
        <v/>
      </c>
      <c r="AA251" s="51" t="str">
        <f t="array" ref="AA251">IF(IFERROR(INDEX(Pendencias!$A$2:$O$209,SMALL(IF(Pendencias!$B$2:$B$209=$F$1,ROW(Pendencias!$B$2:$B$209)-1),ROW(A255)),9),"")=0,"",IFERROR(INDEX(Pendencias!$A$2:$O$209,SMALL(IF(Pendencias!$B$2:$B$209=$F$1,ROW(Pendencias!$B$2:$B$209)-1),ROW(A255)),9),""))</f>
        <v/>
      </c>
    </row>
    <row r="252" ht="15.75" customHeight="1">
      <c r="A252" s="339" t="s">
        <v>3428</v>
      </c>
      <c r="B252" s="47"/>
      <c r="C252" s="47"/>
      <c r="D252" s="47"/>
      <c r="E252" s="91"/>
      <c r="F252" s="339" t="s">
        <v>3429</v>
      </c>
      <c r="G252" s="47"/>
      <c r="H252" s="47"/>
      <c r="I252" s="47"/>
      <c r="J252" s="91"/>
      <c r="K252" s="51"/>
      <c r="L252" s="51"/>
      <c r="M252" s="51"/>
      <c r="N252" s="51"/>
      <c r="O252" s="51"/>
      <c r="P252" s="51"/>
      <c r="Q252" s="51"/>
      <c r="R252" s="51"/>
      <c r="S252" s="51"/>
      <c r="T252" s="51"/>
      <c r="U252" s="51"/>
      <c r="V252" s="51"/>
      <c r="W252" s="52" t="str">
        <f t="array" ref="W252">IFERROR(INDEX(Pendencias!$A$2:$O$209,SMALL(IF(Pendencias!$B$2:$B$209=$F$1,ROW(Pendencias!$B$2:$B$209)-1),ROW(A256)),1),"")</f>
        <v/>
      </c>
      <c r="X252" s="52" t="str">
        <f t="array" ref="X252">IFERROR(INDEX(Pendencias!$A$2:$O$209,SMALL(IF(Pendencias!$B$2:$B$209=$F$1,ROW(Pendencias!$B$2:$B$209)-1),ROW(A256)),3),"")</f>
        <v/>
      </c>
      <c r="Y252" s="53" t="str">
        <f t="array" ref="Y252">IFERROR(INDEX(Pendencias!$A$2:$O$209,SMALL(IF(Pendencias!$B$2:$B$209=$F$1,ROW(Pendencias!$B$2:$B$209)-1),ROW(A256)),4),"")</f>
        <v/>
      </c>
      <c r="Z252" s="54" t="str">
        <f t="array" ref="Z252">IFERROR(INDEX(Pendencias!$A$2:$O$209,SMALL(IF(Pendencias!$B$2:$B$209=$F$1,ROW(Pendencias!$B$2:$B$209)-1),ROW(A256)),7),"")</f>
        <v/>
      </c>
      <c r="AA252" s="51" t="str">
        <f t="array" ref="AA252">IF(IFERROR(INDEX(Pendencias!$A$2:$O$209,SMALL(IF(Pendencias!$B$2:$B$209=$F$1,ROW(Pendencias!$B$2:$B$209)-1),ROW(A256)),9),"")=0,"",IFERROR(INDEX(Pendencias!$A$2:$O$209,SMALL(IF(Pendencias!$B$2:$B$209=$F$1,ROW(Pendencias!$B$2:$B$209)-1),ROW(A256)),9),""))</f>
        <v/>
      </c>
    </row>
    <row r="253" ht="15.75" customHeight="1">
      <c r="A253" s="339" t="s">
        <v>3430</v>
      </c>
      <c r="B253" s="91"/>
      <c r="C253" s="340"/>
      <c r="D253" s="47"/>
      <c r="E253" s="91"/>
      <c r="F253" s="339" t="s">
        <v>3430</v>
      </c>
      <c r="G253" s="91"/>
      <c r="H253" s="340"/>
      <c r="I253" s="47"/>
      <c r="J253" s="91"/>
      <c r="K253" s="51"/>
      <c r="L253" s="51"/>
      <c r="M253" s="51"/>
      <c r="N253" s="51"/>
      <c r="O253" s="51"/>
      <c r="P253" s="51"/>
      <c r="Q253" s="51"/>
      <c r="R253" s="51"/>
      <c r="S253" s="51"/>
      <c r="T253" s="51"/>
      <c r="U253" s="51"/>
      <c r="V253" s="51"/>
      <c r="W253" s="52" t="str">
        <f t="array" ref="W253">IFERROR(INDEX(Pendencias!$A$2:$O$209,SMALL(IF(Pendencias!$B$2:$B$209=$F$1,ROW(Pendencias!$B$2:$B$209)-1),ROW(A257)),1),"")</f>
        <v/>
      </c>
      <c r="X253" s="52" t="str">
        <f t="array" ref="X253">IFERROR(INDEX(Pendencias!$A$2:$O$209,SMALL(IF(Pendencias!$B$2:$B$209=$F$1,ROW(Pendencias!$B$2:$B$209)-1),ROW(A257)),3),"")</f>
        <v/>
      </c>
      <c r="Y253" s="53" t="str">
        <f t="array" ref="Y253">IFERROR(INDEX(Pendencias!$A$2:$O$209,SMALL(IF(Pendencias!$B$2:$B$209=$F$1,ROW(Pendencias!$B$2:$B$209)-1),ROW(A257)),4),"")</f>
        <v/>
      </c>
      <c r="Z253" s="54" t="str">
        <f t="array" ref="Z253">IFERROR(INDEX(Pendencias!$A$2:$O$209,SMALL(IF(Pendencias!$B$2:$B$209=$F$1,ROW(Pendencias!$B$2:$B$209)-1),ROW(A257)),7),"")</f>
        <v/>
      </c>
      <c r="AA253" s="51" t="str">
        <f t="array" ref="AA253">IF(IFERROR(INDEX(Pendencias!$A$2:$O$209,SMALL(IF(Pendencias!$B$2:$B$209=$F$1,ROW(Pendencias!$B$2:$B$209)-1),ROW(A257)),9),"")=0,"",IFERROR(INDEX(Pendencias!$A$2:$O$209,SMALL(IF(Pendencias!$B$2:$B$209=$F$1,ROW(Pendencias!$B$2:$B$209)-1),ROW(A257)),9),""))</f>
        <v/>
      </c>
    </row>
    <row r="254" ht="15.75" customHeight="1">
      <c r="A254" s="339" t="s">
        <v>3431</v>
      </c>
      <c r="B254" s="91"/>
      <c r="C254" s="340"/>
      <c r="D254" s="47"/>
      <c r="E254" s="91"/>
      <c r="F254" s="339" t="s">
        <v>3431</v>
      </c>
      <c r="G254" s="91"/>
      <c r="H254" s="340"/>
      <c r="I254" s="47"/>
      <c r="J254" s="91"/>
      <c r="K254" s="51"/>
      <c r="L254" s="51"/>
      <c r="M254" s="51"/>
      <c r="N254" s="51"/>
      <c r="O254" s="51"/>
      <c r="P254" s="51"/>
      <c r="Q254" s="51"/>
      <c r="R254" s="51"/>
      <c r="S254" s="51"/>
      <c r="T254" s="51"/>
      <c r="U254" s="51"/>
      <c r="V254" s="51"/>
      <c r="W254" s="52" t="str">
        <f t="array" ref="W254">IFERROR(INDEX(Pendencias!$A$2:$O$209,SMALL(IF(Pendencias!$B$2:$B$209=$F$1,ROW(Pendencias!$B$2:$B$209)-1),ROW(A258)),1),"")</f>
        <v/>
      </c>
      <c r="X254" s="52" t="str">
        <f t="array" ref="X254">IFERROR(INDEX(Pendencias!$A$2:$O$209,SMALL(IF(Pendencias!$B$2:$B$209=$F$1,ROW(Pendencias!$B$2:$B$209)-1),ROW(A258)),3),"")</f>
        <v/>
      </c>
      <c r="Y254" s="53" t="str">
        <f t="array" ref="Y254">IFERROR(INDEX(Pendencias!$A$2:$O$209,SMALL(IF(Pendencias!$B$2:$B$209=$F$1,ROW(Pendencias!$B$2:$B$209)-1),ROW(A258)),4),"")</f>
        <v/>
      </c>
      <c r="Z254" s="54" t="str">
        <f t="array" ref="Z254">IFERROR(INDEX(Pendencias!$A$2:$O$209,SMALL(IF(Pendencias!$B$2:$B$209=$F$1,ROW(Pendencias!$B$2:$B$209)-1),ROW(A258)),7),"")</f>
        <v/>
      </c>
      <c r="AA254" s="51" t="str">
        <f t="array" ref="AA254">IF(IFERROR(INDEX(Pendencias!$A$2:$O$209,SMALL(IF(Pendencias!$B$2:$B$209=$F$1,ROW(Pendencias!$B$2:$B$209)-1),ROW(A258)),9),"")=0,"",IFERROR(INDEX(Pendencias!$A$2:$O$209,SMALL(IF(Pendencias!$B$2:$B$209=$F$1,ROW(Pendencias!$B$2:$B$209)-1),ROW(A258)),9),""))</f>
        <v/>
      </c>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400">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H152:J152"/>
    <mergeCell ref="H153:J153"/>
    <mergeCell ref="A207:E207"/>
    <mergeCell ref="A208:E208"/>
    <mergeCell ref="A209:B209"/>
    <mergeCell ref="D209:E209"/>
    <mergeCell ref="C211:D211"/>
    <mergeCell ref="E211:H211"/>
    <mergeCell ref="A213:B213"/>
    <mergeCell ref="A214:B214"/>
    <mergeCell ref="E214:H214"/>
    <mergeCell ref="A215:B215"/>
    <mergeCell ref="E215:H215"/>
    <mergeCell ref="A216:B216"/>
    <mergeCell ref="E216:H216"/>
    <mergeCell ref="E217:H217"/>
    <mergeCell ref="H147:J147"/>
    <mergeCell ref="H148:J148"/>
    <mergeCell ref="A149:E149"/>
    <mergeCell ref="H149:J149"/>
    <mergeCell ref="A150:E150"/>
    <mergeCell ref="H150:J150"/>
    <mergeCell ref="H151:J151"/>
    <mergeCell ref="A151:E151"/>
    <mergeCell ref="A152:E152"/>
    <mergeCell ref="A153:E153"/>
    <mergeCell ref="A155:J155"/>
    <mergeCell ref="D156:E156"/>
    <mergeCell ref="F156:H156"/>
    <mergeCell ref="I156:J156"/>
    <mergeCell ref="F158:H158"/>
    <mergeCell ref="I158:J158"/>
    <mergeCell ref="A156:C156"/>
    <mergeCell ref="A157:C157"/>
    <mergeCell ref="D157:E157"/>
    <mergeCell ref="F157:H157"/>
    <mergeCell ref="I157:J157"/>
    <mergeCell ref="A158:C158"/>
    <mergeCell ref="D158:E158"/>
    <mergeCell ref="A161:E161"/>
    <mergeCell ref="G161:I161"/>
    <mergeCell ref="A162:J162"/>
    <mergeCell ref="A163:J197"/>
    <mergeCell ref="A198:J198"/>
    <mergeCell ref="A199:J199"/>
    <mergeCell ref="F207:J207"/>
    <mergeCell ref="F208:J208"/>
    <mergeCell ref="E212:H212"/>
    <mergeCell ref="E213:H213"/>
    <mergeCell ref="A225:B225"/>
    <mergeCell ref="A226:B226"/>
    <mergeCell ref="A227:B227"/>
    <mergeCell ref="A237:B237"/>
    <mergeCell ref="A238:B238"/>
    <mergeCell ref="A239:B239"/>
    <mergeCell ref="A240:B240"/>
    <mergeCell ref="A241:B241"/>
    <mergeCell ref="A242:B242"/>
    <mergeCell ref="A243:B243"/>
    <mergeCell ref="A253:B253"/>
    <mergeCell ref="A254:B254"/>
    <mergeCell ref="A244:B244"/>
    <mergeCell ref="A245:B245"/>
    <mergeCell ref="A246:B246"/>
    <mergeCell ref="A247:B247"/>
    <mergeCell ref="A248:B248"/>
    <mergeCell ref="A249:B249"/>
    <mergeCell ref="A250:B250"/>
    <mergeCell ref="A222:B222"/>
    <mergeCell ref="E222:H222"/>
    <mergeCell ref="A223:B223"/>
    <mergeCell ref="E223:H223"/>
    <mergeCell ref="A224:B224"/>
    <mergeCell ref="E224:H224"/>
    <mergeCell ref="E225:H225"/>
    <mergeCell ref="E226:H226"/>
    <mergeCell ref="E227:H227"/>
    <mergeCell ref="A228:B228"/>
    <mergeCell ref="E228:H228"/>
    <mergeCell ref="A229:B229"/>
    <mergeCell ref="E229:H229"/>
    <mergeCell ref="E230:H230"/>
    <mergeCell ref="A230:B230"/>
    <mergeCell ref="A231:B231"/>
    <mergeCell ref="A232:B232"/>
    <mergeCell ref="A233:B233"/>
    <mergeCell ref="A234:B234"/>
    <mergeCell ref="A235:B235"/>
    <mergeCell ref="A236:B236"/>
    <mergeCell ref="E231:H231"/>
    <mergeCell ref="E232:H232"/>
    <mergeCell ref="E233:H233"/>
    <mergeCell ref="E234:H234"/>
    <mergeCell ref="E235:H235"/>
    <mergeCell ref="E236:H236"/>
    <mergeCell ref="E237:H237"/>
    <mergeCell ref="E245:H245"/>
    <mergeCell ref="E246:H246"/>
    <mergeCell ref="E247:H247"/>
    <mergeCell ref="E248:H248"/>
    <mergeCell ref="E249:H249"/>
    <mergeCell ref="E250:H250"/>
    <mergeCell ref="E251:H251"/>
    <mergeCell ref="E238:H238"/>
    <mergeCell ref="E239:H239"/>
    <mergeCell ref="E240:H240"/>
    <mergeCell ref="E241:H241"/>
    <mergeCell ref="E242:H242"/>
    <mergeCell ref="E243:H243"/>
    <mergeCell ref="E244:H244"/>
    <mergeCell ref="F254:G254"/>
    <mergeCell ref="H254:J254"/>
    <mergeCell ref="A251:B251"/>
    <mergeCell ref="A252:E252"/>
    <mergeCell ref="F252:J252"/>
    <mergeCell ref="C253:E253"/>
    <mergeCell ref="F253:G253"/>
    <mergeCell ref="H253:J253"/>
    <mergeCell ref="C254:E254"/>
    <mergeCell ref="H121:J121"/>
    <mergeCell ref="H122:J122"/>
    <mergeCell ref="A117:J118"/>
    <mergeCell ref="A119:E119"/>
    <mergeCell ref="H119:J119"/>
    <mergeCell ref="A120:E120"/>
    <mergeCell ref="H120:J120"/>
    <mergeCell ref="A121:E121"/>
    <mergeCell ref="A122:E122"/>
    <mergeCell ref="A126:E126"/>
    <mergeCell ref="A127:E127"/>
    <mergeCell ref="A128:E128"/>
    <mergeCell ref="A123:E123"/>
    <mergeCell ref="H123:J123"/>
    <mergeCell ref="A124:E124"/>
    <mergeCell ref="H124:J124"/>
    <mergeCell ref="A125:E125"/>
    <mergeCell ref="H125:J125"/>
    <mergeCell ref="H126:J126"/>
    <mergeCell ref="A131:E131"/>
    <mergeCell ref="A132:E132"/>
    <mergeCell ref="A133:E133"/>
    <mergeCell ref="H127:J127"/>
    <mergeCell ref="H128:J128"/>
    <mergeCell ref="A129:E129"/>
    <mergeCell ref="H129:J129"/>
    <mergeCell ref="A130:E130"/>
    <mergeCell ref="H130:J130"/>
    <mergeCell ref="H131:J131"/>
    <mergeCell ref="A136:E136"/>
    <mergeCell ref="A137:E137"/>
    <mergeCell ref="A138:E138"/>
    <mergeCell ref="H132:J132"/>
    <mergeCell ref="H133:J133"/>
    <mergeCell ref="A134:E134"/>
    <mergeCell ref="H134:J134"/>
    <mergeCell ref="A135:E135"/>
    <mergeCell ref="H135:J135"/>
    <mergeCell ref="H136:J136"/>
    <mergeCell ref="A141:E141"/>
    <mergeCell ref="A142:E142"/>
    <mergeCell ref="A143:E143"/>
    <mergeCell ref="H137:J137"/>
    <mergeCell ref="H138:J138"/>
    <mergeCell ref="A139:E139"/>
    <mergeCell ref="H139:J139"/>
    <mergeCell ref="A140:E140"/>
    <mergeCell ref="H140:J140"/>
    <mergeCell ref="H141:J141"/>
    <mergeCell ref="A146:E146"/>
    <mergeCell ref="A147:E147"/>
    <mergeCell ref="A148:E148"/>
    <mergeCell ref="H142:J142"/>
    <mergeCell ref="H143:J143"/>
    <mergeCell ref="A144:E144"/>
    <mergeCell ref="H144:J144"/>
    <mergeCell ref="A145:E145"/>
    <mergeCell ref="H145:J145"/>
    <mergeCell ref="H146:J146"/>
    <mergeCell ref="E220:H220"/>
    <mergeCell ref="E221:H221"/>
    <mergeCell ref="A217:B217"/>
    <mergeCell ref="A218:B218"/>
    <mergeCell ref="E218:H218"/>
    <mergeCell ref="A219:B219"/>
    <mergeCell ref="E219:H219"/>
    <mergeCell ref="A220:B220"/>
    <mergeCell ref="A221:B221"/>
  </mergeCells>
  <conditionalFormatting sqref="I1">
    <cfRule type="containsText" dxfId="0" priority="1" operator="containsText" text="DESATIVADA">
      <formula>NOT(ISERROR(SEARCH(("DESATIVADA"),(I1))))</formula>
    </cfRule>
  </conditionalFormatting>
  <dataValidations>
    <dataValidation type="list" allowBlank="1" showErrorMessage="1" sqref="F106:F111">
      <formula1>'FichaCampoV2-CCL'!TAB_ITEM</formula1>
    </dataValidation>
    <dataValidation type="list" allowBlank="1" showErrorMessage="1" sqref="D106:D111">
      <formula1>'FichaCampoV2-CCL'!TAB_FALHA</formula1>
    </dataValidation>
    <dataValidation type="list" allowBlank="1" showErrorMessage="1" sqref="A120:A153">
      <formula1>'FichaCampoV2-CCL'!ItemCadastrado</formula1>
    </dataValidation>
    <dataValidation type="list" allowBlank="1" showErrorMessage="1" sqref="F1">
      <formula1>ESTACOES</formula1>
    </dataValidation>
  </dataValidations>
  <printOptions/>
  <pageMargins bottom="0.7875" footer="0.0" header="0.0" left="0.511805555555556" right="0.511805555555556" top="0.7875"/>
  <pageSetup fitToHeight="0"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7" width="10.13"/>
    <col customWidth="1" min="8" max="8" width="10.0"/>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1103</v>
      </c>
      <c r="G1" s="47"/>
      <c r="H1" s="48"/>
      <c r="I1" s="49" t="str">
        <f>VLOOKUP(F1,'Cadastro Estacoes'!A1:AB152,9,0)</f>
        <v>OPERACIONAL</v>
      </c>
      <c r="J1" s="50" t="str">
        <f>VLOOKUP(F1,'Cadastro Estacoes'!A1:AB152,10,0)</f>
        <v>Boia ADCP Fundo</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t="s">
        <v>3680</v>
      </c>
      <c r="C2" s="57"/>
      <c r="D2" s="58" t="s">
        <v>3272</v>
      </c>
      <c r="E2" s="59"/>
      <c r="F2" s="60" t="s">
        <v>3681</v>
      </c>
      <c r="G2" s="57"/>
      <c r="H2" s="61" t="s">
        <v>3273</v>
      </c>
      <c r="I2" s="56">
        <v>44496.0</v>
      </c>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3682</v>
      </c>
      <c r="B27" s="114"/>
      <c r="C27" s="115" t="s">
        <v>3683</v>
      </c>
      <c r="D27" s="114"/>
      <c r="E27" s="116" t="s">
        <v>3684</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3685</v>
      </c>
      <c r="D28" s="124"/>
      <c r="E28" s="125" t="s">
        <v>3686</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369" t="s">
        <v>3687</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3472</v>
      </c>
      <c r="D39" s="146"/>
      <c r="E39" s="147"/>
      <c r="F39" s="145" t="s">
        <v>3688</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3656</v>
      </c>
      <c r="D40" s="152"/>
      <c r="E40" s="153"/>
      <c r="F40" s="151" t="s">
        <v>3657</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3658</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3659</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t="s">
        <v>3689</v>
      </c>
      <c r="D45" s="146"/>
      <c r="E45" s="147"/>
      <c r="F45" s="163" t="s">
        <v>3315</v>
      </c>
      <c r="G45" s="147"/>
      <c r="H45" s="162" t="s">
        <v>3690</v>
      </c>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t="s">
        <v>3691</v>
      </c>
      <c r="D46" s="152"/>
      <c r="E46" s="153"/>
      <c r="F46" s="166" t="s">
        <v>3317</v>
      </c>
      <c r="G46" s="153"/>
      <c r="H46" s="162" t="s">
        <v>3692</v>
      </c>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t="s">
        <v>3662</v>
      </c>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9" t="s">
        <v>3693</v>
      </c>
      <c r="D49" s="84"/>
      <c r="E49" s="84"/>
      <c r="F49" s="84"/>
      <c r="G49" s="84"/>
      <c r="H49" s="84"/>
      <c r="I49" s="84"/>
      <c r="J49" s="59"/>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9" t="s">
        <v>3662</v>
      </c>
      <c r="D50" s="84"/>
      <c r="E50" s="84"/>
      <c r="F50" s="84"/>
      <c r="G50" s="84"/>
      <c r="H50" s="84"/>
      <c r="I50" s="84"/>
      <c r="J50" s="59"/>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t="s">
        <v>3694</v>
      </c>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HMPSEBEV</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3695</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3696</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3697</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3698</v>
      </c>
      <c r="D65" s="152"/>
      <c r="E65" s="153"/>
      <c r="F65" s="209" t="s">
        <v>3343</v>
      </c>
      <c r="G65" s="181"/>
      <c r="H65" s="208" t="s">
        <v>3698</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3699</v>
      </c>
      <c r="D66" s="152"/>
      <c r="E66" s="153"/>
      <c r="F66" s="211" t="s">
        <v>3346</v>
      </c>
      <c r="G66" s="153"/>
      <c r="H66" s="208" t="s">
        <v>3698</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3698</v>
      </c>
      <c r="D67" s="152"/>
      <c r="E67" s="153"/>
      <c r="F67" s="212" t="s">
        <v>3348</v>
      </c>
      <c r="G67" s="160"/>
      <c r="H67" s="208" t="s">
        <v>3698</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3700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3668</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3669</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3701</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3702</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3703</v>
      </c>
      <c r="D81" s="152"/>
      <c r="E81" s="153"/>
      <c r="F81" s="209" t="s">
        <v>3361</v>
      </c>
      <c r="G81" s="181"/>
      <c r="H81" s="208" t="s">
        <v>3703</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3703</v>
      </c>
      <c r="D82" s="152"/>
      <c r="E82" s="153"/>
      <c r="F82" s="525" t="s">
        <v>3337</v>
      </c>
      <c r="G82" s="153"/>
      <c r="H82" s="526"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3703</v>
      </c>
      <c r="D83" s="152"/>
      <c r="E83" s="153"/>
      <c r="F83" s="525" t="s">
        <v>3364</v>
      </c>
      <c r="G83" s="153"/>
      <c r="H83" s="526"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3703</v>
      </c>
      <c r="D84" s="152"/>
      <c r="E84" s="153"/>
      <c r="F84" s="211" t="s">
        <v>3366</v>
      </c>
      <c r="G84" s="153"/>
      <c r="H84" s="208" t="s">
        <v>3703</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524" t="s">
        <v>3367</v>
      </c>
      <c r="B85" s="153"/>
      <c r="C85" s="526" t="s">
        <v>3345</v>
      </c>
      <c r="D85" s="152"/>
      <c r="E85" s="153"/>
      <c r="F85" s="211" t="s">
        <v>3369</v>
      </c>
      <c r="G85" s="153"/>
      <c r="H85" s="208" t="s">
        <v>3703</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524" t="s">
        <v>3370</v>
      </c>
      <c r="B86" s="153"/>
      <c r="C86" s="526" t="s">
        <v>3345</v>
      </c>
      <c r="D86" s="152"/>
      <c r="E86" s="153"/>
      <c r="F86" s="211" t="s">
        <v>1702</v>
      </c>
      <c r="G86" s="153"/>
      <c r="H86" s="208" t="s">
        <v>3703</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3704</v>
      </c>
      <c r="D87" s="152"/>
      <c r="E87" s="153"/>
      <c r="F87" s="211" t="s">
        <v>3371</v>
      </c>
      <c r="G87" s="153"/>
      <c r="H87" s="208" t="s">
        <v>3703</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3705</v>
      </c>
      <c r="D88" s="152"/>
      <c r="E88" s="153"/>
      <c r="F88" s="231" t="s">
        <v>3373</v>
      </c>
      <c r="G88" s="122"/>
      <c r="H88" s="208" t="s">
        <v>3703</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HMPSEBEV</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t="s">
        <v>3706</v>
      </c>
      <c r="D96" s="235"/>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194" t="s">
        <v>3706</v>
      </c>
      <c r="D97" s="241" t="s">
        <v>3380</v>
      </c>
      <c r="E97" s="241"/>
      <c r="F97" s="194" t="s">
        <v>3706</v>
      </c>
      <c r="G97" s="140"/>
      <c r="H97" s="242" t="s">
        <v>3381</v>
      </c>
      <c r="I97" s="243" t="s">
        <v>3707</v>
      </c>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t="s">
        <v>3708</v>
      </c>
      <c r="D98" s="239" t="s">
        <v>3384</v>
      </c>
      <c r="E98" s="239"/>
      <c r="F98" s="194" t="s">
        <v>3706</v>
      </c>
      <c r="G98" s="140"/>
      <c r="H98" s="242" t="s">
        <v>3385</v>
      </c>
      <c r="I98" s="243" t="s">
        <v>3707</v>
      </c>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542"/>
      <c r="C99" s="194"/>
      <c r="D99" s="543" t="s">
        <v>3387</v>
      </c>
      <c r="E99" s="543"/>
      <c r="F99" s="194" t="s">
        <v>3709</v>
      </c>
      <c r="G99" s="140"/>
      <c r="H99" s="247" t="s">
        <v>3388</v>
      </c>
      <c r="I99" s="243" t="s">
        <v>3707</v>
      </c>
      <c r="J99" s="249" t="s">
        <v>3567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542"/>
      <c r="C100" s="194" t="s">
        <v>3706</v>
      </c>
      <c r="D100" s="239" t="s">
        <v>3391</v>
      </c>
      <c r="E100" s="542"/>
      <c r="F100" s="194" t="s">
        <v>3706</v>
      </c>
      <c r="G100" s="251" t="s">
        <v>3710</v>
      </c>
      <c r="H100" s="124"/>
      <c r="I100" s="124"/>
      <c r="J100" s="157"/>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t="s">
        <v>3706</v>
      </c>
      <c r="D101" s="166" t="s">
        <v>3394</v>
      </c>
      <c r="E101" s="153"/>
      <c r="F101" s="194" t="s">
        <v>3706</v>
      </c>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544" t="s">
        <v>3395</v>
      </c>
      <c r="B102" s="124"/>
      <c r="C102" s="122"/>
      <c r="D102" s="253" t="s">
        <v>3711</v>
      </c>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545"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8"/>
      <c r="E106" s="80"/>
      <c r="F106" s="268"/>
      <c r="G106" s="80"/>
      <c r="H106" s="268"/>
      <c r="I106" s="79"/>
      <c r="J106" s="105"/>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48" t="s">
        <v>3714</v>
      </c>
      <c r="B113" s="296"/>
      <c r="C113" s="296"/>
      <c r="D113" s="296"/>
      <c r="E113" s="296"/>
      <c r="F113" s="296"/>
      <c r="G113" s="296"/>
      <c r="H113" s="296"/>
      <c r="I113" s="296"/>
      <c r="J113" s="297"/>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3715</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36" t="s">
        <v>3716</v>
      </c>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165"/>
      <c r="E129" s="153"/>
      <c r="F129" s="183" t="s">
        <v>3409</v>
      </c>
      <c r="G129" s="152"/>
      <c r="H129" s="153"/>
      <c r="I129" s="165"/>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165"/>
      <c r="E130" s="153"/>
      <c r="F130" s="290" t="s">
        <v>3411</v>
      </c>
      <c r="G130" s="152"/>
      <c r="H130" s="153"/>
      <c r="I130" s="165"/>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292"/>
      <c r="E131" s="122"/>
      <c r="F131" s="293" t="s">
        <v>3413</v>
      </c>
      <c r="G131" s="124"/>
      <c r="H131" s="122"/>
      <c r="I131" s="292"/>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HMPSEBEV</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537"/>
      <c r="B136" s="296"/>
      <c r="C136" s="296"/>
      <c r="D136" s="296"/>
      <c r="E136" s="296"/>
      <c r="F136" s="296"/>
      <c r="G136" s="296"/>
      <c r="H136" s="296"/>
      <c r="I136" s="296"/>
      <c r="J136" s="297"/>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149"/>
      <c r="J137" s="119"/>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149"/>
      <c r="J138" s="119"/>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149"/>
      <c r="J139" s="119"/>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149"/>
      <c r="J140" s="119"/>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149"/>
      <c r="J141" s="119"/>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149"/>
      <c r="J142" s="119"/>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149"/>
      <c r="J143" s="119"/>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149"/>
      <c r="J144" s="119"/>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149"/>
      <c r="J145" s="119"/>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149"/>
      <c r="J146" s="119"/>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149"/>
      <c r="J147" s="119"/>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149"/>
      <c r="J148" s="119"/>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149"/>
      <c r="J149" s="119"/>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149"/>
      <c r="J150" s="119"/>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149"/>
      <c r="J151" s="119"/>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149"/>
      <c r="J152" s="119"/>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149"/>
      <c r="J153" s="119"/>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149"/>
      <c r="J154" s="119"/>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149"/>
      <c r="J155" s="119"/>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149"/>
      <c r="J156" s="119"/>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149"/>
      <c r="J157" s="119"/>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149"/>
      <c r="J158" s="119"/>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149"/>
      <c r="J159" s="119"/>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149"/>
      <c r="J160" s="119"/>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49"/>
      <c r="J161" s="119"/>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149"/>
      <c r="J162" s="119"/>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149"/>
      <c r="J163" s="119"/>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32"/>
      <c r="B170" s="133"/>
      <c r="C170" s="133"/>
      <c r="D170" s="133"/>
      <c r="E170" s="133"/>
      <c r="F170" s="133"/>
      <c r="G170" s="133"/>
      <c r="H170" s="133"/>
      <c r="I170" s="133"/>
      <c r="J170" s="57"/>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3717</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550"/>
      <c r="B173" s="130"/>
      <c r="C173" s="130"/>
      <c r="D173" s="130"/>
      <c r="E173" s="130"/>
      <c r="F173" s="130"/>
      <c r="G173" s="130"/>
      <c r="H173" s="130"/>
      <c r="I173" s="130"/>
      <c r="J173" s="13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0"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32"/>
      <c r="B179" s="133"/>
      <c r="C179" s="133"/>
      <c r="D179" s="133"/>
      <c r="E179" s="133"/>
      <c r="F179" s="133"/>
      <c r="G179" s="133"/>
      <c r="H179" s="133"/>
      <c r="I179" s="133"/>
      <c r="J179" s="5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39" t="s">
        <v>3417</v>
      </c>
      <c r="B180" s="47"/>
      <c r="C180" s="47"/>
      <c r="D180" s="47"/>
      <c r="E180" s="91"/>
      <c r="F180" s="311"/>
      <c r="G180" s="47"/>
      <c r="H180" s="47"/>
      <c r="I180" s="47"/>
      <c r="J180" s="91"/>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HMPSEBEV</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t="s">
        <v>26</v>
      </c>
      <c r="G182" s="68" t="s">
        <v>55</v>
      </c>
      <c r="H182" s="312" t="s">
        <v>3273</v>
      </c>
      <c r="I182" s="313">
        <v>44496.0</v>
      </c>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32">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A117:J118"/>
    <mergeCell ref="A119:J126"/>
    <mergeCell ref="A128:J128"/>
    <mergeCell ref="A129:C129"/>
    <mergeCell ref="D129:E129"/>
    <mergeCell ref="F129:H129"/>
    <mergeCell ref="I129:J129"/>
    <mergeCell ref="A130:C130"/>
    <mergeCell ref="D130:E130"/>
    <mergeCell ref="F130:H130"/>
    <mergeCell ref="I130:J130"/>
    <mergeCell ref="D131:E131"/>
    <mergeCell ref="F131:H131"/>
    <mergeCell ref="I131:J131"/>
    <mergeCell ref="A131:C131"/>
    <mergeCell ref="A134:E134"/>
    <mergeCell ref="G134:I134"/>
    <mergeCell ref="A135:J135"/>
    <mergeCell ref="A136:J170"/>
    <mergeCell ref="A171:J171"/>
    <mergeCell ref="A172:J172"/>
    <mergeCell ref="A173:J179"/>
    <mergeCell ref="A180:E180"/>
    <mergeCell ref="F180:J180"/>
    <mergeCell ref="A181:E181"/>
    <mergeCell ref="F181:J181"/>
    <mergeCell ref="A182:B182"/>
    <mergeCell ref="D182:E182"/>
    <mergeCell ref="E187:H187"/>
    <mergeCell ref="E188:H188"/>
    <mergeCell ref="C184:D184"/>
    <mergeCell ref="E184:H184"/>
    <mergeCell ref="E185:H185"/>
    <mergeCell ref="A186:B186"/>
    <mergeCell ref="E186:H186"/>
    <mergeCell ref="A187:B187"/>
    <mergeCell ref="A188:B188"/>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92:B192"/>
    <mergeCell ref="A193:B193"/>
    <mergeCell ref="A194:B194"/>
    <mergeCell ref="A211:B211"/>
    <mergeCell ref="A212:B212"/>
    <mergeCell ref="A213:B213"/>
    <mergeCell ref="A214:B214"/>
    <mergeCell ref="A215:B215"/>
    <mergeCell ref="A216:B216"/>
    <mergeCell ref="A217:B217"/>
    <mergeCell ref="A226:B226"/>
    <mergeCell ref="A227:B227"/>
    <mergeCell ref="A218:B218"/>
    <mergeCell ref="A219:B219"/>
    <mergeCell ref="A220:B220"/>
    <mergeCell ref="A221:B221"/>
    <mergeCell ref="A222:B222"/>
    <mergeCell ref="A223:B223"/>
    <mergeCell ref="A224:B224"/>
    <mergeCell ref="E212:H212"/>
    <mergeCell ref="E213:H213"/>
    <mergeCell ref="E214:H214"/>
    <mergeCell ref="E215:H215"/>
    <mergeCell ref="E216:H216"/>
    <mergeCell ref="E217:H217"/>
    <mergeCell ref="E218:H218"/>
    <mergeCell ref="H226:J226"/>
    <mergeCell ref="H227:J227"/>
    <mergeCell ref="E219:H219"/>
    <mergeCell ref="E220:H220"/>
    <mergeCell ref="E221:H221"/>
    <mergeCell ref="E222:H222"/>
    <mergeCell ref="E223:H223"/>
    <mergeCell ref="E224:H224"/>
    <mergeCell ref="F225:J225"/>
    <mergeCell ref="A189:B189"/>
    <mergeCell ref="E189:H189"/>
    <mergeCell ref="A190:B190"/>
    <mergeCell ref="E190:H190"/>
    <mergeCell ref="A191:B191"/>
    <mergeCell ref="E191:H191"/>
    <mergeCell ref="E192:H192"/>
    <mergeCell ref="E193:H193"/>
    <mergeCell ref="E194:H194"/>
    <mergeCell ref="A195:B195"/>
    <mergeCell ref="E195:H195"/>
    <mergeCell ref="A196:B196"/>
    <mergeCell ref="E196:H196"/>
    <mergeCell ref="E197:H197"/>
    <mergeCell ref="A197:B197"/>
    <mergeCell ref="A198:B198"/>
    <mergeCell ref="A199:B199"/>
    <mergeCell ref="A200:B200"/>
    <mergeCell ref="A201:B201"/>
    <mergeCell ref="A202:B202"/>
    <mergeCell ref="A203:B203"/>
    <mergeCell ref="E198:H198"/>
    <mergeCell ref="E199:H199"/>
    <mergeCell ref="E200:H200"/>
    <mergeCell ref="E201:H201"/>
    <mergeCell ref="E202:H202"/>
    <mergeCell ref="E203:H203"/>
    <mergeCell ref="E204:H204"/>
    <mergeCell ref="A204:B204"/>
    <mergeCell ref="A205:B205"/>
    <mergeCell ref="A206:B206"/>
    <mergeCell ref="A207:B207"/>
    <mergeCell ref="A208:B208"/>
    <mergeCell ref="A209:B209"/>
    <mergeCell ref="A210:B210"/>
    <mergeCell ref="E205:H205"/>
    <mergeCell ref="E206:H206"/>
    <mergeCell ref="E207:H207"/>
    <mergeCell ref="E208:H208"/>
    <mergeCell ref="E209:H209"/>
    <mergeCell ref="E210:H210"/>
    <mergeCell ref="E211:H211"/>
    <mergeCell ref="A225:E225"/>
    <mergeCell ref="C226:E226"/>
    <mergeCell ref="F226:G226"/>
    <mergeCell ref="C227:E227"/>
    <mergeCell ref="F227:G227"/>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F106:F111">
      <formula1>FichaCampoEMD!TAB_MOTIVO</formula1>
    </dataValidation>
    <dataValidation type="list" allowBlank="1" showErrorMessage="1" sqref="H106:H111">
      <formula1>FichaCampoEMD!TAB_ITEM</formula1>
    </dataValidation>
    <dataValidation type="list" allowBlank="1" showErrorMessage="1" sqref="F1">
      <formula1>ESTACOES</formula1>
    </dataValidation>
    <dataValidation type="list" allowBlank="1" showErrorMessage="1" sqref="D106:D111">
      <formula1>FichaCampoEMD!TAB_FALHA</formula1>
    </dataValidation>
  </dataValidations>
  <printOptions/>
  <pageMargins bottom="0.7875" footer="0.0" header="0.0" left="0.511805555555556" right="0.511805555555556" top="0.7875"/>
  <pageSetup paperSize="8"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2791</v>
      </c>
      <c r="G1" s="47"/>
      <c r="H1" s="48"/>
      <c r="I1" s="49" t="str">
        <f>VLOOKUP(F1,'Cadastro Estacoes'!A1:AB152,9,0)</f>
        <v>OPERACIONAL</v>
      </c>
      <c r="J1" s="50" t="str">
        <f>VLOOKUP(F1,'Cadastro Estacoes'!A1:AB152,10,0)</f>
        <v>Boia ADCP Fundo</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t="s">
        <v>3718</v>
      </c>
      <c r="C2" s="57"/>
      <c r="D2" s="58" t="s">
        <v>3272</v>
      </c>
      <c r="E2" s="59"/>
      <c r="F2" s="60" t="s">
        <v>3719</v>
      </c>
      <c r="G2" s="57"/>
      <c r="H2" s="61" t="s">
        <v>3273</v>
      </c>
      <c r="I2" s="56">
        <v>44510.0</v>
      </c>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3720</v>
      </c>
      <c r="B27" s="114"/>
      <c r="C27" s="115" t="s">
        <v>3721</v>
      </c>
      <c r="D27" s="114"/>
      <c r="E27" s="116" t="s">
        <v>3722</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3723</v>
      </c>
      <c r="B28" s="122"/>
      <c r="C28" s="123" t="s">
        <v>3724</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369" t="s">
        <v>3725</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v>0.583333333333333</v>
      </c>
      <c r="E37" s="91"/>
      <c r="F37" s="135" t="s">
        <v>3298</v>
      </c>
      <c r="G37" s="47"/>
      <c r="H37" s="91"/>
      <c r="I37" s="137">
        <v>0.611805555555556</v>
      </c>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3726</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3727</v>
      </c>
      <c r="D40" s="152"/>
      <c r="E40" s="153"/>
      <c r="F40" s="151" t="s">
        <v>3657</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3728</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3729</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t="s">
        <v>3730</v>
      </c>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HMGEBOIA08</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3731</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t="s">
        <v>3732</v>
      </c>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3733</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3734</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3342</v>
      </c>
      <c r="D65" s="152"/>
      <c r="E65" s="153"/>
      <c r="F65" s="209" t="s">
        <v>3343</v>
      </c>
      <c r="G65" s="181"/>
      <c r="H65" s="208" t="s">
        <v>3342</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3342</v>
      </c>
      <c r="D66" s="152"/>
      <c r="E66" s="153"/>
      <c r="F66" s="211" t="s">
        <v>3346</v>
      </c>
      <c r="G66" s="153"/>
      <c r="H66" s="208" t="s">
        <v>3342</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3342</v>
      </c>
      <c r="D67" s="152"/>
      <c r="E67" s="153"/>
      <c r="F67" s="212" t="s">
        <v>3348</v>
      </c>
      <c r="G67" s="160"/>
      <c r="H67" s="208" t="s">
        <v>3342</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3735</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3736</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3737</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3738</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3345</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3345</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3345</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3739</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HMGEBOIA08</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3466</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3740</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c r="J99" s="249" t="s">
        <v>3741</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545"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8"/>
      <c r="E106" s="80"/>
      <c r="F106" s="268"/>
      <c r="G106" s="80"/>
      <c r="H106" s="268"/>
      <c r="I106" s="79"/>
      <c r="J106" s="105"/>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51"/>
      <c r="B113" s="296"/>
      <c r="C113" s="296"/>
      <c r="D113" s="296"/>
      <c r="E113" s="296"/>
      <c r="F113" s="296"/>
      <c r="G113" s="296"/>
      <c r="H113" s="296"/>
      <c r="I113" s="296"/>
      <c r="J113" s="297"/>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3742</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52"/>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473">
        <v>44532.0</v>
      </c>
      <c r="E129" s="153"/>
      <c r="F129" s="183" t="s">
        <v>3409</v>
      </c>
      <c r="G129" s="152"/>
      <c r="H129" s="153"/>
      <c r="I129" s="473">
        <v>44532.0</v>
      </c>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473">
        <v>44532.0</v>
      </c>
      <c r="E130" s="153"/>
      <c r="F130" s="290" t="s">
        <v>3411</v>
      </c>
      <c r="G130" s="152"/>
      <c r="H130" s="153"/>
      <c r="I130" s="473">
        <v>44532.0</v>
      </c>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474">
        <v>44532.0</v>
      </c>
      <c r="E131" s="122"/>
      <c r="F131" s="293" t="s">
        <v>3413</v>
      </c>
      <c r="G131" s="124"/>
      <c r="H131" s="122"/>
      <c r="I131" s="474">
        <v>44532.0</v>
      </c>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HMGEBOIA08</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475" t="s">
        <v>3743</v>
      </c>
      <c r="B136" s="296"/>
      <c r="C136" s="296"/>
      <c r="D136" s="296"/>
      <c r="E136" s="296"/>
      <c r="F136" s="296"/>
      <c r="G136" s="296"/>
      <c r="H136" s="296"/>
      <c r="I136" s="296"/>
      <c r="J136" s="297"/>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149"/>
      <c r="J137" s="119"/>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149"/>
      <c r="J138" s="119"/>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149"/>
      <c r="J139" s="119"/>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149"/>
      <c r="J140" s="119"/>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149"/>
      <c r="J141" s="119"/>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149"/>
      <c r="J142" s="119"/>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149"/>
      <c r="J143" s="119"/>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149"/>
      <c r="J144" s="119"/>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149"/>
      <c r="J145" s="119"/>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149"/>
      <c r="J146" s="119"/>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149"/>
      <c r="J147" s="119"/>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149"/>
      <c r="J148" s="119"/>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149"/>
      <c r="J149" s="119"/>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149"/>
      <c r="J150" s="119"/>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149"/>
      <c r="J151" s="119"/>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149"/>
      <c r="J152" s="119"/>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149"/>
      <c r="J153" s="119"/>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149"/>
      <c r="J154" s="119"/>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149"/>
      <c r="J155" s="119"/>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149"/>
      <c r="J156" s="119"/>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149"/>
      <c r="J157" s="119"/>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149"/>
      <c r="J158" s="119"/>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149"/>
      <c r="J159" s="119"/>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149"/>
      <c r="J160" s="119"/>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49"/>
      <c r="J161" s="119"/>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149"/>
      <c r="J162" s="119"/>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149"/>
      <c r="J163" s="119"/>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32"/>
      <c r="B170" s="133"/>
      <c r="C170" s="133"/>
      <c r="D170" s="133"/>
      <c r="E170" s="133"/>
      <c r="F170" s="133"/>
      <c r="G170" s="133"/>
      <c r="H170" s="133"/>
      <c r="I170" s="133"/>
      <c r="J170" s="57"/>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3744</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553" t="s">
        <v>3745</v>
      </c>
      <c r="B173" s="130"/>
      <c r="C173" s="130"/>
      <c r="D173" s="130"/>
      <c r="E173" s="130"/>
      <c r="F173" s="130"/>
      <c r="G173" s="130"/>
      <c r="H173" s="130"/>
      <c r="I173" s="130"/>
      <c r="J173" s="13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32"/>
      <c r="B179" s="133"/>
      <c r="C179" s="133"/>
      <c r="D179" s="133"/>
      <c r="E179" s="133"/>
      <c r="F179" s="133"/>
      <c r="G179" s="133"/>
      <c r="H179" s="133"/>
      <c r="I179" s="133"/>
      <c r="J179" s="5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HMGEBOIA08</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32">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A117:J118"/>
    <mergeCell ref="A119:J126"/>
    <mergeCell ref="A128:J128"/>
    <mergeCell ref="A129:C129"/>
    <mergeCell ref="D129:E129"/>
    <mergeCell ref="F129:H129"/>
    <mergeCell ref="I129:J129"/>
    <mergeCell ref="A130:C130"/>
    <mergeCell ref="D130:E130"/>
    <mergeCell ref="F130:H130"/>
    <mergeCell ref="I130:J130"/>
    <mergeCell ref="D131:E131"/>
    <mergeCell ref="F131:H131"/>
    <mergeCell ref="I131:J131"/>
    <mergeCell ref="A131:C131"/>
    <mergeCell ref="A134:E134"/>
    <mergeCell ref="G134:I134"/>
    <mergeCell ref="A135:J135"/>
    <mergeCell ref="A136:J170"/>
    <mergeCell ref="A171:J171"/>
    <mergeCell ref="A172:J172"/>
    <mergeCell ref="A173:J179"/>
    <mergeCell ref="A180:E180"/>
    <mergeCell ref="F180:J180"/>
    <mergeCell ref="A181:E181"/>
    <mergeCell ref="F181:J181"/>
    <mergeCell ref="A182:B182"/>
    <mergeCell ref="D182:E182"/>
    <mergeCell ref="E187:H187"/>
    <mergeCell ref="E188:H188"/>
    <mergeCell ref="C184:D184"/>
    <mergeCell ref="E184:H184"/>
    <mergeCell ref="E185:H185"/>
    <mergeCell ref="A186:B186"/>
    <mergeCell ref="E186:H186"/>
    <mergeCell ref="A187:B187"/>
    <mergeCell ref="A188:B188"/>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92:B192"/>
    <mergeCell ref="A193:B193"/>
    <mergeCell ref="A194:B194"/>
    <mergeCell ref="A211:B211"/>
    <mergeCell ref="A212:B212"/>
    <mergeCell ref="A213:B213"/>
    <mergeCell ref="A214:B214"/>
    <mergeCell ref="A215:B215"/>
    <mergeCell ref="A216:B216"/>
    <mergeCell ref="A217:B217"/>
    <mergeCell ref="A226:B226"/>
    <mergeCell ref="A227:B227"/>
    <mergeCell ref="A218:B218"/>
    <mergeCell ref="A219:B219"/>
    <mergeCell ref="A220:B220"/>
    <mergeCell ref="A221:B221"/>
    <mergeCell ref="A222:B222"/>
    <mergeCell ref="A223:B223"/>
    <mergeCell ref="A224:B224"/>
    <mergeCell ref="E212:H212"/>
    <mergeCell ref="E213:H213"/>
    <mergeCell ref="E214:H214"/>
    <mergeCell ref="E215:H215"/>
    <mergeCell ref="E216:H216"/>
    <mergeCell ref="E217:H217"/>
    <mergeCell ref="E218:H218"/>
    <mergeCell ref="H226:J226"/>
    <mergeCell ref="H227:J227"/>
    <mergeCell ref="E219:H219"/>
    <mergeCell ref="E220:H220"/>
    <mergeCell ref="E221:H221"/>
    <mergeCell ref="E222:H222"/>
    <mergeCell ref="E223:H223"/>
    <mergeCell ref="E224:H224"/>
    <mergeCell ref="F225:J225"/>
    <mergeCell ref="A189:B189"/>
    <mergeCell ref="E189:H189"/>
    <mergeCell ref="A190:B190"/>
    <mergeCell ref="E190:H190"/>
    <mergeCell ref="A191:B191"/>
    <mergeCell ref="E191:H191"/>
    <mergeCell ref="E192:H192"/>
    <mergeCell ref="E193:H193"/>
    <mergeCell ref="E194:H194"/>
    <mergeCell ref="A195:B195"/>
    <mergeCell ref="E195:H195"/>
    <mergeCell ref="A196:B196"/>
    <mergeCell ref="E196:H196"/>
    <mergeCell ref="E197:H197"/>
    <mergeCell ref="A197:B197"/>
    <mergeCell ref="A198:B198"/>
    <mergeCell ref="A199:B199"/>
    <mergeCell ref="A200:B200"/>
    <mergeCell ref="A201:B201"/>
    <mergeCell ref="A202:B202"/>
    <mergeCell ref="A203:B203"/>
    <mergeCell ref="E198:H198"/>
    <mergeCell ref="E199:H199"/>
    <mergeCell ref="E200:H200"/>
    <mergeCell ref="E201:H201"/>
    <mergeCell ref="E202:H202"/>
    <mergeCell ref="E203:H203"/>
    <mergeCell ref="E204:H204"/>
    <mergeCell ref="A204:B204"/>
    <mergeCell ref="A205:B205"/>
    <mergeCell ref="A206:B206"/>
    <mergeCell ref="A207:B207"/>
    <mergeCell ref="A208:B208"/>
    <mergeCell ref="A209:B209"/>
    <mergeCell ref="A210:B210"/>
    <mergeCell ref="E205:H205"/>
    <mergeCell ref="E206:H206"/>
    <mergeCell ref="E207:H207"/>
    <mergeCell ref="E208:H208"/>
    <mergeCell ref="E209:H209"/>
    <mergeCell ref="E210:H210"/>
    <mergeCell ref="E211:H211"/>
    <mergeCell ref="A225:E225"/>
    <mergeCell ref="C226:E226"/>
    <mergeCell ref="F226:G226"/>
    <mergeCell ref="C227:E227"/>
    <mergeCell ref="F227:G227"/>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H106:H111">
      <formula1>FichaCampoCCL!TAB_ITEM</formula1>
    </dataValidation>
    <dataValidation type="list" allowBlank="1" showErrorMessage="1" sqref="F106:F111">
      <formula1>FichaCampoCCL!TAB_MOTIVO</formula1>
    </dataValidation>
    <dataValidation type="list" allowBlank="1" showErrorMessage="1" sqref="D106:D111">
      <formula1>FichaCampoCCL!TAB_FALHA</formula1>
    </dataValidation>
    <dataValidation type="list" allowBlank="1" showErrorMessage="1" sqref="F1">
      <formula1>ESTACOES</formula1>
    </dataValidation>
  </dataValidations>
  <printOptions/>
  <pageMargins bottom="0.7875" footer="0.0" header="0.0" left="0.511805555555556" right="0.511805555555556" top="0.7875"/>
  <pageSetup fitToHeight="0"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3746</v>
      </c>
      <c r="G1" s="47"/>
      <c r="H1" s="48"/>
      <c r="I1" s="49" t="str">
        <f>VLOOKUP(F1,'Cadastro Estacoes'!A1:AB152,9,0)</f>
        <v>OPERACIONAL</v>
      </c>
      <c r="J1" s="50" t="str">
        <f>VLOOKUP(F1,'Cadastro Estacoes'!A1:AB152,10,0)</f>
        <v>Boia Equipada</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54">
        <v>176.0</v>
      </c>
      <c r="C2" s="57"/>
      <c r="D2" s="58" t="s">
        <v>3272</v>
      </c>
      <c r="E2" s="59"/>
      <c r="F2" s="554" t="s">
        <v>3747</v>
      </c>
      <c r="G2" s="57"/>
      <c r="H2" s="61" t="s">
        <v>3273</v>
      </c>
      <c r="I2" s="56">
        <v>44524.0</v>
      </c>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3650</v>
      </c>
      <c r="D27" s="114"/>
      <c r="E27" s="116" t="s">
        <v>3748</v>
      </c>
      <c r="F27" s="114"/>
      <c r="G27" s="117" t="s">
        <v>3749</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369" t="s">
        <v>3750</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MACACÃO HM;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v>0.166666666666667</v>
      </c>
      <c r="E37" s="91"/>
      <c r="F37" s="135" t="s">
        <v>3298</v>
      </c>
      <c r="G37" s="47"/>
      <c r="H37" s="91"/>
      <c r="I37" s="137">
        <v>0.770833333333333</v>
      </c>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3655</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3751</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3658</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3659</v>
      </c>
      <c r="D42" s="124"/>
      <c r="E42" s="122"/>
      <c r="F42" s="156" t="s">
        <v>3311</v>
      </c>
      <c r="G42" s="124"/>
      <c r="H42" s="122"/>
      <c r="I42" s="156" t="s">
        <v>3752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t="s">
        <v>3753</v>
      </c>
      <c r="D45" s="146"/>
      <c r="E45" s="147"/>
      <c r="F45" s="163"/>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t="s">
        <v>3754</v>
      </c>
      <c r="D46" s="152"/>
      <c r="E46" s="153"/>
      <c r="F46" s="166"/>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t="s">
        <v>3755</v>
      </c>
      <c r="D47" s="152"/>
      <c r="E47" s="153"/>
      <c r="F47" s="166"/>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t="s">
        <v>3756</v>
      </c>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t="s">
        <v>3756</v>
      </c>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t="s">
        <v>3757</v>
      </c>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t="s">
        <v>3758</v>
      </c>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HMINPBOIA</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3759</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t="s">
        <v>3760</v>
      </c>
      <c r="D57" s="183" t="s">
        <v>3327</v>
      </c>
      <c r="E57" s="153"/>
      <c r="F57" s="182" t="s">
        <v>3760</v>
      </c>
      <c r="G57" s="184" t="s">
        <v>3328</v>
      </c>
      <c r="H57" s="152"/>
      <c r="I57" s="153"/>
      <c r="J57" s="185" t="s">
        <v>3761</v>
      </c>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t="s">
        <v>3761</v>
      </c>
      <c r="D58" s="184" t="s">
        <v>3330</v>
      </c>
      <c r="E58" s="153"/>
      <c r="F58" s="190" t="s">
        <v>3760</v>
      </c>
      <c r="G58" s="191" t="s">
        <v>3331</v>
      </c>
      <c r="H58" s="79"/>
      <c r="I58" s="188"/>
      <c r="J58" s="185"/>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t="s">
        <v>3760</v>
      </c>
      <c r="G59" s="196" t="s">
        <v>3334</v>
      </c>
      <c r="H59" s="197"/>
      <c r="I59" s="198" t="s">
        <v>3335</v>
      </c>
      <c r="J59" s="199" t="s">
        <v>3760</v>
      </c>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t="s">
        <v>3760</v>
      </c>
      <c r="D60" s="202" t="s">
        <v>3337</v>
      </c>
      <c r="E60" s="122"/>
      <c r="F60" s="203" t="s">
        <v>3760</v>
      </c>
      <c r="G60" s="202" t="s">
        <v>3338</v>
      </c>
      <c r="H60" s="124"/>
      <c r="I60" s="122"/>
      <c r="J60" s="204" t="s">
        <v>3760</v>
      </c>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3762</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3763</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3764</v>
      </c>
      <c r="D65" s="152"/>
      <c r="E65" s="153"/>
      <c r="F65" s="209" t="s">
        <v>3343</v>
      </c>
      <c r="G65" s="181"/>
      <c r="H65" s="208" t="s">
        <v>3345</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3765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3766</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3767</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3768</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3769</v>
      </c>
      <c r="D75" s="152"/>
      <c r="E75" s="153"/>
      <c r="F75" s="226" t="s">
        <v>3356</v>
      </c>
      <c r="G75" s="168"/>
      <c r="H75" s="208" t="s">
        <v>3769</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3770</v>
      </c>
      <c r="D81" s="152"/>
      <c r="E81" s="153"/>
      <c r="F81" s="209" t="s">
        <v>3361</v>
      </c>
      <c r="G81" s="181"/>
      <c r="H81" s="208" t="s">
        <v>3703</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3771</v>
      </c>
      <c r="D82" s="152"/>
      <c r="E82" s="153"/>
      <c r="F82" s="211" t="s">
        <v>3337</v>
      </c>
      <c r="G82" s="153"/>
      <c r="H82" s="208" t="s">
        <v>3703</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3703</v>
      </c>
      <c r="D83" s="152"/>
      <c r="E83" s="153"/>
      <c r="F83" s="211" t="s">
        <v>3364</v>
      </c>
      <c r="G83" s="153"/>
      <c r="H83" s="208" t="s">
        <v>3772</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3703</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3345</v>
      </c>
      <c r="D85" s="152"/>
      <c r="E85" s="153"/>
      <c r="F85" s="211" t="s">
        <v>3369</v>
      </c>
      <c r="G85" s="153"/>
      <c r="H85" s="208" t="s">
        <v>3773</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3772</v>
      </c>
      <c r="D86" s="152"/>
      <c r="E86" s="153"/>
      <c r="F86" s="211" t="s">
        <v>1702</v>
      </c>
      <c r="G86" s="153"/>
      <c r="H86" s="208" t="s">
        <v>3703</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3774</v>
      </c>
      <c r="D87" s="152"/>
      <c r="E87" s="153"/>
      <c r="F87" s="211" t="s">
        <v>3371</v>
      </c>
      <c r="G87" s="153"/>
      <c r="H87" s="208" t="s">
        <v>3703</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3703</v>
      </c>
      <c r="D88" s="152"/>
      <c r="E88" s="153"/>
      <c r="F88" s="231" t="s">
        <v>3373</v>
      </c>
      <c r="G88" s="122"/>
      <c r="H88" s="208" t="s">
        <v>3703</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HMINPBOIA</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t="s">
        <v>3775</v>
      </c>
      <c r="D96" s="235" t="s">
        <v>3466</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t="s">
        <v>3775</v>
      </c>
      <c r="D97" s="241" t="s">
        <v>3380</v>
      </c>
      <c r="E97" s="241"/>
      <c r="F97" s="194" t="s">
        <v>3775</v>
      </c>
      <c r="G97" s="140"/>
      <c r="H97" s="242" t="s">
        <v>3381</v>
      </c>
      <c r="I97" s="243"/>
      <c r="J97" s="244" t="s">
        <v>3740</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t="s">
        <v>3776</v>
      </c>
      <c r="D98" s="239" t="s">
        <v>3384</v>
      </c>
      <c r="E98" s="239"/>
      <c r="F98" s="194" t="s">
        <v>3775</v>
      </c>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t="s">
        <v>3775</v>
      </c>
      <c r="D99" s="246" t="s">
        <v>3387</v>
      </c>
      <c r="E99" s="246"/>
      <c r="F99" s="194" t="s">
        <v>3775</v>
      </c>
      <c r="G99" s="140"/>
      <c r="H99" s="247" t="s">
        <v>3388</v>
      </c>
      <c r="I99" s="248"/>
      <c r="J99" s="249" t="s">
        <v>3777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t="s">
        <v>3775</v>
      </c>
      <c r="D100" s="239" t="s">
        <v>3391</v>
      </c>
      <c r="E100" s="239"/>
      <c r="F100" s="194" t="s">
        <v>3775</v>
      </c>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t="s">
        <v>3775</v>
      </c>
      <c r="D101" s="166" t="s">
        <v>3394</v>
      </c>
      <c r="E101" s="153"/>
      <c r="F101" s="194" t="s">
        <v>3775</v>
      </c>
      <c r="G101" s="251" t="s">
        <v>3778</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t="s">
        <v>3779</v>
      </c>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545"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8"/>
      <c r="E106" s="80"/>
      <c r="F106" s="268"/>
      <c r="G106" s="80"/>
      <c r="H106" s="268"/>
      <c r="I106" s="79"/>
      <c r="J106" s="105"/>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55" t="s">
        <v>3780</v>
      </c>
      <c r="B113" s="236"/>
      <c r="C113" s="236"/>
      <c r="D113" s="236"/>
      <c r="E113" s="236"/>
      <c r="F113" s="236"/>
      <c r="G113" s="236"/>
      <c r="H113" s="236"/>
      <c r="I113" s="236"/>
      <c r="J113" s="556"/>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555"/>
      <c r="B114" s="236"/>
      <c r="C114" s="236"/>
      <c r="D114" s="236"/>
      <c r="E114" s="236"/>
      <c r="F114" s="236"/>
      <c r="G114" s="236"/>
      <c r="H114" s="236"/>
      <c r="I114" s="236"/>
      <c r="J114" s="556"/>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555"/>
      <c r="B115" s="236"/>
      <c r="C115" s="236"/>
      <c r="D115" s="236"/>
      <c r="E115" s="236"/>
      <c r="F115" s="236"/>
      <c r="G115" s="236"/>
      <c r="H115" s="236"/>
      <c r="I115" s="236"/>
      <c r="J115" s="556"/>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557"/>
      <c r="B116" s="558"/>
      <c r="C116" s="558"/>
      <c r="D116" s="558"/>
      <c r="E116" s="558"/>
      <c r="F116" s="558"/>
      <c r="G116" s="558"/>
      <c r="H116" s="558"/>
      <c r="I116" s="558"/>
      <c r="J116" s="559"/>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3781</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60"/>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165" t="s">
        <v>3779</v>
      </c>
      <c r="E129" s="153"/>
      <c r="F129" s="183" t="s">
        <v>3409</v>
      </c>
      <c r="G129" s="152"/>
      <c r="H129" s="153"/>
      <c r="I129" s="165" t="s">
        <v>3782</v>
      </c>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165" t="s">
        <v>3779</v>
      </c>
      <c r="E130" s="153"/>
      <c r="F130" s="290" t="s">
        <v>3411</v>
      </c>
      <c r="G130" s="152"/>
      <c r="H130" s="153"/>
      <c r="I130" s="165"/>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292" t="s">
        <v>3782</v>
      </c>
      <c r="E131" s="122"/>
      <c r="F131" s="293" t="s">
        <v>3413</v>
      </c>
      <c r="G131" s="124"/>
      <c r="H131" s="122"/>
      <c r="I131" s="292"/>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HMINPBOIA</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561"/>
      <c r="B136" s="152"/>
      <c r="C136" s="152"/>
      <c r="D136" s="152"/>
      <c r="E136" s="152"/>
      <c r="F136" s="152"/>
      <c r="G136" s="152"/>
      <c r="H136" s="152"/>
      <c r="I136" s="152"/>
      <c r="J136" s="154"/>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562" t="s">
        <v>3783</v>
      </c>
      <c r="B137" s="152"/>
      <c r="C137" s="152"/>
      <c r="D137" s="152"/>
      <c r="E137" s="152"/>
      <c r="F137" s="152"/>
      <c r="G137" s="152"/>
      <c r="H137" s="152"/>
      <c r="I137" s="152"/>
      <c r="J137" s="154"/>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562" t="s">
        <v>3784</v>
      </c>
      <c r="B138" s="152"/>
      <c r="C138" s="152"/>
      <c r="D138" s="152"/>
      <c r="E138" s="152"/>
      <c r="F138" s="152"/>
      <c r="G138" s="152"/>
      <c r="H138" s="152"/>
      <c r="I138" s="152"/>
      <c r="J138" s="154"/>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0" customHeight="1">
      <c r="A139" s="562"/>
      <c r="B139" s="152"/>
      <c r="C139" s="152"/>
      <c r="D139" s="152"/>
      <c r="E139" s="152"/>
      <c r="F139" s="152"/>
      <c r="G139" s="152"/>
      <c r="H139" s="152"/>
      <c r="I139" s="152"/>
      <c r="J139" s="154"/>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561" t="s">
        <v>3785</v>
      </c>
      <c r="B140" s="152"/>
      <c r="C140" s="152"/>
      <c r="D140" s="152"/>
      <c r="E140" s="152"/>
      <c r="F140" s="152"/>
      <c r="G140" s="152"/>
      <c r="H140" s="152"/>
      <c r="I140" s="152"/>
      <c r="J140" s="154"/>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561" t="s">
        <v>3786</v>
      </c>
      <c r="B141" s="152"/>
      <c r="C141" s="152"/>
      <c r="D141" s="152"/>
      <c r="E141" s="152"/>
      <c r="F141" s="152"/>
      <c r="G141" s="152"/>
      <c r="H141" s="152"/>
      <c r="I141" s="152"/>
      <c r="J141" s="154"/>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561"/>
      <c r="B142" s="152"/>
      <c r="C142" s="152"/>
      <c r="D142" s="152"/>
      <c r="E142" s="152"/>
      <c r="F142" s="152"/>
      <c r="G142" s="152"/>
      <c r="H142" s="152"/>
      <c r="I142" s="152"/>
      <c r="J142" s="154"/>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561" t="s">
        <v>3787</v>
      </c>
      <c r="B143" s="152"/>
      <c r="C143" s="152"/>
      <c r="D143" s="152"/>
      <c r="E143" s="152"/>
      <c r="F143" s="152"/>
      <c r="G143" s="152"/>
      <c r="H143" s="152"/>
      <c r="I143" s="152"/>
      <c r="J143" s="154"/>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561" t="s">
        <v>3788</v>
      </c>
      <c r="B144" s="152"/>
      <c r="C144" s="152"/>
      <c r="D144" s="152"/>
      <c r="E144" s="152"/>
      <c r="F144" s="152"/>
      <c r="G144" s="152"/>
      <c r="H144" s="152"/>
      <c r="I144" s="152"/>
      <c r="J144" s="154"/>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561" t="s">
        <v>3789</v>
      </c>
      <c r="B145" s="152"/>
      <c r="C145" s="152"/>
      <c r="D145" s="152"/>
      <c r="E145" s="152"/>
      <c r="F145" s="152"/>
      <c r="G145" s="152"/>
      <c r="H145" s="152"/>
      <c r="I145" s="152"/>
      <c r="J145" s="154"/>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563" t="s">
        <v>3790</v>
      </c>
      <c r="B146" s="152"/>
      <c r="C146" s="152"/>
      <c r="D146" s="152"/>
      <c r="E146" s="152"/>
      <c r="F146" s="152"/>
      <c r="G146" s="152"/>
      <c r="H146" s="152"/>
      <c r="I146" s="152"/>
      <c r="J146" s="154"/>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561" t="s">
        <v>3791</v>
      </c>
      <c r="B147" s="152"/>
      <c r="C147" s="152"/>
      <c r="D147" s="152"/>
      <c r="E147" s="152"/>
      <c r="F147" s="152"/>
      <c r="G147" s="152"/>
      <c r="H147" s="152"/>
      <c r="I147" s="152"/>
      <c r="J147" s="154"/>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563" t="s">
        <v>3792</v>
      </c>
      <c r="B148" s="152"/>
      <c r="C148" s="152"/>
      <c r="D148" s="152"/>
      <c r="E148" s="152"/>
      <c r="F148" s="152"/>
      <c r="G148" s="152"/>
      <c r="H148" s="152"/>
      <c r="I148" s="152"/>
      <c r="J148" s="154"/>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561" t="s">
        <v>3793</v>
      </c>
      <c r="B149" s="152"/>
      <c r="C149" s="152"/>
      <c r="D149" s="152"/>
      <c r="E149" s="152"/>
      <c r="F149" s="152"/>
      <c r="G149" s="152"/>
      <c r="H149" s="152"/>
      <c r="I149" s="152"/>
      <c r="J149" s="154"/>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562" t="s">
        <v>3794</v>
      </c>
      <c r="B150" s="152"/>
      <c r="C150" s="152"/>
      <c r="D150" s="152"/>
      <c r="E150" s="152"/>
      <c r="F150" s="152"/>
      <c r="G150" s="152"/>
      <c r="H150" s="152"/>
      <c r="I150" s="152"/>
      <c r="J150" s="154"/>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561" t="s">
        <v>3795</v>
      </c>
      <c r="B151" s="152"/>
      <c r="C151" s="152"/>
      <c r="D151" s="152"/>
      <c r="E151" s="152"/>
      <c r="F151" s="152"/>
      <c r="G151" s="152"/>
      <c r="H151" s="152"/>
      <c r="I151" s="152"/>
      <c r="J151" s="154"/>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561" t="s">
        <v>3796</v>
      </c>
      <c r="B152" s="152"/>
      <c r="C152" s="152"/>
      <c r="D152" s="152"/>
      <c r="E152" s="152"/>
      <c r="F152" s="152"/>
      <c r="G152" s="152"/>
      <c r="H152" s="152"/>
      <c r="I152" s="152"/>
      <c r="J152" s="154"/>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561" t="s">
        <v>3797</v>
      </c>
      <c r="B153" s="152"/>
      <c r="C153" s="152"/>
      <c r="D153" s="152"/>
      <c r="E153" s="152"/>
      <c r="F153" s="152"/>
      <c r="G153" s="152"/>
      <c r="H153" s="152"/>
      <c r="I153" s="152"/>
      <c r="J153" s="154"/>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564" t="s">
        <v>3798</v>
      </c>
      <c r="B154" s="152"/>
      <c r="C154" s="152"/>
      <c r="D154" s="152"/>
      <c r="E154" s="152"/>
      <c r="F154" s="152"/>
      <c r="G154" s="152"/>
      <c r="H154" s="152"/>
      <c r="I154" s="152"/>
      <c r="J154" s="154"/>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561" t="s">
        <v>3799</v>
      </c>
      <c r="B155" s="152"/>
      <c r="C155" s="152"/>
      <c r="D155" s="152"/>
      <c r="E155" s="152"/>
      <c r="F155" s="152"/>
      <c r="G155" s="152"/>
      <c r="H155" s="152"/>
      <c r="I155" s="152"/>
      <c r="J155" s="154"/>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563"/>
      <c r="B156" s="152"/>
      <c r="C156" s="152"/>
      <c r="D156" s="152"/>
      <c r="E156" s="152"/>
      <c r="F156" s="152"/>
      <c r="G156" s="152"/>
      <c r="H156" s="152"/>
      <c r="I156" s="152"/>
      <c r="J156" s="154"/>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561" t="s">
        <v>3800</v>
      </c>
      <c r="B157" s="152"/>
      <c r="C157" s="152"/>
      <c r="D157" s="152"/>
      <c r="E157" s="152"/>
      <c r="F157" s="152"/>
      <c r="G157" s="152"/>
      <c r="H157" s="152"/>
      <c r="I157" s="152"/>
      <c r="J157" s="154"/>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562"/>
      <c r="B158" s="152"/>
      <c r="C158" s="152"/>
      <c r="D158" s="152"/>
      <c r="E158" s="152"/>
      <c r="F158" s="152"/>
      <c r="G158" s="152"/>
      <c r="H158" s="152"/>
      <c r="I158" s="152"/>
      <c r="J158" s="154"/>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61" t="s">
        <v>3801</v>
      </c>
      <c r="B159" s="152"/>
      <c r="C159" s="152"/>
      <c r="D159" s="152"/>
      <c r="E159" s="152"/>
      <c r="F159" s="152"/>
      <c r="G159" s="152"/>
      <c r="H159" s="152"/>
      <c r="I159" s="152"/>
      <c r="J159" s="154"/>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61" t="s">
        <v>3802</v>
      </c>
      <c r="B160" s="152"/>
      <c r="C160" s="152"/>
      <c r="D160" s="152"/>
      <c r="E160" s="152"/>
      <c r="F160" s="152"/>
      <c r="G160" s="152"/>
      <c r="H160" s="152"/>
      <c r="I160" s="152"/>
      <c r="J160" s="154"/>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562" t="s">
        <v>3803</v>
      </c>
      <c r="B161" s="152"/>
      <c r="C161" s="152"/>
      <c r="D161" s="152"/>
      <c r="E161" s="152"/>
      <c r="F161" s="152"/>
      <c r="G161" s="152"/>
      <c r="H161" s="152"/>
      <c r="I161" s="152"/>
      <c r="J161" s="154"/>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561" t="s">
        <v>3804</v>
      </c>
      <c r="B162" s="152"/>
      <c r="C162" s="152"/>
      <c r="D162" s="152"/>
      <c r="E162" s="152"/>
      <c r="F162" s="152"/>
      <c r="G162" s="152"/>
      <c r="H162" s="152"/>
      <c r="I162" s="152"/>
      <c r="J162" s="154"/>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565" t="s">
        <v>3805</v>
      </c>
      <c r="B163" s="152"/>
      <c r="C163" s="152"/>
      <c r="D163" s="152"/>
      <c r="E163" s="152"/>
      <c r="F163" s="152"/>
      <c r="G163" s="152"/>
      <c r="H163" s="152"/>
      <c r="I163" s="152"/>
      <c r="J163" s="154"/>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561" t="s">
        <v>3806</v>
      </c>
      <c r="B164" s="152"/>
      <c r="C164" s="152"/>
      <c r="D164" s="152"/>
      <c r="E164" s="152"/>
      <c r="F164" s="152"/>
      <c r="G164" s="152"/>
      <c r="H164" s="152"/>
      <c r="I164" s="152"/>
      <c r="J164" s="154"/>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564" t="s">
        <v>3807</v>
      </c>
      <c r="B165" s="152"/>
      <c r="C165" s="152"/>
      <c r="D165" s="152"/>
      <c r="E165" s="152"/>
      <c r="F165" s="152"/>
      <c r="G165" s="152"/>
      <c r="H165" s="152"/>
      <c r="I165" s="152"/>
      <c r="J165" s="154"/>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561" t="s">
        <v>3808</v>
      </c>
      <c r="B166" s="152"/>
      <c r="C166" s="152"/>
      <c r="D166" s="152"/>
      <c r="E166" s="152"/>
      <c r="F166" s="152"/>
      <c r="G166" s="152"/>
      <c r="H166" s="152"/>
      <c r="I166" s="152"/>
      <c r="J166" s="154"/>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561" t="s">
        <v>3809</v>
      </c>
      <c r="B167" s="152"/>
      <c r="C167" s="152"/>
      <c r="D167" s="152"/>
      <c r="E167" s="152"/>
      <c r="F167" s="152"/>
      <c r="G167" s="152"/>
      <c r="H167" s="152"/>
      <c r="I167" s="152"/>
      <c r="J167" s="154"/>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565" t="s">
        <v>3810</v>
      </c>
      <c r="B168" s="152"/>
      <c r="C168" s="152"/>
      <c r="D168" s="152"/>
      <c r="E168" s="152"/>
      <c r="F168" s="152"/>
      <c r="G168" s="152"/>
      <c r="H168" s="152"/>
      <c r="I168" s="152"/>
      <c r="J168" s="154"/>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561" t="s">
        <v>3811</v>
      </c>
      <c r="B169" s="152"/>
      <c r="C169" s="152"/>
      <c r="D169" s="152"/>
      <c r="E169" s="152"/>
      <c r="F169" s="152"/>
      <c r="G169" s="152"/>
      <c r="H169" s="152"/>
      <c r="I169" s="152"/>
      <c r="J169" s="154"/>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566"/>
      <c r="B170" s="124"/>
      <c r="C170" s="124"/>
      <c r="D170" s="124"/>
      <c r="E170" s="124"/>
      <c r="F170" s="124"/>
      <c r="G170" s="124"/>
      <c r="H170" s="124"/>
      <c r="I170" s="124"/>
      <c r="J170" s="157"/>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3675</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71"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567" t="s">
        <v>3812</v>
      </c>
      <c r="B173" s="568"/>
      <c r="C173" s="568"/>
      <c r="D173" s="568"/>
      <c r="E173" s="568"/>
      <c r="F173" s="568"/>
      <c r="G173" s="568"/>
      <c r="H173" s="568"/>
      <c r="I173" s="568"/>
      <c r="J173" s="569"/>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570"/>
      <c r="B174" s="571"/>
      <c r="C174" s="571"/>
      <c r="D174" s="571"/>
      <c r="E174" s="51"/>
      <c r="F174" s="571"/>
      <c r="G174" s="571"/>
      <c r="H174" s="571"/>
      <c r="I174" s="571"/>
      <c r="J174" s="572"/>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570"/>
      <c r="B175" s="571"/>
      <c r="C175" s="571"/>
      <c r="D175" s="571"/>
      <c r="E175" s="571"/>
      <c r="F175" s="571"/>
      <c r="G175" s="571"/>
      <c r="H175" s="571"/>
      <c r="I175" s="571"/>
      <c r="J175" s="572"/>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570"/>
      <c r="B176" s="571"/>
      <c r="C176" s="571"/>
      <c r="D176" s="571"/>
      <c r="E176" s="571"/>
      <c r="F176" s="571"/>
      <c r="G176" s="571"/>
      <c r="H176" s="571"/>
      <c r="I176" s="571"/>
      <c r="J176" s="572"/>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570"/>
      <c r="B177" s="303"/>
      <c r="C177" s="303"/>
      <c r="D177" s="303"/>
      <c r="E177" s="303"/>
      <c r="F177" s="303"/>
      <c r="G177" s="303"/>
      <c r="H177" s="303"/>
      <c r="I177" s="303"/>
      <c r="J177" s="304"/>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302"/>
      <c r="B178" s="303"/>
      <c r="C178" s="303"/>
      <c r="D178" s="303"/>
      <c r="E178" s="303"/>
      <c r="F178" s="303"/>
      <c r="G178" s="303"/>
      <c r="H178" s="303"/>
      <c r="I178" s="303"/>
      <c r="J178" s="304"/>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305"/>
      <c r="B179" s="306"/>
      <c r="C179" s="306"/>
      <c r="D179" s="306"/>
      <c r="E179" s="306"/>
      <c r="F179" s="306"/>
      <c r="G179" s="306"/>
      <c r="H179" s="306"/>
      <c r="I179" s="306"/>
      <c r="J179" s="30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t="s">
        <v>3813</v>
      </c>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HMINPBOIA</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64">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7:J118"/>
    <mergeCell ref="D130:E130"/>
    <mergeCell ref="F130:H130"/>
    <mergeCell ref="A119:J126"/>
    <mergeCell ref="A128:J128"/>
    <mergeCell ref="A129:C129"/>
    <mergeCell ref="D129:E129"/>
    <mergeCell ref="F129:H129"/>
    <mergeCell ref="I129:J129"/>
    <mergeCell ref="I130:J130"/>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30:C130"/>
    <mergeCell ref="A131:C131"/>
    <mergeCell ref="D131:E131"/>
    <mergeCell ref="F131:H131"/>
    <mergeCell ref="I131:J131"/>
    <mergeCell ref="A134:E134"/>
    <mergeCell ref="G134:I134"/>
    <mergeCell ref="E186:H186"/>
    <mergeCell ref="E187:H187"/>
    <mergeCell ref="A182:B182"/>
    <mergeCell ref="D182:E182"/>
    <mergeCell ref="C184:D184"/>
    <mergeCell ref="E184:H184"/>
    <mergeCell ref="E185:H185"/>
    <mergeCell ref="A186:B186"/>
    <mergeCell ref="A187:B187"/>
    <mergeCell ref="A135:J135"/>
    <mergeCell ref="A136:J136"/>
    <mergeCell ref="A137:J137"/>
    <mergeCell ref="A138:J138"/>
    <mergeCell ref="A139:J139"/>
    <mergeCell ref="A140:J140"/>
    <mergeCell ref="A141:J141"/>
    <mergeCell ref="A142:J142"/>
    <mergeCell ref="A143:J143"/>
    <mergeCell ref="A144:J144"/>
    <mergeCell ref="A145:J145"/>
    <mergeCell ref="A146:J146"/>
    <mergeCell ref="A147:J147"/>
    <mergeCell ref="A148:J148"/>
    <mergeCell ref="A149:J149"/>
    <mergeCell ref="A150:J150"/>
    <mergeCell ref="A151:J151"/>
    <mergeCell ref="A152:J152"/>
    <mergeCell ref="A153:J153"/>
    <mergeCell ref="A154:J154"/>
    <mergeCell ref="A155:J155"/>
    <mergeCell ref="A156:J156"/>
    <mergeCell ref="A157:J157"/>
    <mergeCell ref="A158:J158"/>
    <mergeCell ref="A159:J159"/>
    <mergeCell ref="A160:J160"/>
    <mergeCell ref="A161:J161"/>
    <mergeCell ref="A162:J162"/>
    <mergeCell ref="A163:J163"/>
    <mergeCell ref="A164:J164"/>
    <mergeCell ref="A165:J165"/>
    <mergeCell ref="A166:J166"/>
    <mergeCell ref="A167:J167"/>
    <mergeCell ref="A168:J168"/>
    <mergeCell ref="A169:J169"/>
    <mergeCell ref="A170:J170"/>
    <mergeCell ref="A171:J171"/>
    <mergeCell ref="A172:J172"/>
    <mergeCell ref="A180:E180"/>
    <mergeCell ref="F180:J180"/>
    <mergeCell ref="A181:E181"/>
    <mergeCell ref="F181:J181"/>
    <mergeCell ref="A191:B191"/>
    <mergeCell ref="A192:B192"/>
    <mergeCell ref="A193:B193"/>
    <mergeCell ref="A210:B210"/>
    <mergeCell ref="A211:B211"/>
    <mergeCell ref="A212:B212"/>
    <mergeCell ref="A213:B213"/>
    <mergeCell ref="A214:B214"/>
    <mergeCell ref="A215:B215"/>
    <mergeCell ref="A216:B216"/>
    <mergeCell ref="A224:B224"/>
    <mergeCell ref="A226:B226"/>
    <mergeCell ref="A227:B227"/>
    <mergeCell ref="A217:B217"/>
    <mergeCell ref="A218:B218"/>
    <mergeCell ref="A219:B219"/>
    <mergeCell ref="A220:B220"/>
    <mergeCell ref="A221:B221"/>
    <mergeCell ref="A222:B222"/>
    <mergeCell ref="A223:B223"/>
    <mergeCell ref="E211:H211"/>
    <mergeCell ref="E212:H212"/>
    <mergeCell ref="E213:H213"/>
    <mergeCell ref="E214:H214"/>
    <mergeCell ref="E215:H215"/>
    <mergeCell ref="E216:H216"/>
    <mergeCell ref="E217:H217"/>
    <mergeCell ref="E218:H218"/>
    <mergeCell ref="E219:H219"/>
    <mergeCell ref="E220:H220"/>
    <mergeCell ref="E221:H221"/>
    <mergeCell ref="E222:H222"/>
    <mergeCell ref="E223:H223"/>
    <mergeCell ref="E224:H224"/>
    <mergeCell ref="A188:B188"/>
    <mergeCell ref="E188:H188"/>
    <mergeCell ref="A189:B189"/>
    <mergeCell ref="E189:H189"/>
    <mergeCell ref="A190:B190"/>
    <mergeCell ref="E190:H190"/>
    <mergeCell ref="E191:H191"/>
    <mergeCell ref="E192:H192"/>
    <mergeCell ref="E193:H193"/>
    <mergeCell ref="A194:B194"/>
    <mergeCell ref="E194:H194"/>
    <mergeCell ref="A195:B195"/>
    <mergeCell ref="E195:H195"/>
    <mergeCell ref="E196:H196"/>
    <mergeCell ref="A196:B196"/>
    <mergeCell ref="A197:B197"/>
    <mergeCell ref="A198:B198"/>
    <mergeCell ref="A199:B199"/>
    <mergeCell ref="A200:B200"/>
    <mergeCell ref="A201:B201"/>
    <mergeCell ref="A202:B202"/>
    <mergeCell ref="E197:H197"/>
    <mergeCell ref="E198:H198"/>
    <mergeCell ref="E199:H199"/>
    <mergeCell ref="E200:H200"/>
    <mergeCell ref="E201:H201"/>
    <mergeCell ref="E202:H202"/>
    <mergeCell ref="E203:H203"/>
    <mergeCell ref="A203:B203"/>
    <mergeCell ref="A204:B204"/>
    <mergeCell ref="A205:B205"/>
    <mergeCell ref="A206:B206"/>
    <mergeCell ref="A207:B207"/>
    <mergeCell ref="A208:B208"/>
    <mergeCell ref="A209:B209"/>
    <mergeCell ref="E204:H204"/>
    <mergeCell ref="E205:H205"/>
    <mergeCell ref="E206:H206"/>
    <mergeCell ref="E207:H207"/>
    <mergeCell ref="E208:H208"/>
    <mergeCell ref="E209:H209"/>
    <mergeCell ref="E210:H210"/>
    <mergeCell ref="A225:E225"/>
    <mergeCell ref="F225:J225"/>
    <mergeCell ref="C226:E226"/>
    <mergeCell ref="F226:G226"/>
    <mergeCell ref="H226:J226"/>
    <mergeCell ref="C227:E227"/>
    <mergeCell ref="F227:G227"/>
    <mergeCell ref="H227:J227"/>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F106:F111">
      <formula1>FichaCampoLSP!TAB_MOTIVO</formula1>
    </dataValidation>
    <dataValidation type="list" allowBlank="1" showErrorMessage="1" sqref="D106:D111">
      <formula1>FichaCampoLSP!TAB_FALHA</formula1>
    </dataValidation>
    <dataValidation type="list" allowBlank="1" showErrorMessage="1" sqref="F1">
      <formula1>ESTACOES</formula1>
    </dataValidation>
    <dataValidation type="list" allowBlank="1" showErrorMessage="1" sqref="H106:H111">
      <formula1>FichaCampoLSP!TAB_ITEM</formula1>
    </dataValidation>
  </dataValidations>
  <printOptions/>
  <pageMargins bottom="0.7875" footer="0.0" header="0.0" left="0.511805555555556" right="0.511805555555556" top="0.7875"/>
  <pageSetup fitToHeight="0"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166</v>
      </c>
      <c r="G1" s="47"/>
      <c r="H1" s="48"/>
      <c r="I1" s="49" t="str">
        <f>VLOOKUP(F1,'Cadastro Estacoes'!A1:AB152,9,0)</f>
        <v>NÃO EXISTE</v>
      </c>
      <c r="J1" s="50" t="str">
        <f>VLOOKUP(F1,'Cadastro Estacoes'!A1:AB152,10,0)</f>
        <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t="s">
        <v>3814</v>
      </c>
      <c r="C2" s="57"/>
      <c r="D2" s="58" t="s">
        <v>3272</v>
      </c>
      <c r="E2" s="59"/>
      <c r="F2" s="60" t="s">
        <v>3815</v>
      </c>
      <c r="G2" s="57"/>
      <c r="H2" s="61" t="s">
        <v>3273</v>
      </c>
      <c r="I2" s="56">
        <v>44517.0</v>
      </c>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
        <v>3816</v>
      </c>
      <c r="C5" s="71"/>
      <c r="D5" s="71"/>
      <c r="E5" s="71"/>
      <c r="F5" s="71"/>
      <c r="G5" s="71"/>
      <c r="H5" s="71"/>
      <c r="I5" s="72"/>
      <c r="J5" s="76">
        <v>0.0</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3817</v>
      </c>
      <c r="B27" s="114"/>
      <c r="C27" s="115" t="s">
        <v>3650</v>
      </c>
      <c r="D27" s="114"/>
      <c r="E27" s="116" t="s">
        <v>3462</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3818</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369" t="s">
        <v>3819</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NOME DA ESTACAO A SER UTILIZADA PARA ATIVIDADES NÃO VINCULADAS A ESTAÇÕES. VENDA DE EQUIPAMENTOS, OFICINA, ADMINISTRATIVO, ALMOXARIFADO, ETC.</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v>0.333333333333333</v>
      </c>
      <c r="E37" s="91"/>
      <c r="F37" s="135" t="s">
        <v>3298</v>
      </c>
      <c r="G37" s="47"/>
      <c r="H37" s="91"/>
      <c r="I37" s="137">
        <v>0.697916666666667</v>
      </c>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3472</v>
      </c>
      <c r="D39" s="146"/>
      <c r="E39" s="147"/>
      <c r="F39" s="145" t="s">
        <v>3688</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3657</v>
      </c>
      <c r="G40" s="152"/>
      <c r="H40" s="153"/>
      <c r="I40" s="151" t="s">
        <v>3820</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3658</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3659</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t="s">
        <v>3821</v>
      </c>
      <c r="D45" s="146"/>
      <c r="E45" s="147"/>
      <c r="F45" s="57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t="s">
        <v>3822</v>
      </c>
      <c r="D46" s="152"/>
      <c r="E46" s="153"/>
      <c r="F46" s="574"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575" t="s">
        <v>3318</v>
      </c>
      <c r="B47" s="153"/>
      <c r="C47" s="165"/>
      <c r="D47" s="152"/>
      <c r="E47" s="153"/>
      <c r="F47" s="574"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t="s">
        <v>3822</v>
      </c>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t="s">
        <v>3823</v>
      </c>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t="s">
        <v>3824</v>
      </c>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576"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SEM ESTACAO</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3825</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t="s">
        <v>3826</v>
      </c>
      <c r="D57" s="183" t="s">
        <v>3327</v>
      </c>
      <c r="E57" s="153"/>
      <c r="F57" s="182" t="s">
        <v>3827</v>
      </c>
      <c r="G57" s="184" t="s">
        <v>3328</v>
      </c>
      <c r="H57" s="152"/>
      <c r="I57" s="153"/>
      <c r="J57" s="374" t="s">
        <v>3828</v>
      </c>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577" t="s">
        <v>3329</v>
      </c>
      <c r="B58" s="188"/>
      <c r="C58" s="375"/>
      <c r="D58" s="184" t="s">
        <v>3330</v>
      </c>
      <c r="E58" s="153"/>
      <c r="F58" s="190" t="s">
        <v>3827</v>
      </c>
      <c r="G58" s="191" t="s">
        <v>3331</v>
      </c>
      <c r="H58" s="79"/>
      <c r="I58" s="188"/>
      <c r="J58" s="377" t="s">
        <v>3827</v>
      </c>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578" t="s">
        <v>3332</v>
      </c>
      <c r="B59" s="153"/>
      <c r="C59" s="378"/>
      <c r="D59" s="184" t="s">
        <v>3333</v>
      </c>
      <c r="E59" s="153"/>
      <c r="F59" s="195" t="s">
        <v>3827</v>
      </c>
      <c r="G59" s="579" t="s">
        <v>3334</v>
      </c>
      <c r="H59" s="197"/>
      <c r="I59" s="580" t="s">
        <v>3335</v>
      </c>
      <c r="J59" s="381"/>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581" t="s">
        <v>3336</v>
      </c>
      <c r="B60" s="122"/>
      <c r="C60" s="201"/>
      <c r="D60" s="582" t="s">
        <v>3337</v>
      </c>
      <c r="E60" s="122"/>
      <c r="F60" s="384"/>
      <c r="G60" s="202" t="s">
        <v>3338</v>
      </c>
      <c r="H60" s="124"/>
      <c r="I60" s="122"/>
      <c r="J60" s="385" t="s">
        <v>3826</v>
      </c>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3829</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3734</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3545</v>
      </c>
      <c r="D65" s="152"/>
      <c r="E65" s="153"/>
      <c r="F65" s="209" t="s">
        <v>3343</v>
      </c>
      <c r="G65" s="181"/>
      <c r="H65" s="208" t="s">
        <v>3345</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3545</v>
      </c>
      <c r="D66" s="152"/>
      <c r="E66" s="153"/>
      <c r="F66" s="211" t="s">
        <v>3346</v>
      </c>
      <c r="G66" s="153"/>
      <c r="H66" s="208" t="s">
        <v>3703</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3739</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3351</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3830</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3831</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406"/>
      <c r="D76" s="47"/>
      <c r="E76" s="47"/>
      <c r="F76" s="47"/>
      <c r="G76" s="47"/>
      <c r="H76" s="47"/>
      <c r="I76" s="47"/>
      <c r="J76" s="91"/>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521" t="s">
        <v>3360</v>
      </c>
      <c r="B81" s="147"/>
      <c r="C81" s="208" t="s">
        <v>3345</v>
      </c>
      <c r="D81" s="152"/>
      <c r="E81" s="153"/>
      <c r="F81" s="583"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524" t="s">
        <v>3362</v>
      </c>
      <c r="B82" s="153"/>
      <c r="C82" s="208" t="s">
        <v>3345</v>
      </c>
      <c r="D82" s="152"/>
      <c r="E82" s="153"/>
      <c r="F82" s="525"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524" t="s">
        <v>3363</v>
      </c>
      <c r="B83" s="153"/>
      <c r="C83" s="208" t="s">
        <v>3345</v>
      </c>
      <c r="D83" s="152"/>
      <c r="E83" s="153"/>
      <c r="F83" s="525"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524" t="s">
        <v>3832</v>
      </c>
      <c r="B84" s="153"/>
      <c r="C84" s="208" t="s">
        <v>3345</v>
      </c>
      <c r="D84" s="152"/>
      <c r="E84" s="153"/>
      <c r="F84" s="525"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524" t="s">
        <v>3367</v>
      </c>
      <c r="B85" s="153"/>
      <c r="C85" s="208" t="s">
        <v>3345</v>
      </c>
      <c r="D85" s="152"/>
      <c r="E85" s="153"/>
      <c r="F85" s="525"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524" t="s">
        <v>3370</v>
      </c>
      <c r="B86" s="153"/>
      <c r="C86" s="208" t="s">
        <v>3345</v>
      </c>
      <c r="D86" s="152"/>
      <c r="E86" s="153"/>
      <c r="F86" s="525"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524" t="s">
        <v>3335</v>
      </c>
      <c r="B87" s="153"/>
      <c r="C87" s="208" t="s">
        <v>3345</v>
      </c>
      <c r="D87" s="152"/>
      <c r="E87" s="153"/>
      <c r="F87" s="211" t="s">
        <v>3371</v>
      </c>
      <c r="G87" s="153"/>
      <c r="H87" s="208" t="s">
        <v>3703</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527" t="s">
        <v>3372</v>
      </c>
      <c r="B88" s="122"/>
      <c r="C88" s="208" t="s">
        <v>3345</v>
      </c>
      <c r="D88" s="152"/>
      <c r="E88" s="153"/>
      <c r="F88" s="528"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SEM ESTACAO</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575" t="s">
        <v>3376</v>
      </c>
      <c r="B96" s="233"/>
      <c r="C96" s="234"/>
      <c r="D96" s="235" t="s">
        <v>3833</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530" t="s">
        <v>3379</v>
      </c>
      <c r="B97" s="542"/>
      <c r="C97" s="240"/>
      <c r="D97" s="584" t="s">
        <v>3380</v>
      </c>
      <c r="E97" s="584"/>
      <c r="F97" s="194"/>
      <c r="G97" s="140"/>
      <c r="H97" s="585" t="s">
        <v>3381</v>
      </c>
      <c r="I97" s="243"/>
      <c r="J97" s="244" t="s">
        <v>3834</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530" t="s">
        <v>3383</v>
      </c>
      <c r="B98" s="542"/>
      <c r="C98" s="194"/>
      <c r="D98" s="239" t="s">
        <v>3384</v>
      </c>
      <c r="E98" s="239"/>
      <c r="F98" s="194" t="s">
        <v>3826</v>
      </c>
      <c r="G98" s="140"/>
      <c r="H98" s="585"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530" t="s">
        <v>3386</v>
      </c>
      <c r="B99" s="542"/>
      <c r="C99" s="194"/>
      <c r="D99" s="543" t="s">
        <v>3387</v>
      </c>
      <c r="E99" s="246"/>
      <c r="F99" s="194"/>
      <c r="G99" s="140"/>
      <c r="H99" s="586" t="s">
        <v>3388</v>
      </c>
      <c r="I99" s="248" t="s">
        <v>3299</v>
      </c>
      <c r="J99" s="249" t="s">
        <v>3777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530" t="s">
        <v>3390</v>
      </c>
      <c r="B100" s="542"/>
      <c r="C100" s="587"/>
      <c r="D100" s="542" t="s">
        <v>3391</v>
      </c>
      <c r="E100" s="542"/>
      <c r="F100" s="194"/>
      <c r="G100" s="588"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575" t="s">
        <v>3393</v>
      </c>
      <c r="B101" s="153"/>
      <c r="C101" s="194"/>
      <c r="D101" s="574" t="s">
        <v>3394</v>
      </c>
      <c r="E101" s="153"/>
      <c r="F101" s="194"/>
      <c r="G101" s="589"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544"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8" t="s">
        <v>3835</v>
      </c>
      <c r="E106" s="80"/>
      <c r="F106" s="268" t="s">
        <v>3836</v>
      </c>
      <c r="G106" s="80"/>
      <c r="H106" s="268" t="s">
        <v>3837</v>
      </c>
      <c r="I106" s="79"/>
      <c r="J106" s="105"/>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t="s">
        <v>3838</v>
      </c>
      <c r="E107" s="80"/>
      <c r="F107" s="268" t="s">
        <v>3839</v>
      </c>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t="s">
        <v>3840</v>
      </c>
      <c r="E110" s="80"/>
      <c r="F110" s="268" t="s">
        <v>3841</v>
      </c>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90" t="s">
        <v>3842</v>
      </c>
      <c r="B113" s="159"/>
      <c r="C113" s="159"/>
      <c r="D113" s="159"/>
      <c r="E113" s="159"/>
      <c r="F113" s="159"/>
      <c r="G113" s="159"/>
      <c r="H113" s="159"/>
      <c r="I113" s="159"/>
      <c r="J113" s="442"/>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555"/>
      <c r="B114" s="236"/>
      <c r="C114" s="236"/>
      <c r="D114" s="236"/>
      <c r="E114" s="236"/>
      <c r="F114" s="236"/>
      <c r="G114" s="236"/>
      <c r="H114" s="236"/>
      <c r="I114" s="236"/>
      <c r="J114" s="556"/>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555"/>
      <c r="B115" s="236"/>
      <c r="C115" s="236"/>
      <c r="D115" s="236"/>
      <c r="E115" s="236"/>
      <c r="F115" s="236"/>
      <c r="G115" s="236"/>
      <c r="H115" s="236"/>
      <c r="I115" s="236"/>
      <c r="J115" s="556"/>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557"/>
      <c r="B116" s="558"/>
      <c r="C116" s="558"/>
      <c r="D116" s="558"/>
      <c r="E116" s="558"/>
      <c r="F116" s="558"/>
      <c r="G116" s="558"/>
      <c r="H116" s="558"/>
      <c r="I116" s="558"/>
      <c r="J116" s="559"/>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3843</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91" t="s">
        <v>3844</v>
      </c>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473" t="s">
        <v>3845</v>
      </c>
      <c r="E129" s="153"/>
      <c r="F129" s="183" t="s">
        <v>3409</v>
      </c>
      <c r="G129" s="152"/>
      <c r="H129" s="153"/>
      <c r="I129" s="473">
        <v>44501.0</v>
      </c>
      <c r="J129" s="153"/>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473" t="s">
        <v>3845</v>
      </c>
      <c r="E130" s="153"/>
      <c r="F130" s="290" t="s">
        <v>3411</v>
      </c>
      <c r="G130" s="152"/>
      <c r="H130" s="153"/>
      <c r="I130" s="473" t="s">
        <v>3845</v>
      </c>
      <c r="J130" s="153"/>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473">
        <v>44497.0</v>
      </c>
      <c r="E131" s="153"/>
      <c r="F131" s="293" t="s">
        <v>3413</v>
      </c>
      <c r="G131" s="124"/>
      <c r="H131" s="122"/>
      <c r="I131" s="473" t="s">
        <v>3845</v>
      </c>
      <c r="J131" s="153"/>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SEM ESTACAO</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475" t="s">
        <v>3846</v>
      </c>
      <c r="B136" s="296"/>
      <c r="C136" s="296"/>
      <c r="D136" s="296"/>
      <c r="E136" s="296"/>
      <c r="F136" s="296"/>
      <c r="G136" s="296"/>
      <c r="H136" s="296"/>
      <c r="I136" s="296"/>
      <c r="J136" s="297"/>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149"/>
      <c r="J137" s="119"/>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149"/>
      <c r="J138" s="119"/>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149"/>
      <c r="J139" s="119"/>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149"/>
      <c r="J140" s="119"/>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149"/>
      <c r="J141" s="119"/>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149"/>
      <c r="J142" s="119"/>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149"/>
      <c r="J143" s="119"/>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149"/>
      <c r="J144" s="119"/>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149"/>
      <c r="J145" s="119"/>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149"/>
      <c r="J146" s="119"/>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149"/>
      <c r="J147" s="119"/>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149"/>
      <c r="J148" s="119"/>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149"/>
      <c r="J149" s="119"/>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149"/>
      <c r="J150" s="119"/>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149"/>
      <c r="J151" s="119"/>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149"/>
      <c r="J152" s="119"/>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149"/>
      <c r="J153" s="119"/>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149"/>
      <c r="J154" s="119"/>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149"/>
      <c r="J155" s="119"/>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149"/>
      <c r="J156" s="119"/>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149"/>
      <c r="J157" s="119"/>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149"/>
      <c r="J158" s="119"/>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149"/>
      <c r="J159" s="119"/>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149"/>
      <c r="J160" s="119"/>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49"/>
      <c r="J161" s="119"/>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149"/>
      <c r="J162" s="119"/>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149"/>
      <c r="J163" s="119"/>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32"/>
      <c r="B170" s="133"/>
      <c r="C170" s="133"/>
      <c r="D170" s="133"/>
      <c r="E170" s="133"/>
      <c r="F170" s="133"/>
      <c r="G170" s="133"/>
      <c r="H170" s="133"/>
      <c r="I170" s="133"/>
      <c r="J170" s="57"/>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3847</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592" t="s">
        <v>3848</v>
      </c>
      <c r="B173" s="130"/>
      <c r="C173" s="130"/>
      <c r="D173" s="130"/>
      <c r="E173" s="130"/>
      <c r="F173" s="130"/>
      <c r="G173" s="130"/>
      <c r="H173" s="130"/>
      <c r="I173" s="130"/>
      <c r="J173" s="13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32"/>
      <c r="B179" s="133"/>
      <c r="C179" s="133"/>
      <c r="D179" s="133"/>
      <c r="E179" s="133"/>
      <c r="F179" s="133"/>
      <c r="G179" s="133"/>
      <c r="H179" s="133"/>
      <c r="I179" s="133"/>
      <c r="J179" s="5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SEM ESTACAO</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33">
    <mergeCell ref="C88:E88"/>
    <mergeCell ref="F88:G88"/>
    <mergeCell ref="A93:E93"/>
    <mergeCell ref="G93:I93"/>
    <mergeCell ref="A94:J94"/>
    <mergeCell ref="A95:F95"/>
    <mergeCell ref="A96:B96"/>
    <mergeCell ref="D96:F96"/>
    <mergeCell ref="H96:J96"/>
    <mergeCell ref="J97:J98"/>
    <mergeCell ref="G100:J100"/>
    <mergeCell ref="A101:B101"/>
    <mergeCell ref="D101:E101"/>
    <mergeCell ref="G101:J101"/>
    <mergeCell ref="A102:C102"/>
    <mergeCell ref="D102:F102"/>
    <mergeCell ref="A104:A105"/>
    <mergeCell ref="D104:J104"/>
    <mergeCell ref="D105:E105"/>
    <mergeCell ref="F105:G105"/>
    <mergeCell ref="H105:J105"/>
    <mergeCell ref="B104:C105"/>
    <mergeCell ref="B106:C106"/>
    <mergeCell ref="D106:E106"/>
    <mergeCell ref="F106:G106"/>
    <mergeCell ref="H106:J106"/>
    <mergeCell ref="B107:C107"/>
    <mergeCell ref="D107:E107"/>
    <mergeCell ref="F107:G107"/>
    <mergeCell ref="H107:J107"/>
    <mergeCell ref="B108:C108"/>
    <mergeCell ref="D108:E108"/>
    <mergeCell ref="F108:G108"/>
    <mergeCell ref="H108:J108"/>
    <mergeCell ref="B109:C109"/>
    <mergeCell ref="H109:J109"/>
    <mergeCell ref="D109:E109"/>
    <mergeCell ref="F109:G109"/>
    <mergeCell ref="B110:C110"/>
    <mergeCell ref="D110:E110"/>
    <mergeCell ref="F110:G110"/>
    <mergeCell ref="H110:J110"/>
    <mergeCell ref="B111:C111"/>
    <mergeCell ref="H111:J111"/>
    <mergeCell ref="D111:E111"/>
    <mergeCell ref="F111:G111"/>
    <mergeCell ref="A112:J112"/>
    <mergeCell ref="A113:J113"/>
    <mergeCell ref="A117:J118"/>
    <mergeCell ref="A119:J126"/>
    <mergeCell ref="A128:J128"/>
    <mergeCell ref="A129:C129"/>
    <mergeCell ref="D129:E129"/>
    <mergeCell ref="F129:H129"/>
    <mergeCell ref="I129:J129"/>
    <mergeCell ref="D130:E130"/>
    <mergeCell ref="F130:H130"/>
    <mergeCell ref="I130:J130"/>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A130:C130"/>
    <mergeCell ref="A131:C131"/>
    <mergeCell ref="D131:E131"/>
    <mergeCell ref="F131:H131"/>
    <mergeCell ref="I131:J131"/>
    <mergeCell ref="A134:E134"/>
    <mergeCell ref="G134:I134"/>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26:B226"/>
    <mergeCell ref="A227:B227"/>
    <mergeCell ref="A218:B218"/>
    <mergeCell ref="A219:B219"/>
    <mergeCell ref="A220:B220"/>
    <mergeCell ref="A221:B221"/>
    <mergeCell ref="A222:B222"/>
    <mergeCell ref="A223:B223"/>
    <mergeCell ref="A224:B224"/>
    <mergeCell ref="E205:H205"/>
    <mergeCell ref="E206:H206"/>
    <mergeCell ref="E207:H207"/>
    <mergeCell ref="E208:H208"/>
    <mergeCell ref="E209:H209"/>
    <mergeCell ref="E210:H210"/>
    <mergeCell ref="E211:H211"/>
    <mergeCell ref="E212:H212"/>
    <mergeCell ref="E213:H213"/>
    <mergeCell ref="E214:H214"/>
    <mergeCell ref="E215:H215"/>
    <mergeCell ref="E216:H216"/>
    <mergeCell ref="E217:H217"/>
    <mergeCell ref="E218:H218"/>
    <mergeCell ref="A225:E225"/>
    <mergeCell ref="C226:E226"/>
    <mergeCell ref="F226:G226"/>
    <mergeCell ref="C227:E227"/>
    <mergeCell ref="F227:G227"/>
    <mergeCell ref="H226:J226"/>
    <mergeCell ref="H227:J227"/>
    <mergeCell ref="E219:H219"/>
    <mergeCell ref="E220:H220"/>
    <mergeCell ref="E221:H221"/>
    <mergeCell ref="E222:H222"/>
    <mergeCell ref="E223:H223"/>
    <mergeCell ref="E224:H224"/>
    <mergeCell ref="F225:J225"/>
    <mergeCell ref="A135:J135"/>
    <mergeCell ref="A136:J170"/>
    <mergeCell ref="A171:J171"/>
    <mergeCell ref="A172:J172"/>
    <mergeCell ref="A173:J179"/>
    <mergeCell ref="A180:E180"/>
    <mergeCell ref="F180:J180"/>
    <mergeCell ref="E185:H185"/>
    <mergeCell ref="E186:H186"/>
    <mergeCell ref="A181:E181"/>
    <mergeCell ref="F181:J181"/>
    <mergeCell ref="A182:B182"/>
    <mergeCell ref="D182:E182"/>
    <mergeCell ref="C184:D184"/>
    <mergeCell ref="E184:H184"/>
    <mergeCell ref="A186:B186"/>
    <mergeCell ref="A187:B187"/>
    <mergeCell ref="E187:H187"/>
    <mergeCell ref="A188:B188"/>
    <mergeCell ref="E188:H188"/>
    <mergeCell ref="A189:B189"/>
    <mergeCell ref="E189:H189"/>
    <mergeCell ref="E190:H190"/>
    <mergeCell ref="A190:B190"/>
    <mergeCell ref="A191:B191"/>
    <mergeCell ref="A192:B192"/>
    <mergeCell ref="A193:B193"/>
    <mergeCell ref="A194:B194"/>
    <mergeCell ref="A195:B195"/>
    <mergeCell ref="A196:B196"/>
    <mergeCell ref="E191:H191"/>
    <mergeCell ref="E192:H192"/>
    <mergeCell ref="E193:H193"/>
    <mergeCell ref="E194:H194"/>
    <mergeCell ref="E195:H195"/>
    <mergeCell ref="E196:H196"/>
    <mergeCell ref="E197:H197"/>
    <mergeCell ref="E198:H198"/>
    <mergeCell ref="E199:H199"/>
    <mergeCell ref="E200:H200"/>
    <mergeCell ref="E201:H201"/>
    <mergeCell ref="E202:H202"/>
    <mergeCell ref="E203:H203"/>
    <mergeCell ref="E204:H204"/>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C76:J76"/>
    <mergeCell ref="A77:J77"/>
    <mergeCell ref="A78:B78"/>
    <mergeCell ref="C78:J78"/>
    <mergeCell ref="A79:J79"/>
    <mergeCell ref="A80:J80"/>
    <mergeCell ref="A81:B81"/>
    <mergeCell ref="C81:E81"/>
    <mergeCell ref="F81:G81"/>
    <mergeCell ref="H81:J81"/>
    <mergeCell ref="C82:E82"/>
    <mergeCell ref="F82:G82"/>
    <mergeCell ref="H82:J82"/>
    <mergeCell ref="A82:B82"/>
    <mergeCell ref="A83:B83"/>
    <mergeCell ref="C83:E83"/>
    <mergeCell ref="F83:G83"/>
    <mergeCell ref="H83:J83"/>
    <mergeCell ref="A84:B84"/>
    <mergeCell ref="C84:E84"/>
    <mergeCell ref="F84:G84"/>
    <mergeCell ref="H84:J84"/>
    <mergeCell ref="A85:B85"/>
    <mergeCell ref="C85:E85"/>
    <mergeCell ref="F85:G85"/>
    <mergeCell ref="H85:J85"/>
    <mergeCell ref="A86:B86"/>
    <mergeCell ref="H86:J86"/>
    <mergeCell ref="C86:E86"/>
    <mergeCell ref="F86:G86"/>
    <mergeCell ref="A87:B87"/>
    <mergeCell ref="C87:E87"/>
    <mergeCell ref="F87:G87"/>
    <mergeCell ref="H87:J87"/>
    <mergeCell ref="A88:B88"/>
    <mergeCell ref="H88:J88"/>
  </mergeCells>
  <conditionalFormatting sqref="I1">
    <cfRule type="containsText" dxfId="0" priority="1" operator="containsText" text="DESATIVADA">
      <formula>NOT(ISERROR(SEARCH(("DESATIVADA"),(I1))))</formula>
    </cfRule>
  </conditionalFormatting>
  <dataValidations>
    <dataValidation type="list" allowBlank="1" showErrorMessage="1" sqref="D106:D111">
      <formula1>FichaCampoRO!TAB_FALHA</formula1>
    </dataValidation>
    <dataValidation type="list" allowBlank="1" showErrorMessage="1" sqref="F1">
      <formula1>ESTACOES</formula1>
    </dataValidation>
    <dataValidation type="list" allowBlank="1" showErrorMessage="1" sqref="F106:F111">
      <formula1>FichaCampoRO!TAB_MOTIVO</formula1>
    </dataValidation>
    <dataValidation type="list" allowBlank="1" showErrorMessage="1" sqref="H106:H111">
      <formula1>FichaCampoRO!TAB_ITEM</formula1>
    </dataValidation>
  </dataValidations>
  <printOptions/>
  <pageMargins bottom="0.7875" footer="0.0" header="0.0" left="0.511805555555556" right="0.511805555555556" top="0.78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1572</v>
      </c>
      <c r="G1" s="47"/>
      <c r="H1" s="48"/>
      <c r="I1" s="49" t="str">
        <f>VLOOKUP(F1,'Cadastro Estacoes'!A1:AB152,9,0)</f>
        <v>OPERACIONAL</v>
      </c>
      <c r="J1" s="50" t="str">
        <f>VLOOKUP(F1,'Cadastro Estacoes'!A1:AB152,10,0)</f>
        <v>Maregrafo Pier</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54"/>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3472</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3657</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HMQIMOSQUEIRO</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3849</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378"/>
      <c r="D59" s="184" t="s">
        <v>3333</v>
      </c>
      <c r="E59" s="153"/>
      <c r="F59" s="195"/>
      <c r="G59" s="196" t="s">
        <v>3334</v>
      </c>
      <c r="H59" s="593"/>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594"/>
      <c r="D60" s="202" t="s">
        <v>3337</v>
      </c>
      <c r="E60" s="122"/>
      <c r="F60" s="595"/>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3850</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3851</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3345</v>
      </c>
      <c r="D65" s="152"/>
      <c r="E65" s="153"/>
      <c r="F65" s="209" t="s">
        <v>3343</v>
      </c>
      <c r="G65" s="181"/>
      <c r="H65" s="208" t="s">
        <v>3345</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3852</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3853</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3854</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3345</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3345</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3345</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HMQIMOSQUEIRO</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195"/>
      <c r="D96" s="235" t="s">
        <v>3466</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182"/>
      <c r="D97" s="241" t="s">
        <v>3380</v>
      </c>
      <c r="E97" s="241"/>
      <c r="F97" s="378"/>
      <c r="G97" s="140"/>
      <c r="H97" s="242" t="s">
        <v>3381</v>
      </c>
      <c r="I97" s="243"/>
      <c r="J97" s="244" t="s">
        <v>3834</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378"/>
      <c r="D98" s="239" t="s">
        <v>3384</v>
      </c>
      <c r="E98" s="239"/>
      <c r="F98" s="378"/>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378"/>
      <c r="D99" s="246" t="s">
        <v>3387</v>
      </c>
      <c r="E99" s="246"/>
      <c r="F99" s="378"/>
      <c r="G99" s="140"/>
      <c r="H99" s="247" t="s">
        <v>3388</v>
      </c>
      <c r="I99" s="248" t="s">
        <v>3299</v>
      </c>
      <c r="J99" s="249" t="s">
        <v>3777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378"/>
      <c r="D100" s="239" t="s">
        <v>3391</v>
      </c>
      <c r="E100" s="239"/>
      <c r="F100" s="378"/>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378"/>
      <c r="D101" s="166" t="s">
        <v>3394</v>
      </c>
      <c r="E101" s="153"/>
      <c r="F101" s="378"/>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8"/>
      <c r="E106" s="80"/>
      <c r="F106" s="268"/>
      <c r="G106" s="80"/>
      <c r="H106" s="268"/>
      <c r="I106" s="79"/>
      <c r="J106" s="105"/>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55"/>
      <c r="B113" s="236"/>
      <c r="C113" s="236"/>
      <c r="D113" s="236"/>
      <c r="E113" s="236"/>
      <c r="F113" s="236"/>
      <c r="G113" s="236"/>
      <c r="H113" s="236"/>
      <c r="I113" s="236"/>
      <c r="J113" s="556"/>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555"/>
      <c r="B114" s="236"/>
      <c r="C114" s="236"/>
      <c r="D114" s="236"/>
      <c r="E114" s="236"/>
      <c r="F114" s="236"/>
      <c r="G114" s="236"/>
      <c r="H114" s="236"/>
      <c r="I114" s="236"/>
      <c r="J114" s="556"/>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555"/>
      <c r="B115" s="236"/>
      <c r="C115" s="236"/>
      <c r="D115" s="236"/>
      <c r="E115" s="236"/>
      <c r="F115" s="236"/>
      <c r="G115" s="236"/>
      <c r="H115" s="236"/>
      <c r="I115" s="236"/>
      <c r="J115" s="556"/>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557"/>
      <c r="B116" s="558"/>
      <c r="C116" s="558"/>
      <c r="D116" s="558"/>
      <c r="E116" s="558"/>
      <c r="F116" s="558"/>
      <c r="G116" s="558"/>
      <c r="H116" s="558"/>
      <c r="I116" s="558"/>
      <c r="J116" s="559"/>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3855</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96"/>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165"/>
      <c r="E129" s="153"/>
      <c r="F129" s="183" t="s">
        <v>3409</v>
      </c>
      <c r="G129" s="152"/>
      <c r="H129" s="153"/>
      <c r="I129" s="165"/>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165"/>
      <c r="E130" s="153"/>
      <c r="F130" s="290" t="s">
        <v>3411</v>
      </c>
      <c r="G130" s="152"/>
      <c r="H130" s="153"/>
      <c r="I130" s="165"/>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292"/>
      <c r="E131" s="122"/>
      <c r="F131" s="293" t="s">
        <v>3413</v>
      </c>
      <c r="G131" s="124"/>
      <c r="H131" s="122"/>
      <c r="I131" s="292"/>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HMQIMOSQUEIRO</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597"/>
      <c r="B136" s="159"/>
      <c r="C136" s="159"/>
      <c r="D136" s="159"/>
      <c r="E136" s="159"/>
      <c r="F136" s="159"/>
      <c r="G136" s="159"/>
      <c r="H136" s="159"/>
      <c r="I136" s="159"/>
      <c r="J136" s="442"/>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598"/>
      <c r="B137" s="79"/>
      <c r="C137" s="79"/>
      <c r="D137" s="79"/>
      <c r="E137" s="79"/>
      <c r="F137" s="79"/>
      <c r="G137" s="79"/>
      <c r="H137" s="79"/>
      <c r="I137" s="79"/>
      <c r="J137" s="105"/>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598"/>
      <c r="B138" s="79"/>
      <c r="C138" s="79"/>
      <c r="D138" s="79"/>
      <c r="E138" s="79"/>
      <c r="F138" s="79"/>
      <c r="G138" s="79"/>
      <c r="H138" s="79"/>
      <c r="I138" s="79"/>
      <c r="J138" s="105"/>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598"/>
      <c r="B139" s="79"/>
      <c r="C139" s="79"/>
      <c r="D139" s="79"/>
      <c r="E139" s="79"/>
      <c r="F139" s="79"/>
      <c r="G139" s="79"/>
      <c r="H139" s="79"/>
      <c r="I139" s="79"/>
      <c r="J139" s="105"/>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598"/>
      <c r="B140" s="79"/>
      <c r="C140" s="79"/>
      <c r="D140" s="79"/>
      <c r="E140" s="79"/>
      <c r="F140" s="79"/>
      <c r="G140" s="79"/>
      <c r="H140" s="79"/>
      <c r="I140" s="79"/>
      <c r="J140" s="105"/>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598"/>
      <c r="B141" s="79"/>
      <c r="C141" s="79"/>
      <c r="D141" s="79"/>
      <c r="E141" s="79"/>
      <c r="F141" s="79"/>
      <c r="G141" s="79"/>
      <c r="H141" s="79"/>
      <c r="I141" s="79"/>
      <c r="J141" s="105"/>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598"/>
      <c r="B142" s="79"/>
      <c r="C142" s="79"/>
      <c r="D142" s="79"/>
      <c r="E142" s="79"/>
      <c r="F142" s="79"/>
      <c r="G142" s="79"/>
      <c r="H142" s="79"/>
      <c r="I142" s="79"/>
      <c r="J142" s="105"/>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598"/>
      <c r="B143" s="79"/>
      <c r="C143" s="79"/>
      <c r="D143" s="79"/>
      <c r="E143" s="79"/>
      <c r="F143" s="79"/>
      <c r="G143" s="79"/>
      <c r="H143" s="79"/>
      <c r="I143" s="79"/>
      <c r="J143" s="105"/>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598"/>
      <c r="B144" s="79"/>
      <c r="C144" s="79"/>
      <c r="D144" s="79"/>
      <c r="E144" s="79"/>
      <c r="F144" s="79"/>
      <c r="G144" s="79"/>
      <c r="H144" s="79"/>
      <c r="I144" s="79"/>
      <c r="J144" s="105"/>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598"/>
      <c r="B145" s="79"/>
      <c r="C145" s="79"/>
      <c r="D145" s="79"/>
      <c r="E145" s="79"/>
      <c r="F145" s="79"/>
      <c r="G145" s="79"/>
      <c r="H145" s="79"/>
      <c r="I145" s="79"/>
      <c r="J145" s="105"/>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598"/>
      <c r="B146" s="79"/>
      <c r="C146" s="79"/>
      <c r="D146" s="79"/>
      <c r="E146" s="79"/>
      <c r="F146" s="79"/>
      <c r="G146" s="79"/>
      <c r="H146" s="79"/>
      <c r="I146" s="79"/>
      <c r="J146" s="105"/>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598"/>
      <c r="B147" s="79"/>
      <c r="C147" s="79"/>
      <c r="D147" s="79"/>
      <c r="E147" s="79"/>
      <c r="F147" s="79"/>
      <c r="G147" s="79"/>
      <c r="H147" s="79"/>
      <c r="I147" s="79"/>
      <c r="J147" s="105"/>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598"/>
      <c r="B148" s="79"/>
      <c r="C148" s="79"/>
      <c r="D148" s="79"/>
      <c r="E148" s="79"/>
      <c r="F148" s="79"/>
      <c r="G148" s="79"/>
      <c r="H148" s="79"/>
      <c r="I148" s="79"/>
      <c r="J148" s="105"/>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598"/>
      <c r="B149" s="79"/>
      <c r="C149" s="79"/>
      <c r="D149" s="79"/>
      <c r="E149" s="79"/>
      <c r="F149" s="79"/>
      <c r="G149" s="79"/>
      <c r="H149" s="79"/>
      <c r="I149" s="79"/>
      <c r="J149" s="105"/>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598"/>
      <c r="B150" s="79"/>
      <c r="C150" s="79"/>
      <c r="D150" s="79"/>
      <c r="E150" s="79"/>
      <c r="F150" s="79"/>
      <c r="G150" s="79"/>
      <c r="H150" s="79"/>
      <c r="I150" s="79"/>
      <c r="J150" s="105"/>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599"/>
      <c r="B151" s="600"/>
      <c r="C151" s="600"/>
      <c r="D151" s="600"/>
      <c r="E151" s="600"/>
      <c r="F151" s="600"/>
      <c r="G151" s="600"/>
      <c r="H151" s="600"/>
      <c r="I151" s="600"/>
      <c r="J151" s="601"/>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599"/>
      <c r="B152" s="600"/>
      <c r="C152" s="600"/>
      <c r="D152" s="600"/>
      <c r="E152" s="600"/>
      <c r="F152" s="600"/>
      <c r="G152" s="600"/>
      <c r="H152" s="600"/>
      <c r="I152" s="600"/>
      <c r="J152" s="601"/>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599"/>
      <c r="B153" s="600"/>
      <c r="C153" s="600"/>
      <c r="D153" s="600"/>
      <c r="E153" s="600"/>
      <c r="F153" s="600"/>
      <c r="G153" s="600"/>
      <c r="H153" s="600"/>
      <c r="I153" s="600"/>
      <c r="J153" s="601"/>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599"/>
      <c r="B154" s="600"/>
      <c r="C154" s="600"/>
      <c r="D154" s="600"/>
      <c r="E154" s="600"/>
      <c r="F154" s="600"/>
      <c r="G154" s="600"/>
      <c r="H154" s="600"/>
      <c r="I154" s="600"/>
      <c r="J154" s="60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599"/>
      <c r="B155" s="600"/>
      <c r="C155" s="600"/>
      <c r="D155" s="600"/>
      <c r="E155" s="600"/>
      <c r="F155" s="600"/>
      <c r="G155" s="600"/>
      <c r="H155" s="600"/>
      <c r="I155" s="600"/>
      <c r="J155" s="601"/>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599"/>
      <c r="B156" s="600"/>
      <c r="C156" s="600"/>
      <c r="D156" s="600"/>
      <c r="E156" s="600"/>
      <c r="F156" s="600"/>
      <c r="G156" s="600"/>
      <c r="H156" s="600"/>
      <c r="I156" s="600"/>
      <c r="J156" s="601"/>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599"/>
      <c r="B157" s="600"/>
      <c r="C157" s="600"/>
      <c r="D157" s="600"/>
      <c r="E157" s="600"/>
      <c r="F157" s="600"/>
      <c r="G157" s="600"/>
      <c r="H157" s="600"/>
      <c r="I157" s="600"/>
      <c r="J157" s="601"/>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599"/>
      <c r="B158" s="600"/>
      <c r="C158" s="600"/>
      <c r="D158" s="600"/>
      <c r="E158" s="600"/>
      <c r="F158" s="600"/>
      <c r="G158" s="600"/>
      <c r="H158" s="600"/>
      <c r="I158" s="600"/>
      <c r="J158" s="601"/>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99"/>
      <c r="B159" s="600"/>
      <c r="C159" s="600"/>
      <c r="D159" s="600"/>
      <c r="E159" s="600"/>
      <c r="F159" s="600"/>
      <c r="G159" s="600"/>
      <c r="H159" s="600"/>
      <c r="I159" s="600"/>
      <c r="J159" s="60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99"/>
      <c r="B160" s="600"/>
      <c r="C160" s="600"/>
      <c r="D160" s="600"/>
      <c r="E160" s="600"/>
      <c r="F160" s="600"/>
      <c r="G160" s="600"/>
      <c r="H160" s="600"/>
      <c r="I160" s="600"/>
      <c r="J160" s="60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599"/>
      <c r="B161" s="600"/>
      <c r="C161" s="600"/>
      <c r="D161" s="600"/>
      <c r="E161" s="600"/>
      <c r="F161" s="600"/>
      <c r="G161" s="600"/>
      <c r="H161" s="600"/>
      <c r="I161" s="600"/>
      <c r="J161" s="601"/>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599"/>
      <c r="B162" s="600"/>
      <c r="C162" s="600"/>
      <c r="D162" s="600"/>
      <c r="E162" s="600"/>
      <c r="F162" s="600"/>
      <c r="G162" s="600"/>
      <c r="H162" s="600"/>
      <c r="I162" s="600"/>
      <c r="J162" s="601"/>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599"/>
      <c r="B163" s="600"/>
      <c r="C163" s="600"/>
      <c r="D163" s="600"/>
      <c r="E163" s="600"/>
      <c r="F163" s="600"/>
      <c r="G163" s="600"/>
      <c r="H163" s="600"/>
      <c r="I163" s="600"/>
      <c r="J163" s="601"/>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599"/>
      <c r="B164" s="600"/>
      <c r="C164" s="600"/>
      <c r="D164" s="600"/>
      <c r="E164" s="600"/>
      <c r="F164" s="600"/>
      <c r="G164" s="600"/>
      <c r="H164" s="600"/>
      <c r="I164" s="600"/>
      <c r="J164" s="601"/>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599"/>
      <c r="B165" s="600"/>
      <c r="C165" s="600"/>
      <c r="D165" s="600"/>
      <c r="E165" s="600"/>
      <c r="F165" s="600"/>
      <c r="G165" s="600"/>
      <c r="H165" s="600"/>
      <c r="I165" s="600"/>
      <c r="J165" s="601"/>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599"/>
      <c r="B166" s="600"/>
      <c r="C166" s="600"/>
      <c r="D166" s="600"/>
      <c r="E166" s="600"/>
      <c r="F166" s="600"/>
      <c r="G166" s="600"/>
      <c r="H166" s="600"/>
      <c r="I166" s="600"/>
      <c r="J166" s="601"/>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599"/>
      <c r="B167" s="600"/>
      <c r="C167" s="600"/>
      <c r="D167" s="600"/>
      <c r="E167" s="600"/>
      <c r="F167" s="600"/>
      <c r="G167" s="600"/>
      <c r="H167" s="600"/>
      <c r="I167" s="600"/>
      <c r="J167" s="601"/>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599"/>
      <c r="B168" s="600"/>
      <c r="C168" s="600"/>
      <c r="D168" s="600"/>
      <c r="E168" s="600"/>
      <c r="F168" s="600"/>
      <c r="G168" s="600"/>
      <c r="H168" s="600"/>
      <c r="I168" s="600"/>
      <c r="J168" s="601"/>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599"/>
      <c r="B169" s="600"/>
      <c r="C169" s="600"/>
      <c r="D169" s="600"/>
      <c r="E169" s="600"/>
      <c r="F169" s="600"/>
      <c r="G169" s="600"/>
      <c r="H169" s="600"/>
      <c r="I169" s="600"/>
      <c r="J169" s="601"/>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602"/>
      <c r="B170" s="603"/>
      <c r="C170" s="603"/>
      <c r="D170" s="603"/>
      <c r="E170" s="603"/>
      <c r="F170" s="603"/>
      <c r="G170" s="603"/>
      <c r="H170" s="603"/>
      <c r="I170" s="603"/>
      <c r="J170" s="604"/>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3415</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299"/>
      <c r="B173" s="300"/>
      <c r="C173" s="300"/>
      <c r="D173" s="300"/>
      <c r="E173" s="300"/>
      <c r="F173" s="300"/>
      <c r="G173" s="300"/>
      <c r="H173" s="300"/>
      <c r="I173" s="300"/>
      <c r="J173" s="30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302"/>
      <c r="B174" s="303"/>
      <c r="C174" s="303"/>
      <c r="D174" s="303"/>
      <c r="E174" s="303"/>
      <c r="F174" s="303"/>
      <c r="G174" s="303"/>
      <c r="H174" s="303"/>
      <c r="I174" s="303"/>
      <c r="J174" s="304"/>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302"/>
      <c r="B175" s="303"/>
      <c r="C175" s="303"/>
      <c r="D175" s="303"/>
      <c r="E175" s="303"/>
      <c r="F175" s="303"/>
      <c r="G175" s="303"/>
      <c r="H175" s="303"/>
      <c r="I175" s="303"/>
      <c r="J175" s="304"/>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302"/>
      <c r="B176" s="303"/>
      <c r="C176" s="303"/>
      <c r="D176" s="303"/>
      <c r="E176" s="303"/>
      <c r="F176" s="303"/>
      <c r="G176" s="303"/>
      <c r="H176" s="303"/>
      <c r="I176" s="303"/>
      <c r="J176" s="304"/>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302"/>
      <c r="B177" s="303"/>
      <c r="C177" s="303"/>
      <c r="D177" s="303"/>
      <c r="E177" s="303"/>
      <c r="F177" s="303"/>
      <c r="G177" s="303"/>
      <c r="H177" s="303"/>
      <c r="I177" s="303"/>
      <c r="J177" s="304"/>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302"/>
      <c r="B178" s="303"/>
      <c r="C178" s="303"/>
      <c r="D178" s="303"/>
      <c r="E178" s="303"/>
      <c r="F178" s="303"/>
      <c r="G178" s="303"/>
      <c r="H178" s="303"/>
      <c r="I178" s="303"/>
      <c r="J178" s="304"/>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305"/>
      <c r="B179" s="306"/>
      <c r="C179" s="306"/>
      <c r="D179" s="306"/>
      <c r="E179" s="306"/>
      <c r="F179" s="306"/>
      <c r="G179" s="306"/>
      <c r="H179" s="306"/>
      <c r="I179" s="306"/>
      <c r="J179" s="30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HMQIMOSQUEIRO</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44">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7:J118"/>
    <mergeCell ref="D130:E130"/>
    <mergeCell ref="F130:H130"/>
    <mergeCell ref="A119:J126"/>
    <mergeCell ref="A128:J128"/>
    <mergeCell ref="A129:C129"/>
    <mergeCell ref="D129:E129"/>
    <mergeCell ref="F129:H129"/>
    <mergeCell ref="I129:J129"/>
    <mergeCell ref="I130:J130"/>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30:C130"/>
    <mergeCell ref="A131:C131"/>
    <mergeCell ref="D131:E131"/>
    <mergeCell ref="F131:H131"/>
    <mergeCell ref="I131:J131"/>
    <mergeCell ref="A134:E134"/>
    <mergeCell ref="G134:I134"/>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7:B227"/>
    <mergeCell ref="C227:E227"/>
    <mergeCell ref="A221:B221"/>
    <mergeCell ref="A222:B222"/>
    <mergeCell ref="A223:B223"/>
    <mergeCell ref="A224:B224"/>
    <mergeCell ref="A225:E225"/>
    <mergeCell ref="A226:B226"/>
    <mergeCell ref="C226:E226"/>
    <mergeCell ref="E201:H201"/>
    <mergeCell ref="E202:H202"/>
    <mergeCell ref="E203:H203"/>
    <mergeCell ref="E204:H204"/>
    <mergeCell ref="E205:H205"/>
    <mergeCell ref="E206:H206"/>
    <mergeCell ref="E207:H207"/>
    <mergeCell ref="E208:H208"/>
    <mergeCell ref="E209:H209"/>
    <mergeCell ref="E210:H210"/>
    <mergeCell ref="E211:H211"/>
    <mergeCell ref="E212:H212"/>
    <mergeCell ref="E213:H213"/>
    <mergeCell ref="E214:H214"/>
    <mergeCell ref="E222:H222"/>
    <mergeCell ref="E223:H223"/>
    <mergeCell ref="E224:H224"/>
    <mergeCell ref="F225:J225"/>
    <mergeCell ref="F226:G226"/>
    <mergeCell ref="H226:J226"/>
    <mergeCell ref="F227:G227"/>
    <mergeCell ref="H227:J227"/>
    <mergeCell ref="E215:H215"/>
    <mergeCell ref="E216:H216"/>
    <mergeCell ref="E217:H217"/>
    <mergeCell ref="E218:H218"/>
    <mergeCell ref="E219:H219"/>
    <mergeCell ref="E220:H220"/>
    <mergeCell ref="E221:H221"/>
    <mergeCell ref="A135:J135"/>
    <mergeCell ref="A136:J136"/>
    <mergeCell ref="A137:J137"/>
    <mergeCell ref="A138:J138"/>
    <mergeCell ref="A139:J139"/>
    <mergeCell ref="A140:J140"/>
    <mergeCell ref="A141:J141"/>
    <mergeCell ref="A142:J142"/>
    <mergeCell ref="A143:J143"/>
    <mergeCell ref="A144:J144"/>
    <mergeCell ref="A145:J145"/>
    <mergeCell ref="A146:J146"/>
    <mergeCell ref="A147:J147"/>
    <mergeCell ref="A148:J148"/>
    <mergeCell ref="A149:J149"/>
    <mergeCell ref="A150:J150"/>
    <mergeCell ref="A171:J171"/>
    <mergeCell ref="A172:J172"/>
    <mergeCell ref="A180:E180"/>
    <mergeCell ref="F180:J180"/>
    <mergeCell ref="F181:J181"/>
    <mergeCell ref="A181:E181"/>
    <mergeCell ref="A182:B182"/>
    <mergeCell ref="D182:E182"/>
    <mergeCell ref="C184:D184"/>
    <mergeCell ref="E184:H184"/>
    <mergeCell ref="E185:H185"/>
    <mergeCell ref="E186:H186"/>
    <mergeCell ref="A186:B186"/>
    <mergeCell ref="A187:B187"/>
    <mergeCell ref="A188:B188"/>
    <mergeCell ref="A189:B189"/>
    <mergeCell ref="A190:B190"/>
    <mergeCell ref="A191:B191"/>
    <mergeCell ref="A192:B192"/>
    <mergeCell ref="E187:H187"/>
    <mergeCell ref="E188:H188"/>
    <mergeCell ref="E189:H189"/>
    <mergeCell ref="E190:H190"/>
    <mergeCell ref="E191:H191"/>
    <mergeCell ref="E192:H192"/>
    <mergeCell ref="E193:H193"/>
    <mergeCell ref="E194:H194"/>
    <mergeCell ref="E195:H195"/>
    <mergeCell ref="E196:H196"/>
    <mergeCell ref="E197:H197"/>
    <mergeCell ref="E198:H198"/>
    <mergeCell ref="E199:H199"/>
    <mergeCell ref="E200:H200"/>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H106:H111">
      <formula1>FichaCampoFPM!TAB_ITEM</formula1>
    </dataValidation>
    <dataValidation type="list" allowBlank="1" showErrorMessage="1" sqref="F106:F111">
      <formula1>FichaCampoFPM!TAB_MOTIVO</formula1>
    </dataValidation>
    <dataValidation type="list" allowBlank="1" showErrorMessage="1" sqref="F1">
      <formula1>ESTACOES</formula1>
    </dataValidation>
    <dataValidation type="list" allowBlank="1" showErrorMessage="1" sqref="D106:D111">
      <formula1>FichaCampoFPM!TAB_FALHA</formula1>
    </dataValidation>
  </dataValidations>
  <printOptions/>
  <pageMargins bottom="0.7875" footer="0.0" header="0.0" left="0.511805555555556" right="0.511805555555556" top="0.78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2791</v>
      </c>
      <c r="G1" s="47"/>
      <c r="H1" s="48"/>
      <c r="I1" s="49" t="str">
        <f>VLOOKUP(F1,'Cadastro Estacoes'!A1:AB152,9,0)</f>
        <v>OPERACIONAL</v>
      </c>
      <c r="J1" s="50" t="str">
        <f>VLOOKUP(F1,'Cadastro Estacoes'!A1:AB152,10,0)</f>
        <v>Boia ADCP Fundo</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3856</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369" t="s">
        <v>3857</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3472</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3657</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HMGEBOIA08</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3858</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3859</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3851</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3345</v>
      </c>
      <c r="D65" s="152"/>
      <c r="E65" s="153"/>
      <c r="F65" s="209" t="s">
        <v>3343</v>
      </c>
      <c r="G65" s="181"/>
      <c r="H65" s="208" t="s">
        <v>3345</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3860</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3853</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3854</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3345</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3345</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3345</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HMGEBOIA08</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3466</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3834</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t="s">
        <v>3299</v>
      </c>
      <c r="J99" s="249" t="s">
        <v>3777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t="s">
        <v>3835</v>
      </c>
      <c r="E106" s="72"/>
      <c r="F106" s="265" t="s">
        <v>3836</v>
      </c>
      <c r="G106" s="72"/>
      <c r="H106" s="265" t="s">
        <v>3837</v>
      </c>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55"/>
      <c r="B113" s="236"/>
      <c r="C113" s="236"/>
      <c r="D113" s="236"/>
      <c r="E113" s="236"/>
      <c r="F113" s="236"/>
      <c r="G113" s="236"/>
      <c r="H113" s="236"/>
      <c r="I113" s="236"/>
      <c r="J113" s="556"/>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555"/>
      <c r="B114" s="236"/>
      <c r="C114" s="236"/>
      <c r="D114" s="236"/>
      <c r="E114" s="236"/>
      <c r="F114" s="236"/>
      <c r="G114" s="236"/>
      <c r="H114" s="236"/>
      <c r="I114" s="236"/>
      <c r="J114" s="556"/>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555"/>
      <c r="B115" s="236"/>
      <c r="C115" s="236"/>
      <c r="D115" s="236"/>
      <c r="E115" s="236"/>
      <c r="F115" s="236"/>
      <c r="G115" s="236"/>
      <c r="H115" s="236"/>
      <c r="I115" s="236"/>
      <c r="J115" s="556"/>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557"/>
      <c r="B116" s="558"/>
      <c r="C116" s="558"/>
      <c r="D116" s="558"/>
      <c r="E116" s="558"/>
      <c r="F116" s="558"/>
      <c r="G116" s="558"/>
      <c r="H116" s="558"/>
      <c r="I116" s="558"/>
      <c r="J116" s="559"/>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3861</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96"/>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165"/>
      <c r="E129" s="153"/>
      <c r="F129" s="183" t="s">
        <v>3409</v>
      </c>
      <c r="G129" s="152"/>
      <c r="H129" s="153"/>
      <c r="I129" s="165"/>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165"/>
      <c r="E130" s="153"/>
      <c r="F130" s="290" t="s">
        <v>3411</v>
      </c>
      <c r="G130" s="152"/>
      <c r="H130" s="153"/>
      <c r="I130" s="165"/>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292"/>
      <c r="E131" s="122"/>
      <c r="F131" s="293" t="s">
        <v>3413</v>
      </c>
      <c r="G131" s="124"/>
      <c r="H131" s="122"/>
      <c r="I131" s="292"/>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HMGEBOIA08</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475"/>
      <c r="B136" s="296"/>
      <c r="C136" s="296"/>
      <c r="D136" s="296"/>
      <c r="E136" s="296"/>
      <c r="F136" s="296"/>
      <c r="G136" s="296"/>
      <c r="H136" s="296"/>
      <c r="I136" s="296"/>
      <c r="J136" s="297"/>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149"/>
      <c r="J137" s="119"/>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149"/>
      <c r="J138" s="119"/>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149"/>
      <c r="J139" s="119"/>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149"/>
      <c r="J140" s="119"/>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149"/>
      <c r="J141" s="119"/>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149"/>
      <c r="J142" s="119"/>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149"/>
      <c r="J143" s="119"/>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149"/>
      <c r="J144" s="119"/>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149"/>
      <c r="J145" s="119"/>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149"/>
      <c r="J146" s="119"/>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149"/>
      <c r="J147" s="119"/>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149"/>
      <c r="J148" s="119"/>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149"/>
      <c r="J149" s="119"/>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149"/>
      <c r="J150" s="119"/>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149"/>
      <c r="J151" s="119"/>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149"/>
      <c r="J152" s="119"/>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149"/>
      <c r="J153" s="119"/>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149"/>
      <c r="J154" s="119"/>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149"/>
      <c r="J155" s="119"/>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149"/>
      <c r="J156" s="119"/>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149"/>
      <c r="J157" s="119"/>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149"/>
      <c r="J158" s="119"/>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149"/>
      <c r="J159" s="119"/>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149"/>
      <c r="J160" s="119"/>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49"/>
      <c r="J161" s="119"/>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149"/>
      <c r="J162" s="119"/>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149"/>
      <c r="J163" s="119"/>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32"/>
      <c r="B170" s="133"/>
      <c r="C170" s="133"/>
      <c r="D170" s="133"/>
      <c r="E170" s="133"/>
      <c r="F170" s="133"/>
      <c r="G170" s="133"/>
      <c r="H170" s="133"/>
      <c r="I170" s="133"/>
      <c r="J170" s="57"/>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3415</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299"/>
      <c r="B173" s="300"/>
      <c r="C173" s="300"/>
      <c r="D173" s="300"/>
      <c r="E173" s="300"/>
      <c r="F173" s="300"/>
      <c r="G173" s="300"/>
      <c r="H173" s="300"/>
      <c r="I173" s="300"/>
      <c r="J173" s="30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302"/>
      <c r="B174" s="303"/>
      <c r="C174" s="303"/>
      <c r="D174" s="303"/>
      <c r="E174" s="303"/>
      <c r="F174" s="303"/>
      <c r="G174" s="303"/>
      <c r="H174" s="303"/>
      <c r="I174" s="303"/>
      <c r="J174" s="304"/>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302"/>
      <c r="B175" s="303"/>
      <c r="C175" s="303"/>
      <c r="D175" s="303"/>
      <c r="E175" s="303"/>
      <c r="F175" s="303"/>
      <c r="G175" s="303"/>
      <c r="H175" s="303"/>
      <c r="I175" s="303"/>
      <c r="J175" s="304"/>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302"/>
      <c r="B176" s="303"/>
      <c r="C176" s="303"/>
      <c r="D176" s="303"/>
      <c r="E176" s="303"/>
      <c r="F176" s="303"/>
      <c r="G176" s="303"/>
      <c r="H176" s="303"/>
      <c r="I176" s="303"/>
      <c r="J176" s="304"/>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302"/>
      <c r="B177" s="303"/>
      <c r="C177" s="303"/>
      <c r="D177" s="303"/>
      <c r="E177" s="303"/>
      <c r="F177" s="303"/>
      <c r="G177" s="303"/>
      <c r="H177" s="303"/>
      <c r="I177" s="303"/>
      <c r="J177" s="304"/>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302"/>
      <c r="B178" s="303"/>
      <c r="C178" s="303"/>
      <c r="D178" s="303"/>
      <c r="E178" s="303"/>
      <c r="F178" s="303"/>
      <c r="G178" s="303"/>
      <c r="H178" s="303"/>
      <c r="I178" s="303"/>
      <c r="J178" s="304"/>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305"/>
      <c r="B179" s="306"/>
      <c r="C179" s="306"/>
      <c r="D179" s="306"/>
      <c r="E179" s="306"/>
      <c r="F179" s="306"/>
      <c r="G179" s="306"/>
      <c r="H179" s="306"/>
      <c r="I179" s="306"/>
      <c r="J179" s="30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HMGEBOIA08</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30">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7:J118"/>
    <mergeCell ref="D130:E130"/>
    <mergeCell ref="F130:H130"/>
    <mergeCell ref="A119:J126"/>
    <mergeCell ref="A128:J128"/>
    <mergeCell ref="A129:C129"/>
    <mergeCell ref="D129:E129"/>
    <mergeCell ref="F129:H129"/>
    <mergeCell ref="I129:J129"/>
    <mergeCell ref="I130:J130"/>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30:C130"/>
    <mergeCell ref="A131:C131"/>
    <mergeCell ref="D131:E131"/>
    <mergeCell ref="F131:H131"/>
    <mergeCell ref="I131:J131"/>
    <mergeCell ref="A134:E134"/>
    <mergeCell ref="G134:I134"/>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21:B221"/>
    <mergeCell ref="A222:B222"/>
    <mergeCell ref="A223:B223"/>
    <mergeCell ref="A224:B224"/>
    <mergeCell ref="A226:B226"/>
    <mergeCell ref="A227:B227"/>
    <mergeCell ref="A214:B214"/>
    <mergeCell ref="A215:B215"/>
    <mergeCell ref="A216:B216"/>
    <mergeCell ref="A217:B217"/>
    <mergeCell ref="A218:B218"/>
    <mergeCell ref="A219:B219"/>
    <mergeCell ref="A220:B220"/>
    <mergeCell ref="E208:H208"/>
    <mergeCell ref="E209:H209"/>
    <mergeCell ref="E210:H210"/>
    <mergeCell ref="E211:H211"/>
    <mergeCell ref="E212:H212"/>
    <mergeCell ref="E213:H213"/>
    <mergeCell ref="E214:H214"/>
    <mergeCell ref="E215:H215"/>
    <mergeCell ref="E216:H216"/>
    <mergeCell ref="E217:H217"/>
    <mergeCell ref="E218:H218"/>
    <mergeCell ref="E219:H219"/>
    <mergeCell ref="E220:H220"/>
    <mergeCell ref="E221:H221"/>
    <mergeCell ref="C226:E226"/>
    <mergeCell ref="C227:E227"/>
    <mergeCell ref="F227:G227"/>
    <mergeCell ref="H227:J227"/>
    <mergeCell ref="E222:H222"/>
    <mergeCell ref="E223:H223"/>
    <mergeCell ref="E224:H224"/>
    <mergeCell ref="A225:E225"/>
    <mergeCell ref="F225:J225"/>
    <mergeCell ref="F226:G226"/>
    <mergeCell ref="H226:J226"/>
    <mergeCell ref="A135:J135"/>
    <mergeCell ref="A136:J170"/>
    <mergeCell ref="A171:J171"/>
    <mergeCell ref="A172:J172"/>
    <mergeCell ref="A180:E180"/>
    <mergeCell ref="F180:J180"/>
    <mergeCell ref="F181:J181"/>
    <mergeCell ref="A181:E181"/>
    <mergeCell ref="A182:B182"/>
    <mergeCell ref="D182:E182"/>
    <mergeCell ref="C184:D184"/>
    <mergeCell ref="E184:H184"/>
    <mergeCell ref="E185:H185"/>
    <mergeCell ref="E186:H186"/>
    <mergeCell ref="A186:B186"/>
    <mergeCell ref="A187:B187"/>
    <mergeCell ref="A188:B188"/>
    <mergeCell ref="A189:B189"/>
    <mergeCell ref="A190:B190"/>
    <mergeCell ref="A191:B191"/>
    <mergeCell ref="A192:B192"/>
    <mergeCell ref="E187:H187"/>
    <mergeCell ref="E188:H188"/>
    <mergeCell ref="E189:H189"/>
    <mergeCell ref="E190:H190"/>
    <mergeCell ref="E191:H191"/>
    <mergeCell ref="E192:H192"/>
    <mergeCell ref="E193:H193"/>
    <mergeCell ref="A193:B193"/>
    <mergeCell ref="A194:B194"/>
    <mergeCell ref="A195:B195"/>
    <mergeCell ref="A196:B196"/>
    <mergeCell ref="A197:B197"/>
    <mergeCell ref="A198:B198"/>
    <mergeCell ref="A199:B199"/>
    <mergeCell ref="E194:H194"/>
    <mergeCell ref="E195:H195"/>
    <mergeCell ref="E196:H196"/>
    <mergeCell ref="E197:H197"/>
    <mergeCell ref="E198:H198"/>
    <mergeCell ref="E199:H199"/>
    <mergeCell ref="E200:H200"/>
    <mergeCell ref="E201:H201"/>
    <mergeCell ref="E202:H202"/>
    <mergeCell ref="E203:H203"/>
    <mergeCell ref="E204:H204"/>
    <mergeCell ref="E205:H205"/>
    <mergeCell ref="E206:H206"/>
    <mergeCell ref="E207:H207"/>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D106:D111">
      <formula1>FichaCampoPOF!TAB_FALHA</formula1>
    </dataValidation>
    <dataValidation type="list" allowBlank="1" showErrorMessage="1" sqref="F1">
      <formula1>ESTACOES</formula1>
    </dataValidation>
    <dataValidation type="list" allowBlank="1" showErrorMessage="1" sqref="F106:F111">
      <formula1>FichaCampoPOF!TAB_MOTIVO</formula1>
    </dataValidation>
    <dataValidation type="list" allowBlank="1" showErrorMessage="1" sqref="H106:H111">
      <formula1>FichaCampoPOF!TAB_ITEM</formula1>
    </dataValidation>
  </dataValidations>
  <printOptions/>
  <pageMargins bottom="0.7875" footer="0.0" header="0.0" left="0.511805555555556" right="0.511805555555556" top="0.78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1838</v>
      </c>
      <c r="G1" s="47"/>
      <c r="H1" s="48"/>
      <c r="I1" s="49" t="str">
        <f>VLOOKUP(F1,'Cadastro Estacoes'!A1:AB152,9,0)</f>
        <v>OPERACIONAL</v>
      </c>
      <c r="J1" s="50" t="str">
        <f>VLOOKUP(F1,'Cadastro Estacoes'!A1:AB152,10,0)</f>
        <v>Boia ADCP Fundo</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ht="15.75" customHeight="1">
      <c r="A2" s="55" t="s">
        <v>3271</v>
      </c>
      <c r="B2" s="554">
        <v>162.0</v>
      </c>
      <c r="C2" s="57"/>
      <c r="D2" s="58" t="s">
        <v>3272</v>
      </c>
      <c r="E2" s="59"/>
      <c r="F2" s="60" t="s">
        <v>3862</v>
      </c>
      <c r="G2" s="57"/>
      <c r="H2" s="61" t="s">
        <v>3273</v>
      </c>
      <c r="I2" s="56">
        <v>44532.0</v>
      </c>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ht="15.75" customHeight="1">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ht="30.75" customHeight="1">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6.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3817</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[1] LEVANTAR ANTECIPADAMENTE DURANTE MOBILIZAÇÃO SE HÁ CABO SOBRESSALENTE DE XR (60 M) NO BRAULIO.</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3472</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3657</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HMBTB05TEMADRE</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3863</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378"/>
      <c r="D59" s="184" t="s">
        <v>3333</v>
      </c>
      <c r="E59" s="153"/>
      <c r="F59" s="195"/>
      <c r="G59" s="196" t="s">
        <v>3334</v>
      </c>
      <c r="H59" s="593"/>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594"/>
      <c r="D60" s="202" t="s">
        <v>3337</v>
      </c>
      <c r="E60" s="122"/>
      <c r="F60" s="595"/>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3864</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3851</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3345</v>
      </c>
      <c r="D65" s="152"/>
      <c r="E65" s="153"/>
      <c r="F65" s="209" t="s">
        <v>3343</v>
      </c>
      <c r="G65" s="181"/>
      <c r="H65" s="208" t="s">
        <v>3345</v>
      </c>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3860</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3853</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3854</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3345</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3345</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3345</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HMBTB05TEMADRE</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195"/>
      <c r="D96" s="235" t="s">
        <v>3466</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182"/>
      <c r="D97" s="241" t="s">
        <v>3380</v>
      </c>
      <c r="E97" s="241"/>
      <c r="F97" s="378"/>
      <c r="G97" s="140"/>
      <c r="H97" s="242" t="s">
        <v>3381</v>
      </c>
      <c r="I97" s="243"/>
      <c r="J97" s="244" t="s">
        <v>3834</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378"/>
      <c r="D98" s="239" t="s">
        <v>3384</v>
      </c>
      <c r="E98" s="239"/>
      <c r="F98" s="378"/>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378"/>
      <c r="D99" s="246" t="s">
        <v>3387</v>
      </c>
      <c r="E99" s="246"/>
      <c r="F99" s="378"/>
      <c r="G99" s="140"/>
      <c r="H99" s="247" t="s">
        <v>3388</v>
      </c>
      <c r="I99" s="248" t="s">
        <v>3299</v>
      </c>
      <c r="J99" s="249" t="s">
        <v>3777</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378"/>
      <c r="D100" s="239" t="s">
        <v>3391</v>
      </c>
      <c r="E100" s="239"/>
      <c r="F100" s="378"/>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378"/>
      <c r="D101" s="166" t="s">
        <v>3394</v>
      </c>
      <c r="E101" s="153"/>
      <c r="F101" s="378"/>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3712</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532"/>
      <c r="B105" s="533"/>
      <c r="C105" s="155"/>
      <c r="D105" s="534" t="s">
        <v>3398</v>
      </c>
      <c r="E105" s="85"/>
      <c r="F105" s="534" t="s">
        <v>3713</v>
      </c>
      <c r="G105" s="85"/>
      <c r="H105" s="534" t="s">
        <v>3399</v>
      </c>
      <c r="I105" s="84"/>
      <c r="J105" s="59"/>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8"/>
      <c r="E106" s="80"/>
      <c r="F106" s="268"/>
      <c r="G106" s="80"/>
      <c r="H106" s="268"/>
      <c r="I106" s="79"/>
      <c r="J106" s="105"/>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546"/>
      <c r="E111" s="85"/>
      <c r="F111" s="546"/>
      <c r="G111" s="85"/>
      <c r="H111" s="546"/>
      <c r="I111" s="84"/>
      <c r="J111" s="59"/>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547" t="s">
        <v>3401</v>
      </c>
      <c r="B112" s="424"/>
      <c r="C112" s="424"/>
      <c r="D112" s="424"/>
      <c r="E112" s="424"/>
      <c r="F112" s="424"/>
      <c r="G112" s="424"/>
      <c r="H112" s="424"/>
      <c r="I112" s="424"/>
      <c r="J112" s="425"/>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555"/>
      <c r="B113" s="236"/>
      <c r="C113" s="236"/>
      <c r="D113" s="236"/>
      <c r="E113" s="236"/>
      <c r="F113" s="236"/>
      <c r="G113" s="236"/>
      <c r="H113" s="236"/>
      <c r="I113" s="236"/>
      <c r="J113" s="556"/>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555"/>
      <c r="B114" s="236"/>
      <c r="C114" s="236"/>
      <c r="D114" s="236"/>
      <c r="E114" s="236"/>
      <c r="F114" s="236"/>
      <c r="G114" s="236"/>
      <c r="H114" s="236"/>
      <c r="I114" s="236"/>
      <c r="J114" s="556"/>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555"/>
      <c r="B115" s="236"/>
      <c r="C115" s="236"/>
      <c r="D115" s="236"/>
      <c r="E115" s="236"/>
      <c r="F115" s="236"/>
      <c r="G115" s="236"/>
      <c r="H115" s="236"/>
      <c r="I115" s="236"/>
      <c r="J115" s="556"/>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557"/>
      <c r="B116" s="558"/>
      <c r="C116" s="558"/>
      <c r="D116" s="558"/>
      <c r="E116" s="558"/>
      <c r="F116" s="558"/>
      <c r="G116" s="558"/>
      <c r="H116" s="558"/>
      <c r="I116" s="558"/>
      <c r="J116" s="559"/>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3865</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96"/>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165"/>
      <c r="E129" s="153"/>
      <c r="F129" s="183" t="s">
        <v>3409</v>
      </c>
      <c r="G129" s="152"/>
      <c r="H129" s="153"/>
      <c r="I129" s="165"/>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165"/>
      <c r="E130" s="153"/>
      <c r="F130" s="290" t="s">
        <v>3411</v>
      </c>
      <c r="G130" s="152"/>
      <c r="H130" s="153"/>
      <c r="I130" s="165"/>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292"/>
      <c r="E131" s="122"/>
      <c r="F131" s="293" t="s">
        <v>3413</v>
      </c>
      <c r="G131" s="124"/>
      <c r="H131" s="122"/>
      <c r="I131" s="292"/>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HMBTB05TEMADRE</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597"/>
      <c r="B136" s="159"/>
      <c r="C136" s="159"/>
      <c r="D136" s="159"/>
      <c r="E136" s="159"/>
      <c r="F136" s="159"/>
      <c r="G136" s="159"/>
      <c r="H136" s="159"/>
      <c r="I136" s="159"/>
      <c r="J136" s="442"/>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598"/>
      <c r="B137" s="79"/>
      <c r="C137" s="79"/>
      <c r="D137" s="79"/>
      <c r="E137" s="79"/>
      <c r="F137" s="79"/>
      <c r="G137" s="79"/>
      <c r="H137" s="79"/>
      <c r="I137" s="79"/>
      <c r="J137" s="105"/>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598"/>
      <c r="B138" s="79"/>
      <c r="C138" s="79"/>
      <c r="D138" s="79"/>
      <c r="E138" s="79"/>
      <c r="F138" s="79"/>
      <c r="G138" s="79"/>
      <c r="H138" s="79"/>
      <c r="I138" s="79"/>
      <c r="J138" s="105"/>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598"/>
      <c r="B139" s="79"/>
      <c r="C139" s="79"/>
      <c r="D139" s="79"/>
      <c r="E139" s="79"/>
      <c r="F139" s="79"/>
      <c r="G139" s="79"/>
      <c r="H139" s="79"/>
      <c r="I139" s="79"/>
      <c r="J139" s="105"/>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598"/>
      <c r="B140" s="79"/>
      <c r="C140" s="79"/>
      <c r="D140" s="79"/>
      <c r="E140" s="79"/>
      <c r="F140" s="79"/>
      <c r="G140" s="79"/>
      <c r="H140" s="79"/>
      <c r="I140" s="79"/>
      <c r="J140" s="105"/>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598"/>
      <c r="B141" s="79"/>
      <c r="C141" s="79"/>
      <c r="D141" s="79"/>
      <c r="E141" s="79"/>
      <c r="F141" s="79"/>
      <c r="G141" s="79"/>
      <c r="H141" s="79"/>
      <c r="I141" s="79"/>
      <c r="J141" s="105"/>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598"/>
      <c r="B142" s="79"/>
      <c r="C142" s="79"/>
      <c r="D142" s="79"/>
      <c r="E142" s="79"/>
      <c r="F142" s="79"/>
      <c r="G142" s="79"/>
      <c r="H142" s="79"/>
      <c r="I142" s="79"/>
      <c r="J142" s="105"/>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598"/>
      <c r="B143" s="79"/>
      <c r="C143" s="79"/>
      <c r="D143" s="79"/>
      <c r="E143" s="79"/>
      <c r="F143" s="79"/>
      <c r="G143" s="79"/>
      <c r="H143" s="79"/>
      <c r="I143" s="79"/>
      <c r="J143" s="105"/>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598"/>
      <c r="B144" s="79"/>
      <c r="C144" s="79"/>
      <c r="D144" s="79"/>
      <c r="E144" s="79"/>
      <c r="F144" s="79"/>
      <c r="G144" s="79"/>
      <c r="H144" s="79"/>
      <c r="I144" s="79"/>
      <c r="J144" s="105"/>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598"/>
      <c r="B145" s="79"/>
      <c r="C145" s="79"/>
      <c r="D145" s="79"/>
      <c r="E145" s="79"/>
      <c r="F145" s="79"/>
      <c r="G145" s="79"/>
      <c r="H145" s="79"/>
      <c r="I145" s="79"/>
      <c r="J145" s="105"/>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598"/>
      <c r="B146" s="79"/>
      <c r="C146" s="79"/>
      <c r="D146" s="79"/>
      <c r="E146" s="79"/>
      <c r="F146" s="79"/>
      <c r="G146" s="79"/>
      <c r="H146" s="79"/>
      <c r="I146" s="79"/>
      <c r="J146" s="105"/>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598"/>
      <c r="B147" s="79"/>
      <c r="C147" s="79"/>
      <c r="D147" s="79"/>
      <c r="E147" s="79"/>
      <c r="F147" s="79"/>
      <c r="G147" s="79"/>
      <c r="H147" s="79"/>
      <c r="I147" s="79"/>
      <c r="J147" s="105"/>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598"/>
      <c r="B148" s="79"/>
      <c r="C148" s="79"/>
      <c r="D148" s="79"/>
      <c r="E148" s="79"/>
      <c r="F148" s="79"/>
      <c r="G148" s="79"/>
      <c r="H148" s="79"/>
      <c r="I148" s="79"/>
      <c r="J148" s="105"/>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598"/>
      <c r="B149" s="79"/>
      <c r="C149" s="79"/>
      <c r="D149" s="79"/>
      <c r="E149" s="79"/>
      <c r="F149" s="79"/>
      <c r="G149" s="79"/>
      <c r="H149" s="79"/>
      <c r="I149" s="79"/>
      <c r="J149" s="105"/>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598"/>
      <c r="B150" s="79"/>
      <c r="C150" s="79"/>
      <c r="D150" s="79"/>
      <c r="E150" s="79"/>
      <c r="F150" s="79"/>
      <c r="G150" s="79"/>
      <c r="H150" s="79"/>
      <c r="I150" s="79"/>
      <c r="J150" s="105"/>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599"/>
      <c r="B151" s="600"/>
      <c r="C151" s="600"/>
      <c r="D151" s="600"/>
      <c r="E151" s="600"/>
      <c r="F151" s="600"/>
      <c r="G151" s="600"/>
      <c r="H151" s="600"/>
      <c r="I151" s="600"/>
      <c r="J151" s="601"/>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599"/>
      <c r="B152" s="600"/>
      <c r="C152" s="600"/>
      <c r="D152" s="600"/>
      <c r="E152" s="600"/>
      <c r="F152" s="600"/>
      <c r="G152" s="600"/>
      <c r="H152" s="600"/>
      <c r="I152" s="600"/>
      <c r="J152" s="601"/>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599"/>
      <c r="B153" s="600"/>
      <c r="C153" s="600"/>
      <c r="D153" s="600"/>
      <c r="E153" s="600"/>
      <c r="F153" s="600"/>
      <c r="G153" s="600"/>
      <c r="H153" s="600"/>
      <c r="I153" s="600"/>
      <c r="J153" s="601"/>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599"/>
      <c r="B154" s="600"/>
      <c r="C154" s="600"/>
      <c r="D154" s="600"/>
      <c r="E154" s="600"/>
      <c r="F154" s="600"/>
      <c r="G154" s="600"/>
      <c r="H154" s="600"/>
      <c r="I154" s="600"/>
      <c r="J154" s="60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599"/>
      <c r="B155" s="600"/>
      <c r="C155" s="600"/>
      <c r="D155" s="600"/>
      <c r="E155" s="600"/>
      <c r="F155" s="600"/>
      <c r="G155" s="600"/>
      <c r="H155" s="600"/>
      <c r="I155" s="600"/>
      <c r="J155" s="601"/>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599"/>
      <c r="B156" s="600"/>
      <c r="C156" s="600"/>
      <c r="D156" s="600"/>
      <c r="E156" s="600"/>
      <c r="F156" s="600"/>
      <c r="G156" s="600"/>
      <c r="H156" s="600"/>
      <c r="I156" s="600"/>
      <c r="J156" s="601"/>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599"/>
      <c r="B157" s="600"/>
      <c r="C157" s="600"/>
      <c r="D157" s="600"/>
      <c r="E157" s="600"/>
      <c r="F157" s="600"/>
      <c r="G157" s="600"/>
      <c r="H157" s="600"/>
      <c r="I157" s="600"/>
      <c r="J157" s="601"/>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599"/>
      <c r="B158" s="600"/>
      <c r="C158" s="600"/>
      <c r="D158" s="600"/>
      <c r="E158" s="600"/>
      <c r="F158" s="600"/>
      <c r="G158" s="600"/>
      <c r="H158" s="600"/>
      <c r="I158" s="600"/>
      <c r="J158" s="601"/>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99"/>
      <c r="B159" s="600"/>
      <c r="C159" s="600"/>
      <c r="D159" s="600"/>
      <c r="E159" s="600"/>
      <c r="F159" s="600"/>
      <c r="G159" s="600"/>
      <c r="H159" s="600"/>
      <c r="I159" s="600"/>
      <c r="J159" s="60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99"/>
      <c r="B160" s="600"/>
      <c r="C160" s="600"/>
      <c r="D160" s="600"/>
      <c r="E160" s="600"/>
      <c r="F160" s="600"/>
      <c r="G160" s="600"/>
      <c r="H160" s="600"/>
      <c r="I160" s="600"/>
      <c r="J160" s="60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599"/>
      <c r="B161" s="600"/>
      <c r="C161" s="600"/>
      <c r="D161" s="600"/>
      <c r="E161" s="600"/>
      <c r="F161" s="600"/>
      <c r="G161" s="600"/>
      <c r="H161" s="600"/>
      <c r="I161" s="600"/>
      <c r="J161" s="601"/>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599"/>
      <c r="B162" s="600"/>
      <c r="C162" s="600"/>
      <c r="D162" s="600"/>
      <c r="E162" s="600"/>
      <c r="F162" s="600"/>
      <c r="G162" s="600"/>
      <c r="H162" s="600"/>
      <c r="I162" s="600"/>
      <c r="J162" s="601"/>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599"/>
      <c r="B163" s="600"/>
      <c r="C163" s="600"/>
      <c r="D163" s="600"/>
      <c r="E163" s="600"/>
      <c r="F163" s="600"/>
      <c r="G163" s="600"/>
      <c r="H163" s="600"/>
      <c r="I163" s="600"/>
      <c r="J163" s="601"/>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599"/>
      <c r="B164" s="600"/>
      <c r="C164" s="600"/>
      <c r="D164" s="600"/>
      <c r="E164" s="600"/>
      <c r="F164" s="600"/>
      <c r="G164" s="600"/>
      <c r="H164" s="600"/>
      <c r="I164" s="600"/>
      <c r="J164" s="601"/>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599"/>
      <c r="B165" s="600"/>
      <c r="C165" s="600"/>
      <c r="D165" s="600"/>
      <c r="E165" s="600"/>
      <c r="F165" s="600"/>
      <c r="G165" s="600"/>
      <c r="H165" s="600"/>
      <c r="I165" s="600"/>
      <c r="J165" s="601"/>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599"/>
      <c r="B166" s="600"/>
      <c r="C166" s="600"/>
      <c r="D166" s="600"/>
      <c r="E166" s="600"/>
      <c r="F166" s="600"/>
      <c r="G166" s="600"/>
      <c r="H166" s="600"/>
      <c r="I166" s="600"/>
      <c r="J166" s="601"/>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599"/>
      <c r="B167" s="600"/>
      <c r="C167" s="600"/>
      <c r="D167" s="600"/>
      <c r="E167" s="600"/>
      <c r="F167" s="600"/>
      <c r="G167" s="600"/>
      <c r="H167" s="600"/>
      <c r="I167" s="600"/>
      <c r="J167" s="601"/>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599"/>
      <c r="B168" s="600"/>
      <c r="C168" s="600"/>
      <c r="D168" s="600"/>
      <c r="E168" s="600"/>
      <c r="F168" s="600"/>
      <c r="G168" s="600"/>
      <c r="H168" s="600"/>
      <c r="I168" s="600"/>
      <c r="J168" s="601"/>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599"/>
      <c r="B169" s="600"/>
      <c r="C169" s="600"/>
      <c r="D169" s="600"/>
      <c r="E169" s="600"/>
      <c r="F169" s="600"/>
      <c r="G169" s="600"/>
      <c r="H169" s="600"/>
      <c r="I169" s="600"/>
      <c r="J169" s="601"/>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602"/>
      <c r="B170" s="603"/>
      <c r="C170" s="603"/>
      <c r="D170" s="603"/>
      <c r="E170" s="603"/>
      <c r="F170" s="603"/>
      <c r="G170" s="603"/>
      <c r="H170" s="603"/>
      <c r="I170" s="603"/>
      <c r="J170" s="604"/>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3415</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299"/>
      <c r="B173" s="300"/>
      <c r="C173" s="300"/>
      <c r="D173" s="300"/>
      <c r="E173" s="300"/>
      <c r="F173" s="300"/>
      <c r="G173" s="300"/>
      <c r="H173" s="300"/>
      <c r="I173" s="300"/>
      <c r="J173" s="30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302"/>
      <c r="B174" s="303"/>
      <c r="C174" s="303"/>
      <c r="D174" s="303"/>
      <c r="E174" s="303"/>
      <c r="F174" s="303"/>
      <c r="G174" s="303"/>
      <c r="H174" s="303"/>
      <c r="I174" s="303"/>
      <c r="J174" s="304"/>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302"/>
      <c r="B175" s="303"/>
      <c r="C175" s="303"/>
      <c r="D175" s="303"/>
      <c r="E175" s="303"/>
      <c r="F175" s="303"/>
      <c r="G175" s="303"/>
      <c r="H175" s="303"/>
      <c r="I175" s="303"/>
      <c r="J175" s="304"/>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302"/>
      <c r="B176" s="303"/>
      <c r="C176" s="303"/>
      <c r="D176" s="303"/>
      <c r="E176" s="303"/>
      <c r="F176" s="303"/>
      <c r="G176" s="303"/>
      <c r="H176" s="303"/>
      <c r="I176" s="303"/>
      <c r="J176" s="304"/>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302"/>
      <c r="B177" s="303"/>
      <c r="C177" s="303"/>
      <c r="D177" s="303"/>
      <c r="E177" s="303"/>
      <c r="F177" s="303"/>
      <c r="G177" s="303"/>
      <c r="H177" s="303"/>
      <c r="I177" s="303"/>
      <c r="J177" s="304"/>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302"/>
      <c r="B178" s="303"/>
      <c r="C178" s="303"/>
      <c r="D178" s="303"/>
      <c r="E178" s="303"/>
      <c r="F178" s="303"/>
      <c r="G178" s="303"/>
      <c r="H178" s="303"/>
      <c r="I178" s="303"/>
      <c r="J178" s="304"/>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305"/>
      <c r="B179" s="306"/>
      <c r="C179" s="306"/>
      <c r="D179" s="306"/>
      <c r="E179" s="306"/>
      <c r="F179" s="306"/>
      <c r="G179" s="306"/>
      <c r="H179" s="306"/>
      <c r="I179" s="306"/>
      <c r="J179" s="30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9.5" customHeight="1">
      <c r="A181" s="309" t="s">
        <v>3418</v>
      </c>
      <c r="B181" s="47"/>
      <c r="C181" s="47"/>
      <c r="D181" s="47"/>
      <c r="E181" s="91"/>
      <c r="F181" s="309" t="str">
        <f>F1</f>
        <v>HMBTB05TEMADRE</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540"/>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t="str">
        <f t="shared" ref="E185:E195" si="2">IFERROR(CONCAT(A5,": ",VLOOKUP(A5,Pendencias!$A$1:$I$2221,9,0)),"")</f>
        <v/>
      </c>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t="str">
        <f t="shared" si="2"/>
        <v/>
      </c>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t="str">
        <f t="shared" si="2"/>
        <v/>
      </c>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t="str">
        <f t="shared" si="2"/>
        <v/>
      </c>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33.0" customHeight="1">
      <c r="A189" s="325"/>
      <c r="B189" s="147"/>
      <c r="C189" s="329"/>
      <c r="D189" s="330"/>
      <c r="E189" s="322" t="str">
        <f t="shared" si="2"/>
        <v/>
      </c>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t="str">
        <f t="shared" si="2"/>
        <v/>
      </c>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t="str">
        <f t="shared" si="2"/>
        <v/>
      </c>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t="str">
        <f t="shared" si="2"/>
        <v/>
      </c>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t="str">
        <f t="shared" si="2"/>
        <v/>
      </c>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t="str">
        <f t="shared" si="2"/>
        <v/>
      </c>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t="str">
        <f t="shared" si="2"/>
        <v/>
      </c>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44">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7:J118"/>
    <mergeCell ref="D130:E130"/>
    <mergeCell ref="F130:H130"/>
    <mergeCell ref="A119:J126"/>
    <mergeCell ref="A128:J128"/>
    <mergeCell ref="A129:C129"/>
    <mergeCell ref="D129:E129"/>
    <mergeCell ref="F129:H129"/>
    <mergeCell ref="I129:J129"/>
    <mergeCell ref="I130:J130"/>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30:C130"/>
    <mergeCell ref="A131:C131"/>
    <mergeCell ref="D131:E131"/>
    <mergeCell ref="F131:H131"/>
    <mergeCell ref="I131:J131"/>
    <mergeCell ref="A134:E134"/>
    <mergeCell ref="G134:I134"/>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7:B227"/>
    <mergeCell ref="C227:E227"/>
    <mergeCell ref="A221:B221"/>
    <mergeCell ref="A222:B222"/>
    <mergeCell ref="A223:B223"/>
    <mergeCell ref="A224:B224"/>
    <mergeCell ref="A225:E225"/>
    <mergeCell ref="A226:B226"/>
    <mergeCell ref="C226:E226"/>
    <mergeCell ref="E201:H201"/>
    <mergeCell ref="E202:H202"/>
    <mergeCell ref="E203:H203"/>
    <mergeCell ref="E204:H204"/>
    <mergeCell ref="E205:H205"/>
    <mergeCell ref="E206:H206"/>
    <mergeCell ref="E207:H207"/>
    <mergeCell ref="E208:H208"/>
    <mergeCell ref="E209:H209"/>
    <mergeCell ref="E210:H210"/>
    <mergeCell ref="E211:H211"/>
    <mergeCell ref="E212:H212"/>
    <mergeCell ref="E213:H213"/>
    <mergeCell ref="E214:H214"/>
    <mergeCell ref="E222:H222"/>
    <mergeCell ref="E223:H223"/>
    <mergeCell ref="E224:H224"/>
    <mergeCell ref="F225:J225"/>
    <mergeCell ref="F226:G226"/>
    <mergeCell ref="H226:J226"/>
    <mergeCell ref="F227:G227"/>
    <mergeCell ref="H227:J227"/>
    <mergeCell ref="E215:H215"/>
    <mergeCell ref="E216:H216"/>
    <mergeCell ref="E217:H217"/>
    <mergeCell ref="E218:H218"/>
    <mergeCell ref="E219:H219"/>
    <mergeCell ref="E220:H220"/>
    <mergeCell ref="E221:H221"/>
    <mergeCell ref="A135:J135"/>
    <mergeCell ref="A136:J136"/>
    <mergeCell ref="A137:J137"/>
    <mergeCell ref="A138:J138"/>
    <mergeCell ref="A139:J139"/>
    <mergeCell ref="A140:J140"/>
    <mergeCell ref="A141:J141"/>
    <mergeCell ref="A142:J142"/>
    <mergeCell ref="A143:J143"/>
    <mergeCell ref="A144:J144"/>
    <mergeCell ref="A145:J145"/>
    <mergeCell ref="A146:J146"/>
    <mergeCell ref="A147:J147"/>
    <mergeCell ref="A148:J148"/>
    <mergeCell ref="A149:J149"/>
    <mergeCell ref="A150:J150"/>
    <mergeCell ref="A171:J171"/>
    <mergeCell ref="A172:J172"/>
    <mergeCell ref="A180:E180"/>
    <mergeCell ref="F180:J180"/>
    <mergeCell ref="F181:J181"/>
    <mergeCell ref="A181:E181"/>
    <mergeCell ref="A182:B182"/>
    <mergeCell ref="D182:E182"/>
    <mergeCell ref="C184:D184"/>
    <mergeCell ref="E184:H184"/>
    <mergeCell ref="E185:H185"/>
    <mergeCell ref="E186:H186"/>
    <mergeCell ref="A186:B186"/>
    <mergeCell ref="A187:B187"/>
    <mergeCell ref="A188:B188"/>
    <mergeCell ref="A189:B189"/>
    <mergeCell ref="A190:B190"/>
    <mergeCell ref="A191:B191"/>
    <mergeCell ref="A192:B192"/>
    <mergeCell ref="E187:H187"/>
    <mergeCell ref="E188:H188"/>
    <mergeCell ref="E189:H189"/>
    <mergeCell ref="E190:H190"/>
    <mergeCell ref="E191:H191"/>
    <mergeCell ref="E192:H192"/>
    <mergeCell ref="E193:H193"/>
    <mergeCell ref="E194:H194"/>
    <mergeCell ref="E195:H195"/>
    <mergeCell ref="E196:H196"/>
    <mergeCell ref="E197:H197"/>
    <mergeCell ref="E198:H198"/>
    <mergeCell ref="E199:H199"/>
    <mergeCell ref="E200:H200"/>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D106:D111">
      <formula1>FichaCampoEJC!TAB_FALHA</formula1>
    </dataValidation>
    <dataValidation type="list" allowBlank="1" showErrorMessage="1" sqref="H106:H111">
      <formula1>FichaCampoEJC!TAB_ITEM</formula1>
    </dataValidation>
    <dataValidation type="list" allowBlank="1" showErrorMessage="1" sqref="F106:F111">
      <formula1>FichaCampoEJC!TAB_MOTIVO</formula1>
    </dataValidation>
    <dataValidation type="list" allowBlank="1" showErrorMessage="1" sqref="F1">
      <formula1>ESTACOES</formula1>
    </dataValidation>
  </dataValidations>
  <printOptions/>
  <pageMargins bottom="0.7875" footer="0.0" header="0.0" left="0.511805555555556" right="0.511805555555556" top="0.78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13"/>
    <col customWidth="1" min="2" max="2" width="44.88"/>
    <col customWidth="1" min="3" max="3" width="60.0"/>
    <col customWidth="1" min="4" max="6" width="8.63"/>
    <col customWidth="1" min="7" max="26" width="8.5"/>
  </cols>
  <sheetData>
    <row r="1" ht="12.75" customHeight="1">
      <c r="A1" s="4" t="s">
        <v>3866</v>
      </c>
      <c r="B1" s="4" t="s">
        <v>3867</v>
      </c>
      <c r="C1" s="4" t="s">
        <v>3403</v>
      </c>
      <c r="D1" s="4"/>
      <c r="E1" s="4"/>
      <c r="F1" s="4"/>
      <c r="G1" s="4"/>
      <c r="H1" s="4"/>
      <c r="I1" s="4"/>
      <c r="J1" s="4"/>
      <c r="K1" s="4"/>
      <c r="L1" s="4"/>
      <c r="M1" s="4"/>
      <c r="N1" s="4"/>
      <c r="O1" s="4"/>
      <c r="P1" s="4"/>
      <c r="Q1" s="4"/>
      <c r="R1" s="4"/>
      <c r="S1" s="4"/>
      <c r="T1" s="4"/>
      <c r="U1" s="4"/>
      <c r="V1" s="4"/>
      <c r="W1" s="4"/>
      <c r="X1" s="4"/>
      <c r="Y1" s="4"/>
      <c r="Z1" s="4"/>
    </row>
    <row r="2" ht="12.75" customHeight="1">
      <c r="A2" s="4" t="s">
        <v>3868</v>
      </c>
      <c r="B2" s="4" t="s">
        <v>3869</v>
      </c>
      <c r="C2" s="4" t="s">
        <v>3870</v>
      </c>
      <c r="D2" s="4"/>
      <c r="E2" s="4"/>
      <c r="F2" s="4"/>
      <c r="G2" s="4"/>
      <c r="H2" s="4"/>
      <c r="I2" s="4"/>
      <c r="J2" s="4"/>
      <c r="K2" s="4"/>
      <c r="L2" s="4"/>
      <c r="M2" s="4"/>
      <c r="N2" s="4"/>
      <c r="O2" s="4"/>
      <c r="P2" s="4"/>
      <c r="Q2" s="4"/>
      <c r="R2" s="4"/>
      <c r="S2" s="4"/>
      <c r="T2" s="4"/>
      <c r="U2" s="4"/>
      <c r="V2" s="4"/>
      <c r="W2" s="4"/>
      <c r="X2" s="4"/>
      <c r="Y2" s="4"/>
      <c r="Z2" s="4"/>
    </row>
    <row r="3" ht="12.75" customHeight="1">
      <c r="A3" s="4" t="s">
        <v>3871</v>
      </c>
      <c r="B3" s="4" t="s">
        <v>3872</v>
      </c>
      <c r="C3" s="4" t="s">
        <v>3873</v>
      </c>
      <c r="D3" s="4"/>
      <c r="E3" s="4"/>
      <c r="F3" s="4"/>
      <c r="G3" s="4"/>
      <c r="H3" s="4"/>
      <c r="I3" s="4"/>
      <c r="J3" s="4"/>
      <c r="K3" s="4"/>
      <c r="L3" s="4"/>
      <c r="M3" s="4"/>
      <c r="N3" s="4"/>
      <c r="O3" s="4"/>
      <c r="P3" s="4"/>
      <c r="Q3" s="4"/>
      <c r="R3" s="4"/>
      <c r="S3" s="4"/>
      <c r="T3" s="4"/>
      <c r="U3" s="4"/>
      <c r="V3" s="4"/>
      <c r="W3" s="4"/>
      <c r="X3" s="4"/>
      <c r="Y3" s="4"/>
      <c r="Z3" s="4"/>
    </row>
    <row r="4" ht="12.75" customHeight="1">
      <c r="A4" s="4" t="s">
        <v>3874</v>
      </c>
      <c r="B4" s="4" t="s">
        <v>3875</v>
      </c>
      <c r="C4" s="4" t="s">
        <v>3876</v>
      </c>
      <c r="D4" s="4"/>
      <c r="E4" s="4"/>
      <c r="F4" s="4"/>
      <c r="G4" s="4"/>
      <c r="H4" s="4"/>
      <c r="I4" s="4"/>
      <c r="J4" s="4"/>
      <c r="K4" s="4"/>
      <c r="L4" s="4"/>
      <c r="M4" s="4"/>
      <c r="N4" s="4"/>
      <c r="O4" s="4"/>
      <c r="P4" s="4"/>
      <c r="Q4" s="4"/>
      <c r="R4" s="4"/>
      <c r="S4" s="4"/>
      <c r="T4" s="4"/>
      <c r="U4" s="4"/>
      <c r="V4" s="4"/>
      <c r="W4" s="4"/>
      <c r="X4" s="4"/>
      <c r="Y4" s="4"/>
      <c r="Z4" s="4"/>
    </row>
    <row r="5" ht="12.75" customHeight="1">
      <c r="A5" s="4" t="s">
        <v>3877</v>
      </c>
      <c r="B5" s="4" t="s">
        <v>3878</v>
      </c>
      <c r="C5" s="4" t="s">
        <v>3879</v>
      </c>
      <c r="D5" s="4"/>
      <c r="E5" s="4"/>
      <c r="F5" s="4"/>
      <c r="G5" s="4"/>
      <c r="H5" s="4"/>
      <c r="I5" s="4"/>
      <c r="J5" s="4"/>
      <c r="K5" s="4"/>
      <c r="L5" s="4"/>
      <c r="M5" s="4"/>
      <c r="N5" s="4"/>
      <c r="O5" s="4"/>
      <c r="P5" s="4"/>
      <c r="Q5" s="4"/>
      <c r="R5" s="4"/>
      <c r="S5" s="4"/>
      <c r="T5" s="4"/>
      <c r="U5" s="4"/>
      <c r="V5" s="4"/>
      <c r="W5" s="4"/>
      <c r="X5" s="4"/>
      <c r="Y5" s="4"/>
      <c r="Z5" s="4"/>
    </row>
    <row r="6" ht="12.75" customHeight="1">
      <c r="A6" s="4" t="s">
        <v>3880</v>
      </c>
      <c r="B6" s="4" t="s">
        <v>3881</v>
      </c>
      <c r="C6" s="4" t="s">
        <v>3882</v>
      </c>
      <c r="D6" s="4"/>
      <c r="E6" s="4"/>
      <c r="F6" s="4"/>
      <c r="G6" s="4"/>
      <c r="H6" s="4"/>
      <c r="I6" s="4"/>
      <c r="J6" s="4"/>
      <c r="K6" s="4"/>
      <c r="L6" s="4"/>
      <c r="M6" s="4"/>
      <c r="N6" s="4"/>
      <c r="O6" s="4"/>
      <c r="P6" s="4"/>
      <c r="Q6" s="4"/>
      <c r="R6" s="4"/>
      <c r="S6" s="4"/>
      <c r="T6" s="4"/>
      <c r="U6" s="4"/>
      <c r="V6" s="4"/>
      <c r="W6" s="4"/>
      <c r="X6" s="4"/>
      <c r="Y6" s="4"/>
      <c r="Z6" s="4"/>
    </row>
    <row r="7" ht="12.75" customHeight="1">
      <c r="A7" s="4" t="s">
        <v>3883</v>
      </c>
      <c r="B7" s="4" t="s">
        <v>3884</v>
      </c>
      <c r="C7" s="4" t="s">
        <v>3885</v>
      </c>
      <c r="D7" s="4"/>
      <c r="E7" s="4"/>
      <c r="F7" s="4"/>
      <c r="G7" s="4"/>
      <c r="H7" s="4"/>
      <c r="I7" s="4"/>
      <c r="J7" s="4"/>
      <c r="K7" s="4"/>
      <c r="L7" s="4"/>
      <c r="M7" s="4"/>
      <c r="N7" s="4"/>
      <c r="O7" s="4"/>
      <c r="P7" s="4"/>
      <c r="Q7" s="4"/>
      <c r="R7" s="4"/>
      <c r="S7" s="4"/>
      <c r="T7" s="4"/>
      <c r="U7" s="4"/>
      <c r="V7" s="4"/>
      <c r="W7" s="4"/>
      <c r="X7" s="4"/>
      <c r="Y7" s="4"/>
      <c r="Z7" s="4"/>
    </row>
    <row r="8" ht="12.75" customHeight="1">
      <c r="A8" s="4" t="s">
        <v>3886</v>
      </c>
      <c r="B8" s="4" t="s">
        <v>3836</v>
      </c>
      <c r="C8" s="4" t="s">
        <v>3887</v>
      </c>
      <c r="D8" s="4"/>
      <c r="E8" s="4"/>
      <c r="F8" s="4"/>
      <c r="G8" s="4"/>
      <c r="H8" s="4"/>
      <c r="I8" s="4"/>
      <c r="J8" s="4"/>
      <c r="K8" s="4"/>
      <c r="L8" s="4"/>
      <c r="M8" s="4"/>
      <c r="N8" s="4"/>
      <c r="O8" s="4"/>
      <c r="P8" s="4"/>
      <c r="Q8" s="4"/>
      <c r="R8" s="4"/>
      <c r="S8" s="4"/>
      <c r="T8" s="4"/>
      <c r="U8" s="4"/>
      <c r="V8" s="4"/>
      <c r="W8" s="4"/>
      <c r="X8" s="4"/>
      <c r="Y8" s="4"/>
      <c r="Z8" s="4"/>
    </row>
    <row r="9" ht="12.75" customHeight="1">
      <c r="A9" s="4" t="s">
        <v>3888</v>
      </c>
      <c r="B9" s="4" t="s">
        <v>3889</v>
      </c>
      <c r="C9" s="4" t="s">
        <v>3890</v>
      </c>
      <c r="D9" s="4"/>
      <c r="E9" s="4"/>
      <c r="F9" s="4"/>
      <c r="G9" s="4"/>
      <c r="H9" s="4"/>
      <c r="I9" s="4"/>
      <c r="J9" s="4"/>
      <c r="K9" s="4"/>
      <c r="L9" s="4"/>
      <c r="M9" s="4"/>
      <c r="N9" s="4"/>
      <c r="O9" s="4"/>
      <c r="P9" s="4"/>
      <c r="Q9" s="4"/>
      <c r="R9" s="4"/>
      <c r="S9" s="4"/>
      <c r="T9" s="4"/>
      <c r="U9" s="4"/>
      <c r="V9" s="4"/>
      <c r="W9" s="4"/>
      <c r="X9" s="4"/>
      <c r="Y9" s="4"/>
      <c r="Z9" s="4"/>
    </row>
    <row r="10" ht="12.75" customHeight="1">
      <c r="A10" s="4" t="s">
        <v>3891</v>
      </c>
      <c r="B10" s="4" t="s">
        <v>3892</v>
      </c>
      <c r="C10" s="4" t="s">
        <v>3893</v>
      </c>
      <c r="D10" s="4"/>
      <c r="E10" s="4"/>
      <c r="F10" s="4"/>
      <c r="G10" s="4"/>
      <c r="H10" s="4"/>
      <c r="I10" s="4"/>
      <c r="J10" s="4"/>
      <c r="K10" s="4"/>
      <c r="L10" s="4"/>
      <c r="M10" s="4"/>
      <c r="N10" s="4"/>
      <c r="O10" s="4"/>
      <c r="P10" s="4"/>
      <c r="Q10" s="4"/>
      <c r="R10" s="4"/>
      <c r="S10" s="4"/>
      <c r="T10" s="4"/>
      <c r="U10" s="4"/>
      <c r="V10" s="4"/>
      <c r="W10" s="4"/>
      <c r="X10" s="4"/>
      <c r="Y10" s="4"/>
      <c r="Z10" s="4"/>
    </row>
    <row r="11" ht="12.75" customHeight="1">
      <c r="A11" s="4" t="s">
        <v>3835</v>
      </c>
      <c r="B11" s="4" t="s">
        <v>3894</v>
      </c>
      <c r="C11" s="4" t="s">
        <v>3895</v>
      </c>
      <c r="D11" s="4"/>
      <c r="E11" s="4"/>
      <c r="F11" s="4"/>
      <c r="G11" s="4"/>
      <c r="H11" s="4"/>
      <c r="I11" s="4"/>
      <c r="J11" s="4"/>
      <c r="K11" s="4"/>
      <c r="L11" s="4"/>
      <c r="M11" s="4"/>
      <c r="N11" s="4"/>
      <c r="O11" s="4"/>
      <c r="P11" s="4"/>
      <c r="Q11" s="4"/>
      <c r="R11" s="4"/>
      <c r="S11" s="4"/>
      <c r="T11" s="4"/>
      <c r="U11" s="4"/>
      <c r="V11" s="4"/>
      <c r="W11" s="4"/>
      <c r="X11" s="4"/>
      <c r="Y11" s="4"/>
      <c r="Z11" s="4"/>
    </row>
    <row r="12" ht="12.75" customHeight="1">
      <c r="A12" s="4" t="s">
        <v>3896</v>
      </c>
      <c r="B12" s="4" t="s">
        <v>3897</v>
      </c>
      <c r="C12" s="4" t="s">
        <v>3898</v>
      </c>
      <c r="D12" s="4"/>
      <c r="E12" s="4"/>
      <c r="F12" s="4"/>
      <c r="G12" s="4"/>
      <c r="H12" s="4"/>
      <c r="I12" s="4"/>
      <c r="J12" s="4"/>
      <c r="K12" s="4"/>
      <c r="L12" s="4"/>
      <c r="M12" s="4"/>
      <c r="N12" s="4"/>
      <c r="O12" s="4"/>
      <c r="P12" s="4"/>
      <c r="Q12" s="4"/>
      <c r="R12" s="4"/>
      <c r="S12" s="4"/>
      <c r="T12" s="4"/>
      <c r="U12" s="4"/>
      <c r="V12" s="4"/>
      <c r="W12" s="4"/>
      <c r="X12" s="4"/>
      <c r="Y12" s="4"/>
      <c r="Z12" s="4"/>
    </row>
    <row r="13" ht="12.75" customHeight="1">
      <c r="A13" s="4" t="s">
        <v>3899</v>
      </c>
      <c r="B13" s="4" t="s">
        <v>3841</v>
      </c>
      <c r="C13" s="4" t="s">
        <v>3900</v>
      </c>
      <c r="D13" s="4"/>
      <c r="E13" s="4"/>
      <c r="F13" s="4"/>
      <c r="G13" s="4"/>
      <c r="H13" s="4"/>
      <c r="I13" s="4"/>
      <c r="J13" s="4"/>
      <c r="K13" s="4"/>
      <c r="L13" s="4"/>
      <c r="M13" s="4"/>
      <c r="N13" s="4"/>
      <c r="O13" s="4"/>
      <c r="P13" s="4"/>
      <c r="Q13" s="4"/>
      <c r="R13" s="4"/>
      <c r="S13" s="4"/>
      <c r="T13" s="4"/>
      <c r="U13" s="4"/>
      <c r="V13" s="4"/>
      <c r="W13" s="4"/>
      <c r="X13" s="4"/>
      <c r="Y13" s="4"/>
      <c r="Z13" s="4"/>
    </row>
    <row r="14" ht="12.75" customHeight="1">
      <c r="A14" s="4" t="s">
        <v>3901</v>
      </c>
      <c r="B14" s="4" t="s">
        <v>3902</v>
      </c>
      <c r="C14" s="4" t="s">
        <v>3903</v>
      </c>
      <c r="D14" s="4"/>
      <c r="E14" s="4"/>
      <c r="F14" s="4"/>
      <c r="G14" s="4"/>
      <c r="H14" s="4"/>
      <c r="I14" s="4"/>
      <c r="J14" s="4"/>
      <c r="K14" s="4"/>
      <c r="L14" s="4"/>
      <c r="M14" s="4"/>
      <c r="N14" s="4"/>
      <c r="O14" s="4"/>
      <c r="P14" s="4"/>
      <c r="Q14" s="4"/>
      <c r="R14" s="4"/>
      <c r="S14" s="4"/>
      <c r="T14" s="4"/>
      <c r="U14" s="4"/>
      <c r="V14" s="4"/>
      <c r="W14" s="4"/>
      <c r="X14" s="4"/>
      <c r="Y14" s="4"/>
      <c r="Z14" s="4"/>
    </row>
    <row r="15" ht="12.75" customHeight="1">
      <c r="A15" s="4" t="s">
        <v>3904</v>
      </c>
      <c r="B15" s="4" t="s">
        <v>3905</v>
      </c>
      <c r="C15" s="4" t="s">
        <v>3906</v>
      </c>
      <c r="D15" s="4"/>
      <c r="E15" s="4"/>
      <c r="F15" s="4"/>
      <c r="G15" s="4"/>
      <c r="H15" s="4"/>
      <c r="I15" s="4"/>
      <c r="J15" s="4"/>
      <c r="K15" s="4"/>
      <c r="L15" s="4"/>
      <c r="M15" s="4"/>
      <c r="N15" s="4"/>
      <c r="O15" s="4"/>
      <c r="P15" s="4"/>
      <c r="Q15" s="4"/>
      <c r="R15" s="4"/>
      <c r="S15" s="4"/>
      <c r="T15" s="4"/>
      <c r="U15" s="4"/>
      <c r="V15" s="4"/>
      <c r="W15" s="4"/>
      <c r="X15" s="4"/>
      <c r="Y15" s="4"/>
      <c r="Z15" s="4"/>
    </row>
    <row r="16" ht="12.75" customHeight="1">
      <c r="A16" s="4" t="s">
        <v>3838</v>
      </c>
      <c r="B16" s="4" t="s">
        <v>3907</v>
      </c>
      <c r="C16" s="4" t="s">
        <v>3908</v>
      </c>
      <c r="D16" s="4"/>
      <c r="E16" s="4"/>
      <c r="F16" s="4"/>
      <c r="G16" s="4"/>
      <c r="H16" s="4"/>
      <c r="I16" s="4"/>
      <c r="J16" s="4"/>
      <c r="K16" s="4"/>
      <c r="L16" s="4"/>
      <c r="M16" s="4"/>
      <c r="N16" s="4"/>
      <c r="O16" s="4"/>
      <c r="P16" s="4"/>
      <c r="Q16" s="4"/>
      <c r="R16" s="4"/>
      <c r="S16" s="4"/>
      <c r="T16" s="4"/>
      <c r="U16" s="4"/>
      <c r="V16" s="4"/>
      <c r="W16" s="4"/>
      <c r="X16" s="4"/>
      <c r="Y16" s="4"/>
      <c r="Z16" s="4"/>
    </row>
    <row r="17" ht="12.75" customHeight="1">
      <c r="A17" s="4" t="s">
        <v>3840</v>
      </c>
      <c r="B17" s="4" t="s">
        <v>3909</v>
      </c>
      <c r="C17" s="4" t="s">
        <v>3910</v>
      </c>
      <c r="D17" s="4"/>
      <c r="E17" s="4"/>
      <c r="F17" s="4"/>
      <c r="G17" s="4"/>
      <c r="H17" s="4"/>
      <c r="I17" s="4"/>
      <c r="J17" s="4"/>
      <c r="K17" s="4"/>
      <c r="L17" s="4"/>
      <c r="M17" s="4"/>
      <c r="N17" s="4"/>
      <c r="O17" s="4"/>
      <c r="P17" s="4"/>
      <c r="Q17" s="4"/>
      <c r="R17" s="4"/>
      <c r="S17" s="4"/>
      <c r="T17" s="4"/>
      <c r="U17" s="4"/>
      <c r="V17" s="4"/>
      <c r="W17" s="4"/>
      <c r="X17" s="4"/>
      <c r="Y17" s="4"/>
      <c r="Z17" s="4"/>
    </row>
    <row r="18" ht="12.75" customHeight="1">
      <c r="A18" s="4" t="s">
        <v>3911</v>
      </c>
      <c r="B18" s="4" t="s">
        <v>3912</v>
      </c>
      <c r="C18" s="4" t="s">
        <v>3913</v>
      </c>
      <c r="D18" s="4"/>
      <c r="E18" s="4"/>
      <c r="F18" s="4"/>
      <c r="G18" s="4"/>
      <c r="H18" s="4"/>
      <c r="I18" s="4"/>
      <c r="J18" s="4"/>
      <c r="K18" s="4"/>
      <c r="L18" s="4"/>
      <c r="M18" s="4"/>
      <c r="N18" s="4"/>
      <c r="O18" s="4"/>
      <c r="P18" s="4"/>
      <c r="Q18" s="4"/>
      <c r="R18" s="4"/>
      <c r="S18" s="4"/>
      <c r="T18" s="4"/>
      <c r="U18" s="4"/>
      <c r="V18" s="4"/>
      <c r="W18" s="4"/>
      <c r="X18" s="4"/>
      <c r="Y18" s="4"/>
      <c r="Z18" s="4"/>
    </row>
    <row r="19" ht="12.75" customHeight="1">
      <c r="A19" s="4" t="s">
        <v>3914</v>
      </c>
      <c r="B19" s="4" t="s">
        <v>3915</v>
      </c>
      <c r="C19" s="4" t="s">
        <v>3916</v>
      </c>
      <c r="D19" s="4"/>
      <c r="E19" s="4"/>
      <c r="F19" s="4"/>
      <c r="G19" s="4"/>
      <c r="H19" s="4"/>
      <c r="I19" s="4"/>
      <c r="J19" s="4"/>
      <c r="K19" s="4"/>
      <c r="L19" s="4"/>
      <c r="M19" s="4"/>
      <c r="N19" s="4"/>
      <c r="O19" s="4"/>
      <c r="P19" s="4"/>
      <c r="Q19" s="4"/>
      <c r="R19" s="4"/>
      <c r="S19" s="4"/>
      <c r="T19" s="4"/>
      <c r="U19" s="4"/>
      <c r="V19" s="4"/>
      <c r="W19" s="4"/>
      <c r="X19" s="4"/>
      <c r="Y19" s="4"/>
      <c r="Z19" s="4"/>
    </row>
    <row r="20" ht="12.75" customHeight="1">
      <c r="A20" s="4" t="s">
        <v>3917</v>
      </c>
      <c r="B20" s="4" t="s">
        <v>3839</v>
      </c>
      <c r="C20" s="4" t="s">
        <v>3918</v>
      </c>
      <c r="D20" s="4"/>
      <c r="E20" s="4"/>
      <c r="F20" s="4"/>
      <c r="G20" s="4"/>
      <c r="H20" s="4"/>
      <c r="I20" s="4"/>
      <c r="J20" s="4"/>
      <c r="K20" s="4"/>
      <c r="L20" s="4"/>
      <c r="M20" s="4"/>
      <c r="N20" s="4"/>
      <c r="O20" s="4"/>
      <c r="P20" s="4"/>
      <c r="Q20" s="4"/>
      <c r="R20" s="4"/>
      <c r="S20" s="4"/>
      <c r="T20" s="4"/>
      <c r="U20" s="4"/>
      <c r="V20" s="4"/>
      <c r="W20" s="4"/>
      <c r="X20" s="4"/>
      <c r="Y20" s="4"/>
      <c r="Z20" s="4"/>
    </row>
    <row r="21" ht="12.75" customHeight="1">
      <c r="A21" s="4" t="s">
        <v>3919</v>
      </c>
      <c r="B21" s="4" t="s">
        <v>3920</v>
      </c>
      <c r="C21" s="4" t="s">
        <v>3921</v>
      </c>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t="s">
        <v>3922</v>
      </c>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t="s">
        <v>3923</v>
      </c>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t="s">
        <v>3924</v>
      </c>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t="s">
        <v>3925</v>
      </c>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t="s">
        <v>3926</v>
      </c>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t="s">
        <v>3927</v>
      </c>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t="s">
        <v>3928</v>
      </c>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t="s">
        <v>3929</v>
      </c>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t="s">
        <v>3930</v>
      </c>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t="s">
        <v>3931</v>
      </c>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t="s">
        <v>3932</v>
      </c>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t="s">
        <v>3933</v>
      </c>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t="s">
        <v>3934</v>
      </c>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t="s">
        <v>3935</v>
      </c>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t="s">
        <v>3936</v>
      </c>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t="s">
        <v>3937</v>
      </c>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t="s">
        <v>3938</v>
      </c>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t="s">
        <v>3939</v>
      </c>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t="s">
        <v>3940</v>
      </c>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t="s">
        <v>3941</v>
      </c>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t="s">
        <v>3942</v>
      </c>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t="s">
        <v>3943</v>
      </c>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t="s">
        <v>3837</v>
      </c>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t="s">
        <v>3944</v>
      </c>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8.63"/>
    <col customWidth="1" min="12" max="26" width="8.5"/>
  </cols>
  <sheetData>
    <row r="1" ht="12.75" customHeight="1">
      <c r="A1" s="4" t="s">
        <v>3945</v>
      </c>
      <c r="B1" s="4" t="s">
        <v>3946</v>
      </c>
      <c r="C1" s="4" t="s">
        <v>3947</v>
      </c>
      <c r="D1" s="4" t="s">
        <v>3948</v>
      </c>
      <c r="E1" s="4" t="s">
        <v>3949</v>
      </c>
      <c r="F1" s="4" t="s">
        <v>3950</v>
      </c>
      <c r="G1" s="4" t="s">
        <v>3948</v>
      </c>
      <c r="H1" s="4" t="s">
        <v>3949</v>
      </c>
      <c r="I1" s="4" t="s">
        <v>3950</v>
      </c>
      <c r="J1" s="4" t="s">
        <v>3951</v>
      </c>
      <c r="K1" s="4" t="s">
        <v>3952</v>
      </c>
      <c r="L1" s="4"/>
      <c r="M1" s="4"/>
      <c r="N1" s="4"/>
      <c r="O1" s="4"/>
      <c r="P1" s="4"/>
      <c r="Q1" s="4"/>
      <c r="R1" s="4"/>
      <c r="S1" s="4"/>
      <c r="T1" s="4"/>
      <c r="U1" s="4"/>
      <c r="V1" s="4"/>
      <c r="W1" s="4"/>
      <c r="X1" s="4"/>
      <c r="Y1" s="4"/>
      <c r="Z1" s="4"/>
    </row>
    <row r="2" ht="12.75" customHeight="1">
      <c r="A2" s="4" t="s">
        <v>3953</v>
      </c>
      <c r="B2" s="4" t="s">
        <v>3954</v>
      </c>
      <c r="C2" s="4" t="s">
        <v>3955</v>
      </c>
      <c r="D2" s="4" t="s">
        <v>3956</v>
      </c>
      <c r="E2" s="4" t="s">
        <v>3957</v>
      </c>
      <c r="F2" s="4" t="s">
        <v>3958</v>
      </c>
      <c r="G2" s="4" t="s">
        <v>3959</v>
      </c>
      <c r="H2" s="4" t="s">
        <v>3960</v>
      </c>
      <c r="I2" s="4" t="s">
        <v>3961</v>
      </c>
      <c r="J2" s="4" t="s">
        <v>3962</v>
      </c>
      <c r="K2" s="4" t="s">
        <v>3963</v>
      </c>
      <c r="L2" s="4"/>
      <c r="M2" s="4"/>
      <c r="N2" s="4"/>
      <c r="O2" s="4"/>
      <c r="P2" s="4"/>
      <c r="Q2" s="4"/>
      <c r="R2" s="4"/>
      <c r="S2" s="4"/>
      <c r="T2" s="4"/>
      <c r="U2" s="4"/>
      <c r="V2" s="4"/>
      <c r="W2" s="4"/>
      <c r="X2" s="4"/>
      <c r="Y2" s="4"/>
      <c r="Z2" s="4"/>
    </row>
    <row r="3" ht="12.75" customHeight="1">
      <c r="A3" s="4" t="s">
        <v>3964</v>
      </c>
      <c r="B3" s="4" t="s">
        <v>3965</v>
      </c>
      <c r="C3" s="4" t="s">
        <v>3966</v>
      </c>
      <c r="D3" s="4" t="s">
        <v>3967</v>
      </c>
      <c r="E3" s="4" t="s">
        <v>3968</v>
      </c>
      <c r="F3" s="4" t="s">
        <v>3969</v>
      </c>
      <c r="G3" s="4"/>
      <c r="H3" s="4"/>
      <c r="I3" s="4"/>
      <c r="J3" s="4" t="s">
        <v>3962</v>
      </c>
      <c r="K3" s="4" t="s">
        <v>3970</v>
      </c>
      <c r="L3" s="4"/>
      <c r="M3" s="4"/>
      <c r="N3" s="4"/>
      <c r="O3" s="4"/>
      <c r="P3" s="4"/>
      <c r="Q3" s="4"/>
      <c r="R3" s="4"/>
      <c r="S3" s="4"/>
      <c r="T3" s="4"/>
      <c r="U3" s="4"/>
      <c r="V3" s="4"/>
      <c r="W3" s="4"/>
      <c r="X3" s="4"/>
      <c r="Y3" s="4"/>
      <c r="Z3" s="4"/>
    </row>
    <row r="4" ht="12.75" customHeight="1">
      <c r="A4" s="4" t="s">
        <v>3964</v>
      </c>
      <c r="B4" s="4" t="s">
        <v>3965</v>
      </c>
      <c r="C4" s="4" t="s">
        <v>3971</v>
      </c>
      <c r="D4" s="4" t="s">
        <v>3972</v>
      </c>
      <c r="E4" s="4" t="s">
        <v>3973</v>
      </c>
      <c r="F4" s="4" t="s">
        <v>3974</v>
      </c>
      <c r="G4" s="4"/>
      <c r="H4" s="4"/>
      <c r="I4" s="4"/>
      <c r="J4" s="4" t="s">
        <v>3962</v>
      </c>
      <c r="K4" s="4" t="s">
        <v>3975</v>
      </c>
      <c r="L4" s="4"/>
      <c r="M4" s="4"/>
      <c r="N4" s="4"/>
      <c r="O4" s="4"/>
      <c r="P4" s="4"/>
      <c r="Q4" s="4"/>
      <c r="R4" s="4"/>
      <c r="S4" s="4"/>
      <c r="T4" s="4"/>
      <c r="U4" s="4"/>
      <c r="V4" s="4"/>
      <c r="W4" s="4"/>
      <c r="X4" s="4"/>
      <c r="Y4" s="4"/>
      <c r="Z4" s="4"/>
    </row>
    <row r="5" ht="12.75" customHeight="1">
      <c r="A5" s="4" t="s">
        <v>3976</v>
      </c>
      <c r="B5" s="4" t="s">
        <v>3965</v>
      </c>
      <c r="C5" s="4" t="s">
        <v>3977</v>
      </c>
      <c r="D5" s="4" t="s">
        <v>3978</v>
      </c>
      <c r="E5" s="4" t="s">
        <v>3979</v>
      </c>
      <c r="F5" s="4" t="s">
        <v>3980</v>
      </c>
      <c r="G5" s="4"/>
      <c r="H5" s="4"/>
      <c r="I5" s="4"/>
      <c r="J5" s="4" t="s">
        <v>3962</v>
      </c>
      <c r="K5" s="4" t="s">
        <v>3981</v>
      </c>
      <c r="L5" s="4"/>
      <c r="M5" s="4"/>
      <c r="N5" s="4"/>
      <c r="O5" s="4"/>
      <c r="P5" s="4"/>
      <c r="Q5" s="4"/>
      <c r="R5" s="4"/>
      <c r="S5" s="4"/>
      <c r="T5" s="4"/>
      <c r="U5" s="4"/>
      <c r="V5" s="4"/>
      <c r="W5" s="4"/>
      <c r="X5" s="4"/>
      <c r="Y5" s="4"/>
      <c r="Z5" s="4"/>
    </row>
    <row r="6" ht="12.75" customHeight="1">
      <c r="A6" s="4" t="s">
        <v>3976</v>
      </c>
      <c r="B6" s="4" t="s">
        <v>3965</v>
      </c>
      <c r="C6" s="4" t="s">
        <v>3982</v>
      </c>
      <c r="D6" s="4" t="s">
        <v>3983</v>
      </c>
      <c r="E6" s="4" t="s">
        <v>3984</v>
      </c>
      <c r="F6" s="4" t="s">
        <v>3985</v>
      </c>
      <c r="G6" s="4"/>
      <c r="H6" s="4"/>
      <c r="I6" s="4"/>
      <c r="J6" s="4" t="s">
        <v>3962</v>
      </c>
      <c r="K6" s="4" t="s">
        <v>3986</v>
      </c>
      <c r="L6" s="4"/>
      <c r="M6" s="4"/>
      <c r="N6" s="4"/>
      <c r="O6" s="4"/>
      <c r="P6" s="4"/>
      <c r="Q6" s="4"/>
      <c r="R6" s="4"/>
      <c r="S6" s="4"/>
      <c r="T6" s="4"/>
      <c r="U6" s="4"/>
      <c r="V6" s="4"/>
      <c r="W6" s="4"/>
      <c r="X6" s="4"/>
      <c r="Y6" s="4"/>
      <c r="Z6" s="4"/>
    </row>
    <row r="7" ht="12.75" customHeight="1">
      <c r="A7" s="4" t="s">
        <v>3987</v>
      </c>
      <c r="B7" s="4" t="s">
        <v>3988</v>
      </c>
      <c r="C7" s="4" t="s">
        <v>3989</v>
      </c>
      <c r="D7" s="4" t="s">
        <v>3990</v>
      </c>
      <c r="E7" s="4" t="s">
        <v>3991</v>
      </c>
      <c r="F7" s="4" t="s">
        <v>3992</v>
      </c>
      <c r="G7" s="4"/>
      <c r="H7" s="4"/>
      <c r="I7" s="4"/>
      <c r="J7" s="4" t="s">
        <v>3962</v>
      </c>
      <c r="K7" s="4" t="s">
        <v>3993</v>
      </c>
      <c r="L7" s="4"/>
      <c r="M7" s="4"/>
      <c r="N7" s="4"/>
      <c r="O7" s="4"/>
      <c r="P7" s="4"/>
      <c r="Q7" s="4"/>
      <c r="R7" s="4"/>
      <c r="S7" s="4"/>
      <c r="T7" s="4"/>
      <c r="U7" s="4"/>
      <c r="V7" s="4"/>
      <c r="W7" s="4"/>
      <c r="X7" s="4"/>
      <c r="Y7" s="4"/>
      <c r="Z7" s="4"/>
    </row>
    <row r="8" ht="12.75" customHeight="1">
      <c r="A8" s="4" t="s">
        <v>3994</v>
      </c>
      <c r="B8" s="4" t="s">
        <v>3995</v>
      </c>
      <c r="C8" s="4" t="s">
        <v>3996</v>
      </c>
      <c r="D8" s="4" t="s">
        <v>3997</v>
      </c>
      <c r="E8" s="4" t="s">
        <v>3998</v>
      </c>
      <c r="F8" s="4" t="s">
        <v>3999</v>
      </c>
      <c r="G8" s="4" t="s">
        <v>4000</v>
      </c>
      <c r="H8" s="4" t="s">
        <v>4001</v>
      </c>
      <c r="I8" s="4" t="s">
        <v>4002</v>
      </c>
      <c r="J8" s="4" t="s">
        <v>3962</v>
      </c>
      <c r="K8" s="4" t="s">
        <v>4003</v>
      </c>
      <c r="L8" s="4"/>
      <c r="M8" s="4"/>
      <c r="N8" s="4"/>
      <c r="O8" s="4"/>
      <c r="P8" s="4"/>
      <c r="Q8" s="4"/>
      <c r="R8" s="4"/>
      <c r="S8" s="4"/>
      <c r="T8" s="4"/>
      <c r="U8" s="4"/>
      <c r="V8" s="4"/>
      <c r="W8" s="4"/>
      <c r="X8" s="4"/>
      <c r="Y8" s="4"/>
      <c r="Z8" s="4"/>
    </row>
    <row r="9" ht="12.75" customHeight="1">
      <c r="A9" s="4" t="s">
        <v>4004</v>
      </c>
      <c r="B9" s="4" t="s">
        <v>4005</v>
      </c>
      <c r="C9" s="4" t="s">
        <v>4006</v>
      </c>
      <c r="D9" s="4" t="s">
        <v>4007</v>
      </c>
      <c r="E9" s="4" t="s">
        <v>4008</v>
      </c>
      <c r="F9" s="4" t="s">
        <v>4009</v>
      </c>
      <c r="G9" s="4"/>
      <c r="H9" s="4"/>
      <c r="I9" s="4"/>
      <c r="J9" s="4" t="s">
        <v>3962</v>
      </c>
      <c r="K9" s="4" t="s">
        <v>4010</v>
      </c>
      <c r="L9" s="4"/>
      <c r="M9" s="4"/>
      <c r="N9" s="4"/>
      <c r="O9" s="4"/>
      <c r="P9" s="4"/>
      <c r="Q9" s="4"/>
      <c r="R9" s="4"/>
      <c r="S9" s="4"/>
      <c r="T9" s="4"/>
      <c r="U9" s="4"/>
      <c r="V9" s="4"/>
      <c r="W9" s="4"/>
      <c r="X9" s="4"/>
      <c r="Y9" s="4"/>
      <c r="Z9" s="4"/>
    </row>
    <row r="10" ht="12.75" customHeight="1">
      <c r="A10" s="4" t="s">
        <v>4011</v>
      </c>
      <c r="B10" s="4" t="s">
        <v>4012</v>
      </c>
      <c r="C10" s="4" t="s">
        <v>4013</v>
      </c>
      <c r="D10" s="4" t="s">
        <v>4014</v>
      </c>
      <c r="E10" s="4" t="s">
        <v>4015</v>
      </c>
      <c r="F10" s="4" t="s">
        <v>4016</v>
      </c>
      <c r="G10" s="4"/>
      <c r="H10" s="4"/>
      <c r="I10" s="4"/>
      <c r="J10" s="4" t="s">
        <v>3962</v>
      </c>
      <c r="K10" s="4" t="s">
        <v>4017</v>
      </c>
      <c r="L10" s="4"/>
      <c r="M10" s="4"/>
      <c r="N10" s="4"/>
      <c r="O10" s="4"/>
      <c r="P10" s="4"/>
      <c r="Q10" s="4"/>
      <c r="R10" s="4"/>
      <c r="S10" s="4"/>
      <c r="T10" s="4"/>
      <c r="U10" s="4"/>
      <c r="V10" s="4"/>
      <c r="W10" s="4"/>
      <c r="X10" s="4"/>
      <c r="Y10" s="4"/>
      <c r="Z10" s="4"/>
    </row>
    <row r="11" ht="12.75" customHeight="1">
      <c r="A11" s="4" t="s">
        <v>3239</v>
      </c>
      <c r="B11" s="4" t="s">
        <v>4005</v>
      </c>
      <c r="C11" s="4" t="s">
        <v>4018</v>
      </c>
      <c r="D11" s="4" t="s">
        <v>4019</v>
      </c>
      <c r="E11" s="4" t="s">
        <v>4020</v>
      </c>
      <c r="F11" s="4" t="s">
        <v>4021</v>
      </c>
      <c r="G11" s="4"/>
      <c r="H11" s="4"/>
      <c r="I11" s="4"/>
      <c r="J11" s="4" t="s">
        <v>3962</v>
      </c>
      <c r="K11" s="4" t="s">
        <v>4022</v>
      </c>
      <c r="L11" s="4"/>
      <c r="M11" s="4"/>
      <c r="N11" s="4"/>
      <c r="O11" s="4"/>
      <c r="P11" s="4"/>
      <c r="Q11" s="4"/>
      <c r="R11" s="4"/>
      <c r="S11" s="4"/>
      <c r="T11" s="4"/>
      <c r="U11" s="4"/>
      <c r="V11" s="4"/>
      <c r="W11" s="4"/>
      <c r="X11" s="4"/>
      <c r="Y11" s="4"/>
      <c r="Z11" s="4"/>
    </row>
    <row r="12" ht="12.75" customHeight="1">
      <c r="A12" s="4" t="s">
        <v>4023</v>
      </c>
      <c r="B12" s="4" t="s">
        <v>4024</v>
      </c>
      <c r="C12" s="4" t="s">
        <v>4025</v>
      </c>
      <c r="D12" s="4" t="s">
        <v>4026</v>
      </c>
      <c r="E12" s="4" t="s">
        <v>4027</v>
      </c>
      <c r="F12" s="4" t="s">
        <v>4028</v>
      </c>
      <c r="G12" s="4"/>
      <c r="H12" s="4"/>
      <c r="I12" s="4"/>
      <c r="J12" s="4" t="s">
        <v>3962</v>
      </c>
      <c r="K12" s="4" t="s">
        <v>4029</v>
      </c>
      <c r="L12" s="4"/>
      <c r="M12" s="4"/>
      <c r="N12" s="4"/>
      <c r="O12" s="4"/>
      <c r="P12" s="4"/>
      <c r="Q12" s="4"/>
      <c r="R12" s="4"/>
      <c r="S12" s="4"/>
      <c r="T12" s="4"/>
      <c r="U12" s="4"/>
      <c r="V12" s="4"/>
      <c r="W12" s="4"/>
      <c r="X12" s="4"/>
      <c r="Y12" s="4"/>
      <c r="Z12" s="4"/>
    </row>
    <row r="13" ht="12.75" customHeight="1">
      <c r="A13" s="4" t="s">
        <v>4023</v>
      </c>
      <c r="B13" s="4" t="s">
        <v>4030</v>
      </c>
      <c r="C13" s="4" t="s">
        <v>4030</v>
      </c>
      <c r="D13" s="4" t="s">
        <v>4031</v>
      </c>
      <c r="E13" s="4" t="s">
        <v>4032</v>
      </c>
      <c r="F13" s="4" t="s">
        <v>4033</v>
      </c>
      <c r="G13" s="4"/>
      <c r="H13" s="4"/>
      <c r="I13" s="4"/>
      <c r="J13" s="4" t="s">
        <v>3962</v>
      </c>
      <c r="K13" s="4" t="s">
        <v>4034</v>
      </c>
      <c r="L13" s="4"/>
      <c r="M13" s="4"/>
      <c r="N13" s="4"/>
      <c r="O13" s="4"/>
      <c r="P13" s="4"/>
      <c r="Q13" s="4"/>
      <c r="R13" s="4"/>
      <c r="S13" s="4"/>
      <c r="T13" s="4"/>
      <c r="U13" s="4"/>
      <c r="V13" s="4"/>
      <c r="W13" s="4"/>
      <c r="X13" s="4"/>
      <c r="Y13" s="4"/>
      <c r="Z13" s="4"/>
    </row>
    <row r="14" ht="12.75" customHeight="1">
      <c r="A14" s="4" t="s">
        <v>4035</v>
      </c>
      <c r="B14" s="4" t="s">
        <v>4036</v>
      </c>
      <c r="C14" s="4" t="s">
        <v>4037</v>
      </c>
      <c r="D14" s="4" t="s">
        <v>4038</v>
      </c>
      <c r="E14" s="4" t="s">
        <v>4039</v>
      </c>
      <c r="F14" s="4" t="s">
        <v>4040</v>
      </c>
      <c r="G14" s="4" t="s">
        <v>4041</v>
      </c>
      <c r="H14" s="4" t="s">
        <v>4042</v>
      </c>
      <c r="I14" s="4" t="s">
        <v>4043</v>
      </c>
      <c r="J14" s="4" t="s">
        <v>3962</v>
      </c>
      <c r="K14" s="4" t="s">
        <v>4044</v>
      </c>
      <c r="L14" s="4"/>
      <c r="M14" s="4"/>
      <c r="N14" s="4"/>
      <c r="O14" s="4"/>
      <c r="P14" s="4"/>
      <c r="Q14" s="4"/>
      <c r="R14" s="4"/>
      <c r="S14" s="4"/>
      <c r="T14" s="4"/>
      <c r="U14" s="4"/>
      <c r="V14" s="4"/>
      <c r="W14" s="4"/>
      <c r="X14" s="4"/>
      <c r="Y14" s="4"/>
      <c r="Z14" s="4"/>
    </row>
    <row r="15" ht="12.75" customHeight="1">
      <c r="A15" s="4" t="s">
        <v>4045</v>
      </c>
      <c r="B15" s="4" t="s">
        <v>4046</v>
      </c>
      <c r="C15" s="4" t="s">
        <v>4047</v>
      </c>
      <c r="D15" s="4" t="s">
        <v>4048</v>
      </c>
      <c r="E15" s="4" t="s">
        <v>4049</v>
      </c>
      <c r="F15" s="4" t="s">
        <v>4050</v>
      </c>
      <c r="G15" s="4" t="s">
        <v>4051</v>
      </c>
      <c r="H15" s="4" t="s">
        <v>4052</v>
      </c>
      <c r="I15" s="4" t="s">
        <v>4053</v>
      </c>
      <c r="J15" s="4" t="s">
        <v>4054</v>
      </c>
      <c r="K15" s="4" t="s">
        <v>4055</v>
      </c>
      <c r="L15" s="4"/>
      <c r="M15" s="4"/>
      <c r="N15" s="4"/>
      <c r="O15" s="4"/>
      <c r="P15" s="4"/>
      <c r="Q15" s="4"/>
      <c r="R15" s="4"/>
      <c r="S15" s="4"/>
      <c r="T15" s="4"/>
      <c r="U15" s="4"/>
      <c r="V15" s="4"/>
      <c r="W15" s="4"/>
      <c r="X15" s="4"/>
      <c r="Y15" s="4"/>
      <c r="Z15" s="4"/>
    </row>
    <row r="16" ht="12.75" customHeight="1">
      <c r="A16" s="4" t="s">
        <v>4056</v>
      </c>
      <c r="B16" s="4" t="s">
        <v>4057</v>
      </c>
      <c r="C16" s="4" t="s">
        <v>4058</v>
      </c>
      <c r="D16" s="4" t="s">
        <v>4059</v>
      </c>
      <c r="E16" s="4" t="s">
        <v>4060</v>
      </c>
      <c r="F16" s="4" t="s">
        <v>4061</v>
      </c>
      <c r="G16" s="4" t="s">
        <v>4062</v>
      </c>
      <c r="H16" s="4" t="s">
        <v>4063</v>
      </c>
      <c r="I16" s="4" t="s">
        <v>4064</v>
      </c>
      <c r="J16" s="4" t="s">
        <v>4054</v>
      </c>
      <c r="K16" s="4" t="s">
        <v>4065</v>
      </c>
      <c r="L16" s="4"/>
      <c r="M16" s="4"/>
      <c r="N16" s="4"/>
      <c r="O16" s="4"/>
      <c r="P16" s="4"/>
      <c r="Q16" s="4"/>
      <c r="R16" s="4"/>
      <c r="S16" s="4"/>
      <c r="T16" s="4"/>
      <c r="U16" s="4"/>
      <c r="V16" s="4"/>
      <c r="W16" s="4"/>
      <c r="X16" s="4"/>
      <c r="Y16" s="4"/>
      <c r="Z16" s="4"/>
    </row>
    <row r="17" ht="12.75" customHeight="1">
      <c r="A17" s="4" t="s">
        <v>4066</v>
      </c>
      <c r="B17" s="4" t="s">
        <v>4067</v>
      </c>
      <c r="C17" s="4" t="s">
        <v>4068</v>
      </c>
      <c r="D17" s="4" t="s">
        <v>4069</v>
      </c>
      <c r="E17" s="4" t="s">
        <v>4070</v>
      </c>
      <c r="F17" s="4" t="s">
        <v>4071</v>
      </c>
      <c r="G17" s="4" t="s">
        <v>4072</v>
      </c>
      <c r="H17" s="4" t="s">
        <v>4073</v>
      </c>
      <c r="I17" s="4" t="s">
        <v>4074</v>
      </c>
      <c r="J17" s="4" t="s">
        <v>4054</v>
      </c>
      <c r="K17" s="4" t="s">
        <v>4075</v>
      </c>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4076</v>
      </c>
      <c r="G1" s="47"/>
      <c r="H1" s="48"/>
      <c r="I1" s="49" t="str">
        <f>VLOOKUP(F1,'Cadastro Estacoes'!A1:AB152,9,0)</f>
        <v>OPERACIONAL</v>
      </c>
      <c r="J1" s="50" t="str">
        <f>VLOOKUP(F1,'Cadastro Estacoes'!A1:AB152,10,0)</f>
        <v>Meteo Pier</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t="s">
        <v>3294</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[1] NECESSÁRIO TER CERTIFICADO DE TREINAMENTO NR-35 - TRABALHO EM ALTURA.  [2] SOMENTE VEÍCULOS COM MENOS DE 3 ANOS PODEM ACESSAR O PÍER. DAR PRIORIDADE PARA ACESSO POR ÁGUA.</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3301</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3305</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HMPSECN1</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4077</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4078</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3340</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3342</v>
      </c>
      <c r="D65" s="152"/>
      <c r="E65" s="153"/>
      <c r="F65" s="209" t="s">
        <v>3343</v>
      </c>
      <c r="G65" s="181"/>
      <c r="H65" s="208"/>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3351</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3354</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3342</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3342</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3368</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HMPSECN1</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3377</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t="s">
        <v>3299</v>
      </c>
      <c r="J99" s="249" t="s">
        <v>3389</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3397</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259"/>
      <c r="B105" s="260"/>
      <c r="C105" s="261"/>
      <c r="D105" s="262" t="s">
        <v>3398</v>
      </c>
      <c r="E105" s="80"/>
      <c r="F105" s="262" t="s">
        <v>3399</v>
      </c>
      <c r="G105" s="80"/>
      <c r="H105" s="262" t="s">
        <v>3400</v>
      </c>
      <c r="I105" s="79"/>
      <c r="J105" s="105"/>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c r="E106" s="72"/>
      <c r="F106" s="265"/>
      <c r="G106" s="72"/>
      <c r="H106" s="265"/>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268"/>
      <c r="E111" s="80"/>
      <c r="F111" s="268"/>
      <c r="G111" s="80"/>
      <c r="H111" s="268"/>
      <c r="I111" s="79"/>
      <c r="J111" s="105"/>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271" t="s">
        <v>3401</v>
      </c>
      <c r="B112" s="47"/>
      <c r="C112" s="47"/>
      <c r="D112" s="47"/>
      <c r="E112" s="47"/>
      <c r="F112" s="47"/>
      <c r="G112" s="47"/>
      <c r="H112" s="47"/>
      <c r="I112" s="47"/>
      <c r="J112" s="91"/>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272"/>
      <c r="B113" s="273"/>
      <c r="C113" s="273"/>
      <c r="D113" s="273"/>
      <c r="E113" s="273"/>
      <c r="F113" s="273"/>
      <c r="G113" s="273"/>
      <c r="H113" s="273"/>
      <c r="I113" s="273"/>
      <c r="J113" s="274"/>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549" t="s">
        <v>4079</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132"/>
      <c r="B118" s="133"/>
      <c r="C118" s="133"/>
      <c r="D118" s="133"/>
      <c r="E118" s="133"/>
      <c r="F118" s="133"/>
      <c r="G118" s="133"/>
      <c r="H118" s="133"/>
      <c r="I118" s="133"/>
      <c r="J118" s="57"/>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596"/>
      <c r="B119" s="130"/>
      <c r="C119" s="130"/>
      <c r="D119" s="130"/>
      <c r="E119" s="130"/>
      <c r="F119" s="130"/>
      <c r="G119" s="130"/>
      <c r="H119" s="130"/>
      <c r="I119" s="130"/>
      <c r="J119" s="131"/>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149"/>
      <c r="J120" s="119"/>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149"/>
      <c r="J121" s="119"/>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149"/>
      <c r="J122" s="119"/>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149"/>
      <c r="J123" s="119"/>
      <c r="K123" s="51"/>
      <c r="L123" s="51"/>
      <c r="M123" s="51"/>
      <c r="N123" s="51"/>
      <c r="O123" s="51"/>
      <c r="P123" s="51"/>
      <c r="Q123" s="51"/>
      <c r="R123" s="51"/>
      <c r="S123" s="51"/>
      <c r="T123" s="51"/>
      <c r="U123" s="51"/>
      <c r="V123" s="51"/>
      <c r="W123" s="52" t="str">
        <f t="array" ref="W123">IFERROR(INDEX(Pendencias!$A$2:$O$209,SMALL(IF(Pendencias!$B$2:$B$209=$F$1,ROW(Pendencias!$B$2:$B$209)-1),ROW(A127)),1),"")</f>
        <v/>
      </c>
      <c r="X123" s="52" t="str">
        <f t="array" ref="X123">IFERROR(INDEX(Pendencias!$A$2:$O$209,SMALL(IF(Pendencias!$B$2:$B$209=$F$1,ROW(Pendencias!$B$2:$B$209)-1),ROW(A127)),3),"")</f>
        <v/>
      </c>
      <c r="Y123" s="53" t="str">
        <f t="array" ref="Y123">IFERROR(INDEX(Pendencias!$A$2:$O$209,SMALL(IF(Pendencias!$B$2:$B$209=$F$1,ROW(Pendencias!$B$2:$B$209)-1),ROW(A127)),4),"")</f>
        <v/>
      </c>
      <c r="Z123" s="54" t="str">
        <f t="array" ref="Z123">IFERROR(INDEX(Pendencias!$A$2:$O$209,SMALL(IF(Pendencias!$B$2:$B$209=$F$1,ROW(Pendencias!$B$2:$B$209)-1),ROW(A127)),7),"")</f>
        <v/>
      </c>
      <c r="AA123" s="51" t="str">
        <f t="array" ref="AA123">IF(IFERROR(INDEX(Pendencias!$A$2:$O$209,SMALL(IF(Pendencias!$B$2:$B$209=$F$1,ROW(Pendencias!$B$2:$B$209)-1),ROW(A127)),9),"")=0,"",IFERROR(INDEX(Pendencias!$A$2:$O$209,SMALL(IF(Pendencias!$B$2:$B$209=$F$1,ROW(Pendencias!$B$2:$B$209)-1),ROW(A127)),9),""))</f>
        <v/>
      </c>
    </row>
    <row r="124" ht="15.0" customHeight="1">
      <c r="A124" s="149"/>
      <c r="J124" s="119"/>
      <c r="K124" s="51"/>
      <c r="L124" s="51"/>
      <c r="M124" s="51"/>
      <c r="N124" s="51"/>
      <c r="O124" s="51"/>
      <c r="P124" s="51"/>
      <c r="Q124" s="51"/>
      <c r="R124" s="51"/>
      <c r="S124" s="51"/>
      <c r="T124" s="51"/>
      <c r="U124" s="51"/>
      <c r="V124" s="51"/>
      <c r="W124" s="52" t="str">
        <f t="array" ref="W124">IFERROR(INDEX(Pendencias!$A$2:$O$209,SMALL(IF(Pendencias!$B$2:$B$209=$F$1,ROW(Pendencias!$B$2:$B$209)-1),ROW(A128)),1),"")</f>
        <v/>
      </c>
      <c r="X124" s="52" t="str">
        <f t="array" ref="X124">IFERROR(INDEX(Pendencias!$A$2:$O$209,SMALL(IF(Pendencias!$B$2:$B$209=$F$1,ROW(Pendencias!$B$2:$B$209)-1),ROW(A128)),3),"")</f>
        <v/>
      </c>
      <c r="Y124" s="53" t="str">
        <f t="array" ref="Y124">IFERROR(INDEX(Pendencias!$A$2:$O$209,SMALL(IF(Pendencias!$B$2:$B$209=$F$1,ROW(Pendencias!$B$2:$B$209)-1),ROW(A128)),4),"")</f>
        <v/>
      </c>
      <c r="Z124" s="54" t="str">
        <f t="array" ref="Z124">IFERROR(INDEX(Pendencias!$A$2:$O$209,SMALL(IF(Pendencias!$B$2:$B$209=$F$1,ROW(Pendencias!$B$2:$B$209)-1),ROW(A128)),7),"")</f>
        <v/>
      </c>
      <c r="AA124" s="51" t="str">
        <f t="array" ref="AA124">IF(IFERROR(INDEX(Pendencias!$A$2:$O$209,SMALL(IF(Pendencias!$B$2:$B$209=$F$1,ROW(Pendencias!$B$2:$B$209)-1),ROW(A128)),9),"")=0,"",IFERROR(INDEX(Pendencias!$A$2:$O$209,SMALL(IF(Pendencias!$B$2:$B$209=$F$1,ROW(Pendencias!$B$2:$B$209)-1),ROW(A128)),9),""))</f>
        <v/>
      </c>
    </row>
    <row r="125" ht="15.0" customHeight="1">
      <c r="A125" s="149"/>
      <c r="J125" s="119"/>
      <c r="K125" s="51"/>
      <c r="L125" s="51"/>
      <c r="M125" s="51"/>
      <c r="N125" s="51"/>
      <c r="O125" s="51"/>
      <c r="P125" s="51"/>
      <c r="Q125" s="51"/>
      <c r="R125" s="51"/>
      <c r="S125" s="51"/>
      <c r="T125" s="51"/>
      <c r="U125" s="51"/>
      <c r="V125" s="51"/>
      <c r="W125" s="52" t="str">
        <f t="array" ref="W125">IFERROR(INDEX(Pendencias!$A$2:$O$209,SMALL(IF(Pendencias!$B$2:$B$209=$F$1,ROW(Pendencias!$B$2:$B$209)-1),ROW(A129)),1),"")</f>
        <v/>
      </c>
      <c r="X125" s="52" t="str">
        <f t="array" ref="X125">IFERROR(INDEX(Pendencias!$A$2:$O$209,SMALL(IF(Pendencias!$B$2:$B$209=$F$1,ROW(Pendencias!$B$2:$B$209)-1),ROW(A129)),3),"")</f>
        <v/>
      </c>
      <c r="Y125" s="53" t="str">
        <f t="array" ref="Y125">IFERROR(INDEX(Pendencias!$A$2:$O$209,SMALL(IF(Pendencias!$B$2:$B$209=$F$1,ROW(Pendencias!$B$2:$B$209)-1),ROW(A129)),4),"")</f>
        <v/>
      </c>
      <c r="Z125" s="54" t="str">
        <f t="array" ref="Z125">IFERROR(INDEX(Pendencias!$A$2:$O$209,SMALL(IF(Pendencias!$B$2:$B$209=$F$1,ROW(Pendencias!$B$2:$B$209)-1),ROW(A129)),7),"")</f>
        <v/>
      </c>
      <c r="AA125" s="51" t="str">
        <f t="array" ref="AA125">IF(IFERROR(INDEX(Pendencias!$A$2:$O$209,SMALL(IF(Pendencias!$B$2:$B$209=$F$1,ROW(Pendencias!$B$2:$B$209)-1),ROW(A129)),9),"")=0,"",IFERROR(INDEX(Pendencias!$A$2:$O$209,SMALL(IF(Pendencias!$B$2:$B$209=$F$1,ROW(Pendencias!$B$2:$B$209)-1),ROW(A129)),9),""))</f>
        <v/>
      </c>
    </row>
    <row r="126" ht="15.0" customHeight="1">
      <c r="A126" s="132"/>
      <c r="B126" s="133"/>
      <c r="C126" s="133"/>
      <c r="D126" s="133"/>
      <c r="E126" s="133"/>
      <c r="F126" s="133"/>
      <c r="G126" s="133"/>
      <c r="H126" s="133"/>
      <c r="I126" s="133"/>
      <c r="J126" s="57"/>
      <c r="K126" s="51"/>
      <c r="L126" s="51"/>
      <c r="M126" s="51"/>
      <c r="N126" s="51"/>
      <c r="O126" s="51"/>
      <c r="P126" s="51"/>
      <c r="Q126" s="51"/>
      <c r="R126" s="51"/>
      <c r="S126" s="51"/>
      <c r="T126" s="51"/>
      <c r="U126" s="51"/>
      <c r="V126" s="51"/>
      <c r="W126" s="52" t="str">
        <f t="array" ref="W126">IFERROR(INDEX(Pendencias!$A$2:$O$209,SMALL(IF(Pendencias!$B$2:$B$209=$F$1,ROW(Pendencias!$B$2:$B$209)-1),ROW(A130)),1),"")</f>
        <v/>
      </c>
      <c r="X126" s="52" t="str">
        <f t="array" ref="X126">IFERROR(INDEX(Pendencias!$A$2:$O$209,SMALL(IF(Pendencias!$B$2:$B$209=$F$1,ROW(Pendencias!$B$2:$B$209)-1),ROW(A130)),3),"")</f>
        <v/>
      </c>
      <c r="Y126" s="53" t="str">
        <f t="array" ref="Y126">IFERROR(INDEX(Pendencias!$A$2:$O$209,SMALL(IF(Pendencias!$B$2:$B$209=$F$1,ROW(Pendencias!$B$2:$B$209)-1),ROW(A130)),4),"")</f>
        <v/>
      </c>
      <c r="Z126" s="54" t="str">
        <f t="array" ref="Z126">IFERROR(INDEX(Pendencias!$A$2:$O$209,SMALL(IF(Pendencias!$B$2:$B$209=$F$1,ROW(Pendencias!$B$2:$B$209)-1),ROW(A130)),7),"")</f>
        <v/>
      </c>
      <c r="AA126" s="51" t="str">
        <f t="array" ref="AA126">IF(IFERROR(INDEX(Pendencias!$A$2:$O$209,SMALL(IF(Pendencias!$B$2:$B$209=$F$1,ROW(Pendencias!$B$2:$B$209)-1),ROW(A130)),9),"")=0,"",IFERROR(INDEX(Pendencias!$A$2:$O$209,SMALL(IF(Pendencias!$B$2:$B$209=$F$1,ROW(Pendencias!$B$2:$B$209)-1),ROW(A130)),9),""))</f>
        <v/>
      </c>
    </row>
    <row r="127" ht="15.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2" t="str">
        <f t="array" ref="W127">IFERROR(INDEX(Pendencias!$A$2:$O$209,SMALL(IF(Pendencias!$B$2:$B$209=$F$1,ROW(Pendencias!$B$2:$B$209)-1),ROW(A131)),1),"")</f>
        <v/>
      </c>
      <c r="X127" s="52" t="str">
        <f t="array" ref="X127">IFERROR(INDEX(Pendencias!$A$2:$O$209,SMALL(IF(Pendencias!$B$2:$B$209=$F$1,ROW(Pendencias!$B$2:$B$209)-1),ROW(A131)),3),"")</f>
        <v/>
      </c>
      <c r="Y127" s="53" t="str">
        <f t="array" ref="Y127">IFERROR(INDEX(Pendencias!$A$2:$O$209,SMALL(IF(Pendencias!$B$2:$B$209=$F$1,ROW(Pendencias!$B$2:$B$209)-1),ROW(A131)),4),"")</f>
        <v/>
      </c>
      <c r="Z127" s="54" t="str">
        <f t="array" ref="Z127">IFERROR(INDEX(Pendencias!$A$2:$O$209,SMALL(IF(Pendencias!$B$2:$B$209=$F$1,ROW(Pendencias!$B$2:$B$209)-1),ROW(A131)),7),"")</f>
        <v/>
      </c>
      <c r="AA127" s="51" t="str">
        <f t="array" ref="AA127">IF(IFERROR(INDEX(Pendencias!$A$2:$O$209,SMALL(IF(Pendencias!$B$2:$B$209=$F$1,ROW(Pendencias!$B$2:$B$209)-1),ROW(A131)),9),"")=0,"",IFERROR(INDEX(Pendencias!$A$2:$O$209,SMALL(IF(Pendencias!$B$2:$B$209=$F$1,ROW(Pendencias!$B$2:$B$209)-1),ROW(A131)),9),""))</f>
        <v/>
      </c>
    </row>
    <row r="128" ht="19.5" customHeight="1">
      <c r="A128" s="232" t="s">
        <v>3407</v>
      </c>
      <c r="B128" s="71"/>
      <c r="C128" s="71"/>
      <c r="D128" s="71"/>
      <c r="E128" s="71"/>
      <c r="F128" s="71"/>
      <c r="G128" s="71"/>
      <c r="H128" s="71"/>
      <c r="I128" s="71"/>
      <c r="J128" s="96"/>
      <c r="K128" s="51"/>
      <c r="L128" s="51"/>
      <c r="M128" s="51"/>
      <c r="N128" s="51"/>
      <c r="O128" s="51"/>
      <c r="P128" s="51"/>
      <c r="Q128" s="51"/>
      <c r="R128" s="51"/>
      <c r="S128" s="51"/>
      <c r="T128" s="51"/>
      <c r="U128" s="51"/>
      <c r="V128" s="51"/>
      <c r="W128" s="52" t="str">
        <f t="array" ref="W128">IFERROR(INDEX(Pendencias!$A$2:$O$209,SMALL(IF(Pendencias!$B$2:$B$209=$F$1,ROW(Pendencias!$B$2:$B$209)-1),ROW(A132)),1),"")</f>
        <v/>
      </c>
      <c r="X128" s="52" t="str">
        <f t="array" ref="X128">IFERROR(INDEX(Pendencias!$A$2:$O$209,SMALL(IF(Pendencias!$B$2:$B$209=$F$1,ROW(Pendencias!$B$2:$B$209)-1),ROW(A132)),3),"")</f>
        <v/>
      </c>
      <c r="Y128" s="53" t="str">
        <f t="array" ref="Y128">IFERROR(INDEX(Pendencias!$A$2:$O$209,SMALL(IF(Pendencias!$B$2:$B$209=$F$1,ROW(Pendencias!$B$2:$B$209)-1),ROW(A132)),4),"")</f>
        <v/>
      </c>
      <c r="Z128" s="54" t="str">
        <f t="array" ref="Z128">IFERROR(INDEX(Pendencias!$A$2:$O$209,SMALL(IF(Pendencias!$B$2:$B$209=$F$1,ROW(Pendencias!$B$2:$B$209)-1),ROW(A132)),7),"")</f>
        <v/>
      </c>
      <c r="AA128" s="51" t="str">
        <f t="array" ref="AA128">IF(IFERROR(INDEX(Pendencias!$A$2:$O$209,SMALL(IF(Pendencias!$B$2:$B$209=$F$1,ROW(Pendencias!$B$2:$B$209)-1),ROW(A132)),9),"")=0,"",IFERROR(INDEX(Pendencias!$A$2:$O$209,SMALL(IF(Pendencias!$B$2:$B$209=$F$1,ROW(Pendencias!$B$2:$B$209)-1),ROW(A132)),9),""))</f>
        <v/>
      </c>
    </row>
    <row r="129" ht="19.5" customHeight="1">
      <c r="A129" s="288" t="s">
        <v>3408</v>
      </c>
      <c r="B129" s="152"/>
      <c r="C129" s="153"/>
      <c r="D129" s="165"/>
      <c r="E129" s="153"/>
      <c r="F129" s="183" t="s">
        <v>3409</v>
      </c>
      <c r="G129" s="152"/>
      <c r="H129" s="153"/>
      <c r="I129" s="289"/>
      <c r="J129" s="154"/>
      <c r="K129" s="51"/>
      <c r="L129" s="51"/>
      <c r="M129" s="51"/>
      <c r="N129" s="51"/>
      <c r="O129" s="51"/>
      <c r="P129" s="51"/>
      <c r="Q129" s="51"/>
      <c r="R129" s="51"/>
      <c r="S129" s="51"/>
      <c r="T129" s="51"/>
      <c r="U129" s="51"/>
      <c r="V129" s="51"/>
      <c r="W129" s="52" t="str">
        <f t="array" ref="W129">IFERROR(INDEX(Pendencias!$A$2:$O$209,SMALL(IF(Pendencias!$B$2:$B$209=$F$1,ROW(Pendencias!$B$2:$B$209)-1),ROW(A133)),1),"")</f>
        <v/>
      </c>
      <c r="X129" s="52" t="str">
        <f t="array" ref="X129">IFERROR(INDEX(Pendencias!$A$2:$O$209,SMALL(IF(Pendencias!$B$2:$B$209=$F$1,ROW(Pendencias!$B$2:$B$209)-1),ROW(A133)),3),"")</f>
        <v/>
      </c>
      <c r="Y129" s="53" t="str">
        <f t="array" ref="Y129">IFERROR(INDEX(Pendencias!$A$2:$O$209,SMALL(IF(Pendencias!$B$2:$B$209=$F$1,ROW(Pendencias!$B$2:$B$209)-1),ROW(A133)),4),"")</f>
        <v/>
      </c>
      <c r="Z129" s="54" t="str">
        <f t="array" ref="Z129">IFERROR(INDEX(Pendencias!$A$2:$O$209,SMALL(IF(Pendencias!$B$2:$B$209=$F$1,ROW(Pendencias!$B$2:$B$209)-1),ROW(A133)),7),"")</f>
        <v/>
      </c>
      <c r="AA129" s="51" t="str">
        <f t="array" ref="AA129">IF(IFERROR(INDEX(Pendencias!$A$2:$O$209,SMALL(IF(Pendencias!$B$2:$B$209=$F$1,ROW(Pendencias!$B$2:$B$209)-1),ROW(A133)),9),"")=0,"",IFERROR(INDEX(Pendencias!$A$2:$O$209,SMALL(IF(Pendencias!$B$2:$B$209=$F$1,ROW(Pendencias!$B$2:$B$209)-1),ROW(A133)),9),""))</f>
        <v/>
      </c>
    </row>
    <row r="130" ht="19.5" customHeight="1">
      <c r="A130" s="193" t="s">
        <v>3410</v>
      </c>
      <c r="B130" s="152"/>
      <c r="C130" s="153"/>
      <c r="D130" s="165"/>
      <c r="E130" s="153"/>
      <c r="F130" s="290" t="s">
        <v>3411</v>
      </c>
      <c r="G130" s="152"/>
      <c r="H130" s="153"/>
      <c r="I130" s="165"/>
      <c r="J130" s="154"/>
      <c r="K130" s="51"/>
      <c r="L130" s="51"/>
      <c r="M130" s="51"/>
      <c r="N130" s="51"/>
      <c r="O130" s="51"/>
      <c r="P130" s="51"/>
      <c r="Q130" s="51"/>
      <c r="R130" s="51"/>
      <c r="S130" s="51"/>
      <c r="T130" s="51"/>
      <c r="U130" s="51"/>
      <c r="V130" s="51"/>
      <c r="W130" s="52" t="str">
        <f t="array" ref="W130">IFERROR(INDEX(Pendencias!$A$2:$O$209,SMALL(IF(Pendencias!$B$2:$B$209=$F$1,ROW(Pendencias!$B$2:$B$209)-1),ROW(A134)),1),"")</f>
        <v/>
      </c>
      <c r="X130" s="52" t="str">
        <f t="array" ref="X130">IFERROR(INDEX(Pendencias!$A$2:$O$209,SMALL(IF(Pendencias!$B$2:$B$209=$F$1,ROW(Pendencias!$B$2:$B$209)-1),ROW(A134)),3),"")</f>
        <v/>
      </c>
      <c r="Y130" s="53" t="str">
        <f t="array" ref="Y130">IFERROR(INDEX(Pendencias!$A$2:$O$209,SMALL(IF(Pendencias!$B$2:$B$209=$F$1,ROW(Pendencias!$B$2:$B$209)-1),ROW(A134)),4),"")</f>
        <v/>
      </c>
      <c r="Z130" s="54" t="str">
        <f t="array" ref="Z130">IFERROR(INDEX(Pendencias!$A$2:$O$209,SMALL(IF(Pendencias!$B$2:$B$209=$F$1,ROW(Pendencias!$B$2:$B$209)-1),ROW(A134)),7),"")</f>
        <v/>
      </c>
      <c r="AA130" s="51" t="str">
        <f t="array" ref="AA130">IF(IFERROR(INDEX(Pendencias!$A$2:$O$209,SMALL(IF(Pendencias!$B$2:$B$209=$F$1,ROW(Pendencias!$B$2:$B$209)-1),ROW(A134)),9),"")=0,"",IFERROR(INDEX(Pendencias!$A$2:$O$209,SMALL(IF(Pendencias!$B$2:$B$209=$F$1,ROW(Pendencias!$B$2:$B$209)-1),ROW(A134)),9),""))</f>
        <v/>
      </c>
    </row>
    <row r="131" ht="19.5" customHeight="1">
      <c r="A131" s="291" t="s">
        <v>3412</v>
      </c>
      <c r="B131" s="124"/>
      <c r="C131" s="122"/>
      <c r="D131" s="292"/>
      <c r="E131" s="122"/>
      <c r="F131" s="293" t="s">
        <v>3413</v>
      </c>
      <c r="G131" s="124"/>
      <c r="H131" s="122"/>
      <c r="I131" s="292"/>
      <c r="J131" s="157"/>
      <c r="K131" s="51"/>
      <c r="L131" s="51"/>
      <c r="M131" s="51"/>
      <c r="N131" s="51"/>
      <c r="O131" s="51"/>
      <c r="P131" s="51"/>
      <c r="Q131" s="51"/>
      <c r="R131" s="51"/>
      <c r="S131" s="51"/>
      <c r="T131" s="51"/>
      <c r="U131" s="51"/>
      <c r="V131" s="51"/>
      <c r="W131" s="52" t="str">
        <f t="array" ref="W131">IFERROR(INDEX(Pendencias!$A$2:$O$209,SMALL(IF(Pendencias!$B$2:$B$209=$F$1,ROW(Pendencias!$B$2:$B$209)-1),ROW(A135)),1),"")</f>
        <v/>
      </c>
      <c r="X131" s="52" t="str">
        <f t="array" ref="X131">IFERROR(INDEX(Pendencias!$A$2:$O$209,SMALL(IF(Pendencias!$B$2:$B$209=$F$1,ROW(Pendencias!$B$2:$B$209)-1),ROW(A135)),3),"")</f>
        <v/>
      </c>
      <c r="Y131" s="53" t="str">
        <f t="array" ref="Y131">IFERROR(INDEX(Pendencias!$A$2:$O$209,SMALL(IF(Pendencias!$B$2:$B$209=$F$1,ROW(Pendencias!$B$2:$B$209)-1),ROW(A135)),4),"")</f>
        <v/>
      </c>
      <c r="Z131" s="54" t="str">
        <f t="array" ref="Z131">IFERROR(INDEX(Pendencias!$A$2:$O$209,SMALL(IF(Pendencias!$B$2:$B$209=$F$1,ROW(Pendencias!$B$2:$B$209)-1),ROW(A135)),7),"")</f>
        <v/>
      </c>
      <c r="AA131" s="51" t="str">
        <f t="array" ref="AA131">IF(IFERROR(INDEX(Pendencias!$A$2:$O$209,SMALL(IF(Pendencias!$B$2:$B$209=$F$1,ROW(Pendencias!$B$2:$B$209)-1),ROW(A135)),9),"")=0,"",IFERROR(INDEX(Pendencias!$A$2:$O$209,SMALL(IF(Pendencias!$B$2:$B$209=$F$1,ROW(Pendencias!$B$2:$B$209)-1),ROW(A135)),9),""))</f>
        <v/>
      </c>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2" t="str">
        <f t="array" ref="W132">IFERROR(INDEX(Pendencias!$A$2:$O$209,SMALL(IF(Pendencias!$B$2:$B$209=$F$1,ROW(Pendencias!$B$2:$B$209)-1),ROW(A136)),1),"")</f>
        <v/>
      </c>
      <c r="X132" s="52" t="str">
        <f t="array" ref="X132">IFERROR(INDEX(Pendencias!$A$2:$O$209,SMALL(IF(Pendencias!$B$2:$B$209=$F$1,ROW(Pendencias!$B$2:$B$209)-1),ROW(A136)),3),"")</f>
        <v/>
      </c>
      <c r="Y132" s="53" t="str">
        <f t="array" ref="Y132">IFERROR(INDEX(Pendencias!$A$2:$O$209,SMALL(IF(Pendencias!$B$2:$B$209=$F$1,ROW(Pendencias!$B$2:$B$209)-1),ROW(A136)),4),"")</f>
        <v/>
      </c>
      <c r="Z132" s="54" t="str">
        <f t="array" ref="Z132">IFERROR(INDEX(Pendencias!$A$2:$O$209,SMALL(IF(Pendencias!$B$2:$B$209=$F$1,ROW(Pendencias!$B$2:$B$209)-1),ROW(A136)),7),"")</f>
        <v/>
      </c>
      <c r="AA132" s="51" t="str">
        <f t="array" ref="AA132">IF(IFERROR(INDEX(Pendencias!$A$2:$O$209,SMALL(IF(Pendencias!$B$2:$B$209=$F$1,ROW(Pendencias!$B$2:$B$209)-1),ROW(A136)),9),"")=0,"",IFERROR(INDEX(Pendencias!$A$2:$O$209,SMALL(IF(Pendencias!$B$2:$B$209=$F$1,ROW(Pendencias!$B$2:$B$209)-1),ROW(A136)),9),""))</f>
        <v/>
      </c>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2" t="str">
        <f t="array" ref="W133">IFERROR(INDEX(Pendencias!$A$2:$O$209,SMALL(IF(Pendencias!$B$2:$B$209=$F$1,ROW(Pendencias!$B$2:$B$209)-1),ROW(A137)),1),"")</f>
        <v/>
      </c>
      <c r="X133" s="52" t="str">
        <f t="array" ref="X133">IFERROR(INDEX(Pendencias!$A$2:$O$209,SMALL(IF(Pendencias!$B$2:$B$209=$F$1,ROW(Pendencias!$B$2:$B$209)-1),ROW(A137)),3),"")</f>
        <v/>
      </c>
      <c r="Y133" s="53" t="str">
        <f t="array" ref="Y133">IFERROR(INDEX(Pendencias!$A$2:$O$209,SMALL(IF(Pendencias!$B$2:$B$209=$F$1,ROW(Pendencias!$B$2:$B$209)-1),ROW(A137)),4),"")</f>
        <v/>
      </c>
      <c r="Z133" s="54" t="str">
        <f t="array" ref="Z133">IFERROR(INDEX(Pendencias!$A$2:$O$209,SMALL(IF(Pendencias!$B$2:$B$209=$F$1,ROW(Pendencias!$B$2:$B$209)-1),ROW(A137)),7),"")</f>
        <v/>
      </c>
      <c r="AA133" s="51" t="str">
        <f t="array" ref="AA133">IF(IFERROR(INDEX(Pendencias!$A$2:$O$209,SMALL(IF(Pendencias!$B$2:$B$209=$F$1,ROW(Pendencias!$B$2:$B$209)-1),ROW(A137)),9),"")=0,"",IFERROR(INDEX(Pendencias!$A$2:$O$209,SMALL(IF(Pendencias!$B$2:$B$209=$F$1,ROW(Pendencias!$B$2:$B$209)-1),ROW(A137)),9),""))</f>
        <v/>
      </c>
    </row>
    <row r="134" ht="15.75" customHeight="1">
      <c r="A134" s="175" t="s">
        <v>3324</v>
      </c>
      <c r="B134" s="84"/>
      <c r="C134" s="84"/>
      <c r="D134" s="84"/>
      <c r="E134" s="85"/>
      <c r="F134" s="176"/>
      <c r="G134" s="177" t="str">
        <f>F1</f>
        <v>HMPSECN1</v>
      </c>
      <c r="H134" s="84"/>
      <c r="I134" s="85"/>
      <c r="J134" s="178"/>
      <c r="K134" s="51"/>
      <c r="L134" s="51"/>
      <c r="M134" s="51"/>
      <c r="N134" s="51"/>
      <c r="O134" s="51"/>
      <c r="P134" s="51"/>
      <c r="Q134" s="51"/>
      <c r="R134" s="51"/>
      <c r="S134" s="51"/>
      <c r="T134" s="51"/>
      <c r="U134" s="51"/>
      <c r="V134" s="51"/>
      <c r="W134" s="52" t="str">
        <f t="array" ref="W134">IFERROR(INDEX(Pendencias!$A$2:$O$209,SMALL(IF(Pendencias!$B$2:$B$209=$F$1,ROW(Pendencias!$B$2:$B$209)-1),ROW(A138)),1),"")</f>
        <v/>
      </c>
      <c r="X134" s="52" t="str">
        <f t="array" ref="X134">IFERROR(INDEX(Pendencias!$A$2:$O$209,SMALL(IF(Pendencias!$B$2:$B$209=$F$1,ROW(Pendencias!$B$2:$B$209)-1),ROW(A138)),3),"")</f>
        <v/>
      </c>
      <c r="Y134" s="53" t="str">
        <f t="array" ref="Y134">IFERROR(INDEX(Pendencias!$A$2:$O$209,SMALL(IF(Pendencias!$B$2:$B$209=$F$1,ROW(Pendencias!$B$2:$B$209)-1),ROW(A138)),4),"")</f>
        <v/>
      </c>
      <c r="Z134" s="54" t="str">
        <f t="array" ref="Z134">IFERROR(INDEX(Pendencias!$A$2:$O$209,SMALL(IF(Pendencias!$B$2:$B$209=$F$1,ROW(Pendencias!$B$2:$B$209)-1),ROW(A138)),7),"")</f>
        <v/>
      </c>
      <c r="AA134" s="51" t="str">
        <f t="array" ref="AA134">IF(IFERROR(INDEX(Pendencias!$A$2:$O$209,SMALL(IF(Pendencias!$B$2:$B$209=$F$1,ROW(Pendencias!$B$2:$B$209)-1),ROW(A138)),9),"")=0,"",IFERROR(INDEX(Pendencias!$A$2:$O$209,SMALL(IF(Pendencias!$B$2:$B$209=$F$1,ROW(Pendencias!$B$2:$B$209)-1),ROW(A138)),9),""))</f>
        <v/>
      </c>
    </row>
    <row r="135" ht="15.75" customHeight="1">
      <c r="A135" s="294" t="s">
        <v>3414</v>
      </c>
      <c r="B135" s="146"/>
      <c r="C135" s="146"/>
      <c r="D135" s="146"/>
      <c r="E135" s="146"/>
      <c r="F135" s="146"/>
      <c r="G135" s="146"/>
      <c r="H135" s="146"/>
      <c r="I135" s="146"/>
      <c r="J135" s="148"/>
      <c r="K135" s="51"/>
      <c r="L135" s="51"/>
      <c r="M135" s="51"/>
      <c r="N135" s="51"/>
      <c r="O135" s="51"/>
      <c r="P135" s="51"/>
      <c r="Q135" s="51"/>
      <c r="R135" s="51"/>
      <c r="S135" s="51"/>
      <c r="T135" s="51"/>
      <c r="U135" s="51"/>
      <c r="V135" s="51"/>
      <c r="W135" s="52" t="str">
        <f t="array" ref="W135">IFERROR(INDEX(Pendencias!$A$2:$O$209,SMALL(IF(Pendencias!$B$2:$B$209=$F$1,ROW(Pendencias!$B$2:$B$209)-1),ROW(A139)),1),"")</f>
        <v/>
      </c>
      <c r="X135" s="52" t="str">
        <f t="array" ref="X135">IFERROR(INDEX(Pendencias!$A$2:$O$209,SMALL(IF(Pendencias!$B$2:$B$209=$F$1,ROW(Pendencias!$B$2:$B$209)-1),ROW(A139)),3),"")</f>
        <v/>
      </c>
      <c r="Y135" s="53" t="str">
        <f t="array" ref="Y135">IFERROR(INDEX(Pendencias!$A$2:$O$209,SMALL(IF(Pendencias!$B$2:$B$209=$F$1,ROW(Pendencias!$B$2:$B$209)-1),ROW(A139)),4),"")</f>
        <v/>
      </c>
      <c r="Z135" s="54" t="str">
        <f t="array" ref="Z135">IFERROR(INDEX(Pendencias!$A$2:$O$209,SMALL(IF(Pendencias!$B$2:$B$209=$F$1,ROW(Pendencias!$B$2:$B$209)-1),ROW(A139)),7),"")</f>
        <v/>
      </c>
      <c r="AA135" s="51" t="str">
        <f t="array" ref="AA135">IF(IFERROR(INDEX(Pendencias!$A$2:$O$209,SMALL(IF(Pendencias!$B$2:$B$209=$F$1,ROW(Pendencias!$B$2:$B$209)-1),ROW(A139)),9),"")=0,"",IFERROR(INDEX(Pendencias!$A$2:$O$209,SMALL(IF(Pendencias!$B$2:$B$209=$F$1,ROW(Pendencias!$B$2:$B$209)-1),ROW(A139)),9),""))</f>
        <v/>
      </c>
    </row>
    <row r="136" ht="15.75" customHeight="1">
      <c r="A136" s="295"/>
      <c r="B136" s="296"/>
      <c r="C136" s="296"/>
      <c r="D136" s="296"/>
      <c r="E136" s="296"/>
      <c r="F136" s="296"/>
      <c r="G136" s="296"/>
      <c r="H136" s="296"/>
      <c r="I136" s="296"/>
      <c r="J136" s="297"/>
      <c r="K136" s="51"/>
      <c r="L136" s="51"/>
      <c r="M136" s="51"/>
      <c r="N136" s="51"/>
      <c r="O136" s="51"/>
      <c r="P136" s="51"/>
      <c r="Q136" s="51"/>
      <c r="R136" s="51"/>
      <c r="S136" s="51"/>
      <c r="T136" s="51"/>
      <c r="U136" s="51"/>
      <c r="V136" s="51"/>
      <c r="W136" s="52" t="str">
        <f t="array" ref="W136">IFERROR(INDEX(Pendencias!$A$2:$O$209,SMALL(IF(Pendencias!$B$2:$B$209=$F$1,ROW(Pendencias!$B$2:$B$209)-1),ROW(A140)),1),"")</f>
        <v/>
      </c>
      <c r="X136" s="52" t="str">
        <f t="array" ref="X136">IFERROR(INDEX(Pendencias!$A$2:$O$209,SMALL(IF(Pendencias!$B$2:$B$209=$F$1,ROW(Pendencias!$B$2:$B$209)-1),ROW(A140)),3),"")</f>
        <v/>
      </c>
      <c r="Y136" s="53" t="str">
        <f t="array" ref="Y136">IFERROR(INDEX(Pendencias!$A$2:$O$209,SMALL(IF(Pendencias!$B$2:$B$209=$F$1,ROW(Pendencias!$B$2:$B$209)-1),ROW(A140)),4),"")</f>
        <v/>
      </c>
      <c r="Z136" s="54" t="str">
        <f t="array" ref="Z136">IFERROR(INDEX(Pendencias!$A$2:$O$209,SMALL(IF(Pendencias!$B$2:$B$209=$F$1,ROW(Pendencias!$B$2:$B$209)-1),ROW(A140)),7),"")</f>
        <v/>
      </c>
      <c r="AA136" s="51" t="str">
        <f t="array" ref="AA136">IF(IFERROR(INDEX(Pendencias!$A$2:$O$209,SMALL(IF(Pendencias!$B$2:$B$209=$F$1,ROW(Pendencias!$B$2:$B$209)-1),ROW(A140)),9),"")=0,"",IFERROR(INDEX(Pendencias!$A$2:$O$209,SMALL(IF(Pendencias!$B$2:$B$209=$F$1,ROW(Pendencias!$B$2:$B$209)-1),ROW(A140)),9),""))</f>
        <v/>
      </c>
    </row>
    <row r="137" ht="15.75" customHeight="1">
      <c r="A137" s="149"/>
      <c r="J137" s="119"/>
      <c r="K137" s="51"/>
      <c r="L137" s="51"/>
      <c r="M137" s="51"/>
      <c r="N137" s="51"/>
      <c r="O137" s="51"/>
      <c r="P137" s="51"/>
      <c r="Q137" s="51"/>
      <c r="R137" s="51"/>
      <c r="S137" s="51"/>
      <c r="T137" s="51"/>
      <c r="U137" s="51"/>
      <c r="V137" s="51"/>
      <c r="W137" s="52" t="str">
        <f t="array" ref="W137">IFERROR(INDEX(Pendencias!$A$2:$O$209,SMALL(IF(Pendencias!$B$2:$B$209=$F$1,ROW(Pendencias!$B$2:$B$209)-1),ROW(A141)),1),"")</f>
        <v/>
      </c>
      <c r="X137" s="52" t="str">
        <f t="array" ref="X137">IFERROR(INDEX(Pendencias!$A$2:$O$209,SMALL(IF(Pendencias!$B$2:$B$209=$F$1,ROW(Pendencias!$B$2:$B$209)-1),ROW(A141)),3),"")</f>
        <v/>
      </c>
      <c r="Y137" s="53" t="str">
        <f t="array" ref="Y137">IFERROR(INDEX(Pendencias!$A$2:$O$209,SMALL(IF(Pendencias!$B$2:$B$209=$F$1,ROW(Pendencias!$B$2:$B$209)-1),ROW(A141)),4),"")</f>
        <v/>
      </c>
      <c r="Z137" s="54" t="str">
        <f t="array" ref="Z137">IFERROR(INDEX(Pendencias!$A$2:$O$209,SMALL(IF(Pendencias!$B$2:$B$209=$F$1,ROW(Pendencias!$B$2:$B$209)-1),ROW(A141)),7),"")</f>
        <v/>
      </c>
      <c r="AA137" s="51" t="str">
        <f t="array" ref="AA137">IF(IFERROR(INDEX(Pendencias!$A$2:$O$209,SMALL(IF(Pendencias!$B$2:$B$209=$F$1,ROW(Pendencias!$B$2:$B$209)-1),ROW(A141)),9),"")=0,"",IFERROR(INDEX(Pendencias!$A$2:$O$209,SMALL(IF(Pendencias!$B$2:$B$209=$F$1,ROW(Pendencias!$B$2:$B$209)-1),ROW(A141)),9),""))</f>
        <v/>
      </c>
    </row>
    <row r="138" ht="15.75" customHeight="1">
      <c r="A138" s="149"/>
      <c r="J138" s="119"/>
      <c r="K138" s="51"/>
      <c r="L138" s="51"/>
      <c r="M138" s="51"/>
      <c r="N138" s="51"/>
      <c r="O138" s="51"/>
      <c r="P138" s="51"/>
      <c r="Q138" s="51"/>
      <c r="R138" s="51"/>
      <c r="S138" s="51"/>
      <c r="T138" s="51"/>
      <c r="U138" s="51"/>
      <c r="V138" s="51"/>
      <c r="W138" s="52" t="str">
        <f t="array" ref="W138">IFERROR(INDEX(Pendencias!$A$2:$O$209,SMALL(IF(Pendencias!$B$2:$B$209=$F$1,ROW(Pendencias!$B$2:$B$209)-1),ROW(A142)),1),"")</f>
        <v/>
      </c>
      <c r="X138" s="52" t="str">
        <f t="array" ref="X138">IFERROR(INDEX(Pendencias!$A$2:$O$209,SMALL(IF(Pendencias!$B$2:$B$209=$F$1,ROW(Pendencias!$B$2:$B$209)-1),ROW(A142)),3),"")</f>
        <v/>
      </c>
      <c r="Y138" s="53" t="str">
        <f t="array" ref="Y138">IFERROR(INDEX(Pendencias!$A$2:$O$209,SMALL(IF(Pendencias!$B$2:$B$209=$F$1,ROW(Pendencias!$B$2:$B$209)-1),ROW(A142)),4),"")</f>
        <v/>
      </c>
      <c r="Z138" s="54" t="str">
        <f t="array" ref="Z138">IFERROR(INDEX(Pendencias!$A$2:$O$209,SMALL(IF(Pendencias!$B$2:$B$209=$F$1,ROW(Pendencias!$B$2:$B$209)-1),ROW(A142)),7),"")</f>
        <v/>
      </c>
      <c r="AA138" s="51" t="str">
        <f t="array" ref="AA138">IF(IFERROR(INDEX(Pendencias!$A$2:$O$209,SMALL(IF(Pendencias!$B$2:$B$209=$F$1,ROW(Pendencias!$B$2:$B$209)-1),ROW(A142)),9),"")=0,"",IFERROR(INDEX(Pendencias!$A$2:$O$209,SMALL(IF(Pendencias!$B$2:$B$209=$F$1,ROW(Pendencias!$B$2:$B$209)-1),ROW(A142)),9),""))</f>
        <v/>
      </c>
    </row>
    <row r="139" ht="15.75" customHeight="1">
      <c r="A139" s="149"/>
      <c r="J139" s="119"/>
      <c r="K139" s="51"/>
      <c r="L139" s="51"/>
      <c r="M139" s="51"/>
      <c r="N139" s="51"/>
      <c r="O139" s="51"/>
      <c r="P139" s="51"/>
      <c r="Q139" s="51"/>
      <c r="R139" s="51"/>
      <c r="S139" s="51"/>
      <c r="T139" s="51"/>
      <c r="U139" s="51"/>
      <c r="V139" s="51"/>
      <c r="W139" s="52" t="str">
        <f t="array" ref="W139">IFERROR(INDEX(Pendencias!$A$2:$O$209,SMALL(IF(Pendencias!$B$2:$B$209=$F$1,ROW(Pendencias!$B$2:$B$209)-1),ROW(A143)),1),"")</f>
        <v/>
      </c>
      <c r="X139" s="52" t="str">
        <f t="array" ref="X139">IFERROR(INDEX(Pendencias!$A$2:$O$209,SMALL(IF(Pendencias!$B$2:$B$209=$F$1,ROW(Pendencias!$B$2:$B$209)-1),ROW(A143)),3),"")</f>
        <v/>
      </c>
      <c r="Y139" s="53" t="str">
        <f t="array" ref="Y139">IFERROR(INDEX(Pendencias!$A$2:$O$209,SMALL(IF(Pendencias!$B$2:$B$209=$F$1,ROW(Pendencias!$B$2:$B$209)-1),ROW(A143)),4),"")</f>
        <v/>
      </c>
      <c r="Z139" s="54" t="str">
        <f t="array" ref="Z139">IFERROR(INDEX(Pendencias!$A$2:$O$209,SMALL(IF(Pendencias!$B$2:$B$209=$F$1,ROW(Pendencias!$B$2:$B$209)-1),ROW(A143)),7),"")</f>
        <v/>
      </c>
      <c r="AA139" s="51" t="str">
        <f t="array" ref="AA139">IF(IFERROR(INDEX(Pendencias!$A$2:$O$209,SMALL(IF(Pendencias!$B$2:$B$209=$F$1,ROW(Pendencias!$B$2:$B$209)-1),ROW(A143)),9),"")=0,"",IFERROR(INDEX(Pendencias!$A$2:$O$209,SMALL(IF(Pendencias!$B$2:$B$209=$F$1,ROW(Pendencias!$B$2:$B$209)-1),ROW(A143)),9),""))</f>
        <v/>
      </c>
    </row>
    <row r="140" ht="15.75" customHeight="1">
      <c r="A140" s="149"/>
      <c r="J140" s="119"/>
      <c r="K140" s="51"/>
      <c r="L140" s="51"/>
      <c r="M140" s="51"/>
      <c r="N140" s="51"/>
      <c r="O140" s="51"/>
      <c r="P140" s="51"/>
      <c r="Q140" s="51"/>
      <c r="R140" s="51"/>
      <c r="S140" s="51"/>
      <c r="T140" s="51"/>
      <c r="U140" s="51"/>
      <c r="V140" s="51"/>
      <c r="W140" s="52" t="str">
        <f t="array" ref="W140">IFERROR(INDEX(Pendencias!$A$2:$O$209,SMALL(IF(Pendencias!$B$2:$B$209=$F$1,ROW(Pendencias!$B$2:$B$209)-1),ROW(A144)),1),"")</f>
        <v/>
      </c>
      <c r="X140" s="52" t="str">
        <f t="array" ref="X140">IFERROR(INDEX(Pendencias!$A$2:$O$209,SMALL(IF(Pendencias!$B$2:$B$209=$F$1,ROW(Pendencias!$B$2:$B$209)-1),ROW(A144)),3),"")</f>
        <v/>
      </c>
      <c r="Y140" s="53" t="str">
        <f t="array" ref="Y140">IFERROR(INDEX(Pendencias!$A$2:$O$209,SMALL(IF(Pendencias!$B$2:$B$209=$F$1,ROW(Pendencias!$B$2:$B$209)-1),ROW(A144)),4),"")</f>
        <v/>
      </c>
      <c r="Z140" s="54" t="str">
        <f t="array" ref="Z140">IFERROR(INDEX(Pendencias!$A$2:$O$209,SMALL(IF(Pendencias!$B$2:$B$209=$F$1,ROW(Pendencias!$B$2:$B$209)-1),ROW(A144)),7),"")</f>
        <v/>
      </c>
      <c r="AA140" s="51" t="str">
        <f t="array" ref="AA140">IF(IFERROR(INDEX(Pendencias!$A$2:$O$209,SMALL(IF(Pendencias!$B$2:$B$209=$F$1,ROW(Pendencias!$B$2:$B$209)-1),ROW(A144)),9),"")=0,"",IFERROR(INDEX(Pendencias!$A$2:$O$209,SMALL(IF(Pendencias!$B$2:$B$209=$F$1,ROW(Pendencias!$B$2:$B$209)-1),ROW(A144)),9),""))</f>
        <v/>
      </c>
    </row>
    <row r="141" ht="15.75" customHeight="1">
      <c r="A141" s="149"/>
      <c r="J141" s="119"/>
      <c r="K141" s="51"/>
      <c r="L141" s="51"/>
      <c r="M141" s="51"/>
      <c r="N141" s="51"/>
      <c r="O141" s="51"/>
      <c r="P141" s="51"/>
      <c r="Q141" s="51"/>
      <c r="R141" s="51"/>
      <c r="S141" s="51"/>
      <c r="T141" s="51"/>
      <c r="U141" s="51"/>
      <c r="V141" s="51"/>
      <c r="W141" s="52" t="str">
        <f t="array" ref="W141">IFERROR(INDEX(Pendencias!$A$2:$O$209,SMALL(IF(Pendencias!$B$2:$B$209=$F$1,ROW(Pendencias!$B$2:$B$209)-1),ROW(A145)),1),"")</f>
        <v/>
      </c>
      <c r="X141" s="52" t="str">
        <f t="array" ref="X141">IFERROR(INDEX(Pendencias!$A$2:$O$209,SMALL(IF(Pendencias!$B$2:$B$209=$F$1,ROW(Pendencias!$B$2:$B$209)-1),ROW(A145)),3),"")</f>
        <v/>
      </c>
      <c r="Y141" s="53" t="str">
        <f t="array" ref="Y141">IFERROR(INDEX(Pendencias!$A$2:$O$209,SMALL(IF(Pendencias!$B$2:$B$209=$F$1,ROW(Pendencias!$B$2:$B$209)-1),ROW(A145)),4),"")</f>
        <v/>
      </c>
      <c r="Z141" s="54" t="str">
        <f t="array" ref="Z141">IFERROR(INDEX(Pendencias!$A$2:$O$209,SMALL(IF(Pendencias!$B$2:$B$209=$F$1,ROW(Pendencias!$B$2:$B$209)-1),ROW(A145)),7),"")</f>
        <v/>
      </c>
      <c r="AA141" s="51" t="str">
        <f t="array" ref="AA141">IF(IFERROR(INDEX(Pendencias!$A$2:$O$209,SMALL(IF(Pendencias!$B$2:$B$209=$F$1,ROW(Pendencias!$B$2:$B$209)-1),ROW(A145)),9),"")=0,"",IFERROR(INDEX(Pendencias!$A$2:$O$209,SMALL(IF(Pendencias!$B$2:$B$209=$F$1,ROW(Pendencias!$B$2:$B$209)-1),ROW(A145)),9),""))</f>
        <v/>
      </c>
    </row>
    <row r="142" ht="15.75" customHeight="1">
      <c r="A142" s="149"/>
      <c r="J142" s="119"/>
      <c r="K142" s="51"/>
      <c r="L142" s="51"/>
      <c r="M142" s="51"/>
      <c r="N142" s="51"/>
      <c r="O142" s="51"/>
      <c r="P142" s="51"/>
      <c r="Q142" s="51"/>
      <c r="R142" s="51"/>
      <c r="S142" s="51"/>
      <c r="T142" s="51"/>
      <c r="U142" s="51"/>
      <c r="V142" s="51"/>
      <c r="W142" s="52" t="str">
        <f t="array" ref="W142">IFERROR(INDEX(Pendencias!$A$2:$O$209,SMALL(IF(Pendencias!$B$2:$B$209=$F$1,ROW(Pendencias!$B$2:$B$209)-1),ROW(A146)),1),"")</f>
        <v/>
      </c>
      <c r="X142" s="52" t="str">
        <f t="array" ref="X142">IFERROR(INDEX(Pendencias!$A$2:$O$209,SMALL(IF(Pendencias!$B$2:$B$209=$F$1,ROW(Pendencias!$B$2:$B$209)-1),ROW(A146)),3),"")</f>
        <v/>
      </c>
      <c r="Y142" s="53" t="str">
        <f t="array" ref="Y142">IFERROR(INDEX(Pendencias!$A$2:$O$209,SMALL(IF(Pendencias!$B$2:$B$209=$F$1,ROW(Pendencias!$B$2:$B$209)-1),ROW(A146)),4),"")</f>
        <v/>
      </c>
      <c r="Z142" s="54" t="str">
        <f t="array" ref="Z142">IFERROR(INDEX(Pendencias!$A$2:$O$209,SMALL(IF(Pendencias!$B$2:$B$209=$F$1,ROW(Pendencias!$B$2:$B$209)-1),ROW(A146)),7),"")</f>
        <v/>
      </c>
      <c r="AA142" s="51" t="str">
        <f t="array" ref="AA142">IF(IFERROR(INDEX(Pendencias!$A$2:$O$209,SMALL(IF(Pendencias!$B$2:$B$209=$F$1,ROW(Pendencias!$B$2:$B$209)-1),ROW(A146)),9),"")=0,"",IFERROR(INDEX(Pendencias!$A$2:$O$209,SMALL(IF(Pendencias!$B$2:$B$209=$F$1,ROW(Pendencias!$B$2:$B$209)-1),ROW(A146)),9),""))</f>
        <v/>
      </c>
    </row>
    <row r="143" ht="15.75" customHeight="1">
      <c r="A143" s="149"/>
      <c r="J143" s="119"/>
      <c r="K143" s="51"/>
      <c r="L143" s="51"/>
      <c r="M143" s="51"/>
      <c r="N143" s="51"/>
      <c r="O143" s="51"/>
      <c r="P143" s="51"/>
      <c r="Q143" s="51"/>
      <c r="R143" s="51"/>
      <c r="S143" s="51"/>
      <c r="T143" s="51"/>
      <c r="U143" s="51"/>
      <c r="V143" s="51"/>
      <c r="W143" s="52" t="str">
        <f t="array" ref="W143">IFERROR(INDEX(Pendencias!$A$2:$O$209,SMALL(IF(Pendencias!$B$2:$B$209=$F$1,ROW(Pendencias!$B$2:$B$209)-1),ROW(A147)),1),"")</f>
        <v/>
      </c>
      <c r="X143" s="52" t="str">
        <f t="array" ref="X143">IFERROR(INDEX(Pendencias!$A$2:$O$209,SMALL(IF(Pendencias!$B$2:$B$209=$F$1,ROW(Pendencias!$B$2:$B$209)-1),ROW(A147)),3),"")</f>
        <v/>
      </c>
      <c r="Y143" s="53" t="str">
        <f t="array" ref="Y143">IFERROR(INDEX(Pendencias!$A$2:$O$209,SMALL(IF(Pendencias!$B$2:$B$209=$F$1,ROW(Pendencias!$B$2:$B$209)-1),ROW(A147)),4),"")</f>
        <v/>
      </c>
      <c r="Z143" s="54" t="str">
        <f t="array" ref="Z143">IFERROR(INDEX(Pendencias!$A$2:$O$209,SMALL(IF(Pendencias!$B$2:$B$209=$F$1,ROW(Pendencias!$B$2:$B$209)-1),ROW(A147)),7),"")</f>
        <v/>
      </c>
      <c r="AA143" s="51" t="str">
        <f t="array" ref="AA143">IF(IFERROR(INDEX(Pendencias!$A$2:$O$209,SMALL(IF(Pendencias!$B$2:$B$209=$F$1,ROW(Pendencias!$B$2:$B$209)-1),ROW(A147)),9),"")=0,"",IFERROR(INDEX(Pendencias!$A$2:$O$209,SMALL(IF(Pendencias!$B$2:$B$209=$F$1,ROW(Pendencias!$B$2:$B$209)-1),ROW(A147)),9),""))</f>
        <v/>
      </c>
    </row>
    <row r="144" ht="15.75" customHeight="1">
      <c r="A144" s="149"/>
      <c r="J144" s="119"/>
      <c r="K144" s="51"/>
      <c r="L144" s="51"/>
      <c r="M144" s="51"/>
      <c r="N144" s="51"/>
      <c r="O144" s="51"/>
      <c r="P144" s="51"/>
      <c r="Q144" s="51"/>
      <c r="R144" s="51"/>
      <c r="S144" s="51"/>
      <c r="T144" s="51"/>
      <c r="U144" s="51"/>
      <c r="V144" s="51"/>
      <c r="W144" s="52" t="str">
        <f t="array" ref="W144">IFERROR(INDEX(Pendencias!$A$2:$O$209,SMALL(IF(Pendencias!$B$2:$B$209=$F$1,ROW(Pendencias!$B$2:$B$209)-1),ROW(A148)),1),"")</f>
        <v/>
      </c>
      <c r="X144" s="52" t="str">
        <f t="array" ref="X144">IFERROR(INDEX(Pendencias!$A$2:$O$209,SMALL(IF(Pendencias!$B$2:$B$209=$F$1,ROW(Pendencias!$B$2:$B$209)-1),ROW(A148)),3),"")</f>
        <v/>
      </c>
      <c r="Y144" s="53" t="str">
        <f t="array" ref="Y144">IFERROR(INDEX(Pendencias!$A$2:$O$209,SMALL(IF(Pendencias!$B$2:$B$209=$F$1,ROW(Pendencias!$B$2:$B$209)-1),ROW(A148)),4),"")</f>
        <v/>
      </c>
      <c r="Z144" s="54" t="str">
        <f t="array" ref="Z144">IFERROR(INDEX(Pendencias!$A$2:$O$209,SMALL(IF(Pendencias!$B$2:$B$209=$F$1,ROW(Pendencias!$B$2:$B$209)-1),ROW(A148)),7),"")</f>
        <v/>
      </c>
      <c r="AA144" s="51" t="str">
        <f t="array" ref="AA144">IF(IFERROR(INDEX(Pendencias!$A$2:$O$209,SMALL(IF(Pendencias!$B$2:$B$209=$F$1,ROW(Pendencias!$B$2:$B$209)-1),ROW(A148)),9),"")=0,"",IFERROR(INDEX(Pendencias!$A$2:$O$209,SMALL(IF(Pendencias!$B$2:$B$209=$F$1,ROW(Pendencias!$B$2:$B$209)-1),ROW(A148)),9),""))</f>
        <v/>
      </c>
    </row>
    <row r="145" ht="15.75" customHeight="1">
      <c r="A145" s="149"/>
      <c r="J145" s="119"/>
      <c r="K145" s="51"/>
      <c r="L145" s="51"/>
      <c r="M145" s="51"/>
      <c r="N145" s="51"/>
      <c r="O145" s="51"/>
      <c r="P145" s="51"/>
      <c r="Q145" s="51"/>
      <c r="R145" s="51"/>
      <c r="S145" s="51"/>
      <c r="T145" s="51"/>
      <c r="U145" s="51"/>
      <c r="V145" s="51"/>
      <c r="W145" s="52" t="str">
        <f t="array" ref="W145">IFERROR(INDEX(Pendencias!$A$2:$O$209,SMALL(IF(Pendencias!$B$2:$B$209=$F$1,ROW(Pendencias!$B$2:$B$209)-1),ROW(A149)),1),"")</f>
        <v/>
      </c>
      <c r="X145" s="52" t="str">
        <f t="array" ref="X145">IFERROR(INDEX(Pendencias!$A$2:$O$209,SMALL(IF(Pendencias!$B$2:$B$209=$F$1,ROW(Pendencias!$B$2:$B$209)-1),ROW(A149)),3),"")</f>
        <v/>
      </c>
      <c r="Y145" s="53" t="str">
        <f t="array" ref="Y145">IFERROR(INDEX(Pendencias!$A$2:$O$209,SMALL(IF(Pendencias!$B$2:$B$209=$F$1,ROW(Pendencias!$B$2:$B$209)-1),ROW(A149)),4),"")</f>
        <v/>
      </c>
      <c r="Z145" s="54" t="str">
        <f t="array" ref="Z145">IFERROR(INDEX(Pendencias!$A$2:$O$209,SMALL(IF(Pendencias!$B$2:$B$209=$F$1,ROW(Pendencias!$B$2:$B$209)-1),ROW(A149)),7),"")</f>
        <v/>
      </c>
      <c r="AA145" s="51" t="str">
        <f t="array" ref="AA145">IF(IFERROR(INDEX(Pendencias!$A$2:$O$209,SMALL(IF(Pendencias!$B$2:$B$209=$F$1,ROW(Pendencias!$B$2:$B$209)-1),ROW(A149)),9),"")=0,"",IFERROR(INDEX(Pendencias!$A$2:$O$209,SMALL(IF(Pendencias!$B$2:$B$209=$F$1,ROW(Pendencias!$B$2:$B$209)-1),ROW(A149)),9),""))</f>
        <v/>
      </c>
    </row>
    <row r="146" ht="15.75" customHeight="1">
      <c r="A146" s="149"/>
      <c r="J146" s="119"/>
      <c r="K146" s="51"/>
      <c r="L146" s="51"/>
      <c r="M146" s="51"/>
      <c r="N146" s="51"/>
      <c r="O146" s="51"/>
      <c r="P146" s="51"/>
      <c r="Q146" s="51"/>
      <c r="R146" s="51"/>
      <c r="S146" s="51"/>
      <c r="T146" s="51"/>
      <c r="U146" s="51"/>
      <c r="V146" s="51"/>
      <c r="W146" s="52" t="str">
        <f t="array" ref="W146">IFERROR(INDEX(Pendencias!$A$2:$O$209,SMALL(IF(Pendencias!$B$2:$B$209=$F$1,ROW(Pendencias!$B$2:$B$209)-1),ROW(A150)),1),"")</f>
        <v/>
      </c>
      <c r="X146" s="52" t="str">
        <f t="array" ref="X146">IFERROR(INDEX(Pendencias!$A$2:$O$209,SMALL(IF(Pendencias!$B$2:$B$209=$F$1,ROW(Pendencias!$B$2:$B$209)-1),ROW(A150)),3),"")</f>
        <v/>
      </c>
      <c r="Y146" s="53" t="str">
        <f t="array" ref="Y146">IFERROR(INDEX(Pendencias!$A$2:$O$209,SMALL(IF(Pendencias!$B$2:$B$209=$F$1,ROW(Pendencias!$B$2:$B$209)-1),ROW(A150)),4),"")</f>
        <v/>
      </c>
      <c r="Z146" s="54" t="str">
        <f t="array" ref="Z146">IFERROR(INDEX(Pendencias!$A$2:$O$209,SMALL(IF(Pendencias!$B$2:$B$209=$F$1,ROW(Pendencias!$B$2:$B$209)-1),ROW(A150)),7),"")</f>
        <v/>
      </c>
      <c r="AA146" s="51" t="str">
        <f t="array" ref="AA146">IF(IFERROR(INDEX(Pendencias!$A$2:$O$209,SMALL(IF(Pendencias!$B$2:$B$209=$F$1,ROW(Pendencias!$B$2:$B$209)-1),ROW(A150)),9),"")=0,"",IFERROR(INDEX(Pendencias!$A$2:$O$209,SMALL(IF(Pendencias!$B$2:$B$209=$F$1,ROW(Pendencias!$B$2:$B$209)-1),ROW(A150)),9),""))</f>
        <v/>
      </c>
    </row>
    <row r="147" ht="15.75" customHeight="1">
      <c r="A147" s="149"/>
      <c r="J147" s="119"/>
      <c r="K147" s="51"/>
      <c r="L147" s="51"/>
      <c r="M147" s="51"/>
      <c r="N147" s="51"/>
      <c r="O147" s="51"/>
      <c r="P147" s="51"/>
      <c r="Q147" s="51"/>
      <c r="R147" s="51"/>
      <c r="S147" s="51"/>
      <c r="T147" s="51"/>
      <c r="U147" s="51"/>
      <c r="V147" s="51"/>
      <c r="W147" s="52" t="str">
        <f t="array" ref="W147">IFERROR(INDEX(Pendencias!$A$2:$O$209,SMALL(IF(Pendencias!$B$2:$B$209=$F$1,ROW(Pendencias!$B$2:$B$209)-1),ROW(A151)),1),"")</f>
        <v/>
      </c>
      <c r="X147" s="52" t="str">
        <f t="array" ref="X147">IFERROR(INDEX(Pendencias!$A$2:$O$209,SMALL(IF(Pendencias!$B$2:$B$209=$F$1,ROW(Pendencias!$B$2:$B$209)-1),ROW(A151)),3),"")</f>
        <v/>
      </c>
      <c r="Y147" s="53" t="str">
        <f t="array" ref="Y147">IFERROR(INDEX(Pendencias!$A$2:$O$209,SMALL(IF(Pendencias!$B$2:$B$209=$F$1,ROW(Pendencias!$B$2:$B$209)-1),ROW(A151)),4),"")</f>
        <v/>
      </c>
      <c r="Z147" s="54" t="str">
        <f t="array" ref="Z147">IFERROR(INDEX(Pendencias!$A$2:$O$209,SMALL(IF(Pendencias!$B$2:$B$209=$F$1,ROW(Pendencias!$B$2:$B$209)-1),ROW(A151)),7),"")</f>
        <v/>
      </c>
      <c r="AA147" s="51" t="str">
        <f t="array" ref="AA147">IF(IFERROR(INDEX(Pendencias!$A$2:$O$209,SMALL(IF(Pendencias!$B$2:$B$209=$F$1,ROW(Pendencias!$B$2:$B$209)-1),ROW(A151)),9),"")=0,"",IFERROR(INDEX(Pendencias!$A$2:$O$209,SMALL(IF(Pendencias!$B$2:$B$209=$F$1,ROW(Pendencias!$B$2:$B$209)-1),ROW(A151)),9),""))</f>
        <v/>
      </c>
    </row>
    <row r="148" ht="15.75" customHeight="1">
      <c r="A148" s="149"/>
      <c r="J148" s="119"/>
      <c r="K148" s="51"/>
      <c r="L148" s="51"/>
      <c r="M148" s="51"/>
      <c r="N148" s="51"/>
      <c r="O148" s="51"/>
      <c r="P148" s="51"/>
      <c r="Q148" s="51"/>
      <c r="R148" s="51"/>
      <c r="S148" s="51"/>
      <c r="T148" s="51"/>
      <c r="U148" s="51"/>
      <c r="V148" s="51"/>
      <c r="W148" s="52" t="str">
        <f t="array" ref="W148">IFERROR(INDEX(Pendencias!$A$2:$O$209,SMALL(IF(Pendencias!$B$2:$B$209=$F$1,ROW(Pendencias!$B$2:$B$209)-1),ROW(A152)),1),"")</f>
        <v/>
      </c>
      <c r="X148" s="52" t="str">
        <f t="array" ref="X148">IFERROR(INDEX(Pendencias!$A$2:$O$209,SMALL(IF(Pendencias!$B$2:$B$209=$F$1,ROW(Pendencias!$B$2:$B$209)-1),ROW(A152)),3),"")</f>
        <v/>
      </c>
      <c r="Y148" s="53" t="str">
        <f t="array" ref="Y148">IFERROR(INDEX(Pendencias!$A$2:$O$209,SMALL(IF(Pendencias!$B$2:$B$209=$F$1,ROW(Pendencias!$B$2:$B$209)-1),ROW(A152)),4),"")</f>
        <v/>
      </c>
      <c r="Z148" s="54" t="str">
        <f t="array" ref="Z148">IFERROR(INDEX(Pendencias!$A$2:$O$209,SMALL(IF(Pendencias!$B$2:$B$209=$F$1,ROW(Pendencias!$B$2:$B$209)-1),ROW(A152)),7),"")</f>
        <v/>
      </c>
      <c r="AA148" s="51" t="str">
        <f t="array" ref="AA148">IF(IFERROR(INDEX(Pendencias!$A$2:$O$209,SMALL(IF(Pendencias!$B$2:$B$209=$F$1,ROW(Pendencias!$B$2:$B$209)-1),ROW(A152)),9),"")=0,"",IFERROR(INDEX(Pendencias!$A$2:$O$209,SMALL(IF(Pendencias!$B$2:$B$209=$F$1,ROW(Pendencias!$B$2:$B$209)-1),ROW(A152)),9),""))</f>
        <v/>
      </c>
    </row>
    <row r="149" ht="15.75" customHeight="1">
      <c r="A149" s="149"/>
      <c r="J149" s="119"/>
      <c r="K149" s="51"/>
      <c r="L149" s="51"/>
      <c r="M149" s="51"/>
      <c r="N149" s="51"/>
      <c r="O149" s="51"/>
      <c r="P149" s="51"/>
      <c r="Q149" s="51"/>
      <c r="R149" s="51"/>
      <c r="S149" s="51"/>
      <c r="T149" s="51"/>
      <c r="U149" s="51"/>
      <c r="V149" s="51"/>
      <c r="W149" s="52" t="str">
        <f t="array" ref="W149">IFERROR(INDEX(Pendencias!$A$2:$O$209,SMALL(IF(Pendencias!$B$2:$B$209=$F$1,ROW(Pendencias!$B$2:$B$209)-1),ROW(A153)),1),"")</f>
        <v/>
      </c>
      <c r="X149" s="52" t="str">
        <f t="array" ref="X149">IFERROR(INDEX(Pendencias!$A$2:$O$209,SMALL(IF(Pendencias!$B$2:$B$209=$F$1,ROW(Pendencias!$B$2:$B$209)-1),ROW(A153)),3),"")</f>
        <v/>
      </c>
      <c r="Y149" s="53" t="str">
        <f t="array" ref="Y149">IFERROR(INDEX(Pendencias!$A$2:$O$209,SMALL(IF(Pendencias!$B$2:$B$209=$F$1,ROW(Pendencias!$B$2:$B$209)-1),ROW(A153)),4),"")</f>
        <v/>
      </c>
      <c r="Z149" s="54" t="str">
        <f t="array" ref="Z149">IFERROR(INDEX(Pendencias!$A$2:$O$209,SMALL(IF(Pendencias!$B$2:$B$209=$F$1,ROW(Pendencias!$B$2:$B$209)-1),ROW(A153)),7),"")</f>
        <v/>
      </c>
      <c r="AA149" s="51" t="str">
        <f t="array" ref="AA149">IF(IFERROR(INDEX(Pendencias!$A$2:$O$209,SMALL(IF(Pendencias!$B$2:$B$209=$F$1,ROW(Pendencias!$B$2:$B$209)-1),ROW(A153)),9),"")=0,"",IFERROR(INDEX(Pendencias!$A$2:$O$209,SMALL(IF(Pendencias!$B$2:$B$209=$F$1,ROW(Pendencias!$B$2:$B$209)-1),ROW(A153)),9),""))</f>
        <v/>
      </c>
    </row>
    <row r="150" ht="15.75" customHeight="1">
      <c r="A150" s="149"/>
      <c r="J150" s="119"/>
      <c r="K150" s="51"/>
      <c r="L150" s="51"/>
      <c r="M150" s="51"/>
      <c r="N150" s="51"/>
      <c r="O150" s="51"/>
      <c r="P150" s="51"/>
      <c r="Q150" s="51"/>
      <c r="R150" s="51"/>
      <c r="S150" s="51"/>
      <c r="T150" s="51"/>
      <c r="U150" s="51"/>
      <c r="V150" s="51"/>
      <c r="W150" s="52" t="str">
        <f t="array" ref="W150">IFERROR(INDEX(Pendencias!$A$2:$O$209,SMALL(IF(Pendencias!$B$2:$B$209=$F$1,ROW(Pendencias!$B$2:$B$209)-1),ROW(A154)),1),"")</f>
        <v/>
      </c>
      <c r="X150" s="52" t="str">
        <f t="array" ref="X150">IFERROR(INDEX(Pendencias!$A$2:$O$209,SMALL(IF(Pendencias!$B$2:$B$209=$F$1,ROW(Pendencias!$B$2:$B$209)-1),ROW(A154)),3),"")</f>
        <v/>
      </c>
      <c r="Y150" s="53" t="str">
        <f t="array" ref="Y150">IFERROR(INDEX(Pendencias!$A$2:$O$209,SMALL(IF(Pendencias!$B$2:$B$209=$F$1,ROW(Pendencias!$B$2:$B$209)-1),ROW(A154)),4),"")</f>
        <v/>
      </c>
      <c r="Z150" s="54" t="str">
        <f t="array" ref="Z150">IFERROR(INDEX(Pendencias!$A$2:$O$209,SMALL(IF(Pendencias!$B$2:$B$209=$F$1,ROW(Pendencias!$B$2:$B$209)-1),ROW(A154)),7),"")</f>
        <v/>
      </c>
      <c r="AA150" s="51" t="str">
        <f t="array" ref="AA150">IF(IFERROR(INDEX(Pendencias!$A$2:$O$209,SMALL(IF(Pendencias!$B$2:$B$209=$F$1,ROW(Pendencias!$B$2:$B$209)-1),ROW(A154)),9),"")=0,"",IFERROR(INDEX(Pendencias!$A$2:$O$209,SMALL(IF(Pendencias!$B$2:$B$209=$F$1,ROW(Pendencias!$B$2:$B$209)-1),ROW(A154)),9),""))</f>
        <v/>
      </c>
    </row>
    <row r="151" ht="15.75" customHeight="1">
      <c r="A151" s="149"/>
      <c r="J151" s="119"/>
      <c r="K151" s="51"/>
      <c r="L151" s="51"/>
      <c r="M151" s="51"/>
      <c r="N151" s="51"/>
      <c r="O151" s="51"/>
      <c r="P151" s="51"/>
      <c r="Q151" s="51"/>
      <c r="R151" s="51"/>
      <c r="S151" s="51"/>
      <c r="T151" s="51"/>
      <c r="U151" s="51"/>
      <c r="V151" s="51"/>
      <c r="W151" s="52" t="str">
        <f t="array" ref="W151">IFERROR(INDEX(Pendencias!$A$2:$O$209,SMALL(IF(Pendencias!$B$2:$B$209=$F$1,ROW(Pendencias!$B$2:$B$209)-1),ROW(A155)),1),"")</f>
        <v/>
      </c>
      <c r="X151" s="52" t="str">
        <f t="array" ref="X151">IFERROR(INDEX(Pendencias!$A$2:$O$209,SMALL(IF(Pendencias!$B$2:$B$209=$F$1,ROW(Pendencias!$B$2:$B$209)-1),ROW(A155)),3),"")</f>
        <v/>
      </c>
      <c r="Y151" s="53" t="str">
        <f t="array" ref="Y151">IFERROR(INDEX(Pendencias!$A$2:$O$209,SMALL(IF(Pendencias!$B$2:$B$209=$F$1,ROW(Pendencias!$B$2:$B$209)-1),ROW(A155)),4),"")</f>
        <v/>
      </c>
      <c r="Z151" s="54" t="str">
        <f t="array" ref="Z151">IFERROR(INDEX(Pendencias!$A$2:$O$209,SMALL(IF(Pendencias!$B$2:$B$209=$F$1,ROW(Pendencias!$B$2:$B$209)-1),ROW(A155)),7),"")</f>
        <v/>
      </c>
      <c r="AA151" s="51" t="str">
        <f t="array" ref="AA151">IF(IFERROR(INDEX(Pendencias!$A$2:$O$209,SMALL(IF(Pendencias!$B$2:$B$209=$F$1,ROW(Pendencias!$B$2:$B$209)-1),ROW(A155)),9),"")=0,"",IFERROR(INDEX(Pendencias!$A$2:$O$209,SMALL(IF(Pendencias!$B$2:$B$209=$F$1,ROW(Pendencias!$B$2:$B$209)-1),ROW(A155)),9),""))</f>
        <v/>
      </c>
    </row>
    <row r="152" ht="15.75" customHeight="1">
      <c r="A152" s="149"/>
      <c r="J152" s="119"/>
      <c r="K152" s="51"/>
      <c r="L152" s="51"/>
      <c r="M152" s="51"/>
      <c r="N152" s="51"/>
      <c r="O152" s="51"/>
      <c r="P152" s="51"/>
      <c r="Q152" s="51"/>
      <c r="R152" s="51"/>
      <c r="S152" s="51"/>
      <c r="T152" s="51"/>
      <c r="U152" s="51"/>
      <c r="V152" s="51"/>
      <c r="W152" s="52" t="str">
        <f t="array" ref="W152">IFERROR(INDEX(Pendencias!$A$2:$O$209,SMALL(IF(Pendencias!$B$2:$B$209=$F$1,ROW(Pendencias!$B$2:$B$209)-1),ROW(A156)),1),"")</f>
        <v/>
      </c>
      <c r="X152" s="52" t="str">
        <f t="array" ref="X152">IFERROR(INDEX(Pendencias!$A$2:$O$209,SMALL(IF(Pendencias!$B$2:$B$209=$F$1,ROW(Pendencias!$B$2:$B$209)-1),ROW(A156)),3),"")</f>
        <v/>
      </c>
      <c r="Y152" s="53" t="str">
        <f t="array" ref="Y152">IFERROR(INDEX(Pendencias!$A$2:$O$209,SMALL(IF(Pendencias!$B$2:$B$209=$F$1,ROW(Pendencias!$B$2:$B$209)-1),ROW(A156)),4),"")</f>
        <v/>
      </c>
      <c r="Z152" s="54" t="str">
        <f t="array" ref="Z152">IFERROR(INDEX(Pendencias!$A$2:$O$209,SMALL(IF(Pendencias!$B$2:$B$209=$F$1,ROW(Pendencias!$B$2:$B$209)-1),ROW(A156)),7),"")</f>
        <v/>
      </c>
      <c r="AA152" s="51" t="str">
        <f t="array" ref="AA152">IF(IFERROR(INDEX(Pendencias!$A$2:$O$209,SMALL(IF(Pendencias!$B$2:$B$209=$F$1,ROW(Pendencias!$B$2:$B$209)-1),ROW(A156)),9),"")=0,"",IFERROR(INDEX(Pendencias!$A$2:$O$209,SMALL(IF(Pendencias!$B$2:$B$209=$F$1,ROW(Pendencias!$B$2:$B$209)-1),ROW(A156)),9),""))</f>
        <v/>
      </c>
    </row>
    <row r="153" ht="15.75" customHeight="1">
      <c r="A153" s="149"/>
      <c r="J153" s="119"/>
      <c r="K153" s="51"/>
      <c r="L153" s="51"/>
      <c r="M153" s="51"/>
      <c r="N153" s="51"/>
      <c r="O153" s="51"/>
      <c r="P153" s="51"/>
      <c r="Q153" s="51"/>
      <c r="R153" s="51"/>
      <c r="S153" s="51"/>
      <c r="T153" s="51"/>
      <c r="U153" s="51"/>
      <c r="V153" s="51"/>
      <c r="W153" s="52" t="str">
        <f t="array" ref="W153">IFERROR(INDEX(Pendencias!$A$2:$O$209,SMALL(IF(Pendencias!$B$2:$B$209=$F$1,ROW(Pendencias!$B$2:$B$209)-1),ROW(A157)),1),"")</f>
        <v/>
      </c>
      <c r="X153" s="52" t="str">
        <f t="array" ref="X153">IFERROR(INDEX(Pendencias!$A$2:$O$209,SMALL(IF(Pendencias!$B$2:$B$209=$F$1,ROW(Pendencias!$B$2:$B$209)-1),ROW(A157)),3),"")</f>
        <v/>
      </c>
      <c r="Y153" s="53" t="str">
        <f t="array" ref="Y153">IFERROR(INDEX(Pendencias!$A$2:$O$209,SMALL(IF(Pendencias!$B$2:$B$209=$F$1,ROW(Pendencias!$B$2:$B$209)-1),ROW(A157)),4),"")</f>
        <v/>
      </c>
      <c r="Z153" s="54" t="str">
        <f t="array" ref="Z153">IFERROR(INDEX(Pendencias!$A$2:$O$209,SMALL(IF(Pendencias!$B$2:$B$209=$F$1,ROW(Pendencias!$B$2:$B$209)-1),ROW(A157)),7),"")</f>
        <v/>
      </c>
      <c r="AA153" s="51" t="str">
        <f t="array" ref="AA153">IF(IFERROR(INDEX(Pendencias!$A$2:$O$209,SMALL(IF(Pendencias!$B$2:$B$209=$F$1,ROW(Pendencias!$B$2:$B$209)-1),ROW(A157)),9),"")=0,"",IFERROR(INDEX(Pendencias!$A$2:$O$209,SMALL(IF(Pendencias!$B$2:$B$209=$F$1,ROW(Pendencias!$B$2:$B$209)-1),ROW(A157)),9),""))</f>
        <v/>
      </c>
    </row>
    <row r="154" ht="15.75" customHeight="1">
      <c r="A154" s="149"/>
      <c r="J154" s="119"/>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5.75" customHeight="1">
      <c r="A155" s="149"/>
      <c r="J155" s="119"/>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5.75" customHeight="1">
      <c r="A156" s="149"/>
      <c r="J156" s="119"/>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5.75" customHeight="1">
      <c r="A157" s="149"/>
      <c r="J157" s="119"/>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5.75" customHeight="1">
      <c r="A158" s="149"/>
      <c r="J158" s="119"/>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149"/>
      <c r="J159" s="119"/>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149"/>
      <c r="J160" s="119"/>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49"/>
      <c r="J161" s="119"/>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149"/>
      <c r="J162" s="119"/>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149"/>
      <c r="J163" s="119"/>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32"/>
      <c r="B170" s="133"/>
      <c r="C170" s="133"/>
      <c r="D170" s="133"/>
      <c r="E170" s="133"/>
      <c r="F170" s="133"/>
      <c r="G170" s="133"/>
      <c r="H170" s="133"/>
      <c r="I170" s="133"/>
      <c r="J170" s="57"/>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298" t="s">
        <v>3415</v>
      </c>
      <c r="B171" s="47"/>
      <c r="C171" s="47"/>
      <c r="D171" s="47"/>
      <c r="E171" s="47"/>
      <c r="F171" s="47"/>
      <c r="G171" s="47"/>
      <c r="H171" s="47"/>
      <c r="I171" s="47"/>
      <c r="J171" s="91"/>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298" t="s">
        <v>3416</v>
      </c>
      <c r="B172" s="47"/>
      <c r="C172" s="47"/>
      <c r="D172" s="47"/>
      <c r="E172" s="47"/>
      <c r="F172" s="47"/>
      <c r="G172" s="47"/>
      <c r="H172" s="47"/>
      <c r="I172" s="47"/>
      <c r="J172" s="91"/>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299"/>
      <c r="B173" s="300"/>
      <c r="C173" s="300"/>
      <c r="D173" s="300"/>
      <c r="E173" s="300"/>
      <c r="F173" s="300"/>
      <c r="G173" s="300"/>
      <c r="H173" s="300"/>
      <c r="I173" s="300"/>
      <c r="J173" s="301"/>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302"/>
      <c r="B174" s="303"/>
      <c r="C174" s="303"/>
      <c r="D174" s="303"/>
      <c r="E174" s="303"/>
      <c r="F174" s="303"/>
      <c r="G174" s="303"/>
      <c r="H174" s="303"/>
      <c r="I174" s="303"/>
      <c r="J174" s="304"/>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302"/>
      <c r="B175" s="303"/>
      <c r="C175" s="303"/>
      <c r="D175" s="303"/>
      <c r="E175" s="303"/>
      <c r="F175" s="303"/>
      <c r="G175" s="303"/>
      <c r="H175" s="303"/>
      <c r="I175" s="303"/>
      <c r="J175" s="304"/>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302"/>
      <c r="B176" s="303"/>
      <c r="C176" s="303"/>
      <c r="D176" s="303"/>
      <c r="E176" s="303"/>
      <c r="F176" s="303"/>
      <c r="G176" s="303"/>
      <c r="H176" s="303"/>
      <c r="I176" s="303"/>
      <c r="J176" s="304"/>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302"/>
      <c r="B177" s="303"/>
      <c r="C177" s="303"/>
      <c r="D177" s="303"/>
      <c r="E177" s="303"/>
      <c r="F177" s="303"/>
      <c r="G177" s="303"/>
      <c r="H177" s="303"/>
      <c r="I177" s="303"/>
      <c r="J177" s="304"/>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302"/>
      <c r="B178" s="303"/>
      <c r="C178" s="303"/>
      <c r="D178" s="303"/>
      <c r="E178" s="303"/>
      <c r="F178" s="303"/>
      <c r="G178" s="303"/>
      <c r="H178" s="303"/>
      <c r="I178" s="303"/>
      <c r="J178" s="304"/>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305"/>
      <c r="B179" s="306"/>
      <c r="C179" s="306"/>
      <c r="D179" s="306"/>
      <c r="E179" s="306"/>
      <c r="F179" s="306"/>
      <c r="G179" s="306"/>
      <c r="H179" s="306"/>
      <c r="I179" s="306"/>
      <c r="J179" s="307"/>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308" t="s">
        <v>3417</v>
      </c>
      <c r="B180" s="84"/>
      <c r="C180" s="84"/>
      <c r="D180" s="84"/>
      <c r="E180" s="59"/>
      <c r="F180" s="60"/>
      <c r="G180" s="133"/>
      <c r="H180" s="133"/>
      <c r="I180" s="133"/>
      <c r="J180" s="57"/>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309" t="s">
        <v>3418</v>
      </c>
      <c r="B181" s="47"/>
      <c r="C181" s="47"/>
      <c r="D181" s="47"/>
      <c r="E181" s="91"/>
      <c r="F181" s="309" t="str">
        <f>F1</f>
        <v>HMPSECN1</v>
      </c>
      <c r="G181" s="47"/>
      <c r="H181" s="47"/>
      <c r="I181" s="47"/>
      <c r="J181" s="91"/>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310" t="s">
        <v>3419</v>
      </c>
      <c r="B182" s="91"/>
      <c r="C182" s="68"/>
      <c r="D182" s="310" t="s">
        <v>3420</v>
      </c>
      <c r="E182" s="91"/>
      <c r="F182" s="311"/>
      <c r="G182" s="68"/>
      <c r="H182" s="312" t="s">
        <v>3273</v>
      </c>
      <c r="I182" s="313"/>
      <c r="J182" s="68"/>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314" t="s">
        <v>3421</v>
      </c>
      <c r="B183" s="315"/>
      <c r="C183" s="315"/>
      <c r="D183" s="316"/>
      <c r="E183" s="314" t="s">
        <v>3422</v>
      </c>
      <c r="F183" s="315"/>
      <c r="G183" s="315"/>
      <c r="H183" s="315"/>
      <c r="I183" s="315"/>
      <c r="J183" s="316"/>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317" t="s">
        <v>3423</v>
      </c>
      <c r="B184" s="318"/>
      <c r="C184" s="311"/>
      <c r="D184" s="91"/>
      <c r="E184" s="319" t="s">
        <v>3424</v>
      </c>
      <c r="F184" s="47"/>
      <c r="G184" s="47"/>
      <c r="H184" s="91"/>
      <c r="I184" s="320" t="s">
        <v>3425</v>
      </c>
      <c r="J184" s="321" t="s">
        <v>3426</v>
      </c>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317" t="s">
        <v>3427</v>
      </c>
      <c r="B185" s="318"/>
      <c r="C185" s="320" t="s">
        <v>3425</v>
      </c>
      <c r="D185" s="320" t="s">
        <v>3426</v>
      </c>
      <c r="E185" s="322"/>
      <c r="F185" s="47"/>
      <c r="G185" s="47"/>
      <c r="H185" s="91"/>
      <c r="I185" s="323"/>
      <c r="J185" s="324"/>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325"/>
      <c r="B186" s="147"/>
      <c r="C186" s="326"/>
      <c r="D186" s="327"/>
      <c r="E186" s="322"/>
      <c r="F186" s="47"/>
      <c r="G186" s="47"/>
      <c r="H186" s="91"/>
      <c r="I186" s="328"/>
      <c r="J186" s="324"/>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325"/>
      <c r="B187" s="147"/>
      <c r="C187" s="329"/>
      <c r="D187" s="330"/>
      <c r="E187" s="322"/>
      <c r="F187" s="47"/>
      <c r="G187" s="47"/>
      <c r="H187" s="91"/>
      <c r="I187" s="328"/>
      <c r="J187" s="324"/>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325"/>
      <c r="B188" s="147"/>
      <c r="C188" s="329"/>
      <c r="D188" s="330"/>
      <c r="E188" s="322"/>
      <c r="F188" s="47"/>
      <c r="G188" s="47"/>
      <c r="H188" s="91"/>
      <c r="I188" s="328"/>
      <c r="J188" s="324"/>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325"/>
      <c r="B189" s="147"/>
      <c r="C189" s="329"/>
      <c r="D189" s="330"/>
      <c r="E189" s="322"/>
      <c r="F189" s="47"/>
      <c r="G189" s="47"/>
      <c r="H189" s="91"/>
      <c r="I189" s="328"/>
      <c r="J189" s="324"/>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325"/>
      <c r="B190" s="147"/>
      <c r="C190" s="329"/>
      <c r="D190" s="330"/>
      <c r="E190" s="322"/>
      <c r="F190" s="47"/>
      <c r="G190" s="47"/>
      <c r="H190" s="91"/>
      <c r="I190" s="328"/>
      <c r="J190" s="324"/>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325"/>
      <c r="B191" s="147"/>
      <c r="C191" s="329"/>
      <c r="D191" s="330"/>
      <c r="E191" s="322"/>
      <c r="F191" s="47"/>
      <c r="G191" s="47"/>
      <c r="H191" s="91"/>
      <c r="I191" s="328"/>
      <c r="J191" s="324"/>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331"/>
      <c r="B192" s="147"/>
      <c r="C192" s="329"/>
      <c r="D192" s="330"/>
      <c r="E192" s="322"/>
      <c r="F192" s="47"/>
      <c r="G192" s="47"/>
      <c r="H192" s="91"/>
      <c r="I192" s="328"/>
      <c r="J192" s="324"/>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331"/>
      <c r="B193" s="147"/>
      <c r="C193" s="329"/>
      <c r="D193" s="330"/>
      <c r="E193" s="322"/>
      <c r="F193" s="47"/>
      <c r="G193" s="47"/>
      <c r="H193" s="91"/>
      <c r="I193" s="328"/>
      <c r="J193" s="324"/>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331"/>
      <c r="B194" s="147"/>
      <c r="C194" s="329"/>
      <c r="D194" s="330"/>
      <c r="E194" s="322"/>
      <c r="F194" s="47"/>
      <c r="G194" s="47"/>
      <c r="H194" s="91"/>
      <c r="I194" s="328"/>
      <c r="J194" s="324"/>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331"/>
      <c r="B195" s="147"/>
      <c r="C195" s="329"/>
      <c r="D195" s="330"/>
      <c r="E195" s="322"/>
      <c r="F195" s="47"/>
      <c r="G195" s="47"/>
      <c r="H195" s="91"/>
      <c r="I195" s="328"/>
      <c r="J195" s="324"/>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331"/>
      <c r="B196" s="147"/>
      <c r="C196" s="329"/>
      <c r="D196" s="330"/>
      <c r="E196" s="332"/>
      <c r="F196" s="47"/>
      <c r="G196" s="47"/>
      <c r="H196" s="91"/>
      <c r="I196" s="328"/>
      <c r="J196" s="324"/>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331"/>
      <c r="B197" s="147"/>
      <c r="C197" s="329"/>
      <c r="D197" s="330"/>
      <c r="E197" s="332"/>
      <c r="F197" s="47"/>
      <c r="G197" s="47"/>
      <c r="H197" s="91"/>
      <c r="I197" s="328"/>
      <c r="J197" s="324"/>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331"/>
      <c r="B198" s="147"/>
      <c r="C198" s="329"/>
      <c r="D198" s="333"/>
      <c r="E198" s="334" t="str">
        <f t="array" ref="E198">IFERROR(INDEX($W$1:$AA$101,SMALL(IF($Z$1:$Z$101="A fazer",ROW($Z$1:$Z$101)-1),ROW(A15)),5),"")</f>
        <v/>
      </c>
      <c r="F198" s="47"/>
      <c r="G198" s="47"/>
      <c r="H198" s="91"/>
      <c r="I198" s="328"/>
      <c r="J198" s="324"/>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331"/>
      <c r="B199" s="147"/>
      <c r="C199" s="329"/>
      <c r="D199" s="333"/>
      <c r="E199" s="334" t="str">
        <f t="array" ref="E199">IFERROR(INDEX($W$1:$AA$101,SMALL(IF($Z$1:$Z$101="A fazer",ROW($Z$1:$Z$101)-1),ROW(A25)),5),"")</f>
        <v/>
      </c>
      <c r="F199" s="47"/>
      <c r="G199" s="47"/>
      <c r="H199" s="91"/>
      <c r="I199" s="328"/>
      <c r="J199" s="324"/>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331"/>
      <c r="B200" s="147"/>
      <c r="C200" s="329"/>
      <c r="D200" s="333"/>
      <c r="E200" s="334" t="str">
        <f t="array" ref="E200">IFERROR(INDEX($W$1:$AA$101,SMALL(IF($Z$1:$Z$101="A fazer",ROW($Z$1:$Z$101)-1),ROW(A26)),5),"")</f>
        <v/>
      </c>
      <c r="F200" s="47"/>
      <c r="G200" s="47"/>
      <c r="H200" s="91"/>
      <c r="I200" s="328"/>
      <c r="J200" s="324"/>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31"/>
      <c r="B201" s="147"/>
      <c r="C201" s="329"/>
      <c r="D201" s="333"/>
      <c r="E201" s="334" t="str">
        <f t="array" ref="E201">IFERROR(INDEX($W$1:$AA$101,SMALL(IF($Z$1:$Z$101="A fazer",ROW($Z$1:$Z$101)-1),ROW(A27)),5),"")</f>
        <v/>
      </c>
      <c r="F201" s="47"/>
      <c r="G201" s="47"/>
      <c r="H201" s="91"/>
      <c r="I201" s="328"/>
      <c r="J201" s="32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31"/>
      <c r="B202" s="147"/>
      <c r="C202" s="329"/>
      <c r="D202" s="333"/>
      <c r="E202" s="334" t="str">
        <f t="array" ref="E202">IFERROR(INDEX($W$1:$AA$101,SMALL(IF($Z$1:$Z$101="A fazer",ROW($Z$1:$Z$101)-1),ROW(A28)),5),"")</f>
        <v/>
      </c>
      <c r="F202" s="47"/>
      <c r="G202" s="47"/>
      <c r="H202" s="91"/>
      <c r="I202" s="328"/>
      <c r="J202" s="32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31"/>
      <c r="B203" s="147"/>
      <c r="C203" s="329"/>
      <c r="D203" s="333"/>
      <c r="E203" s="334" t="str">
        <f t="array" ref="E203">IFERROR(INDEX($W$1:$AA$101,SMALL(IF($Z$1:$Z$101="A fazer",ROW($Z$1:$Z$101)-1),ROW(A29)),5),"")</f>
        <v/>
      </c>
      <c r="F203" s="47"/>
      <c r="G203" s="47"/>
      <c r="H203" s="91"/>
      <c r="I203" s="328"/>
      <c r="J203" s="32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31"/>
      <c r="B204" s="147"/>
      <c r="C204" s="329"/>
      <c r="D204" s="333"/>
      <c r="E204" s="334" t="str">
        <f t="array" ref="E204">IFERROR(INDEX($W$1:$AA$101,SMALL(IF($Z$1:$Z$101="A fazer",ROW($Z$1:$Z$101)-1),ROW(A30)),5),"")</f>
        <v/>
      </c>
      <c r="F204" s="47"/>
      <c r="G204" s="47"/>
      <c r="H204" s="91"/>
      <c r="I204" s="328"/>
      <c r="J204" s="32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31"/>
      <c r="B205" s="147"/>
      <c r="C205" s="329"/>
      <c r="D205" s="333"/>
      <c r="E205" s="334" t="str">
        <f t="array" ref="E205">IFERROR(INDEX($W$1:$AA$101,SMALL(IF($Z$1:$Z$101="A fazer",ROW($Z$1:$Z$101)-1),ROW(A31)),5),"")</f>
        <v/>
      </c>
      <c r="F205" s="47"/>
      <c r="G205" s="47"/>
      <c r="H205" s="91"/>
      <c r="I205" s="328"/>
      <c r="J205" s="32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31"/>
      <c r="B206" s="147"/>
      <c r="C206" s="329"/>
      <c r="D206" s="333"/>
      <c r="E206" s="334" t="str">
        <f t="array" ref="E206">IFERROR(INDEX($W$1:$AA$101,SMALL(IF($Z$1:$Z$101="A fazer",ROW($Z$1:$Z$101)-1),ROW(A32)),5),"")</f>
        <v/>
      </c>
      <c r="F206" s="47"/>
      <c r="G206" s="47"/>
      <c r="H206" s="91"/>
      <c r="I206" s="328"/>
      <c r="J206" s="324"/>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31"/>
      <c r="B207" s="147"/>
      <c r="C207" s="329"/>
      <c r="D207" s="333"/>
      <c r="E207" s="334" t="str">
        <f t="array" ref="E207">IFERROR(INDEX($W$1:$AA$101,SMALL(IF($Z$1:$Z$101="A fazer",ROW($Z$1:$Z$101)-1),ROW(A33)),5),"")</f>
        <v/>
      </c>
      <c r="F207" s="47"/>
      <c r="G207" s="47"/>
      <c r="H207" s="91"/>
      <c r="I207" s="328"/>
      <c r="J207" s="324"/>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31"/>
      <c r="B208" s="147"/>
      <c r="C208" s="329"/>
      <c r="D208" s="333"/>
      <c r="E208" s="334"/>
      <c r="F208" s="47"/>
      <c r="G208" s="47"/>
      <c r="H208" s="91"/>
      <c r="I208" s="328"/>
      <c r="J208" s="324"/>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31"/>
      <c r="B209" s="147"/>
      <c r="C209" s="329"/>
      <c r="D209" s="333"/>
      <c r="E209" s="334"/>
      <c r="F209" s="47"/>
      <c r="G209" s="47"/>
      <c r="H209" s="91"/>
      <c r="I209" s="328"/>
      <c r="J209" s="324"/>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31"/>
      <c r="B210" s="147"/>
      <c r="C210" s="329"/>
      <c r="D210" s="333"/>
      <c r="E210" s="334"/>
      <c r="F210" s="47"/>
      <c r="G210" s="47"/>
      <c r="H210" s="91"/>
      <c r="I210" s="328"/>
      <c r="J210" s="324"/>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31"/>
      <c r="B211" s="147"/>
      <c r="C211" s="329"/>
      <c r="D211" s="333"/>
      <c r="E211" s="334"/>
      <c r="F211" s="47"/>
      <c r="G211" s="47"/>
      <c r="H211" s="91"/>
      <c r="I211" s="328"/>
      <c r="J211" s="324"/>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31"/>
      <c r="B212" s="147"/>
      <c r="C212" s="329"/>
      <c r="D212" s="333"/>
      <c r="E212" s="334"/>
      <c r="F212" s="47"/>
      <c r="G212" s="47"/>
      <c r="H212" s="91"/>
      <c r="I212" s="328"/>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31"/>
      <c r="B213" s="147"/>
      <c r="C213" s="329"/>
      <c r="D213" s="333"/>
      <c r="E213" s="334"/>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31"/>
      <c r="B214" s="147"/>
      <c r="C214" s="329"/>
      <c r="D214" s="333"/>
      <c r="E214" s="334"/>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31"/>
      <c r="B215" s="147"/>
      <c r="C215" s="329"/>
      <c r="D215" s="333"/>
      <c r="E215" s="334"/>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31"/>
      <c r="B216" s="147"/>
      <c r="C216" s="329"/>
      <c r="D216" s="333"/>
      <c r="E216" s="334"/>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31"/>
      <c r="B217" s="147"/>
      <c r="C217" s="329"/>
      <c r="D217" s="333"/>
      <c r="E217" s="334"/>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31"/>
      <c r="B218" s="147"/>
      <c r="C218" s="329"/>
      <c r="D218" s="333"/>
      <c r="E218" s="334"/>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3"/>
      <c r="E219" s="334"/>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3"/>
      <c r="E220" s="334"/>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3"/>
      <c r="E221" s="334"/>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3"/>
      <c r="E222" s="334"/>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3"/>
      <c r="E223" s="334"/>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35"/>
      <c r="D224" s="336"/>
      <c r="E224" s="334"/>
      <c r="F224" s="47"/>
      <c r="G224" s="47"/>
      <c r="H224" s="91"/>
      <c r="I224" s="337"/>
      <c r="J224" s="338"/>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9" t="s">
        <v>3428</v>
      </c>
      <c r="B225" s="47"/>
      <c r="C225" s="47"/>
      <c r="D225" s="47"/>
      <c r="E225" s="91"/>
      <c r="F225" s="339" t="s">
        <v>3429</v>
      </c>
      <c r="G225" s="47"/>
      <c r="H225" s="47"/>
      <c r="I225" s="47"/>
      <c r="J225" s="91"/>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9" t="s">
        <v>3430</v>
      </c>
      <c r="B226" s="91"/>
      <c r="C226" s="340"/>
      <c r="D226" s="47"/>
      <c r="E226" s="91"/>
      <c r="F226" s="339" t="s">
        <v>3430</v>
      </c>
      <c r="G226" s="91"/>
      <c r="H226" s="340"/>
      <c r="I226" s="47"/>
      <c r="J226" s="91"/>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9" t="s">
        <v>3431</v>
      </c>
      <c r="B227" s="91"/>
      <c r="C227" s="340"/>
      <c r="D227" s="47"/>
      <c r="E227" s="91"/>
      <c r="F227" s="339" t="s">
        <v>3431</v>
      </c>
      <c r="G227" s="91"/>
      <c r="H227" s="340"/>
      <c r="I227" s="47"/>
      <c r="J227" s="91"/>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331">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A117:J118"/>
    <mergeCell ref="A119:J126"/>
    <mergeCell ref="A128:J128"/>
    <mergeCell ref="A129:C129"/>
    <mergeCell ref="D129:E129"/>
    <mergeCell ref="F129:H129"/>
    <mergeCell ref="I129:J129"/>
    <mergeCell ref="A130:C130"/>
    <mergeCell ref="D130:E130"/>
    <mergeCell ref="F130:H130"/>
    <mergeCell ref="I130:J130"/>
    <mergeCell ref="D131:E131"/>
    <mergeCell ref="F131:H131"/>
    <mergeCell ref="I131:J131"/>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A131:C131"/>
    <mergeCell ref="A134:E134"/>
    <mergeCell ref="G134:I134"/>
    <mergeCell ref="A135:J135"/>
    <mergeCell ref="A136:J170"/>
    <mergeCell ref="A171:J171"/>
    <mergeCell ref="A172:J172"/>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23:B223"/>
    <mergeCell ref="A224:B224"/>
    <mergeCell ref="A226:B226"/>
    <mergeCell ref="A227:B227"/>
    <mergeCell ref="A216:B216"/>
    <mergeCell ref="A217:B217"/>
    <mergeCell ref="A218:B218"/>
    <mergeCell ref="A219:B219"/>
    <mergeCell ref="A220:B220"/>
    <mergeCell ref="A221:B221"/>
    <mergeCell ref="A222:B222"/>
    <mergeCell ref="E210:H210"/>
    <mergeCell ref="E211:H211"/>
    <mergeCell ref="E212:H212"/>
    <mergeCell ref="E213:H213"/>
    <mergeCell ref="E214:H214"/>
    <mergeCell ref="E215:H215"/>
    <mergeCell ref="E216:H216"/>
    <mergeCell ref="E217:H217"/>
    <mergeCell ref="E218:H218"/>
    <mergeCell ref="E219:H219"/>
    <mergeCell ref="E220:H220"/>
    <mergeCell ref="E221:H221"/>
    <mergeCell ref="E222:H222"/>
    <mergeCell ref="E223:H223"/>
    <mergeCell ref="F227:G227"/>
    <mergeCell ref="H227:J227"/>
    <mergeCell ref="E224:H224"/>
    <mergeCell ref="A225:E225"/>
    <mergeCell ref="F225:J225"/>
    <mergeCell ref="C226:E226"/>
    <mergeCell ref="F226:G226"/>
    <mergeCell ref="H226:J226"/>
    <mergeCell ref="C227:E227"/>
    <mergeCell ref="A180:E180"/>
    <mergeCell ref="F180:J180"/>
    <mergeCell ref="A181:E181"/>
    <mergeCell ref="F181:J181"/>
    <mergeCell ref="A182:B182"/>
    <mergeCell ref="D182:E182"/>
    <mergeCell ref="C184:D184"/>
    <mergeCell ref="E184:H184"/>
    <mergeCell ref="E185:H185"/>
    <mergeCell ref="A186:B186"/>
    <mergeCell ref="E186:H186"/>
    <mergeCell ref="A187:B187"/>
    <mergeCell ref="E187:H187"/>
    <mergeCell ref="E188:H188"/>
    <mergeCell ref="A188:B188"/>
    <mergeCell ref="A189:B189"/>
    <mergeCell ref="A190:B190"/>
    <mergeCell ref="A191:B191"/>
    <mergeCell ref="A192:B192"/>
    <mergeCell ref="A193:B193"/>
    <mergeCell ref="A194:B194"/>
    <mergeCell ref="E189:H189"/>
    <mergeCell ref="E190:H190"/>
    <mergeCell ref="E191:H191"/>
    <mergeCell ref="E192:H192"/>
    <mergeCell ref="E193:H193"/>
    <mergeCell ref="E194:H194"/>
    <mergeCell ref="E195:H195"/>
    <mergeCell ref="A195:B195"/>
    <mergeCell ref="A196:B196"/>
    <mergeCell ref="A197:B197"/>
    <mergeCell ref="A198:B198"/>
    <mergeCell ref="A199:B199"/>
    <mergeCell ref="A200:B200"/>
    <mergeCell ref="A201:B201"/>
    <mergeCell ref="E196:H196"/>
    <mergeCell ref="E197:H197"/>
    <mergeCell ref="E198:H198"/>
    <mergeCell ref="E199:H199"/>
    <mergeCell ref="E200:H200"/>
    <mergeCell ref="E201:H201"/>
    <mergeCell ref="E202:H202"/>
    <mergeCell ref="E203:H203"/>
    <mergeCell ref="E204:H204"/>
    <mergeCell ref="E205:H205"/>
    <mergeCell ref="E206:H206"/>
    <mergeCell ref="E207:H207"/>
    <mergeCell ref="E208:H208"/>
    <mergeCell ref="E209:H209"/>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s>
  <conditionalFormatting sqref="I1">
    <cfRule type="containsText" dxfId="0" priority="1" operator="containsText" text="DESATIVADA">
      <formula>NOT(ISERROR(SEARCH(("DESATIVADA"),(I1))))</formula>
    </cfRule>
  </conditionalFormatting>
  <dataValidations>
    <dataValidation type="list" allowBlank="1" showErrorMessage="1" sqref="F1">
      <formula1>ESTACOES</formula1>
    </dataValidation>
    <dataValidation type="list" allowBlank="1" showErrorMessage="1" sqref="D106:D111">
      <formula1>'FichaCampoTESTE (2)'!TAB_FALHA</formula1>
    </dataValidation>
    <dataValidation type="list" allowBlank="1" showErrorMessage="1" sqref="F106:F111">
      <formula1>'FichaCampoTESTE (2)'!TAB_ITEM</formula1>
    </dataValidation>
  </dataValidations>
  <printOptions/>
  <pageMargins bottom="0.7875" footer="0.0" header="0.0" left="0.511805555555556" right="0.511805555555556" top="0.7875"/>
  <pageSetup fitToHeight="0"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11.38"/>
    <col customWidth="1" min="2" max="2" width="9.0"/>
    <col customWidth="1" min="3" max="3" width="10.38"/>
    <col customWidth="1" min="4" max="4" width="9.0"/>
    <col customWidth="1" min="5" max="8" width="10.13"/>
    <col customWidth="1" min="9" max="9" width="15.63"/>
    <col customWidth="1" min="10" max="10" width="14.63"/>
    <col customWidth="1" min="11" max="11" width="9.13"/>
    <col customWidth="1" min="12" max="12" width="13.63"/>
    <col customWidth="1" min="13" max="13" width="51.38"/>
    <col customWidth="1" min="14" max="14" width="18.25"/>
    <col customWidth="1" min="15" max="15" width="22.13"/>
    <col customWidth="1" min="16" max="23" width="9.13"/>
    <col customWidth="1" min="24" max="24" width="10.75"/>
    <col customWidth="1" min="25" max="26" width="9.13"/>
    <col customWidth="1" min="27" max="27" width="37.75"/>
  </cols>
  <sheetData>
    <row r="1" ht="17.25" customHeight="1">
      <c r="A1" s="541" t="s">
        <v>3679</v>
      </c>
      <c r="B1" s="45"/>
      <c r="C1" s="45"/>
      <c r="D1" s="45"/>
      <c r="E1" s="45" t="s">
        <v>3270</v>
      </c>
      <c r="F1" s="46" t="s">
        <v>295</v>
      </c>
      <c r="G1" s="47"/>
      <c r="H1" s="48"/>
      <c r="I1" s="49" t="str">
        <f>VLOOKUP(F1,'Cadastro Estacoes'!A1:AB152,9,0)</f>
        <v>OPERACIONAL</v>
      </c>
      <c r="J1" s="50" t="str">
        <f>VLOOKUP(F1,'Cadastro Estacoes'!A1:AB152,10,0)</f>
        <v>Maregrafo Pier</v>
      </c>
      <c r="K1" s="51"/>
      <c r="L1" s="51"/>
      <c r="M1" s="51"/>
      <c r="N1" s="51"/>
      <c r="O1" s="51"/>
      <c r="P1" s="51"/>
      <c r="Q1" s="51"/>
      <c r="R1" s="51"/>
      <c r="S1" s="51"/>
      <c r="T1" s="51"/>
      <c r="U1" s="51"/>
      <c r="V1" s="51"/>
      <c r="W1" s="52" t="str">
        <f t="array" ref="W1">IFERROR(INDEX(Pendencias!$A$2:$O$4333,SMALL(IF(Pendencias!$B$2:$B$4333=$F$1,ROW(Pendencias!$B$2:$B$4333)-1),ROW(A1)),1),"")</f>
        <v/>
      </c>
      <c r="X1" s="52" t="str">
        <f t="array" ref="X1">IFERROR(INDEX(Pendencias!$A$2:$O$4333,SMALL(IF(Pendencias!$B$2:$B$4333=$F$1,ROW(Pendencias!$B$2:$B$4333)-1),ROW(A1)),3),"")</f>
        <v/>
      </c>
      <c r="Y1" s="53" t="str">
        <f t="array" ref="Y1">IFERROR(INDEX(Pendencias!$A$2:$O$4333,SMALL(IF(Pendencias!$B$2:$B$4333=$F$1,ROW(Pendencias!$B$2:$B$4333)-1),ROW(A1)),4),"")</f>
        <v/>
      </c>
      <c r="Z1" s="54" t="str">
        <f t="array" ref="Z1">IFERROR(INDEX(Pendencias!$A$2:$O$4333,SMALL(IF(Pendencias!$B$2:$B$4333=$F$1,ROW(Pendencias!$B$2:$B$4333)-1),ROW(A1)),7),"")</f>
        <v/>
      </c>
      <c r="AA1" s="51" t="str">
        <f t="array" ref="AA1">IF(IFERROR(INDEX(Pendencias!$A$2:$O$4333,SMALL(IF(Pendencias!$B$2:$B$4333=$F$1,ROW(Pendencias!$B$2:$B$4333)-1),ROW(A1)),9),"")=0,"",IFERROR(INDEX(Pendencias!$A$2:$O$4333,SMALL(IF(Pendencias!$B$2:$B$4333=$F$1,ROW(Pendencias!$B$2:$B$4333)-1),ROW(A1)),9),""))</f>
        <v/>
      </c>
    </row>
    <row r="2">
      <c r="A2" s="55" t="s">
        <v>3271</v>
      </c>
      <c r="B2" s="56"/>
      <c r="C2" s="57"/>
      <c r="D2" s="58" t="s">
        <v>3272</v>
      </c>
      <c r="E2" s="59"/>
      <c r="F2" s="60"/>
      <c r="G2" s="57"/>
      <c r="H2" s="61" t="s">
        <v>3273</v>
      </c>
      <c r="I2" s="56"/>
      <c r="J2" s="57"/>
      <c r="K2" s="51"/>
      <c r="L2" s="62"/>
      <c r="M2" s="62"/>
      <c r="N2" s="62"/>
      <c r="O2" s="51"/>
      <c r="P2" s="51"/>
      <c r="Q2" s="51"/>
      <c r="R2" s="51"/>
      <c r="S2" s="51"/>
      <c r="T2" s="51"/>
      <c r="U2" s="51"/>
      <c r="V2" s="51"/>
      <c r="W2" s="52" t="str">
        <f t="array" ref="W2">IFERROR(INDEX(Pendencias!$A$2:$O$4333,SMALL(IF(Pendencias!$B$2:$B$4333=$F$1,ROW(Pendencias!$B$2:$B$4333)-1),ROW(A2)),1),"")</f>
        <v/>
      </c>
      <c r="X2" s="52" t="str">
        <f t="array" ref="X2">IFERROR(INDEX(Pendencias!$A$2:$O$4333,SMALL(IF(Pendencias!$B$2:$B$4333=$F$1,ROW(Pendencias!$B$2:$B$4333)-1),ROW(A2)),3),"")</f>
        <v/>
      </c>
      <c r="Y2" s="53" t="str">
        <f t="array" ref="Y2">IFERROR(INDEX(Pendencias!$A$2:$O$4333,SMALL(IF(Pendencias!$B$2:$B$4333=$F$1,ROW(Pendencias!$B$2:$B$4333)-1),ROW(A2)),4),"")</f>
        <v/>
      </c>
      <c r="Z2" s="54" t="str">
        <f t="array" ref="Z2">IFERROR(INDEX(Pendencias!$A$2:$O$4333,SMALL(IF(Pendencias!$B$2:$B$4333=$F$1,ROW(Pendencias!$B$2:$B$4333)-1),ROW(A2)),7),"")</f>
        <v/>
      </c>
      <c r="AA2" s="51" t="str">
        <f t="array" ref="AA2">IF(IFERROR(INDEX(Pendencias!$A$2:$O$4333,SMALL(IF(Pendencias!$B$2:$B$4333=$F$1,ROW(Pendencias!$B$2:$B$4333)-1),ROW(A2)),9),"")=0,"",IFERROR(INDEX(Pendencias!$A$2:$O$4333,SMALL(IF(Pendencias!$B$2:$B$4333=$F$1,ROW(Pendencias!$B$2:$B$4333)-1),ROW(A2)),9),""))</f>
        <v/>
      </c>
    </row>
    <row r="3" ht="6.75" customHeight="1">
      <c r="A3" s="63"/>
      <c r="B3" s="64"/>
      <c r="C3" s="64"/>
      <c r="D3" s="65"/>
      <c r="E3" s="65"/>
      <c r="F3" s="66"/>
      <c r="G3" s="67"/>
      <c r="H3" s="65"/>
      <c r="I3" s="67"/>
      <c r="J3" s="68"/>
      <c r="K3" s="51"/>
      <c r="L3" s="62"/>
      <c r="M3" s="62"/>
      <c r="N3" s="62"/>
      <c r="O3" s="51"/>
      <c r="P3" s="51"/>
      <c r="Q3" s="51"/>
      <c r="R3" s="51"/>
      <c r="S3" s="51"/>
      <c r="T3" s="51"/>
      <c r="U3" s="51"/>
      <c r="V3" s="51"/>
      <c r="W3" s="52" t="str">
        <f t="array" ref="W3">IFERROR(INDEX(Pendencias!$A$2:$O$4333,SMALL(IF(Pendencias!$B$2:$B$4333=$F$1,ROW(Pendencias!$B$2:$B$4333)-1),ROW(A3)),1),"")</f>
        <v/>
      </c>
      <c r="X3" s="52" t="str">
        <f t="array" ref="X3">IFERROR(INDEX(Pendencias!$A$2:$O$4333,SMALL(IF(Pendencias!$B$2:$B$4333=$F$1,ROW(Pendencias!$B$2:$B$4333)-1),ROW(A3)),3),"")</f>
        <v/>
      </c>
      <c r="Y3" s="53" t="str">
        <f t="array" ref="Y3">IFERROR(INDEX(Pendencias!$A$2:$O$4333,SMALL(IF(Pendencias!$B$2:$B$4333=$F$1,ROW(Pendencias!$B$2:$B$4333)-1),ROW(A3)),4),"")</f>
        <v/>
      </c>
      <c r="Z3" s="54" t="str">
        <f t="array" ref="Z3">IFERROR(INDEX(Pendencias!$A$2:$O$4333,SMALL(IF(Pendencias!$B$2:$B$4333=$F$1,ROW(Pendencias!$B$2:$B$4333)-1),ROW(A3)),7),"")</f>
        <v/>
      </c>
      <c r="AA3" s="51" t="str">
        <f t="array" ref="AA3">IF(IFERROR(INDEX(Pendencias!$A$2:$O$4333,SMALL(IF(Pendencias!$B$2:$B$4333=$F$1,ROW(Pendencias!$B$2:$B$4333)-1),ROW(A3)),9),"")=0,"",IFERROR(INDEX(Pendencias!$A$2:$O$4333,SMALL(IF(Pendencias!$B$2:$B$4333=$F$1,ROW(Pendencias!$B$2:$B$4333)-1),ROW(A3)),9),""))</f>
        <v/>
      </c>
    </row>
    <row r="4">
      <c r="A4" s="69" t="s">
        <v>3274</v>
      </c>
      <c r="B4" s="70" t="s">
        <v>3275</v>
      </c>
      <c r="C4" s="71"/>
      <c r="D4" s="71"/>
      <c r="E4" s="71"/>
      <c r="F4" s="71"/>
      <c r="G4" s="71"/>
      <c r="H4" s="71"/>
      <c r="I4" s="72"/>
      <c r="J4" s="73" t="s">
        <v>3276</v>
      </c>
      <c r="K4" s="51"/>
      <c r="L4" s="62"/>
      <c r="M4" s="62"/>
      <c r="N4" s="62"/>
      <c r="O4" s="51"/>
      <c r="P4" s="51"/>
      <c r="Q4" s="51"/>
      <c r="R4" s="51"/>
      <c r="S4" s="51"/>
      <c r="T4" s="51"/>
      <c r="U4" s="51"/>
      <c r="V4" s="51"/>
      <c r="W4" s="52" t="str">
        <f t="array" ref="W4">IFERROR(INDEX(Pendencias!$A$2:$O$4333,SMALL(IF(Pendencias!$B$2:$B$4333=$F$1,ROW(Pendencias!$B$2:$B$4333)-1),ROW(A4)),1),"")</f>
        <v/>
      </c>
      <c r="X4" s="52" t="str">
        <f t="array" ref="X4">IFERROR(INDEX(Pendencias!$A$2:$O$4333,SMALL(IF(Pendencias!$B$2:$B$4333=$F$1,ROW(Pendencias!$B$2:$B$4333)-1),ROW(A4)),3),"")</f>
        <v/>
      </c>
      <c r="Y4" s="53" t="str">
        <f t="array" ref="Y4">IFERROR(INDEX(Pendencias!$A$2:$O$4333,SMALL(IF(Pendencias!$B$2:$B$4333=$F$1,ROW(Pendencias!$B$2:$B$4333)-1),ROW(A4)),4),"")</f>
        <v/>
      </c>
      <c r="Z4" s="54" t="str">
        <f t="array" ref="Z4">IFERROR(INDEX(Pendencias!$A$2:$O$4333,SMALL(IF(Pendencias!$B$2:$B$4333=$F$1,ROW(Pendencias!$B$2:$B$4333)-1),ROW(A4)),7),"")</f>
        <v/>
      </c>
      <c r="AA4" s="51" t="str">
        <f t="array" ref="AA4">IF(IFERROR(INDEX(Pendencias!$A$2:$O$4333,SMALL(IF(Pendencias!$B$2:$B$4333=$F$1,ROW(Pendencias!$B$2:$B$4333)-1),ROW(A4)),9),"")=0,"",IFERROR(INDEX(Pendencias!$A$2:$O$4333,SMALL(IF(Pendencias!$B$2:$B$4333=$F$1,ROW(Pendencias!$B$2:$B$4333)-1),ROW(A4)),9),""))</f>
        <v/>
      </c>
    </row>
    <row r="5" ht="22.5" customHeight="1">
      <c r="A5" s="74" t="str">
        <f t="array" ref="A5">IFERROR(INDEX($W$1:$Z$101,SMALL(IF($Z$1:$Z$101="A fazer",ROW($Z$1:$Z$101)),ROW(A1)),1),"")</f>
        <v/>
      </c>
      <c r="B5" s="75" t="str">
        <f t="array" ref="B5">IFERROR(INDEX($W$1:$Z$101,SMALL(IF($Z$1:$Z$101="A fazer",ROW($Z$1:$Z$101)),ROW(A1)),2),"")</f>
        <v/>
      </c>
      <c r="C5" s="71"/>
      <c r="D5" s="71"/>
      <c r="E5" s="71"/>
      <c r="F5" s="71"/>
      <c r="G5" s="71"/>
      <c r="H5" s="71"/>
      <c r="I5" s="72"/>
      <c r="J5" s="76" t="str">
        <f t="array" ref="J5">IFERROR(INDEX($W$1:$Z$101,SMALL(IF($Z$1:$Z$101="A fazer",ROW($Z$1:$Z$101)),ROW(A1)),3),"")</f>
        <v/>
      </c>
      <c r="K5" s="51"/>
      <c r="L5" s="51"/>
      <c r="M5" s="51"/>
      <c r="N5" s="51"/>
      <c r="O5" s="51"/>
      <c r="P5" s="51"/>
      <c r="Q5" s="51"/>
      <c r="R5" s="51"/>
      <c r="S5" s="51"/>
      <c r="T5" s="51"/>
      <c r="U5" s="51"/>
      <c r="V5" s="51"/>
      <c r="W5" s="52" t="str">
        <f t="array" ref="W5">IFERROR(INDEX(Pendencias!$A$2:$O$4333,SMALL(IF(Pendencias!$B$2:$B$4333=$F$1,ROW(Pendencias!$B$2:$B$4333)-1),ROW(A5)),1),"")</f>
        <v/>
      </c>
      <c r="X5" s="52" t="str">
        <f t="array" ref="X5">IFERROR(INDEX(Pendencias!$A$2:$O$4333,SMALL(IF(Pendencias!$B$2:$B$4333=$F$1,ROW(Pendencias!$B$2:$B$4333)-1),ROW(A5)),3),"")</f>
        <v/>
      </c>
      <c r="Y5" s="53" t="str">
        <f t="array" ref="Y5">IFERROR(INDEX(Pendencias!$A$2:$O$4333,SMALL(IF(Pendencias!$B$2:$B$4333=$F$1,ROW(Pendencias!$B$2:$B$4333)-1),ROW(A5)),4),"")</f>
        <v/>
      </c>
      <c r="Z5" s="54" t="str">
        <f t="array" ref="Z5">IFERROR(INDEX(Pendencias!$A$2:$O$4333,SMALL(IF(Pendencias!$B$2:$B$4333=$F$1,ROW(Pendencias!$B$2:$B$4333)-1),ROW(A5)),7),"")</f>
        <v/>
      </c>
      <c r="AA5" s="51" t="str">
        <f t="array" ref="AA5">IF(IFERROR(INDEX(Pendencias!$A$2:$O$4333,SMALL(IF(Pendencias!$B$2:$B$4333=$F$1,ROW(Pendencias!$B$2:$B$4333)-1),ROW(A5)),9),"")=0,"",IFERROR(INDEX(Pendencias!$A$2:$O$4333,SMALL(IF(Pendencias!$B$2:$B$4333=$F$1,ROW(Pendencias!$B$2:$B$4333)-1),ROW(A5)),9),""))</f>
        <v/>
      </c>
    </row>
    <row r="6" ht="22.5" customHeight="1">
      <c r="A6" s="77" t="str">
        <f t="array" ref="A6">IFERROR(INDEX($W$1:$Z$101,SMALL(IF($Z$1:$Z$101="A fazer",ROW($Z$1:$Z$101)),ROW(A2)),1),"")</f>
        <v/>
      </c>
      <c r="B6" s="78" t="str">
        <f t="array" ref="B6">IFERROR(INDEX($W$1:$Z$101,SMALL(IF($Z$1:$Z$101="A fazer",ROW($Z$1:$Z$101)),ROW(A2)),2),"")</f>
        <v/>
      </c>
      <c r="C6" s="79"/>
      <c r="D6" s="79"/>
      <c r="E6" s="79"/>
      <c r="F6" s="79"/>
      <c r="G6" s="79"/>
      <c r="H6" s="79"/>
      <c r="I6" s="80"/>
      <c r="J6" s="81" t="str">
        <f t="array" ref="J6">IFERROR(INDEX($W$1:$Z$101,SMALL(IF($Z$1:$Z$101="A fazer",ROW($Z$1:$Z$101)),ROW(A2)),3),"")</f>
        <v/>
      </c>
      <c r="K6" s="51"/>
      <c r="L6" s="51"/>
      <c r="M6" s="51"/>
      <c r="N6" s="51"/>
      <c r="O6" s="51"/>
      <c r="P6" s="51"/>
      <c r="Q6" s="51"/>
      <c r="R6" s="51"/>
      <c r="S6" s="51"/>
      <c r="T6" s="51"/>
      <c r="U6" s="51"/>
      <c r="V6" s="51"/>
      <c r="W6" s="52" t="str">
        <f t="array" ref="W6">IFERROR(INDEX(Pendencias!$A$2:$O$4333,SMALL(IF(Pendencias!$B$2:$B$4333=$F$1,ROW(Pendencias!$B$2:$B$4333)-1),ROW(A6)),1),"")</f>
        <v/>
      </c>
      <c r="X6" s="52" t="str">
        <f t="array" ref="X6">IFERROR(INDEX(Pendencias!$A$2:$O$4333,SMALL(IF(Pendencias!$B$2:$B$4333=$F$1,ROW(Pendencias!$B$2:$B$4333)-1),ROW(A6)),3),"")</f>
        <v/>
      </c>
      <c r="Y6" s="53" t="str">
        <f t="array" ref="Y6">IFERROR(INDEX(Pendencias!$A$2:$O$4333,SMALL(IF(Pendencias!$B$2:$B$4333=$F$1,ROW(Pendencias!$B$2:$B$4333)-1),ROW(A6)),4),"")</f>
        <v/>
      </c>
      <c r="Z6" s="54" t="str">
        <f t="array" ref="Z6">IFERROR(INDEX(Pendencias!$A$2:$O$4333,SMALL(IF(Pendencias!$B$2:$B$4333=$F$1,ROW(Pendencias!$B$2:$B$4333)-1),ROW(A6)),7),"")</f>
        <v/>
      </c>
      <c r="AA6" s="51" t="str">
        <f t="array" ref="AA6">IF(IFERROR(INDEX(Pendencias!$A$2:$O$4333,SMALL(IF(Pendencias!$B$2:$B$4333=$F$1,ROW(Pendencias!$B$2:$B$4333)-1),ROW(A6)),9),"")=0,"",IFERROR(INDEX(Pendencias!$A$2:$O$4333,SMALL(IF(Pendencias!$B$2:$B$4333=$F$1,ROW(Pendencias!$B$2:$B$4333)-1),ROW(A6)),9),""))</f>
        <v/>
      </c>
    </row>
    <row r="7" ht="22.5" customHeight="1">
      <c r="A7" s="77" t="str">
        <f t="array" ref="A7">IFERROR(INDEX($W$1:$Z$101,SMALL(IF($Z$1:$Z$101="A fazer",ROW($Z$1:$Z$101)),ROW(A3)),1),"")</f>
        <v/>
      </c>
      <c r="B7" s="78" t="str">
        <f t="array" ref="B7">IFERROR(INDEX($W$1:$Z$101,SMALL(IF($Z$1:$Z$101="A fazer",ROW($Z$1:$Z$101)),ROW(A3)),2),"")</f>
        <v/>
      </c>
      <c r="C7" s="79"/>
      <c r="D7" s="79"/>
      <c r="E7" s="79"/>
      <c r="F7" s="79"/>
      <c r="G7" s="79"/>
      <c r="H7" s="79"/>
      <c r="I7" s="80"/>
      <c r="J7" s="81" t="str">
        <f t="array" ref="J7">IFERROR(INDEX($W$1:$Z$101,SMALL(IF($Z$1:$Z$101="A fazer",ROW($Z$1:$Z$101)),ROW(A3)),3),"")</f>
        <v/>
      </c>
      <c r="K7" s="51"/>
      <c r="L7" s="51"/>
      <c r="M7" s="51"/>
      <c r="N7" s="51"/>
      <c r="O7" s="51"/>
      <c r="P7" s="51"/>
      <c r="Q7" s="51"/>
      <c r="R7" s="51"/>
      <c r="S7" s="51"/>
      <c r="T7" s="51"/>
      <c r="U7" s="51"/>
      <c r="V7" s="51"/>
      <c r="W7" s="52" t="str">
        <f t="array" ref="W7">IFERROR(INDEX(Pendencias!$A$2:$O$4333,SMALL(IF(Pendencias!$B$2:$B$4333=$F$1,ROW(Pendencias!$B$2:$B$4333)-1),ROW(A7)),1),"")</f>
        <v/>
      </c>
      <c r="X7" s="52" t="str">
        <f t="array" ref="X7">IFERROR(INDEX(Pendencias!$A$2:$O$4333,SMALL(IF(Pendencias!$B$2:$B$4333=$F$1,ROW(Pendencias!$B$2:$B$4333)-1),ROW(A7)),3),"")</f>
        <v/>
      </c>
      <c r="Y7" s="53" t="str">
        <f t="array" ref="Y7">IFERROR(INDEX(Pendencias!$A$2:$O$4333,SMALL(IF(Pendencias!$B$2:$B$4333=$F$1,ROW(Pendencias!$B$2:$B$4333)-1),ROW(A7)),4),"")</f>
        <v/>
      </c>
      <c r="Z7" s="54" t="str">
        <f t="array" ref="Z7">IFERROR(INDEX(Pendencias!$A$2:$O$4333,SMALL(IF(Pendencias!$B$2:$B$4333=$F$1,ROW(Pendencias!$B$2:$B$4333)-1),ROW(A7)),7),"")</f>
        <v/>
      </c>
      <c r="AA7" s="51" t="str">
        <f t="array" ref="AA7">IF(IFERROR(INDEX(Pendencias!$A$2:$O$4333,SMALL(IF(Pendencias!$B$2:$B$4333=$F$1,ROW(Pendencias!$B$2:$B$4333)-1),ROW(A7)),9),"")=0,"",IFERROR(INDEX(Pendencias!$A$2:$O$4333,SMALL(IF(Pendencias!$B$2:$B$4333=$F$1,ROW(Pendencias!$B$2:$B$4333)-1),ROW(A7)),9),""))</f>
        <v/>
      </c>
    </row>
    <row r="8" ht="22.5" customHeight="1">
      <c r="A8" s="77" t="str">
        <f t="array" ref="A8">IFERROR(INDEX($W$1:$Z$101,SMALL(IF($Z$1:$Z$101="A fazer",ROW($Z$1:$Z$101)),ROW(A4)),1),"")</f>
        <v/>
      </c>
      <c r="B8" s="78" t="str">
        <f t="array" ref="B8">IFERROR(INDEX($W$1:$Z$101,SMALL(IF($Z$1:$Z$101="A fazer",ROW($Z$1:$Z$101)),ROW(A4)),2),"")</f>
        <v/>
      </c>
      <c r="C8" s="79"/>
      <c r="D8" s="79"/>
      <c r="E8" s="79"/>
      <c r="F8" s="79"/>
      <c r="G8" s="79"/>
      <c r="H8" s="79"/>
      <c r="I8" s="80"/>
      <c r="J8" s="81" t="str">
        <f t="array" ref="J8">IFERROR(INDEX($W$1:$Z$101,SMALL(IF($Z$1:$Z$101="A fazer",ROW($Z$1:$Z$101)),ROW(A4)),3),"")</f>
        <v/>
      </c>
      <c r="K8" s="51"/>
      <c r="L8" s="51"/>
      <c r="M8" s="51"/>
      <c r="N8" s="51"/>
      <c r="O8" s="51"/>
      <c r="P8" s="51"/>
      <c r="Q8" s="51"/>
      <c r="R8" s="51"/>
      <c r="S8" s="51"/>
      <c r="T8" s="51"/>
      <c r="U8" s="51"/>
      <c r="V8" s="51"/>
      <c r="W8" s="52" t="str">
        <f t="array" ref="W8">IFERROR(INDEX(Pendencias!$A$2:$O$4333,SMALL(IF(Pendencias!$B$2:$B$4333=$F$1,ROW(Pendencias!$B$2:$B$4333)-1),ROW(A8)),1),"")</f>
        <v/>
      </c>
      <c r="X8" s="52" t="str">
        <f t="array" ref="X8">IFERROR(INDEX(Pendencias!$A$2:$O$4333,SMALL(IF(Pendencias!$B$2:$B$4333=$F$1,ROW(Pendencias!$B$2:$B$4333)-1),ROW(A8)),3),"")</f>
        <v/>
      </c>
      <c r="Y8" s="53" t="str">
        <f t="array" ref="Y8">IFERROR(INDEX(Pendencias!$A$2:$O$4333,SMALL(IF(Pendencias!$B$2:$B$4333=$F$1,ROW(Pendencias!$B$2:$B$4333)-1),ROW(A8)),4),"")</f>
        <v/>
      </c>
      <c r="Z8" s="54" t="str">
        <f t="array" ref="Z8">IFERROR(INDEX(Pendencias!$A$2:$O$4333,SMALL(IF(Pendencias!$B$2:$B$4333=$F$1,ROW(Pendencias!$B$2:$B$4333)-1),ROW(A8)),7),"")</f>
        <v/>
      </c>
      <c r="AA8" s="51" t="str">
        <f t="array" ref="AA8">IF(IFERROR(INDEX(Pendencias!$A$2:$O$4333,SMALL(IF(Pendencias!$B$2:$B$4333=$F$1,ROW(Pendencias!$B$2:$B$4333)-1),ROW(A8)),9),"")=0,"",IFERROR(INDEX(Pendencias!$A$2:$O$4333,SMALL(IF(Pendencias!$B$2:$B$4333=$F$1,ROW(Pendencias!$B$2:$B$4333)-1),ROW(A8)),9),""))</f>
        <v/>
      </c>
    </row>
    <row r="9" ht="22.5" customHeight="1">
      <c r="A9" s="77" t="str">
        <f t="array" ref="A9">IFERROR(INDEX($W$1:$Z$101,SMALL(IF($Z$1:$Z$101="A fazer",ROW($Z$1:$Z$101)),ROW(A5)),1),"")</f>
        <v/>
      </c>
      <c r="B9" s="78" t="str">
        <f t="array" ref="B9">IFERROR(INDEX($W$1:$Z$101,SMALL(IF($Z$1:$Z$101="A fazer",ROW($Z$1:$Z$101)),ROW(A5)),2),"")</f>
        <v/>
      </c>
      <c r="C9" s="79"/>
      <c r="D9" s="79"/>
      <c r="E9" s="79"/>
      <c r="F9" s="79"/>
      <c r="G9" s="79"/>
      <c r="H9" s="79"/>
      <c r="I9" s="80"/>
      <c r="J9" s="81" t="str">
        <f t="array" ref="J9">IFERROR(INDEX($W$1:$Z$101,SMALL(IF($Z$1:$Z$101="A fazer",ROW($Z$1:$Z$101)),ROW(A5)),3),"")</f>
        <v/>
      </c>
      <c r="K9" s="51"/>
      <c r="L9" s="51"/>
      <c r="M9" s="51"/>
      <c r="N9" s="51"/>
      <c r="O9" s="51"/>
      <c r="P9" s="51"/>
      <c r="Q9" s="51"/>
      <c r="R9" s="51"/>
      <c r="S9" s="51"/>
      <c r="T9" s="51"/>
      <c r="U9" s="51"/>
      <c r="V9" s="51"/>
      <c r="W9" s="52" t="str">
        <f t="array" ref="W9">IFERROR(INDEX(Pendencias!$A$2:$O$4333,SMALL(IF(Pendencias!$B$2:$B$4333=$F$1,ROW(Pendencias!$B$2:$B$4333)-1),ROW(A9)),1),"")</f>
        <v/>
      </c>
      <c r="X9" s="52" t="str">
        <f t="array" ref="X9">IFERROR(INDEX(Pendencias!$A$2:$O$4333,SMALL(IF(Pendencias!$B$2:$B$4333=$F$1,ROW(Pendencias!$B$2:$B$4333)-1),ROW(A9)),3),"")</f>
        <v/>
      </c>
      <c r="Y9" s="53" t="str">
        <f t="array" ref="Y9">IFERROR(INDEX(Pendencias!$A$2:$O$4333,SMALL(IF(Pendencias!$B$2:$B$4333=$F$1,ROW(Pendencias!$B$2:$B$4333)-1),ROW(A9)),4),"")</f>
        <v/>
      </c>
      <c r="Z9" s="54" t="str">
        <f t="array" ref="Z9">IFERROR(INDEX(Pendencias!$A$2:$O$4333,SMALL(IF(Pendencias!$B$2:$B$4333=$F$1,ROW(Pendencias!$B$2:$B$4333)-1),ROW(A9)),7),"")</f>
        <v/>
      </c>
      <c r="AA9" s="51" t="str">
        <f t="array" ref="AA9">IF(IFERROR(INDEX(Pendencias!$A$2:$O$4333,SMALL(IF(Pendencias!$B$2:$B$4333=$F$1,ROW(Pendencias!$B$2:$B$4333)-1),ROW(A9)),9),"")=0,"",IFERROR(INDEX(Pendencias!$A$2:$O$4333,SMALL(IF(Pendencias!$B$2:$B$4333=$F$1,ROW(Pendencias!$B$2:$B$4333)-1),ROW(A9)),9),""))</f>
        <v/>
      </c>
    </row>
    <row r="10" ht="22.5" customHeight="1">
      <c r="A10" s="77" t="str">
        <f t="array" ref="A10">IFERROR(INDEX($W$1:$Z$101,SMALL(IF($Z$1:$Z$101="A fazer",ROW($Z$1:$Z$101)),ROW(A6)),1),"")</f>
        <v/>
      </c>
      <c r="B10" s="78" t="str">
        <f t="array" ref="B10">IFERROR(INDEX($W$1:$Z$101,SMALL(IF($Z$1:$Z$101="A fazer",ROW($Z$1:$Z$101)),ROW(A6)),2),"")</f>
        <v/>
      </c>
      <c r="C10" s="79"/>
      <c r="D10" s="79"/>
      <c r="E10" s="79"/>
      <c r="F10" s="79"/>
      <c r="G10" s="79"/>
      <c r="H10" s="79"/>
      <c r="I10" s="80"/>
      <c r="J10" s="81" t="str">
        <f t="array" ref="J10">IFERROR(INDEX($W$1:$Z$101,SMALL(IF($Z$1:$Z$101="A fazer",ROW($Z$1:$Z$101)),ROW(A6)),3),"")</f>
        <v/>
      </c>
      <c r="K10" s="51"/>
      <c r="L10" s="51"/>
      <c r="M10" s="51"/>
      <c r="N10" s="51"/>
      <c r="O10" s="51"/>
      <c r="P10" s="51"/>
      <c r="Q10" s="51"/>
      <c r="R10" s="51"/>
      <c r="S10" s="51"/>
      <c r="T10" s="51"/>
      <c r="U10" s="51"/>
      <c r="V10" s="51"/>
      <c r="W10" s="52" t="str">
        <f t="array" ref="W10">IFERROR(INDEX(Pendencias!$A$2:$O$4333,SMALL(IF(Pendencias!$B$2:$B$4333=$F$1,ROW(Pendencias!$B$2:$B$4333)-1),ROW(A10)),1),"")</f>
        <v/>
      </c>
      <c r="X10" s="52" t="str">
        <f t="array" ref="X10">IFERROR(INDEX(Pendencias!$A$2:$O$4333,SMALL(IF(Pendencias!$B$2:$B$4333=$F$1,ROW(Pendencias!$B$2:$B$4333)-1),ROW(A10)),3),"")</f>
        <v/>
      </c>
      <c r="Y10" s="53" t="str">
        <f t="array" ref="Y10">IFERROR(INDEX(Pendencias!$A$2:$O$4333,SMALL(IF(Pendencias!$B$2:$B$4333=$F$1,ROW(Pendencias!$B$2:$B$4333)-1),ROW(A10)),4),"")</f>
        <v/>
      </c>
      <c r="Z10" s="54" t="str">
        <f t="array" ref="Z10">IFERROR(INDEX(Pendencias!$A$2:$O$4333,SMALL(IF(Pendencias!$B$2:$B$4333=$F$1,ROW(Pendencias!$B$2:$B$4333)-1),ROW(A10)),7),"")</f>
        <v/>
      </c>
      <c r="AA10" s="51" t="str">
        <f t="array" ref="AA10">IF(IFERROR(INDEX(Pendencias!$A$2:$O$4333,SMALL(IF(Pendencias!$B$2:$B$4333=$F$1,ROW(Pendencias!$B$2:$B$4333)-1),ROW(A10)),9),"")=0,"",IFERROR(INDEX(Pendencias!$A$2:$O$4333,SMALL(IF(Pendencias!$B$2:$B$4333=$F$1,ROW(Pendencias!$B$2:$B$4333)-1),ROW(A10)),9),""))</f>
        <v/>
      </c>
    </row>
    <row r="11" ht="22.5" customHeight="1">
      <c r="A11" s="77" t="str">
        <f t="array" ref="A11">IFERROR(INDEX($W$1:$Z$101,SMALL(IF($Z$1:$Z$101="A fazer",ROW($Z$1:$Z$101)),ROW(A7)),1),"")</f>
        <v/>
      </c>
      <c r="B11" s="78" t="str">
        <f t="array" ref="B11">IFERROR(INDEX($W$1:$Z$101,SMALL(IF($Z$1:$Z$101="A fazer",ROW($Z$1:$Z$101)),ROW(A7)),2),"")</f>
        <v/>
      </c>
      <c r="C11" s="79"/>
      <c r="D11" s="79"/>
      <c r="E11" s="79"/>
      <c r="F11" s="79"/>
      <c r="G11" s="79"/>
      <c r="H11" s="79"/>
      <c r="I11" s="80"/>
      <c r="J11" s="81" t="str">
        <f t="array" ref="J11">IFERROR(INDEX($W$1:$Z$101,SMALL(IF($Z$1:$Z$101="A fazer",ROW($Z$1:$Z$101)),ROW(A7)),3),"")</f>
        <v/>
      </c>
      <c r="K11" s="51"/>
      <c r="L11" s="51"/>
      <c r="M11" s="51"/>
      <c r="N11" s="51"/>
      <c r="O11" s="51"/>
      <c r="P11" s="51"/>
      <c r="Q11" s="51"/>
      <c r="R11" s="51"/>
      <c r="S11" s="51"/>
      <c r="T11" s="51"/>
      <c r="U11" s="51"/>
      <c r="V11" s="51"/>
      <c r="W11" s="52" t="str">
        <f t="array" ref="W11">IFERROR(INDEX(Pendencias!$A$2:$O$4333,SMALL(IF(Pendencias!$B$2:$B$4333=$F$1,ROW(Pendencias!$B$2:$B$4333)-1),ROW(A11)),1),"")</f>
        <v/>
      </c>
      <c r="X11" s="52" t="str">
        <f t="array" ref="X11">IFERROR(INDEX(Pendencias!$A$2:$O$4333,SMALL(IF(Pendencias!$B$2:$B$4333=$F$1,ROW(Pendencias!$B$2:$B$4333)-1),ROW(A11)),3),"")</f>
        <v/>
      </c>
      <c r="Y11" s="53" t="str">
        <f t="array" ref="Y11">IFERROR(INDEX(Pendencias!$A$2:$O$4333,SMALL(IF(Pendencias!$B$2:$B$4333=$F$1,ROW(Pendencias!$B$2:$B$4333)-1),ROW(A11)),4),"")</f>
        <v/>
      </c>
      <c r="Z11" s="54" t="str">
        <f t="array" ref="Z11">IFERROR(INDEX(Pendencias!$A$2:$O$4333,SMALL(IF(Pendencias!$B$2:$B$4333=$F$1,ROW(Pendencias!$B$2:$B$4333)-1),ROW(A11)),7),"")</f>
        <v/>
      </c>
      <c r="AA11" s="51" t="str">
        <f t="array" ref="AA11">IF(IFERROR(INDEX(Pendencias!$A$2:$O$4333,SMALL(IF(Pendencias!$B$2:$B$4333=$F$1,ROW(Pendencias!$B$2:$B$4333)-1),ROW(A11)),9),"")=0,"",IFERROR(INDEX(Pendencias!$A$2:$O$4333,SMALL(IF(Pendencias!$B$2:$B$4333=$F$1,ROW(Pendencias!$B$2:$B$4333)-1),ROW(A11)),9),""))</f>
        <v/>
      </c>
    </row>
    <row r="12" ht="22.5" customHeight="1">
      <c r="A12" s="77" t="str">
        <f t="array" ref="A12">IFERROR(INDEX($W$1:$Z$101,SMALL(IF($Z$1:$Z$101="A fazer",ROW($Z$1:$Z$101)),ROW(A8)),1),"")</f>
        <v/>
      </c>
      <c r="B12" s="78" t="str">
        <f t="array" ref="B12">IFERROR(INDEX($W$1:$Z$101,SMALL(IF($Z$1:$Z$101="A fazer",ROW($Z$1:$Z$101)),ROW(A8)),2),"")</f>
        <v/>
      </c>
      <c r="C12" s="79"/>
      <c r="D12" s="79"/>
      <c r="E12" s="79"/>
      <c r="F12" s="79"/>
      <c r="G12" s="79"/>
      <c r="H12" s="79"/>
      <c r="I12" s="80"/>
      <c r="J12" s="81" t="str">
        <f t="array" ref="J12">IFERROR(INDEX($W$1:$Z$101,SMALL(IF($Z$1:$Z$101="A fazer",ROW($Z$1:$Z$101)),ROW(A8)),3),"")</f>
        <v/>
      </c>
      <c r="K12" s="51"/>
      <c r="L12" s="51"/>
      <c r="M12" s="51"/>
      <c r="N12" s="51"/>
      <c r="O12" s="51"/>
      <c r="P12" s="51"/>
      <c r="Q12" s="51"/>
      <c r="R12" s="51"/>
      <c r="S12" s="51"/>
      <c r="T12" s="51"/>
      <c r="U12" s="51"/>
      <c r="V12" s="51"/>
      <c r="W12" s="52" t="str">
        <f t="array" ref="W12">IFERROR(INDEX(Pendencias!$A$2:$O$4333,SMALL(IF(Pendencias!$B$2:$B$4333=$F$1,ROW(Pendencias!$B$2:$B$4333)-1),ROW(A12)),1),"")</f>
        <v/>
      </c>
      <c r="X12" s="52" t="str">
        <f t="array" ref="X12">IFERROR(INDEX(Pendencias!$A$2:$O$4333,SMALL(IF(Pendencias!$B$2:$B$4333=$F$1,ROW(Pendencias!$B$2:$B$4333)-1),ROW(A12)),3),"")</f>
        <v/>
      </c>
      <c r="Y12" s="53" t="str">
        <f t="array" ref="Y12">IFERROR(INDEX(Pendencias!$A$2:$O$4333,SMALL(IF(Pendencias!$B$2:$B$4333=$F$1,ROW(Pendencias!$B$2:$B$4333)-1),ROW(A12)),4),"")</f>
        <v/>
      </c>
      <c r="Z12" s="54" t="str">
        <f t="array" ref="Z12">IFERROR(INDEX(Pendencias!$A$2:$O$4333,SMALL(IF(Pendencias!$B$2:$B$4333=$F$1,ROW(Pendencias!$B$2:$B$4333)-1),ROW(A12)),7),"")</f>
        <v/>
      </c>
      <c r="AA12" s="51" t="str">
        <f t="array" ref="AA12">IF(IFERROR(INDEX(Pendencias!$A$2:$O$4333,SMALL(IF(Pendencias!$B$2:$B$4333=$F$1,ROW(Pendencias!$B$2:$B$4333)-1),ROW(A12)),9),"")=0,"",IFERROR(INDEX(Pendencias!$A$2:$O$4333,SMALL(IF(Pendencias!$B$2:$B$4333=$F$1,ROW(Pendencias!$B$2:$B$4333)-1),ROW(A12)),9),""))</f>
        <v/>
      </c>
    </row>
    <row r="13" ht="22.5" customHeight="1">
      <c r="A13" s="77" t="str">
        <f t="array" ref="A13">IFERROR(INDEX($W$1:$Z$101,SMALL(IF($Z$1:$Z$101="A fazer",ROW($Z$1:$Z$101)),ROW(A9)),1),"")</f>
        <v/>
      </c>
      <c r="B13" s="78" t="str">
        <f t="array" ref="B13">IFERROR(INDEX($W$1:$Z$101,SMALL(IF($Z$1:$Z$101="A fazer",ROW($Z$1:$Z$101)),ROW(A9)),2),"")</f>
        <v/>
      </c>
      <c r="C13" s="79"/>
      <c r="D13" s="79"/>
      <c r="E13" s="79"/>
      <c r="F13" s="79"/>
      <c r="G13" s="79"/>
      <c r="H13" s="79"/>
      <c r="I13" s="80"/>
      <c r="J13" s="81" t="str">
        <f t="array" ref="J13">IFERROR(INDEX($W$1:$Z$101,SMALL(IF($Z$1:$Z$101="A fazer",ROW($Z$1:$Z$101)),ROW(A9)),3),"")</f>
        <v/>
      </c>
      <c r="K13" s="51"/>
      <c r="L13" s="51"/>
      <c r="M13" s="51"/>
      <c r="N13" s="51"/>
      <c r="O13" s="51"/>
      <c r="P13" s="51"/>
      <c r="Q13" s="51"/>
      <c r="R13" s="51"/>
      <c r="S13" s="51"/>
      <c r="T13" s="51"/>
      <c r="U13" s="51"/>
      <c r="V13" s="51"/>
      <c r="W13" s="52" t="str">
        <f t="array" ref="W13">IFERROR(INDEX(Pendencias!$A$2:$O$4333,SMALL(IF(Pendencias!$B$2:$B$4333=$F$1,ROW(Pendencias!$B$2:$B$4333)-1),ROW(A13)),1),"")</f>
        <v/>
      </c>
      <c r="X13" s="52" t="str">
        <f t="array" ref="X13">IFERROR(INDEX(Pendencias!$A$2:$O$4333,SMALL(IF(Pendencias!$B$2:$B$4333=$F$1,ROW(Pendencias!$B$2:$B$4333)-1),ROW(A13)),3),"")</f>
        <v/>
      </c>
      <c r="Y13" s="53" t="str">
        <f t="array" ref="Y13">IFERROR(INDEX(Pendencias!$A$2:$O$4333,SMALL(IF(Pendencias!$B$2:$B$4333=$F$1,ROW(Pendencias!$B$2:$B$4333)-1),ROW(A13)),4),"")</f>
        <v/>
      </c>
      <c r="Z13" s="54" t="str">
        <f t="array" ref="Z13">IFERROR(INDEX(Pendencias!$A$2:$O$4333,SMALL(IF(Pendencias!$B$2:$B$4333=$F$1,ROW(Pendencias!$B$2:$B$4333)-1),ROW(A13)),7),"")</f>
        <v/>
      </c>
      <c r="AA13" s="51" t="str">
        <f t="array" ref="AA13">IF(IFERROR(INDEX(Pendencias!$A$2:$O$4333,SMALL(IF(Pendencias!$B$2:$B$4333=$F$1,ROW(Pendencias!$B$2:$B$4333)-1),ROW(A13)),9),"")=0,"",IFERROR(INDEX(Pendencias!$A$2:$O$4333,SMALL(IF(Pendencias!$B$2:$B$4333=$F$1,ROW(Pendencias!$B$2:$B$4333)-1),ROW(A13)),9),""))</f>
        <v/>
      </c>
    </row>
    <row r="14" ht="22.5" customHeight="1">
      <c r="A14" s="77" t="str">
        <f t="array" ref="A14">IFERROR(INDEX($W$1:$Z$101,SMALL(IF($Z$1:$Z$101="A fazer",ROW($Z$1:$Z$101)),ROW(A10)),1),"")</f>
        <v/>
      </c>
      <c r="B14" s="78" t="str">
        <f t="array" ref="B14">IFERROR(INDEX($W$1:$Z$101,SMALL(IF($Z$1:$Z$101="A fazer",ROW($Z$1:$Z$101)),ROW(A10)),2),"")</f>
        <v/>
      </c>
      <c r="C14" s="79"/>
      <c r="D14" s="79"/>
      <c r="E14" s="79"/>
      <c r="F14" s="79"/>
      <c r="G14" s="79"/>
      <c r="H14" s="79"/>
      <c r="I14" s="80"/>
      <c r="J14" s="81" t="str">
        <f t="array" ref="J14">IFERROR(INDEX($W$1:$Z$101,SMALL(IF($Z$1:$Z$101="A fazer",ROW($Z$1:$Z$101)),ROW(A10)),3),"")</f>
        <v/>
      </c>
      <c r="K14" s="51"/>
      <c r="L14" s="51"/>
      <c r="M14" s="51"/>
      <c r="N14" s="51"/>
      <c r="O14" s="51"/>
      <c r="P14" s="51"/>
      <c r="Q14" s="51"/>
      <c r="R14" s="51"/>
      <c r="S14" s="51"/>
      <c r="T14" s="51"/>
      <c r="U14" s="51"/>
      <c r="V14" s="51"/>
      <c r="W14" s="52" t="str">
        <f t="array" ref="W14">IFERROR(INDEX(Pendencias!$A$2:$O$4333,SMALL(IF(Pendencias!$B$2:$B$4333=$F$1,ROW(Pendencias!$B$2:$B$4333)-1),ROW(A14)),1),"")</f>
        <v/>
      </c>
      <c r="X14" s="52" t="str">
        <f t="array" ref="X14">IFERROR(INDEX(Pendencias!$A$2:$O$4333,SMALL(IF(Pendencias!$B$2:$B$4333=$F$1,ROW(Pendencias!$B$2:$B$4333)-1),ROW(A14)),3),"")</f>
        <v/>
      </c>
      <c r="Y14" s="53" t="str">
        <f t="array" ref="Y14">IFERROR(INDEX(Pendencias!$A$2:$O$4333,SMALL(IF(Pendencias!$B$2:$B$4333=$F$1,ROW(Pendencias!$B$2:$B$4333)-1),ROW(A14)),4),"")</f>
        <v/>
      </c>
      <c r="Z14" s="54" t="str">
        <f t="array" ref="Z14">IFERROR(INDEX(Pendencias!$A$2:$O$4333,SMALL(IF(Pendencias!$B$2:$B$4333=$F$1,ROW(Pendencias!$B$2:$B$4333)-1),ROW(A14)),7),"")</f>
        <v/>
      </c>
      <c r="AA14" s="51" t="str">
        <f t="array" ref="AA14">IF(IFERROR(INDEX(Pendencias!$A$2:$O$4333,SMALL(IF(Pendencias!$B$2:$B$4333=$F$1,ROW(Pendencias!$B$2:$B$4333)-1),ROW(A14)),9),"")=0,"",IFERROR(INDEX(Pendencias!$A$2:$O$4333,SMALL(IF(Pendencias!$B$2:$B$4333=$F$1,ROW(Pendencias!$B$2:$B$4333)-1),ROW(A14)),9),""))</f>
        <v/>
      </c>
    </row>
    <row r="15" ht="22.5" customHeight="1">
      <c r="A15" s="82" t="str">
        <f t="array" ref="A15">IFERROR(INDEX($W$1:$Z$101,SMALL(IF($Z$1:$Z$101="A fazer",ROW($Z$1:$Z$101)),ROW(A11)),1),"")</f>
        <v/>
      </c>
      <c r="B15" s="83" t="str">
        <f t="array" ref="B15">IFERROR(INDEX($W$1:$Z$101,SMALL(IF($Z$1:$Z$101="A fazer",ROW($Z$1:$Z$101)),ROW(A11)),2),"")</f>
        <v/>
      </c>
      <c r="C15" s="84"/>
      <c r="D15" s="84"/>
      <c r="E15" s="84"/>
      <c r="F15" s="84"/>
      <c r="G15" s="84"/>
      <c r="H15" s="84"/>
      <c r="I15" s="85"/>
      <c r="J15" s="86" t="str">
        <f t="array" ref="J15">IFERROR(INDEX($W$1:$Z$101,SMALL(IF($Z$1:$Z$101="A fazer",ROW($Z$1:$Z$101)),ROW(A11)),3),"")</f>
        <v/>
      </c>
      <c r="K15" s="51"/>
      <c r="L15" s="51"/>
      <c r="M15" s="51"/>
      <c r="N15" s="51"/>
      <c r="O15" s="51"/>
      <c r="P15" s="51"/>
      <c r="Q15" s="51"/>
      <c r="R15" s="51"/>
      <c r="S15" s="51"/>
      <c r="T15" s="51"/>
      <c r="U15" s="51"/>
      <c r="V15" s="51"/>
      <c r="W15" s="52" t="str">
        <f t="array" ref="W15">IFERROR(INDEX(Pendencias!$A$2:$O$4333,SMALL(IF(Pendencias!$B$2:$B$4333=$F$1,ROW(Pendencias!$B$2:$B$4333)-1),ROW(A15)),1),"")</f>
        <v/>
      </c>
      <c r="X15" s="52" t="str">
        <f t="array" ref="X15">IFERROR(INDEX(Pendencias!$A$2:$O$4333,SMALL(IF(Pendencias!$B$2:$B$4333=$F$1,ROW(Pendencias!$B$2:$B$4333)-1),ROW(A15)),3),"")</f>
        <v/>
      </c>
      <c r="Y15" s="53" t="str">
        <f t="array" ref="Y15">IFERROR(INDEX(Pendencias!$A$2:$O$4333,SMALL(IF(Pendencias!$B$2:$B$4333=$F$1,ROW(Pendencias!$B$2:$B$4333)-1),ROW(A15)),4),"")</f>
        <v/>
      </c>
      <c r="Z15" s="54" t="str">
        <f t="array" ref="Z15">IFERROR(INDEX(Pendencias!$A$2:$O$4333,SMALL(IF(Pendencias!$B$2:$B$4333=$F$1,ROW(Pendencias!$B$2:$B$4333)-1),ROW(A15)),7),"")</f>
        <v/>
      </c>
      <c r="AA15" s="51" t="str">
        <f t="array" ref="AA15">IF(IFERROR(INDEX(Pendencias!$A$2:$O$4333,SMALL(IF(Pendencias!$B$2:$B$4333=$F$1,ROW(Pendencias!$B$2:$B$4333)-1),ROW(A15)),9),"")=0,"",IFERROR(INDEX(Pendencias!$A$2:$O$4333,SMALL(IF(Pendencias!$B$2:$B$4333=$F$1,ROW(Pendencias!$B$2:$B$4333)-1),ROW(A15)),9),""))</f>
        <v/>
      </c>
    </row>
    <row r="16" ht="8.25" customHeight="1">
      <c r="A16" s="87"/>
      <c r="B16" s="88"/>
      <c r="C16" s="88"/>
      <c r="D16" s="88"/>
      <c r="E16" s="88"/>
      <c r="F16" s="88"/>
      <c r="G16" s="88"/>
      <c r="H16" s="88"/>
      <c r="I16" s="88"/>
      <c r="J16" s="89"/>
      <c r="K16" s="51"/>
      <c r="L16" s="51"/>
      <c r="M16" s="51"/>
      <c r="N16" s="51"/>
      <c r="O16" s="51"/>
      <c r="P16" s="51"/>
      <c r="Q16" s="51"/>
      <c r="R16" s="51"/>
      <c r="S16" s="51"/>
      <c r="T16" s="51"/>
      <c r="U16" s="51"/>
      <c r="V16" s="51"/>
      <c r="W16" s="52" t="str">
        <f t="array" ref="W16">IFERROR(INDEX(Pendencias!$A$2:$O$4333,SMALL(IF(Pendencias!$B$2:$B$4333=$F$1,ROW(Pendencias!$B$2:$B$4333)-1),ROW(A16)),1),"")</f>
        <v/>
      </c>
      <c r="X16" s="52" t="str">
        <f t="array" ref="X16">IFERROR(INDEX(Pendencias!$A$2:$O$4333,SMALL(IF(Pendencias!$B$2:$B$4333=$F$1,ROW(Pendencias!$B$2:$B$4333)-1),ROW(A16)),3),"")</f>
        <v/>
      </c>
      <c r="Y16" s="53" t="str">
        <f t="array" ref="Y16">IFERROR(INDEX(Pendencias!$A$2:$O$4333,SMALL(IF(Pendencias!$B$2:$B$4333=$F$1,ROW(Pendencias!$B$2:$B$4333)-1),ROW(A16)),4),"")</f>
        <v/>
      </c>
      <c r="Z16" s="54" t="str">
        <f t="array" ref="Z16">IFERROR(INDEX(Pendencias!$A$2:$O$4333,SMALL(IF(Pendencias!$B$2:$B$4333=$F$1,ROW(Pendencias!$B$2:$B$4333)-1),ROW(A16)),7),"")</f>
        <v/>
      </c>
      <c r="AA16" s="51" t="str">
        <f t="array" ref="AA16">IF(IFERROR(INDEX(Pendencias!$A$2:$O$4333,SMALL(IF(Pendencias!$B$2:$B$4333=$F$1,ROW(Pendencias!$B$2:$B$4333)-1),ROW(A16)),9),"")=0,"",IFERROR(INDEX(Pendencias!$A$2:$O$4333,SMALL(IF(Pendencias!$B$2:$B$4333=$F$1,ROW(Pendencias!$B$2:$B$4333)-1),ROW(A16)),9),""))</f>
        <v/>
      </c>
    </row>
    <row r="17" ht="15.75" customHeight="1">
      <c r="A17" s="90" t="s">
        <v>3277</v>
      </c>
      <c r="B17" s="47"/>
      <c r="C17" s="47"/>
      <c r="D17" s="47"/>
      <c r="E17" s="47"/>
      <c r="F17" s="47"/>
      <c r="G17" s="47"/>
      <c r="H17" s="47"/>
      <c r="I17" s="47"/>
      <c r="J17" s="91"/>
      <c r="K17" s="51"/>
      <c r="L17" s="51"/>
      <c r="M17" s="51"/>
      <c r="N17" s="51"/>
      <c r="O17" s="51"/>
      <c r="P17" s="51"/>
      <c r="Q17" s="51"/>
      <c r="R17" s="51"/>
      <c r="S17" s="51"/>
      <c r="T17" s="51"/>
      <c r="U17" s="51"/>
      <c r="V17" s="51"/>
      <c r="W17" s="52" t="str">
        <f t="array" ref="W17">IFERROR(INDEX(Pendencias!$A$2:$O$4333,SMALL(IF(Pendencias!$B$2:$B$4333=$F$1,ROW(Pendencias!$B$2:$B$4333)-1),ROW(A17)),1),"")</f>
        <v/>
      </c>
      <c r="X17" s="52" t="str">
        <f t="array" ref="X17">IFERROR(INDEX(Pendencias!$A$2:$O$4333,SMALL(IF(Pendencias!$B$2:$B$4333=$F$1,ROW(Pendencias!$B$2:$B$4333)-1),ROW(A17)),3),"")</f>
        <v/>
      </c>
      <c r="Y17" s="53" t="str">
        <f t="array" ref="Y17">IFERROR(INDEX(Pendencias!$A$2:$O$4333,SMALL(IF(Pendencias!$B$2:$B$4333=$F$1,ROW(Pendencias!$B$2:$B$4333)-1),ROW(A17)),4),"")</f>
        <v/>
      </c>
      <c r="Z17" s="54" t="str">
        <f t="array" ref="Z17">IFERROR(INDEX(Pendencias!$A$2:$O$4333,SMALL(IF(Pendencias!$B$2:$B$4333=$F$1,ROW(Pendencias!$B$2:$B$4333)-1),ROW(A17)),7),"")</f>
        <v/>
      </c>
      <c r="AA17" s="51" t="str">
        <f t="array" ref="AA17">IF(IFERROR(INDEX(Pendencias!$A$2:$O$4333,SMALL(IF(Pendencias!$B$2:$B$4333=$F$1,ROW(Pendencias!$B$2:$B$4333)-1),ROW(A17)),9),"")=0,"",IFERROR(INDEX(Pendencias!$A$2:$O$4333,SMALL(IF(Pendencias!$B$2:$B$4333=$F$1,ROW(Pendencias!$B$2:$B$4333)-1),ROW(A17)),9),""))</f>
        <v/>
      </c>
    </row>
    <row r="18">
      <c r="A18" s="92" t="s">
        <v>3278</v>
      </c>
      <c r="B18" s="93" t="s">
        <v>3279</v>
      </c>
      <c r="C18" s="94" t="s">
        <v>3280</v>
      </c>
      <c r="D18" s="95" t="s">
        <v>3281</v>
      </c>
      <c r="E18" s="71"/>
      <c r="F18" s="72"/>
      <c r="G18" s="95" t="s">
        <v>3282</v>
      </c>
      <c r="H18" s="71"/>
      <c r="I18" s="71"/>
      <c r="J18" s="96"/>
      <c r="K18" s="51"/>
      <c r="L18" s="51"/>
      <c r="M18" s="51"/>
      <c r="N18" s="51"/>
      <c r="O18" s="51"/>
      <c r="P18" s="51"/>
      <c r="Q18" s="51"/>
      <c r="R18" s="51"/>
      <c r="S18" s="51"/>
      <c r="T18" s="51"/>
      <c r="U18" s="51"/>
      <c r="V18" s="51"/>
      <c r="W18" s="52" t="str">
        <f t="array" ref="W18">IFERROR(INDEX(Pendencias!$A$2:$O$4333,SMALL(IF(Pendencias!$B$2:$B$4333=$F$1,ROW(Pendencias!$B$2:$B$4333)-1),ROW(A18)),1),"")</f>
        <v/>
      </c>
      <c r="X18" s="52" t="str">
        <f t="array" ref="X18">IFERROR(INDEX(Pendencias!$A$2:$O$4333,SMALL(IF(Pendencias!$B$2:$B$4333=$F$1,ROW(Pendencias!$B$2:$B$4333)-1),ROW(A18)),3),"")</f>
        <v/>
      </c>
      <c r="Y18" s="53" t="str">
        <f t="array" ref="Y18">IFERROR(INDEX(Pendencias!$A$2:$O$4333,SMALL(IF(Pendencias!$B$2:$B$4333=$F$1,ROW(Pendencias!$B$2:$B$4333)-1),ROW(A18)),4),"")</f>
        <v/>
      </c>
      <c r="Z18" s="54" t="str">
        <f t="array" ref="Z18">IFERROR(INDEX(Pendencias!$A$2:$O$4333,SMALL(IF(Pendencias!$B$2:$B$4333=$F$1,ROW(Pendencias!$B$2:$B$4333)-1),ROW(A18)),7),"")</f>
        <v/>
      </c>
      <c r="AA18" s="51" t="str">
        <f t="array" ref="AA18">IF(IFERROR(INDEX(Pendencias!$A$2:$O$4333,SMALL(IF(Pendencias!$B$2:$B$4333=$F$1,ROW(Pendencias!$B$2:$B$4333)-1),ROW(A18)),9),"")=0,"",IFERROR(INDEX(Pendencias!$A$2:$O$4333,SMALL(IF(Pendencias!$B$2:$B$4333=$F$1,ROW(Pendencias!$B$2:$B$4333)-1),ROW(A18)),9),""))</f>
        <v/>
      </c>
    </row>
    <row r="19" ht="26.25" customHeight="1">
      <c r="A19" s="97" t="str">
        <f>IFERROR(INDEX('Problemas em aberto'!$A$2:$G$303,SMALL(IF('Problemas em aberto'!$E$2:$E$303=IFERROR(VLOOKUP($F$1,Tabela5[#All],12,0),""),ROW('Problemas em aberto'!$E$2:$E$303)-1),ROW(A1)),1),"")</f>
        <v>#ERROR!</v>
      </c>
      <c r="B19" s="98" t="str">
        <f>IFERROR(INDEX('Problemas em aberto'!$A$2:$G$303,SMALL(IF('Problemas em aberto'!$E$2:$E$303=IFERROR(VLOOKUP($F$1,Tabela5[#All],12,0),""),ROW('Problemas em aberto'!$E$2:$E$303)-1),ROW(A1)),2),"")</f>
        <v>#ERROR!</v>
      </c>
      <c r="C19" s="99" t="str">
        <f>IFERROR(INDEX('Problemas em aberto'!$A$2:$G$303,SMALL(IF('Problemas em aberto'!$E$2:$E$303=IFERROR(VLOOKUP($F$1,Tabela5[#All],12,0),""),ROW('Problemas em aberto'!$E$2:$E$303)-1),ROW(A1)),7),"")</f>
        <v>#ERROR!</v>
      </c>
      <c r="D19" s="100" t="str">
        <f>IFERROR(INDEX('Problemas em aberto'!$A$2:$G$303,SMALL(IF('Problemas em aberto'!$E$2:$E$303=IFERROR(VLOOKUP($F$1,Tabela5[#All],12,0),""),ROW('Problemas em aberto'!$E$2:$E$303)-1),ROW(A1)),6),"")</f>
        <v>#ERROR!</v>
      </c>
      <c r="E19" s="71"/>
      <c r="F19" s="72"/>
      <c r="G19" s="100" t="str">
        <f>IFERROR(INDEX('Problemas em aberto'!$A$2:$G$303,SMALL(IF('Problemas em aberto'!$E$2:$E$303=IFERROR(VLOOKUP($F$1,Tabela5[#All],12,0),""),ROW('Problemas em aberto'!$E$2:$E$303)-1),ROW(A1)),4),"")</f>
        <v>#ERROR!</v>
      </c>
      <c r="H19" s="71"/>
      <c r="I19" s="71"/>
      <c r="J19" s="96"/>
      <c r="K19" s="51"/>
      <c r="L19" s="51"/>
      <c r="M19" s="51"/>
      <c r="N19" s="51"/>
      <c r="O19" s="51"/>
      <c r="P19" s="51"/>
      <c r="Q19" s="51"/>
      <c r="R19" s="51"/>
      <c r="S19" s="51"/>
      <c r="T19" s="51"/>
      <c r="U19" s="51"/>
      <c r="V19" s="51"/>
      <c r="W19" s="52" t="str">
        <f t="array" ref="W19">IFERROR(INDEX(Pendencias!$A$2:$O$4333,SMALL(IF(Pendencias!$B$2:$B$4333=$F$1,ROW(Pendencias!$B$2:$B$4333)-1),ROW(A19)),1),"")</f>
        <v/>
      </c>
      <c r="X19" s="52" t="str">
        <f t="array" ref="X19">IFERROR(INDEX(Pendencias!$A$2:$O$4333,SMALL(IF(Pendencias!$B$2:$B$4333=$F$1,ROW(Pendencias!$B$2:$B$4333)-1),ROW(A19)),3),"")</f>
        <v/>
      </c>
      <c r="Y19" s="53" t="str">
        <f t="array" ref="Y19">IFERROR(INDEX(Pendencias!$A$2:$O$4333,SMALL(IF(Pendencias!$B$2:$B$4333=$F$1,ROW(Pendencias!$B$2:$B$4333)-1),ROW(A19)),4),"")</f>
        <v/>
      </c>
      <c r="Z19" s="54" t="str">
        <f t="array" ref="Z19">IFERROR(INDEX(Pendencias!$A$2:$O$4333,SMALL(IF(Pendencias!$B$2:$B$4333=$F$1,ROW(Pendencias!$B$2:$B$4333)-1),ROW(A19)),7),"")</f>
        <v/>
      </c>
      <c r="AA19" s="51" t="str">
        <f t="array" ref="AA19">IF(IFERROR(INDEX(Pendencias!$A$2:$O$4333,SMALL(IF(Pendencias!$B$2:$B$4333=$F$1,ROW(Pendencias!$B$2:$B$4333)-1),ROW(A19)),9),"")=0,"",IFERROR(INDEX(Pendencias!$A$2:$O$4333,SMALL(IF(Pendencias!$B$2:$B$4333=$F$1,ROW(Pendencias!$B$2:$B$4333)-1),ROW(A19)),9),""))</f>
        <v/>
      </c>
    </row>
    <row r="20" ht="26.25" customHeight="1">
      <c r="A20" s="101" t="str">
        <f>IFERROR(INDEX('Problemas em aberto'!$A$2:$G$303,SMALL(IF('Problemas em aberto'!$E$2:$E$303=IFERROR(VLOOKUP($F$1,Tabela5[#All],12,0),""),ROW('Problemas em aberto'!$E$2:$E$303)-1),ROW(A2)),1),"")</f>
        <v>#ERROR!</v>
      </c>
      <c r="B20" s="102" t="str">
        <f>IFERROR(INDEX('Problemas em aberto'!$A$2:$G$303,SMALL(IF('Problemas em aberto'!$E$2:$E$303=IFERROR(VLOOKUP($F$1,Tabela5[#All],12,0),""),ROW('Problemas em aberto'!$E$2:$E$303)-1),ROW(A2)),2),"")</f>
        <v>#ERROR!</v>
      </c>
      <c r="C20" s="103" t="str">
        <f>IFERROR(INDEX('Problemas em aberto'!$A$2:$G$303,SMALL(IF('Problemas em aberto'!$E$2:$E$303=IFERROR(VLOOKUP($F$1,Tabela5[#All],12,0),""),ROW('Problemas em aberto'!$E$2:$E$303)-1),ROW(A2)),7),"")</f>
        <v>#ERROR!</v>
      </c>
      <c r="D20" s="104" t="str">
        <f>IFERROR(INDEX('Problemas em aberto'!$A$2:$G$303,SMALL(IF('Problemas em aberto'!$E$2:$E$303=IFERROR(VLOOKUP($F$1,Tabela5[#All],12,0),""),ROW('Problemas em aberto'!$E$2:$E$303)-1),ROW(A2)),6),"")</f>
        <v>#ERROR!</v>
      </c>
      <c r="E20" s="79"/>
      <c r="F20" s="80"/>
      <c r="G20" s="104" t="str">
        <f>IFERROR(INDEX('Problemas em aberto'!$A$2:$G$303,SMALL(IF('Problemas em aberto'!$E$2:$E$303=IFERROR(VLOOKUP($F$1,Tabela5[#All],12,0),""),ROW('Problemas em aberto'!$E$2:$E$303)-1),ROW(A2)),4),"")</f>
        <v>#ERROR!</v>
      </c>
      <c r="H20" s="79"/>
      <c r="I20" s="79"/>
      <c r="J20" s="105"/>
      <c r="K20" s="51"/>
      <c r="L20" s="51"/>
      <c r="M20" s="51"/>
      <c r="N20" s="51"/>
      <c r="O20" s="51"/>
      <c r="P20" s="51"/>
      <c r="Q20" s="51"/>
      <c r="R20" s="51"/>
      <c r="S20" s="51"/>
      <c r="T20" s="51"/>
      <c r="U20" s="51"/>
      <c r="V20" s="51"/>
      <c r="W20" s="52" t="str">
        <f t="array" ref="W20">IFERROR(INDEX(Pendencias!$A$2:$O$4333,SMALL(IF(Pendencias!$B$2:$B$4333=$F$1,ROW(Pendencias!$B$2:$B$4333)-1),ROW(A20)),1),"")</f>
        <v/>
      </c>
      <c r="X20" s="52" t="str">
        <f t="array" ref="X20">IFERROR(INDEX(Pendencias!$A$2:$O$4333,SMALL(IF(Pendencias!$B$2:$B$4333=$F$1,ROW(Pendencias!$B$2:$B$4333)-1),ROW(A20)),3),"")</f>
        <v/>
      </c>
      <c r="Y20" s="53" t="str">
        <f t="array" ref="Y20">IFERROR(INDEX(Pendencias!$A$2:$O$4333,SMALL(IF(Pendencias!$B$2:$B$4333=$F$1,ROW(Pendencias!$B$2:$B$4333)-1),ROW(A20)),4),"")</f>
        <v/>
      </c>
      <c r="Z20" s="54" t="str">
        <f t="array" ref="Z20">IFERROR(INDEX(Pendencias!$A$2:$O$4333,SMALL(IF(Pendencias!$B$2:$B$4333=$F$1,ROW(Pendencias!$B$2:$B$4333)-1),ROW(A20)),7),"")</f>
        <v/>
      </c>
      <c r="AA20" s="51" t="str">
        <f t="array" ref="AA20">IF(IFERROR(INDEX(Pendencias!$A$2:$O$4333,SMALL(IF(Pendencias!$B$2:$B$4333=$F$1,ROW(Pendencias!$B$2:$B$4333)-1),ROW(A20)),9),"")=0,"",IFERROR(INDEX(Pendencias!$A$2:$O$4333,SMALL(IF(Pendencias!$B$2:$B$4333=$F$1,ROW(Pendencias!$B$2:$B$4333)-1),ROW(A20)),9),""))</f>
        <v/>
      </c>
    </row>
    <row r="21" ht="26.25" customHeight="1">
      <c r="A21" s="101" t="str">
        <f>IFERROR(INDEX('Problemas em aberto'!$A$2:$G$303,SMALL(IF('Problemas em aberto'!$E$2:$E$303=IFERROR(VLOOKUP($F$1,Tabela5[#All],12,0),""),ROW('Problemas em aberto'!$E$2:$E$303)-1),ROW(A3)),1),"")</f>
        <v>#ERROR!</v>
      </c>
      <c r="B21" s="102" t="str">
        <f>IFERROR(INDEX('Problemas em aberto'!$A$2:$G$303,SMALL(IF('Problemas em aberto'!$E$2:$E$303=IFERROR(VLOOKUP($F$1,Tabela5[#All],12,0),""),ROW('Problemas em aberto'!$E$2:$E$303)-1),ROW(A3)),2),"")</f>
        <v>#ERROR!</v>
      </c>
      <c r="C21" s="103" t="str">
        <f>IFERROR(INDEX('Problemas em aberto'!$A$2:$G$303,SMALL(IF('Problemas em aberto'!$E$2:$E$303=IFERROR(VLOOKUP($F$1,Tabela5[#All],12,0),""),ROW('Problemas em aberto'!$E$2:$E$303)-1),ROW(A3)),7),"")</f>
        <v>#ERROR!</v>
      </c>
      <c r="D21" s="104" t="str">
        <f>IFERROR(INDEX('Problemas em aberto'!$A$2:$G$303,SMALL(IF('Problemas em aberto'!$E$2:$E$303=IFERROR(VLOOKUP($F$1,Tabela5[#All],12,0),""),ROW('Problemas em aberto'!$E$2:$E$303)-1),ROW(A3)),6),"")</f>
        <v>#ERROR!</v>
      </c>
      <c r="E21" s="79"/>
      <c r="F21" s="80"/>
      <c r="G21" s="104" t="str">
        <f>IFERROR(INDEX('Problemas em aberto'!$A$2:$G$303,SMALL(IF('Problemas em aberto'!$E$2:$E$303=IFERROR(VLOOKUP($F$1,Tabela5[#All],12,0),""),ROW('Problemas em aberto'!$E$2:$E$303)-1),ROW(A3)),4),"")</f>
        <v>#ERROR!</v>
      </c>
      <c r="H21" s="79"/>
      <c r="I21" s="79"/>
      <c r="J21" s="105"/>
      <c r="K21" s="51"/>
      <c r="L21" s="51"/>
      <c r="M21" s="51"/>
      <c r="N21" s="51"/>
      <c r="O21" s="51"/>
      <c r="P21" s="51"/>
      <c r="Q21" s="51"/>
      <c r="R21" s="51"/>
      <c r="S21" s="51"/>
      <c r="T21" s="51"/>
      <c r="U21" s="51"/>
      <c r="V21" s="51"/>
      <c r="W21" s="52" t="str">
        <f t="array" ref="W21">IFERROR(INDEX(Pendencias!$A$2:$O$4333,SMALL(IF(Pendencias!$B$2:$B$4333=$F$1,ROW(Pendencias!$B$2:$B$4333)-1),ROW(A21)),1),"")</f>
        <v/>
      </c>
      <c r="X21" s="52" t="str">
        <f t="array" ref="X21">IFERROR(INDEX(Pendencias!$A$2:$O$4333,SMALL(IF(Pendencias!$B$2:$B$4333=$F$1,ROW(Pendencias!$B$2:$B$4333)-1),ROW(A21)),3),"")</f>
        <v/>
      </c>
      <c r="Y21" s="53" t="str">
        <f t="array" ref="Y21">IFERROR(INDEX(Pendencias!$A$2:$O$4333,SMALL(IF(Pendencias!$B$2:$B$4333=$F$1,ROW(Pendencias!$B$2:$B$4333)-1),ROW(A21)),4),"")</f>
        <v/>
      </c>
      <c r="Z21" s="54" t="str">
        <f t="array" ref="Z21">IFERROR(INDEX(Pendencias!$A$2:$O$4333,SMALL(IF(Pendencias!$B$2:$B$4333=$F$1,ROW(Pendencias!$B$2:$B$4333)-1),ROW(A21)),7),"")</f>
        <v/>
      </c>
      <c r="AA21" s="51" t="str">
        <f t="array" ref="AA21">IF(IFERROR(INDEX(Pendencias!$A$2:$O$4333,SMALL(IF(Pendencias!$B$2:$B$4333=$F$1,ROW(Pendencias!$B$2:$B$4333)-1),ROW(A21)),9),"")=0,"",IFERROR(INDEX(Pendencias!$A$2:$O$4333,SMALL(IF(Pendencias!$B$2:$B$4333=$F$1,ROW(Pendencias!$B$2:$B$4333)-1),ROW(A21)),9),""))</f>
        <v/>
      </c>
    </row>
    <row r="22" ht="26.25" customHeight="1">
      <c r="A22" s="101" t="str">
        <f>IFERROR(INDEX('Problemas em aberto'!$A$2:$G$303,SMALL(IF('Problemas em aberto'!$E$2:$E$303=IFERROR(VLOOKUP($F$1,Tabela5[#All],12,0),""),ROW('Problemas em aberto'!$E$2:$E$303)-1),ROW(A4)),1),"")</f>
        <v>#ERROR!</v>
      </c>
      <c r="B22" s="102" t="str">
        <f>IFERROR(INDEX('Problemas em aberto'!$A$2:$G$303,SMALL(IF('Problemas em aberto'!$E$2:$E$303=IFERROR(VLOOKUP($F$1,Tabela5[#All],12,0),""),ROW('Problemas em aberto'!$E$2:$E$303)-1),ROW(A4)),2),"")</f>
        <v>#ERROR!</v>
      </c>
      <c r="C22" s="103" t="str">
        <f>IFERROR(INDEX('Problemas em aberto'!$A$2:$G$303,SMALL(IF('Problemas em aberto'!$E$2:$E$303=IFERROR(VLOOKUP($F$1,Tabela5[#All],12,0),""),ROW('Problemas em aberto'!$E$2:$E$303)-1),ROW(A4)),7),"")</f>
        <v>#ERROR!</v>
      </c>
      <c r="D22" s="104" t="str">
        <f>IFERROR(INDEX('Problemas em aberto'!$A$2:$G$303,SMALL(IF('Problemas em aberto'!$E$2:$E$303=IFERROR(VLOOKUP($F$1,Tabela5[#All],12,0),""),ROW('Problemas em aberto'!$E$2:$E$303)-1),ROW(A4)),6),"")</f>
        <v>#ERROR!</v>
      </c>
      <c r="E22" s="79"/>
      <c r="F22" s="80"/>
      <c r="G22" s="104" t="str">
        <f>IFERROR(INDEX('Problemas em aberto'!$A$2:$G$303,SMALL(IF('Problemas em aberto'!$E$2:$E$303=IFERROR(VLOOKUP($F$1,Tabela5[#All],12,0),""),ROW('Problemas em aberto'!$E$2:$E$303)-1),ROW(A4)),4),"")</f>
        <v>#ERROR!</v>
      </c>
      <c r="H22" s="79"/>
      <c r="I22" s="79"/>
      <c r="J22" s="105"/>
      <c r="K22" s="51"/>
      <c r="L22" s="51"/>
      <c r="M22" s="51"/>
      <c r="N22" s="51"/>
      <c r="O22" s="51"/>
      <c r="P22" s="51"/>
      <c r="Q22" s="51"/>
      <c r="R22" s="51"/>
      <c r="S22" s="51"/>
      <c r="T22" s="51"/>
      <c r="U22" s="51"/>
      <c r="V22" s="51"/>
      <c r="W22" s="52" t="str">
        <f t="array" ref="W22">IFERROR(INDEX(Pendencias!$A$2:$O$4333,SMALL(IF(Pendencias!$B$2:$B$4333=$F$1,ROW(Pendencias!$B$2:$B$4333)-1),ROW(A22)),1),"")</f>
        <v/>
      </c>
      <c r="X22" s="52" t="str">
        <f t="array" ref="X22">IFERROR(INDEX(Pendencias!$A$2:$O$4333,SMALL(IF(Pendencias!$B$2:$B$4333=$F$1,ROW(Pendencias!$B$2:$B$4333)-1),ROW(A22)),3),"")</f>
        <v/>
      </c>
      <c r="Y22" s="53" t="str">
        <f t="array" ref="Y22">IFERROR(INDEX(Pendencias!$A$2:$O$4333,SMALL(IF(Pendencias!$B$2:$B$4333=$F$1,ROW(Pendencias!$B$2:$B$4333)-1),ROW(A22)),4),"")</f>
        <v/>
      </c>
      <c r="Z22" s="54" t="str">
        <f t="array" ref="Z22">IFERROR(INDEX(Pendencias!$A$2:$O$4333,SMALL(IF(Pendencias!$B$2:$B$4333=$F$1,ROW(Pendencias!$B$2:$B$4333)-1),ROW(A22)),7),"")</f>
        <v/>
      </c>
      <c r="AA22" s="51" t="str">
        <f t="array" ref="AA22">IF(IFERROR(INDEX(Pendencias!$A$2:$O$4333,SMALL(IF(Pendencias!$B$2:$B$4333=$F$1,ROW(Pendencias!$B$2:$B$4333)-1),ROW(A22)),9),"")=0,"",IFERROR(INDEX(Pendencias!$A$2:$O$4333,SMALL(IF(Pendencias!$B$2:$B$4333=$F$1,ROW(Pendencias!$B$2:$B$4333)-1),ROW(A22)),9),""))</f>
        <v/>
      </c>
    </row>
    <row r="23" ht="26.25" customHeight="1">
      <c r="A23" s="101" t="str">
        <f>IFERROR(INDEX('Problemas em aberto'!$A$2:$G$303,SMALL(IF('Problemas em aberto'!$E$2:$E$303=IFERROR(VLOOKUP($F$1,Tabela5[#All],12,0),""),ROW('Problemas em aberto'!$E$2:$E$303)-1),ROW(A5)),1),"")</f>
        <v>#ERROR!</v>
      </c>
      <c r="B23" s="102" t="str">
        <f>IFERROR(INDEX('Problemas em aberto'!$A$2:$G$303,SMALL(IF('Problemas em aberto'!$E$2:$E$303=IFERROR(VLOOKUP($F$1,Tabela5[#All],12,0),""),ROW('Problemas em aberto'!$E$2:$E$303)-1),ROW(A5)),2),"")</f>
        <v>#ERROR!</v>
      </c>
      <c r="C23" s="103" t="str">
        <f>IFERROR(INDEX('Problemas em aberto'!$A$2:$G$303,SMALL(IF('Problemas em aberto'!$E$2:$E$303=IFERROR(VLOOKUP($F$1,Tabela5[#All],12,0),""),ROW('Problemas em aberto'!$E$2:$E$303)-1),ROW(A5)),7),"")</f>
        <v>#ERROR!</v>
      </c>
      <c r="D23" s="104" t="str">
        <f>IFERROR(INDEX('Problemas em aberto'!$A$2:$G$303,SMALL(IF('Problemas em aberto'!$E$2:$E$303=IFERROR(VLOOKUP($F$1,Tabela5[#All],12,0),""),ROW('Problemas em aberto'!$E$2:$E$303)-1),ROW(A5)),6),"")</f>
        <v>#ERROR!</v>
      </c>
      <c r="E23" s="79"/>
      <c r="F23" s="80"/>
      <c r="G23" s="104" t="str">
        <f>IFERROR(INDEX('Problemas em aberto'!$A$2:$G$303,SMALL(IF('Problemas em aberto'!$E$2:$E$303=IFERROR(VLOOKUP($F$1,Tabela5[#All],12,0),""),ROW('Problemas em aberto'!$E$2:$E$303)-1),ROW(A5)),4),"")</f>
        <v>#ERROR!</v>
      </c>
      <c r="H23" s="79"/>
      <c r="I23" s="79"/>
      <c r="J23" s="105"/>
      <c r="K23" s="51"/>
      <c r="L23" s="51"/>
      <c r="M23" s="51"/>
      <c r="N23" s="51"/>
      <c r="O23" s="51"/>
      <c r="P23" s="51"/>
      <c r="Q23" s="51"/>
      <c r="R23" s="51"/>
      <c r="S23" s="51"/>
      <c r="T23" s="51"/>
      <c r="U23" s="51"/>
      <c r="V23" s="51"/>
      <c r="W23" s="52" t="str">
        <f t="array" ref="W23">IFERROR(INDEX(Pendencias!$A$2:$O$4333,SMALL(IF(Pendencias!$B$2:$B$4333=$F$1,ROW(Pendencias!$B$2:$B$4333)-1),ROW(A23)),1),"")</f>
        <v/>
      </c>
      <c r="X23" s="52" t="str">
        <f t="array" ref="X23">IFERROR(INDEX(Pendencias!$A$2:$O$4333,SMALL(IF(Pendencias!$B$2:$B$4333=$F$1,ROW(Pendencias!$B$2:$B$4333)-1),ROW(A23)),3),"")</f>
        <v/>
      </c>
      <c r="Y23" s="53" t="str">
        <f t="array" ref="Y23">IFERROR(INDEX(Pendencias!$A$2:$O$4333,SMALL(IF(Pendencias!$B$2:$B$4333=$F$1,ROW(Pendencias!$B$2:$B$4333)-1),ROW(A23)),4),"")</f>
        <v/>
      </c>
      <c r="Z23" s="54" t="str">
        <f t="array" ref="Z23">IFERROR(INDEX(Pendencias!$A$2:$O$4333,SMALL(IF(Pendencias!$B$2:$B$4333=$F$1,ROW(Pendencias!$B$2:$B$4333)-1),ROW(A23)),7),"")</f>
        <v/>
      </c>
      <c r="AA23" s="51" t="str">
        <f t="array" ref="AA23">IF(IFERROR(INDEX(Pendencias!$A$2:$O$4333,SMALL(IF(Pendencias!$B$2:$B$4333=$F$1,ROW(Pendencias!$B$2:$B$4333)-1),ROW(A23)),9),"")=0,"",IFERROR(INDEX(Pendencias!$A$2:$O$4333,SMALL(IF(Pendencias!$B$2:$B$4333=$F$1,ROW(Pendencias!$B$2:$B$4333)-1),ROW(A23)),9),""))</f>
        <v/>
      </c>
    </row>
    <row r="24" ht="26.25" customHeight="1">
      <c r="A24" s="106" t="str">
        <f>IFERROR(INDEX('Problemas em aberto'!$A$2:$G$303,SMALL(IF('Problemas em aberto'!$E$2:$E$303=IFERROR(VLOOKUP($F$1,Tabela5[#All],12,0),""),ROW('Problemas em aberto'!$E$2:$E$303)-1),ROW(A6)),1),"")</f>
        <v>#ERROR!</v>
      </c>
      <c r="B24" s="107" t="str">
        <f>IFERROR(INDEX('Problemas em aberto'!$A$2:$G$303,SMALL(IF('Problemas em aberto'!$E$2:$E$303=IFERROR(VLOOKUP($F$1,Tabela5[#All],12,0),""),ROW('Problemas em aberto'!$E$2:$E$303)-1),ROW(A6)),2),"")</f>
        <v>#ERROR!</v>
      </c>
      <c r="C24" s="108" t="str">
        <f>IFERROR(INDEX('Problemas em aberto'!$A$2:$G$303,SMALL(IF('Problemas em aberto'!$E$2:$E$303=IFERROR(VLOOKUP($F$1,Tabela5[#All],12,0),""),ROW('Problemas em aberto'!$E$2:$E$303)-1),ROW(A6)),7),"")</f>
        <v>#ERROR!</v>
      </c>
      <c r="D24" s="109" t="str">
        <f>IFERROR(INDEX('Problemas em aberto'!$A$2:$G$303,SMALL(IF('Problemas em aberto'!$E$2:$E$303=IFERROR(VLOOKUP($F$1,Tabela5[#All],12,0),""),ROW('Problemas em aberto'!$E$2:$E$303)-1),ROW(A6)),6),"")</f>
        <v>#ERROR!</v>
      </c>
      <c r="E24" s="84"/>
      <c r="F24" s="85"/>
      <c r="G24" s="109" t="str">
        <f>IFERROR(INDEX('Problemas em aberto'!$A$2:$G$303,SMALL(IF('Problemas em aberto'!$E$2:$E$303=IFERROR(VLOOKUP($F$1,Tabela5[#All],12,0),""),ROW('Problemas em aberto'!$E$2:$E$303)-1),ROW(A6)),4),"")</f>
        <v>#ERROR!</v>
      </c>
      <c r="H24" s="84"/>
      <c r="I24" s="84"/>
      <c r="J24" s="59"/>
      <c r="K24" s="51"/>
      <c r="L24" s="51"/>
      <c r="M24" s="51"/>
      <c r="N24" s="51"/>
      <c r="O24" s="51"/>
      <c r="P24" s="51"/>
      <c r="Q24" s="51"/>
      <c r="R24" s="51"/>
      <c r="S24" s="51"/>
      <c r="T24" s="51"/>
      <c r="U24" s="51"/>
      <c r="V24" s="51"/>
      <c r="W24" s="52" t="str">
        <f t="array" ref="W24">IFERROR(INDEX(Pendencias!$A$2:$O$4333,SMALL(IF(Pendencias!$B$2:$B$4333=$F$1,ROW(Pendencias!$B$2:$B$4333)-1),ROW(A24)),1),"")</f>
        <v/>
      </c>
      <c r="X24" s="52" t="str">
        <f t="array" ref="X24">IFERROR(INDEX(Pendencias!$A$2:$O$4333,SMALL(IF(Pendencias!$B$2:$B$4333=$F$1,ROW(Pendencias!$B$2:$B$4333)-1),ROW(A24)),3),"")</f>
        <v/>
      </c>
      <c r="Y24" s="53" t="str">
        <f t="array" ref="Y24">IFERROR(INDEX(Pendencias!$A$2:$O$4333,SMALL(IF(Pendencias!$B$2:$B$4333=$F$1,ROW(Pendencias!$B$2:$B$4333)-1),ROW(A24)),4),"")</f>
        <v/>
      </c>
      <c r="Z24" s="54" t="str">
        <f t="array" ref="Z24">IFERROR(INDEX(Pendencias!$A$2:$O$4333,SMALL(IF(Pendencias!$B$2:$B$4333=$F$1,ROW(Pendencias!$B$2:$B$4333)-1),ROW(A24)),7),"")</f>
        <v/>
      </c>
      <c r="AA24" s="51" t="str">
        <f t="array" ref="AA24">IF(IFERROR(INDEX(Pendencias!$A$2:$O$4333,SMALL(IF(Pendencias!$B$2:$B$4333=$F$1,ROW(Pendencias!$B$2:$B$4333)-1),ROW(A24)),9),"")=0,"",IFERROR(INDEX(Pendencias!$A$2:$O$4333,SMALL(IF(Pendencias!$B$2:$B$4333=$F$1,ROW(Pendencias!$B$2:$B$4333)-1),ROW(A24)),9),""))</f>
        <v/>
      </c>
    </row>
    <row r="25" ht="15.75" customHeight="1">
      <c r="A25" s="51"/>
      <c r="B25" s="110"/>
      <c r="C25" s="110"/>
      <c r="D25" s="110"/>
      <c r="E25" s="110"/>
      <c r="F25" s="110"/>
      <c r="G25" s="111"/>
      <c r="H25" s="111"/>
      <c r="I25" s="111"/>
      <c r="J25" s="111"/>
      <c r="K25" s="51"/>
      <c r="L25" s="51"/>
      <c r="M25" s="51"/>
      <c r="N25" s="51"/>
      <c r="O25" s="51"/>
      <c r="P25" s="51"/>
      <c r="Q25" s="51"/>
      <c r="R25" s="51"/>
      <c r="S25" s="51"/>
      <c r="T25" s="51"/>
      <c r="U25" s="51"/>
      <c r="V25" s="51"/>
      <c r="W25" s="52" t="str">
        <f t="array" ref="W25">IFERROR(INDEX(Pendencias!$A$2:$O$4333,SMALL(IF(Pendencias!$B$2:$B$4333=$F$1,ROW(Pendencias!$B$2:$B$4333)-1),ROW(A25)),1),"")</f>
        <v/>
      </c>
      <c r="X25" s="52" t="str">
        <f t="array" ref="X25">IFERROR(INDEX(Pendencias!$A$2:$O$4333,SMALL(IF(Pendencias!$B$2:$B$4333=$F$1,ROW(Pendencias!$B$2:$B$4333)-1),ROW(A25)),3),"")</f>
        <v/>
      </c>
      <c r="Y25" s="53" t="str">
        <f t="array" ref="Y25">IFERROR(INDEX(Pendencias!$A$2:$O$4333,SMALL(IF(Pendencias!$B$2:$B$4333=$F$1,ROW(Pendencias!$B$2:$B$4333)-1),ROW(A25)),4),"")</f>
        <v/>
      </c>
      <c r="Z25" s="54" t="str">
        <f t="array" ref="Z25">IFERROR(INDEX(Pendencias!$A$2:$O$4333,SMALL(IF(Pendencias!$B$2:$B$4333=$F$1,ROW(Pendencias!$B$2:$B$4333)-1),ROW(A25)),7),"")</f>
        <v/>
      </c>
      <c r="AA25" s="51" t="str">
        <f t="array" ref="AA25">IF(IFERROR(INDEX(Pendencias!$A$2:$O$4333,SMALL(IF(Pendencias!$B$2:$B$4333=$F$1,ROW(Pendencias!$B$2:$B$4333)-1),ROW(A25)),9),"")=0,"",IFERROR(INDEX(Pendencias!$A$2:$O$4333,SMALL(IF(Pendencias!$B$2:$B$4333=$F$1,ROW(Pendencias!$B$2:$B$4333)-1),ROW(A25)),9),""))</f>
        <v/>
      </c>
    </row>
    <row r="26" ht="15.75" customHeight="1">
      <c r="A26" s="112" t="s">
        <v>3283</v>
      </c>
      <c r="B26" s="47"/>
      <c r="C26" s="47"/>
      <c r="D26" s="47"/>
      <c r="E26" s="47"/>
      <c r="F26" s="47"/>
      <c r="G26" s="47"/>
      <c r="H26" s="47"/>
      <c r="I26" s="47"/>
      <c r="J26" s="91"/>
      <c r="K26" s="51"/>
      <c r="L26" s="51"/>
      <c r="M26" s="51"/>
      <c r="N26" s="51"/>
      <c r="O26" s="51"/>
      <c r="P26" s="51"/>
      <c r="Q26" s="51"/>
      <c r="R26" s="51"/>
      <c r="S26" s="51"/>
      <c r="T26" s="51"/>
      <c r="U26" s="51"/>
      <c r="V26" s="51"/>
      <c r="W26" s="52" t="str">
        <f t="array" ref="W26">IFERROR(INDEX(Pendencias!$A$2:$O$4333,SMALL(IF(Pendencias!$B$2:$B$4333=$F$1,ROW(Pendencias!$B$2:$B$4333)-1),ROW(A26)),1),"")</f>
        <v/>
      </c>
      <c r="X26" s="52" t="str">
        <f t="array" ref="X26">IFERROR(INDEX(Pendencias!$A$2:$O$4333,SMALL(IF(Pendencias!$B$2:$B$4333=$F$1,ROW(Pendencias!$B$2:$B$4333)-1),ROW(A26)),3),"")</f>
        <v/>
      </c>
      <c r="Y26" s="53" t="str">
        <f t="array" ref="Y26">IFERROR(INDEX(Pendencias!$A$2:$O$4333,SMALL(IF(Pendencias!$B$2:$B$4333=$F$1,ROW(Pendencias!$B$2:$B$4333)-1),ROW(A26)),4),"")</f>
        <v/>
      </c>
      <c r="Z26" s="54" t="str">
        <f t="array" ref="Z26">IFERROR(INDEX(Pendencias!$A$2:$O$4333,SMALL(IF(Pendencias!$B$2:$B$4333=$F$1,ROW(Pendencias!$B$2:$B$4333)-1),ROW(A26)),7),"")</f>
        <v/>
      </c>
      <c r="AA26" s="51" t="str">
        <f t="array" ref="AA26">IF(IFERROR(INDEX(Pendencias!$A$2:$O$4333,SMALL(IF(Pendencias!$B$2:$B$4333=$F$1,ROW(Pendencias!$B$2:$B$4333)-1),ROW(A26)),9),"")=0,"",IFERROR(INDEX(Pendencias!$A$2:$O$4333,SMALL(IF(Pendencias!$B$2:$B$4333=$F$1,ROW(Pendencias!$B$2:$B$4333)-1),ROW(A26)),9),""))</f>
        <v/>
      </c>
    </row>
    <row r="27" ht="15.0" customHeight="1">
      <c r="A27" s="113" t="s">
        <v>3284</v>
      </c>
      <c r="B27" s="114"/>
      <c r="C27" s="115" t="s">
        <v>3285</v>
      </c>
      <c r="D27" s="114"/>
      <c r="E27" s="116" t="s">
        <v>3286</v>
      </c>
      <c r="F27" s="114"/>
      <c r="G27" s="117" t="s">
        <v>3287</v>
      </c>
      <c r="I27" s="118" t="s">
        <v>3288</v>
      </c>
      <c r="J27" s="119"/>
      <c r="K27" s="51"/>
      <c r="L27" s="52" t="str">
        <f t="array" ref="L27">IFERROR(INDEX(Pendencias!$A$2:$O$209,SMALL(IF(Pendencias!$B$2:$B$209=$F$1,ROW(Pendencias!$B$2:$B$209)-1),ROW(A32)),1),"")</f>
        <v/>
      </c>
      <c r="M27" s="120"/>
      <c r="N27" s="120"/>
      <c r="O27" s="54" t="str">
        <f t="array" ref="O27">IFERROR(INDEX(Pendencias!$A$2:$O$209,SMALL(IF(Pendencias!$B$2:$B$209=$F$1,ROW(Pendencias!$B$2:$B$209)-1),ROW(A32)),7),"")</f>
        <v/>
      </c>
      <c r="P27" s="51"/>
      <c r="Q27" s="51"/>
      <c r="R27" s="51"/>
      <c r="S27" s="51"/>
      <c r="T27" s="51"/>
      <c r="U27" s="51"/>
      <c r="V27" s="51"/>
      <c r="W27" s="52" t="str">
        <f t="array" ref="W27">IFERROR(INDEX(Pendencias!$A$2:$O$4333,SMALL(IF(Pendencias!$B$2:$B$4333=$F$1,ROW(Pendencias!$B$2:$B$4333)-1),ROW(A27)),1),"")</f>
        <v/>
      </c>
      <c r="X27" s="52" t="str">
        <f t="array" ref="X27">IFERROR(INDEX(Pendencias!$A$2:$O$4333,SMALL(IF(Pendencias!$B$2:$B$4333=$F$1,ROW(Pendencias!$B$2:$B$4333)-1),ROW(A27)),3),"")</f>
        <v/>
      </c>
      <c r="Y27" s="53" t="str">
        <f t="array" ref="Y27">IFERROR(INDEX(Pendencias!$A$2:$O$4333,SMALL(IF(Pendencias!$B$2:$B$4333=$F$1,ROW(Pendencias!$B$2:$B$4333)-1),ROW(A27)),4),"")</f>
        <v/>
      </c>
      <c r="Z27" s="54" t="str">
        <f t="array" ref="Z27">IFERROR(INDEX(Pendencias!$A$2:$O$4333,SMALL(IF(Pendencias!$B$2:$B$4333=$F$1,ROW(Pendencias!$B$2:$B$4333)-1),ROW(A27)),7),"")</f>
        <v/>
      </c>
      <c r="AA27" s="51" t="str">
        <f t="array" ref="AA27">IF(IFERROR(INDEX(Pendencias!$A$2:$O$4333,SMALL(IF(Pendencias!$B$2:$B$4333=$F$1,ROW(Pendencias!$B$2:$B$4333)-1),ROW(A27)),9),"")=0,"",IFERROR(INDEX(Pendencias!$A$2:$O$4333,SMALL(IF(Pendencias!$B$2:$B$4333=$F$1,ROW(Pendencias!$B$2:$B$4333)-1),ROW(A27)),9),""))</f>
        <v/>
      </c>
    </row>
    <row r="28" ht="15.0" customHeight="1">
      <c r="A28" s="121" t="s">
        <v>3289</v>
      </c>
      <c r="B28" s="122"/>
      <c r="C28" s="123" t="s">
        <v>3290</v>
      </c>
      <c r="D28" s="124"/>
      <c r="E28" s="125" t="s">
        <v>3291</v>
      </c>
      <c r="F28" s="124"/>
      <c r="G28" s="124"/>
      <c r="H28" s="126" t="s">
        <v>3292</v>
      </c>
      <c r="I28" s="124"/>
      <c r="J28" s="127"/>
      <c r="K28" s="51"/>
      <c r="L28" s="52" t="str">
        <f t="array" ref="L28">IFERROR(INDEX(Pendencias!$A$2:$O$209,SMALL(IF(Pendencias!$B$2:$B$209=$F$1,ROW(Pendencias!$B$2:$B$209)-1),ROW(A33)),1),"")</f>
        <v/>
      </c>
      <c r="M28" s="120"/>
      <c r="N28" s="120"/>
      <c r="O28" s="54" t="str">
        <f t="array" ref="O28">IFERROR(INDEX(Pendencias!$A$2:$O$209,SMALL(IF(Pendencias!$B$2:$B$209=$F$1,ROW(Pendencias!$B$2:$B$209)-1),ROW(A33)),7),"")</f>
        <v/>
      </c>
      <c r="P28" s="51"/>
      <c r="Q28" s="51"/>
      <c r="R28" s="51"/>
      <c r="S28" s="51"/>
      <c r="T28" s="51"/>
      <c r="U28" s="51"/>
      <c r="V28" s="51"/>
      <c r="W28" s="52" t="str">
        <f t="array" ref="W28">IFERROR(INDEX(Pendencias!$A$2:$O$4333,SMALL(IF(Pendencias!$B$2:$B$4333=$F$1,ROW(Pendencias!$B$2:$B$4333)-1),ROW(A28)),1),"")</f>
        <v/>
      </c>
      <c r="X28" s="52" t="str">
        <f t="array" ref="X28">IFERROR(INDEX(Pendencias!$A$2:$O$4333,SMALL(IF(Pendencias!$B$2:$B$4333=$F$1,ROW(Pendencias!$B$2:$B$4333)-1),ROW(A28)),3),"")</f>
        <v/>
      </c>
      <c r="Y28" s="53" t="str">
        <f t="array" ref="Y28">IFERROR(INDEX(Pendencias!$A$2:$O$4333,SMALL(IF(Pendencias!$B$2:$B$4333=$F$1,ROW(Pendencias!$B$2:$B$4333)-1),ROW(A28)),4),"")</f>
        <v/>
      </c>
      <c r="Z28" s="54" t="str">
        <f t="array" ref="Z28">IFERROR(INDEX(Pendencias!$A$2:$O$4333,SMALL(IF(Pendencias!$B$2:$B$4333=$F$1,ROW(Pendencias!$B$2:$B$4333)-1),ROW(A28)),7),"")</f>
        <v/>
      </c>
      <c r="AA28" s="51" t="str">
        <f t="array" ref="AA28">IF(IFERROR(INDEX(Pendencias!$A$2:$O$4333,SMALL(IF(Pendencias!$B$2:$B$4333=$F$1,ROW(Pendencias!$B$2:$B$4333)-1),ROW(A28)),9),"")=0,"",IFERROR(INDEX(Pendencias!$A$2:$O$4333,SMALL(IF(Pendencias!$B$2:$B$4333=$F$1,ROW(Pendencias!$B$2:$B$4333)-1),ROW(A28)),9),""))</f>
        <v/>
      </c>
    </row>
    <row r="29" ht="15.0" customHeight="1">
      <c r="A29" s="128"/>
      <c r="B29" s="128"/>
      <c r="C29" s="51"/>
      <c r="D29" s="51"/>
      <c r="E29" s="51"/>
      <c r="F29" s="51"/>
      <c r="G29" s="51"/>
      <c r="H29" s="51"/>
      <c r="I29" s="51"/>
      <c r="J29" s="51"/>
      <c r="K29" s="51"/>
      <c r="L29" s="52" t="str">
        <f t="array" ref="L29">IFERROR(INDEX(Pendencias!$A$2:$O$209,SMALL(IF(Pendencias!$B$2:$B$209=$F$1,ROW(Pendencias!$B$2:$B$209)-1),ROW(A34)),1),"")</f>
        <v/>
      </c>
      <c r="M29" s="120"/>
      <c r="N29" s="120"/>
      <c r="O29" s="54" t="str">
        <f t="array" ref="O29">IFERROR(INDEX(Pendencias!$A$2:$O$209,SMALL(IF(Pendencias!$B$2:$B$209=$F$1,ROW(Pendencias!$B$2:$B$209)-1),ROW(A34)),7),"")</f>
        <v/>
      </c>
      <c r="P29" s="51"/>
      <c r="Q29" s="51"/>
      <c r="R29" s="51"/>
      <c r="S29" s="51"/>
      <c r="T29" s="51"/>
      <c r="U29" s="51"/>
      <c r="V29" s="51"/>
      <c r="W29" s="52" t="str">
        <f t="array" ref="W29">IFERROR(INDEX(Pendencias!$A$2:$O$4333,SMALL(IF(Pendencias!$B$2:$B$4333=$F$1,ROW(Pendencias!$B$2:$B$4333)-1),ROW(A29)),1),"")</f>
        <v/>
      </c>
      <c r="X29" s="52" t="str">
        <f t="array" ref="X29">IFERROR(INDEX(Pendencias!$A$2:$O$4333,SMALL(IF(Pendencias!$B$2:$B$4333=$F$1,ROW(Pendencias!$B$2:$B$4333)-1),ROW(A29)),3),"")</f>
        <v/>
      </c>
      <c r="Y29" s="53" t="str">
        <f t="array" ref="Y29">IFERROR(INDEX(Pendencias!$A$2:$O$4333,SMALL(IF(Pendencias!$B$2:$B$4333=$F$1,ROW(Pendencias!$B$2:$B$4333)-1),ROW(A29)),4),"")</f>
        <v/>
      </c>
      <c r="Z29" s="54" t="str">
        <f t="array" ref="Z29">IFERROR(INDEX(Pendencias!$A$2:$O$4333,SMALL(IF(Pendencias!$B$2:$B$4333=$F$1,ROW(Pendencias!$B$2:$B$4333)-1),ROW(A29)),7),"")</f>
        <v/>
      </c>
      <c r="AA29" s="51" t="str">
        <f t="array" ref="AA29">IF(IFERROR(INDEX(Pendencias!$A$2:$O$4333,SMALL(IF(Pendencias!$B$2:$B$4333=$F$1,ROW(Pendencias!$B$2:$B$4333)-1),ROW(A29)),9),"")=0,"",IFERROR(INDEX(Pendencias!$A$2:$O$4333,SMALL(IF(Pendencias!$B$2:$B$4333=$F$1,ROW(Pendencias!$B$2:$B$4333)-1),ROW(A29)),9),""))</f>
        <v/>
      </c>
    </row>
    <row r="30" ht="15.0" customHeight="1">
      <c r="A30" s="90" t="s">
        <v>3293</v>
      </c>
      <c r="B30" s="47"/>
      <c r="C30" s="47"/>
      <c r="D30" s="47"/>
      <c r="E30" s="47"/>
      <c r="F30" s="47"/>
      <c r="G30" s="47"/>
      <c r="H30" s="47"/>
      <c r="I30" s="47"/>
      <c r="J30" s="91"/>
      <c r="K30" s="51"/>
      <c r="L30" s="51"/>
      <c r="M30" s="51"/>
      <c r="N30" s="51"/>
      <c r="O30" s="51"/>
      <c r="P30" s="51"/>
      <c r="Q30" s="51"/>
      <c r="R30" s="51"/>
      <c r="S30" s="51"/>
      <c r="T30" s="51"/>
      <c r="U30" s="51"/>
      <c r="V30" s="51"/>
      <c r="W30" s="52" t="str">
        <f t="array" ref="W30">IFERROR(INDEX(Pendencias!$A$2:$O$4333,SMALL(IF(Pendencias!$B$2:$B$4333=$F$1,ROW(Pendencias!$B$2:$B$4333)-1),ROW(A30)),1),"")</f>
        <v/>
      </c>
      <c r="X30" s="52" t="str">
        <f t="array" ref="X30">IFERROR(INDEX(Pendencias!$A$2:$O$4333,SMALL(IF(Pendencias!$B$2:$B$4333=$F$1,ROW(Pendencias!$B$2:$B$4333)-1),ROW(A30)),3),"")</f>
        <v/>
      </c>
      <c r="Y30" s="53" t="str">
        <f t="array" ref="Y30">IFERROR(INDEX(Pendencias!$A$2:$O$4333,SMALL(IF(Pendencias!$B$2:$B$4333=$F$1,ROW(Pendencias!$B$2:$B$4333)-1),ROW(A30)),4),"")</f>
        <v/>
      </c>
      <c r="Z30" s="54" t="str">
        <f t="array" ref="Z30">IFERROR(INDEX(Pendencias!$A$2:$O$4333,SMALL(IF(Pendencias!$B$2:$B$4333=$F$1,ROW(Pendencias!$B$2:$B$4333)-1),ROW(A30)),7),"")</f>
        <v/>
      </c>
      <c r="AA30" s="51" t="str">
        <f t="array" ref="AA30">IF(IFERROR(INDEX(Pendencias!$A$2:$O$4333,SMALL(IF(Pendencias!$B$2:$B$4333=$F$1,ROW(Pendencias!$B$2:$B$4333)-1),ROW(A30)),9),"")=0,"",IFERROR(INDEX(Pendencias!$A$2:$O$4333,SMALL(IF(Pendencias!$B$2:$B$4333=$F$1,ROW(Pendencias!$B$2:$B$4333)-1),ROW(A30)),9),""))</f>
        <v/>
      </c>
    </row>
    <row r="31" ht="21.75" customHeight="1">
      <c r="A31" s="129" t="s">
        <v>3294</v>
      </c>
      <c r="B31" s="130"/>
      <c r="C31" s="130"/>
      <c r="D31" s="130"/>
      <c r="E31" s="130"/>
      <c r="F31" s="130"/>
      <c r="G31" s="130"/>
      <c r="H31" s="130"/>
      <c r="I31" s="130"/>
      <c r="J31" s="131"/>
      <c r="K31" s="51"/>
      <c r="L31" s="51"/>
      <c r="M31" s="51"/>
      <c r="N31" s="51"/>
      <c r="O31" s="51"/>
      <c r="P31" s="51"/>
      <c r="Q31" s="51"/>
      <c r="R31" s="51"/>
      <c r="S31" s="51"/>
      <c r="T31" s="51"/>
      <c r="U31" s="51"/>
      <c r="V31" s="51"/>
      <c r="W31" s="52" t="str">
        <f t="array" ref="W31">IFERROR(INDEX(Pendencias!$A$2:$O$4333,SMALL(IF(Pendencias!$B$2:$B$4333=$F$1,ROW(Pendencias!$B$2:$B$4333)-1),ROW(A31)),1),"")</f>
        <v/>
      </c>
      <c r="X31" s="52" t="str">
        <f t="array" ref="X31">IFERROR(INDEX(Pendencias!$A$2:$O$4333,SMALL(IF(Pendencias!$B$2:$B$4333=$F$1,ROW(Pendencias!$B$2:$B$4333)-1),ROW(A31)),3),"")</f>
        <v/>
      </c>
      <c r="Y31" s="53" t="str">
        <f t="array" ref="Y31">IFERROR(INDEX(Pendencias!$A$2:$O$4333,SMALL(IF(Pendencias!$B$2:$B$4333=$F$1,ROW(Pendencias!$B$2:$B$4333)-1),ROW(A31)),4),"")</f>
        <v/>
      </c>
      <c r="Z31" s="54" t="str">
        <f t="array" ref="Z31">IFERROR(INDEX(Pendencias!$A$2:$O$4333,SMALL(IF(Pendencias!$B$2:$B$4333=$F$1,ROW(Pendencias!$B$2:$B$4333)-1),ROW(A31)),7),"")</f>
        <v/>
      </c>
      <c r="AA31" s="51" t="str">
        <f t="array" ref="AA31">IF(IFERROR(INDEX(Pendencias!$A$2:$O$4333,SMALL(IF(Pendencias!$B$2:$B$4333=$F$1,ROW(Pendencias!$B$2:$B$4333)-1),ROW(A31)),9),"")=0,"",IFERROR(INDEX(Pendencias!$A$2:$O$4333,SMALL(IF(Pendencias!$B$2:$B$4333=$F$1,ROW(Pendencias!$B$2:$B$4333)-1),ROW(A31)),9),""))</f>
        <v/>
      </c>
    </row>
    <row r="32" ht="21.75" customHeight="1">
      <c r="A32" s="132"/>
      <c r="B32" s="133"/>
      <c r="C32" s="133"/>
      <c r="D32" s="133"/>
      <c r="E32" s="133"/>
      <c r="F32" s="133"/>
      <c r="G32" s="133"/>
      <c r="H32" s="133"/>
      <c r="I32" s="133"/>
      <c r="J32" s="57"/>
      <c r="K32" s="51"/>
      <c r="L32" s="51"/>
      <c r="M32" s="51"/>
      <c r="N32" s="51"/>
      <c r="O32" s="51"/>
      <c r="P32" s="51"/>
      <c r="Q32" s="51"/>
      <c r="R32" s="51"/>
      <c r="S32" s="51"/>
      <c r="T32" s="51"/>
      <c r="U32" s="51"/>
      <c r="V32" s="51"/>
      <c r="W32" s="52" t="str">
        <f t="array" ref="W32">IFERROR(INDEX(Pendencias!$A$2:$O$4333,SMALL(IF(Pendencias!$B$2:$B$4333=$F$1,ROW(Pendencias!$B$2:$B$4333)-1),ROW(A32)),1),"")</f>
        <v/>
      </c>
      <c r="X32" s="52" t="str">
        <f t="array" ref="X32">IFERROR(INDEX(Pendencias!$A$2:$O$4333,SMALL(IF(Pendencias!$B$2:$B$4333=$F$1,ROW(Pendencias!$B$2:$B$4333)-1),ROW(A32)),3),"")</f>
        <v/>
      </c>
      <c r="Y32" s="53" t="str">
        <f t="array" ref="Y32">IFERROR(INDEX(Pendencias!$A$2:$O$4333,SMALL(IF(Pendencias!$B$2:$B$4333=$F$1,ROW(Pendencias!$B$2:$B$4333)-1),ROW(A32)),4),"")</f>
        <v/>
      </c>
      <c r="Z32" s="54" t="str">
        <f t="array" ref="Z32">IFERROR(INDEX(Pendencias!$A$2:$O$4333,SMALL(IF(Pendencias!$B$2:$B$4333=$F$1,ROW(Pendencias!$B$2:$B$4333)-1),ROW(A32)),7),"")</f>
        <v/>
      </c>
      <c r="AA32" s="51" t="str">
        <f t="array" ref="AA32">IF(IFERROR(INDEX(Pendencias!$A$2:$O$4333,SMALL(IF(Pendencias!$B$2:$B$4333=$F$1,ROW(Pendencias!$B$2:$B$4333)-1),ROW(A32)),9),"")=0,"",IFERROR(INDEX(Pendencias!$A$2:$O$4333,SMALL(IF(Pendencias!$B$2:$B$4333=$F$1,ROW(Pendencias!$B$2:$B$4333)-1),ROW(A32)),9),""))</f>
        <v/>
      </c>
    </row>
    <row r="33" ht="16.5" customHeight="1">
      <c r="A33" s="90" t="s">
        <v>3295</v>
      </c>
      <c r="B33" s="47"/>
      <c r="C33" s="47"/>
      <c r="D33" s="47"/>
      <c r="E33" s="47"/>
      <c r="F33" s="47"/>
      <c r="G33" s="47"/>
      <c r="H33" s="47"/>
      <c r="I33" s="47"/>
      <c r="J33" s="91"/>
      <c r="K33" s="51"/>
      <c r="L33" s="51"/>
      <c r="M33" s="51"/>
      <c r="N33" s="51"/>
      <c r="O33" s="51"/>
      <c r="P33" s="51"/>
      <c r="Q33" s="51"/>
      <c r="R33" s="51"/>
      <c r="S33" s="51"/>
      <c r="T33" s="51"/>
      <c r="U33" s="51"/>
      <c r="V33" s="51"/>
      <c r="W33" s="52" t="str">
        <f t="array" ref="W33">IFERROR(INDEX(Pendencias!$A$2:$O$4333,SMALL(IF(Pendencias!$B$2:$B$4333=$F$1,ROW(Pendencias!$B$2:$B$4333)-1),ROW(A33)),1),"")</f>
        <v/>
      </c>
      <c r="X33" s="52" t="str">
        <f t="array" ref="X33">IFERROR(INDEX(Pendencias!$A$2:$O$4333,SMALL(IF(Pendencias!$B$2:$B$4333=$F$1,ROW(Pendencias!$B$2:$B$4333)-1),ROW(A33)),3),"")</f>
        <v/>
      </c>
      <c r="Y33" s="53" t="str">
        <f t="array" ref="Y33">IFERROR(INDEX(Pendencias!$A$2:$O$4333,SMALL(IF(Pendencias!$B$2:$B$4333=$F$1,ROW(Pendencias!$B$2:$B$4333)-1),ROW(A33)),4),"")</f>
        <v/>
      </c>
      <c r="Z33" s="54" t="str">
        <f t="array" ref="Z33">IFERROR(INDEX(Pendencias!$A$2:$O$4333,SMALL(IF(Pendencias!$B$2:$B$4333=$F$1,ROW(Pendencias!$B$2:$B$4333)-1),ROW(A33)),7),"")</f>
        <v/>
      </c>
      <c r="AA33" s="51" t="str">
        <f t="array" ref="AA33">IF(IFERROR(INDEX(Pendencias!$A$2:$O$4333,SMALL(IF(Pendencias!$B$2:$B$4333=$F$1,ROW(Pendencias!$B$2:$B$4333)-1),ROW(A33)),9),"")=0,"",IFERROR(INDEX(Pendencias!$A$2:$O$4333,SMALL(IF(Pendencias!$B$2:$B$4333=$F$1,ROW(Pendencias!$B$2:$B$4333)-1),ROW(A33)),9),""))</f>
        <v/>
      </c>
    </row>
    <row r="34" ht="48.75" customHeight="1">
      <c r="A34" s="134" t="str">
        <f>IFERROR(VLOOKUP(F1,'Cadastro Estacoes'!A:AD,30,0),"")</f>
        <v> [1] TODO ACESSO AO PÍER DO TECON DO PORTO DE ITAGUAÍ DEVERÁ SER PREVIAMENTE ALINHADO (DATA, HORÁRIO DE INÍCIO E FIM) PARA DE QUE UM COLABORADOR DA CSN POSSA ACOMPANHAR TODA A ATIVIDADE DA HIDROMARES.</v>
      </c>
      <c r="B34" s="47"/>
      <c r="C34" s="47"/>
      <c r="D34" s="47"/>
      <c r="E34" s="47"/>
      <c r="F34" s="47"/>
      <c r="G34" s="47"/>
      <c r="H34" s="47"/>
      <c r="I34" s="47"/>
      <c r="J34" s="91"/>
      <c r="K34" s="51"/>
      <c r="L34" s="51"/>
      <c r="M34" s="51"/>
      <c r="N34" s="51"/>
      <c r="O34" s="51"/>
      <c r="P34" s="51"/>
      <c r="Q34" s="51"/>
      <c r="R34" s="51"/>
      <c r="S34" s="51"/>
      <c r="T34" s="51"/>
      <c r="U34" s="51"/>
      <c r="V34" s="51"/>
      <c r="W34" s="52" t="str">
        <f t="array" ref="W34">IFERROR(INDEX(Pendencias!$A$2:$O$4333,SMALL(IF(Pendencias!$B$2:$B$4333=$F$1,ROW(Pendencias!$B$2:$B$4333)-1),ROW(A34)),1),"")</f>
        <v/>
      </c>
      <c r="X34" s="52" t="str">
        <f t="array" ref="X34">IFERROR(INDEX(Pendencias!$A$2:$O$4333,SMALL(IF(Pendencias!$B$2:$B$4333=$F$1,ROW(Pendencias!$B$2:$B$4333)-1),ROW(A34)),3),"")</f>
        <v/>
      </c>
      <c r="Y34" s="53" t="str">
        <f t="array" ref="Y34">IFERROR(INDEX(Pendencias!$A$2:$O$4333,SMALL(IF(Pendencias!$B$2:$B$4333=$F$1,ROW(Pendencias!$B$2:$B$4333)-1),ROW(A34)),4),"")</f>
        <v/>
      </c>
      <c r="Z34" s="54" t="str">
        <f t="array" ref="Z34">IFERROR(INDEX(Pendencias!$A$2:$O$4333,SMALL(IF(Pendencias!$B$2:$B$4333=$F$1,ROW(Pendencias!$B$2:$B$4333)-1),ROW(A34)),7),"")</f>
        <v/>
      </c>
      <c r="AA34" s="51" t="str">
        <f t="array" ref="AA34">IF(IFERROR(INDEX(Pendencias!$A$2:$O$4333,SMALL(IF(Pendencias!$B$2:$B$4333=$F$1,ROW(Pendencias!$B$2:$B$4333)-1),ROW(A34)),9),"")=0,"",IFERROR(INDEX(Pendencias!$A$2:$O$4333,SMALL(IF(Pendencias!$B$2:$B$4333=$F$1,ROW(Pendencias!$B$2:$B$4333)-1),ROW(A34)),9),""))</f>
        <v/>
      </c>
    </row>
    <row r="35" ht="19.5" customHeight="1">
      <c r="A35" s="90" t="s">
        <v>3296</v>
      </c>
      <c r="B35" s="47"/>
      <c r="C35" s="47"/>
      <c r="D35" s="47"/>
      <c r="E35" s="47"/>
      <c r="F35" s="47"/>
      <c r="G35" s="47"/>
      <c r="H35" s="47"/>
      <c r="I35" s="47"/>
      <c r="J35" s="91"/>
      <c r="K35" s="51"/>
      <c r="L35" s="51"/>
      <c r="M35" s="51"/>
      <c r="N35" s="51"/>
      <c r="O35" s="51"/>
      <c r="P35" s="51"/>
      <c r="Q35" s="51"/>
      <c r="R35" s="51"/>
      <c r="S35" s="51"/>
      <c r="T35" s="51"/>
      <c r="U35" s="51"/>
      <c r="V35" s="51"/>
      <c r="W35" s="52"/>
      <c r="X35" s="52"/>
      <c r="Y35" s="53"/>
      <c r="Z35" s="54"/>
      <c r="AA35" s="51"/>
    </row>
    <row r="36" ht="51.0" customHeight="1">
      <c r="A36" s="134" t="str">
        <f>VLOOKUP(F1,'Cadastro Estacoes'!A:AC,29,0)</f>
        <v>CALÇA BRIM E CAMISETA MANGA LONGA; BOTINA COM BICO DE PVC; COLETE SALVA-VIDAS (OUTROS EPI'S PODEM SER NECESSÁRIOS, DEPENDENDO DA ATIVIDADE ESPECÍFICA A SER EXECUTADA)</v>
      </c>
      <c r="B36" s="47"/>
      <c r="C36" s="47"/>
      <c r="D36" s="47"/>
      <c r="E36" s="47"/>
      <c r="F36" s="47"/>
      <c r="G36" s="47"/>
      <c r="H36" s="47"/>
      <c r="I36" s="47"/>
      <c r="J36" s="91"/>
      <c r="K36" s="51"/>
      <c r="L36" s="51"/>
      <c r="M36" s="51"/>
      <c r="N36" s="51"/>
      <c r="O36" s="51"/>
      <c r="P36" s="51"/>
      <c r="Q36" s="51"/>
      <c r="R36" s="51"/>
      <c r="S36" s="51"/>
      <c r="T36" s="51"/>
      <c r="U36" s="51"/>
      <c r="V36" s="51"/>
      <c r="W36" s="52" t="str">
        <f t="array" ref="W36">IFERROR(INDEX(Pendencias!$A$2:$O$209,SMALL(IF(Pendencias!$B$2:$B$209=$F$1,ROW(Pendencias!$B$2:$B$209)-1),ROW(A39)),1),"")</f>
        <v/>
      </c>
      <c r="X36" s="52" t="str">
        <f t="array" ref="X36">IFERROR(INDEX(Pendencias!$A$2:$O$209,SMALL(IF(Pendencias!$B$2:$B$209=$F$1,ROW(Pendencias!$B$2:$B$209)-1),ROW(A39)),3),"")</f>
        <v/>
      </c>
      <c r="Y36" s="53" t="str">
        <f t="array" ref="Y36">IFERROR(INDEX(Pendencias!$A$2:$O$209,SMALL(IF(Pendencias!$B$2:$B$209=$F$1,ROW(Pendencias!$B$2:$B$209)-1),ROW(A39)),4),"")</f>
        <v/>
      </c>
      <c r="Z36" s="54" t="str">
        <f t="array" ref="Z36">IFERROR(INDEX(Pendencias!$A$2:$O$209,SMALL(IF(Pendencias!$B$2:$B$209=$F$1,ROW(Pendencias!$B$2:$B$209)-1),ROW(A39)),7),"")</f>
        <v/>
      </c>
      <c r="AA36" s="51" t="str">
        <f t="array" ref="AA36">IF(IFERROR(INDEX(Pendencias!$A$2:$O$209,SMALL(IF(Pendencias!$B$2:$B$209=$F$1,ROW(Pendencias!$B$2:$B$209)-1),ROW(A39)),9),"")=0,"",IFERROR(INDEX(Pendencias!$A$2:$O$209,SMALL(IF(Pendencias!$B$2:$B$209=$F$1,ROW(Pendencias!$B$2:$B$209)-1),ROW(A39)),9),""))</f>
        <v/>
      </c>
    </row>
    <row r="37" ht="15.75" customHeight="1">
      <c r="A37" s="135" t="s">
        <v>3297</v>
      </c>
      <c r="B37" s="47"/>
      <c r="C37" s="91"/>
      <c r="D37" s="136"/>
      <c r="E37" s="91"/>
      <c r="F37" s="135" t="s">
        <v>3298</v>
      </c>
      <c r="G37" s="47"/>
      <c r="H37" s="91"/>
      <c r="I37" s="137"/>
      <c r="J37" s="91"/>
      <c r="K37" s="51"/>
      <c r="L37" s="51"/>
      <c r="M37" s="51"/>
      <c r="N37" s="51"/>
      <c r="O37" s="51"/>
      <c r="P37" s="51"/>
      <c r="Q37" s="51"/>
      <c r="R37" s="51"/>
      <c r="S37" s="51"/>
      <c r="T37" s="51"/>
      <c r="U37" s="51"/>
      <c r="V37" s="51"/>
      <c r="W37" s="52" t="str">
        <f t="array" ref="W37">IFERROR(INDEX(Pendencias!$A$2:$O$209,SMALL(IF(Pendencias!$B$2:$B$209=$F$1,ROW(Pendencias!$B$2:$B$209)-1),ROW(A40)),1),"")</f>
        <v/>
      </c>
      <c r="X37" s="52" t="str">
        <f t="array" ref="X37">IFERROR(INDEX(Pendencias!$A$2:$O$209,SMALL(IF(Pendencias!$B$2:$B$209=$F$1,ROW(Pendencias!$B$2:$B$209)-1),ROW(A40)),3),"")</f>
        <v/>
      </c>
      <c r="Y37" s="53" t="str">
        <f t="array" ref="Y37">IFERROR(INDEX(Pendencias!$A$2:$O$209,SMALL(IF(Pendencias!$B$2:$B$209=$F$1,ROW(Pendencias!$B$2:$B$209)-1),ROW(A40)),4),"")</f>
        <v/>
      </c>
      <c r="Z37" s="54" t="str">
        <f t="array" ref="Z37">IFERROR(INDEX(Pendencias!$A$2:$O$209,SMALL(IF(Pendencias!$B$2:$B$209=$F$1,ROW(Pendencias!$B$2:$B$209)-1),ROW(A40)),7),"")</f>
        <v/>
      </c>
      <c r="AA37" s="51" t="str">
        <f t="array" ref="AA37">IF(IFERROR(INDEX(Pendencias!$A$2:$O$209,SMALL(IF(Pendencias!$B$2:$B$209=$F$1,ROW(Pendencias!$B$2:$B$209)-1),ROW(A40)),9),"")=0,"",IFERROR(INDEX(Pendencias!$A$2:$O$209,SMALL(IF(Pendencias!$B$2:$B$209=$F$1,ROW(Pendencias!$B$2:$B$209)-1),ROW(A40)),9),""))</f>
        <v/>
      </c>
    </row>
    <row r="38" ht="15.75" customHeight="1">
      <c r="A38" s="138" t="s">
        <v>3299</v>
      </c>
      <c r="B38" s="139"/>
      <c r="C38" s="139"/>
      <c r="D38" s="139"/>
      <c r="E38" s="139"/>
      <c r="F38" s="140"/>
      <c r="G38" s="141"/>
      <c r="H38" s="140"/>
      <c r="I38" s="140"/>
      <c r="J38" s="142"/>
      <c r="K38" s="51"/>
      <c r="L38" s="51"/>
      <c r="M38" s="51"/>
      <c r="N38" s="51"/>
      <c r="O38" s="51"/>
      <c r="P38" s="51"/>
      <c r="Q38" s="51"/>
      <c r="R38" s="51"/>
      <c r="S38" s="51"/>
      <c r="T38" s="51"/>
      <c r="U38" s="51"/>
      <c r="V38" s="51"/>
      <c r="W38" s="52" t="str">
        <f t="array" ref="W38">IFERROR(INDEX(Pendencias!$A$2:$O$209,SMALL(IF(Pendencias!$B$2:$B$209=$F$1,ROW(Pendencias!$B$2:$B$209)-1),ROW(A41)),1),"")</f>
        <v/>
      </c>
      <c r="X38" s="52" t="str">
        <f t="array" ref="X38">IFERROR(INDEX(Pendencias!$A$2:$O$209,SMALL(IF(Pendencias!$B$2:$B$209=$F$1,ROW(Pendencias!$B$2:$B$209)-1),ROW(A41)),3),"")</f>
        <v/>
      </c>
      <c r="Y38" s="53" t="str">
        <f t="array" ref="Y38">IFERROR(INDEX(Pendencias!$A$2:$O$209,SMALL(IF(Pendencias!$B$2:$B$209=$F$1,ROW(Pendencias!$B$2:$B$209)-1),ROW(A41)),4),"")</f>
        <v/>
      </c>
      <c r="Z38" s="54" t="str">
        <f t="array" ref="Z38">IFERROR(INDEX(Pendencias!$A$2:$O$209,SMALL(IF(Pendencias!$B$2:$B$209=$F$1,ROW(Pendencias!$B$2:$B$209)-1),ROW(A41)),7),"")</f>
        <v/>
      </c>
      <c r="AA38" s="51" t="str">
        <f t="array" ref="AA38">IF(IFERROR(INDEX(Pendencias!$A$2:$O$209,SMALL(IF(Pendencias!$B$2:$B$209=$F$1,ROW(Pendencias!$B$2:$B$209)-1),ROW(A41)),9),"")=0,"",IFERROR(INDEX(Pendencias!$A$2:$O$209,SMALL(IF(Pendencias!$B$2:$B$209=$F$1,ROW(Pendencias!$B$2:$B$209)-1),ROW(A41)),9),""))</f>
        <v/>
      </c>
    </row>
    <row r="39" ht="15.75" customHeight="1">
      <c r="A39" s="143" t="s">
        <v>3300</v>
      </c>
      <c r="B39" s="144"/>
      <c r="C39" s="145" t="s">
        <v>3301</v>
      </c>
      <c r="D39" s="146"/>
      <c r="E39" s="147"/>
      <c r="F39" s="145" t="s">
        <v>3302</v>
      </c>
      <c r="G39" s="146"/>
      <c r="H39" s="147"/>
      <c r="I39" s="145" t="s">
        <v>3303</v>
      </c>
      <c r="J39" s="148"/>
      <c r="K39" s="51"/>
      <c r="L39" s="51"/>
      <c r="M39" s="51"/>
      <c r="N39" s="51"/>
      <c r="O39" s="51"/>
      <c r="P39" s="51"/>
      <c r="Q39" s="51"/>
      <c r="R39" s="51"/>
      <c r="S39" s="51"/>
      <c r="T39" s="51"/>
      <c r="U39" s="51"/>
      <c r="V39" s="51"/>
      <c r="W39" s="52" t="str">
        <f t="array" ref="W39">IFERROR(INDEX(Pendencias!$A$2:$O$209,SMALL(IF(Pendencias!$B$2:$B$209=$F$1,ROW(Pendencias!$B$2:$B$209)-1),ROW(A42)),1),"")</f>
        <v/>
      </c>
      <c r="X39" s="52" t="str">
        <f t="array" ref="X39">IFERROR(INDEX(Pendencias!$A$2:$O$209,SMALL(IF(Pendencias!$B$2:$B$209=$F$1,ROW(Pendencias!$B$2:$B$209)-1),ROW(A42)),3),"")</f>
        <v/>
      </c>
      <c r="Y39" s="53" t="str">
        <f t="array" ref="Y39">IFERROR(INDEX(Pendencias!$A$2:$O$209,SMALL(IF(Pendencias!$B$2:$B$209=$F$1,ROW(Pendencias!$B$2:$B$209)-1),ROW(A42)),4),"")</f>
        <v/>
      </c>
      <c r="Z39" s="54" t="str">
        <f t="array" ref="Z39">IFERROR(INDEX(Pendencias!$A$2:$O$209,SMALL(IF(Pendencias!$B$2:$B$209=$F$1,ROW(Pendencias!$B$2:$B$209)-1),ROW(A42)),7),"")</f>
        <v/>
      </c>
      <c r="AA39" s="51" t="str">
        <f t="array" ref="AA39">IF(IFERROR(INDEX(Pendencias!$A$2:$O$209,SMALL(IF(Pendencias!$B$2:$B$209=$F$1,ROW(Pendencias!$B$2:$B$209)-1),ROW(A42)),9),"")=0,"",IFERROR(INDEX(Pendencias!$A$2:$O$209,SMALL(IF(Pendencias!$B$2:$B$209=$F$1,ROW(Pendencias!$B$2:$B$209)-1),ROW(A42)),9),""))</f>
        <v/>
      </c>
    </row>
    <row r="40" ht="15.75" customHeight="1">
      <c r="A40" s="149"/>
      <c r="B40" s="150"/>
      <c r="C40" s="151" t="s">
        <v>3304</v>
      </c>
      <c r="D40" s="152"/>
      <c r="E40" s="153"/>
      <c r="F40" s="151" t="s">
        <v>3305</v>
      </c>
      <c r="G40" s="152"/>
      <c r="H40" s="153"/>
      <c r="I40" s="151" t="s">
        <v>3306</v>
      </c>
      <c r="J40" s="154"/>
      <c r="K40" s="51"/>
      <c r="L40" s="51"/>
      <c r="M40" s="51"/>
      <c r="N40" s="51"/>
      <c r="O40" s="51"/>
      <c r="P40" s="51"/>
      <c r="Q40" s="51"/>
      <c r="R40" s="51"/>
      <c r="S40" s="51"/>
      <c r="T40" s="51"/>
      <c r="U40" s="51"/>
      <c r="V40" s="51"/>
      <c r="W40" s="52" t="str">
        <f t="array" ref="W40">IFERROR(INDEX(Pendencias!$A$2:$O$209,SMALL(IF(Pendencias!$B$2:$B$209=$F$1,ROW(Pendencias!$B$2:$B$209)-1),ROW(A43)),1),"")</f>
        <v/>
      </c>
      <c r="X40" s="52" t="str">
        <f t="array" ref="X40">IFERROR(INDEX(Pendencias!$A$2:$O$209,SMALL(IF(Pendencias!$B$2:$B$209=$F$1,ROW(Pendencias!$B$2:$B$209)-1),ROW(A43)),3),"")</f>
        <v/>
      </c>
      <c r="Y40" s="53" t="str">
        <f t="array" ref="Y40">IFERROR(INDEX(Pendencias!$A$2:$O$209,SMALL(IF(Pendencias!$B$2:$B$209=$F$1,ROW(Pendencias!$B$2:$B$209)-1),ROW(A43)),4),"")</f>
        <v/>
      </c>
      <c r="Z40" s="54" t="str">
        <f t="array" ref="Z40">IFERROR(INDEX(Pendencias!$A$2:$O$209,SMALL(IF(Pendencias!$B$2:$B$209=$F$1,ROW(Pendencias!$B$2:$B$209)-1),ROW(A43)),7),"")</f>
        <v/>
      </c>
      <c r="AA40" s="51" t="str">
        <f t="array" ref="AA40">IF(IFERROR(INDEX(Pendencias!$A$2:$O$209,SMALL(IF(Pendencias!$B$2:$B$209=$F$1,ROW(Pendencias!$B$2:$B$209)-1),ROW(A43)),9),"")=0,"",IFERROR(INDEX(Pendencias!$A$2:$O$209,SMALL(IF(Pendencias!$B$2:$B$209=$F$1,ROW(Pendencias!$B$2:$B$209)-1),ROW(A43)),9),""))</f>
        <v/>
      </c>
    </row>
    <row r="41" ht="19.5" customHeight="1">
      <c r="A41" s="149"/>
      <c r="B41" s="150"/>
      <c r="C41" s="151" t="s">
        <v>3307</v>
      </c>
      <c r="D41" s="152"/>
      <c r="E41" s="153"/>
      <c r="F41" s="151" t="s">
        <v>3308</v>
      </c>
      <c r="G41" s="152"/>
      <c r="H41" s="153"/>
      <c r="I41" s="151" t="s">
        <v>3309</v>
      </c>
      <c r="J41" s="154"/>
      <c r="K41" s="51"/>
      <c r="L41" s="51"/>
      <c r="M41" s="51"/>
      <c r="N41" s="51"/>
      <c r="O41" s="51"/>
      <c r="P41" s="51"/>
      <c r="Q41" s="51"/>
      <c r="R41" s="51"/>
      <c r="S41" s="51"/>
      <c r="T41" s="51"/>
      <c r="U41" s="51"/>
      <c r="V41" s="51"/>
      <c r="W41" s="52" t="str">
        <f t="array" ref="W41">IFERROR(INDEX(Pendencias!$A$2:$O$209,SMALL(IF(Pendencias!$B$2:$B$209=$F$1,ROW(Pendencias!$B$2:$B$209)-1),ROW(A44)),1),"")</f>
        <v/>
      </c>
      <c r="X41" s="52" t="str">
        <f t="array" ref="X41">IFERROR(INDEX(Pendencias!$A$2:$O$209,SMALL(IF(Pendencias!$B$2:$B$209=$F$1,ROW(Pendencias!$B$2:$B$209)-1),ROW(A44)),3),"")</f>
        <v/>
      </c>
      <c r="Y41" s="53" t="str">
        <f t="array" ref="Y41">IFERROR(INDEX(Pendencias!$A$2:$O$209,SMALL(IF(Pendencias!$B$2:$B$209=$F$1,ROW(Pendencias!$B$2:$B$209)-1),ROW(A44)),4),"")</f>
        <v/>
      </c>
      <c r="Z41" s="54" t="str">
        <f t="array" ref="Z41">IFERROR(INDEX(Pendencias!$A$2:$O$209,SMALL(IF(Pendencias!$B$2:$B$209=$F$1,ROW(Pendencias!$B$2:$B$209)-1),ROW(A44)),7),"")</f>
        <v/>
      </c>
      <c r="AA41" s="51" t="str">
        <f t="array" ref="AA41">IF(IFERROR(INDEX(Pendencias!$A$2:$O$209,SMALL(IF(Pendencias!$B$2:$B$209=$F$1,ROW(Pendencias!$B$2:$B$209)-1),ROW(A44)),9),"")=0,"",IFERROR(INDEX(Pendencias!$A$2:$O$209,SMALL(IF(Pendencias!$B$2:$B$209=$F$1,ROW(Pendencias!$B$2:$B$209)-1),ROW(A44)),9),""))</f>
        <v/>
      </c>
    </row>
    <row r="42" ht="19.5" customHeight="1">
      <c r="A42" s="132"/>
      <c r="B42" s="155"/>
      <c r="C42" s="156" t="s">
        <v>3310</v>
      </c>
      <c r="D42" s="124"/>
      <c r="E42" s="122"/>
      <c r="F42" s="156" t="s">
        <v>3311</v>
      </c>
      <c r="G42" s="124"/>
      <c r="H42" s="122"/>
      <c r="I42" s="156" t="s">
        <v>3312</v>
      </c>
      <c r="J42" s="157"/>
      <c r="K42" s="51"/>
      <c r="L42" s="51"/>
      <c r="M42" s="51"/>
      <c r="N42" s="51"/>
      <c r="O42" s="51"/>
      <c r="P42" s="51"/>
      <c r="Q42" s="51"/>
      <c r="R42" s="51"/>
      <c r="S42" s="51"/>
      <c r="T42" s="51"/>
      <c r="U42" s="51"/>
      <c r="V42" s="51"/>
      <c r="W42" s="52" t="str">
        <f t="array" ref="W42">IFERROR(INDEX(Pendencias!$A$2:$O$209,SMALL(IF(Pendencias!$B$2:$B$209=$F$1,ROW(Pendencias!$B$2:$B$209)-1),ROW(A45)),1),"")</f>
        <v/>
      </c>
      <c r="X42" s="52" t="str">
        <f t="array" ref="X42">IFERROR(INDEX(Pendencias!$A$2:$O$209,SMALL(IF(Pendencias!$B$2:$B$209=$F$1,ROW(Pendencias!$B$2:$B$209)-1),ROW(A45)),3),"")</f>
        <v/>
      </c>
      <c r="Y42" s="53" t="str">
        <f t="array" ref="Y42">IFERROR(INDEX(Pendencias!$A$2:$O$209,SMALL(IF(Pendencias!$B$2:$B$209=$F$1,ROW(Pendencias!$B$2:$B$209)-1),ROW(A45)),4),"")</f>
        <v/>
      </c>
      <c r="Z42" s="54" t="str">
        <f t="array" ref="Z42">IFERROR(INDEX(Pendencias!$A$2:$O$209,SMALL(IF(Pendencias!$B$2:$B$209=$F$1,ROW(Pendencias!$B$2:$B$209)-1),ROW(A45)),7),"")</f>
        <v/>
      </c>
      <c r="AA42" s="51" t="str">
        <f t="array" ref="AA42">IF(IFERROR(INDEX(Pendencias!$A$2:$O$209,SMALL(IF(Pendencias!$B$2:$B$209=$F$1,ROW(Pendencias!$B$2:$B$209)-1),ROW(A45)),9),"")=0,"",IFERROR(INDEX(Pendencias!$A$2:$O$209,SMALL(IF(Pendencias!$B$2:$B$209=$F$1,ROW(Pendencias!$B$2:$B$209)-1),ROW(A45)),9),""))</f>
        <v/>
      </c>
    </row>
    <row r="43" ht="19.5" customHeight="1">
      <c r="A43" s="51"/>
      <c r="B43" s="51"/>
      <c r="C43" s="51"/>
      <c r="D43" s="51"/>
      <c r="E43" s="51"/>
      <c r="F43" s="51"/>
      <c r="G43" s="51"/>
      <c r="H43" s="51"/>
      <c r="I43" s="51"/>
      <c r="J43" s="51"/>
      <c r="K43" s="51"/>
      <c r="L43" s="51"/>
      <c r="M43" s="51"/>
      <c r="N43" s="51"/>
      <c r="O43" s="51"/>
      <c r="P43" s="51"/>
      <c r="Q43" s="51"/>
      <c r="R43" s="51"/>
      <c r="S43" s="51"/>
      <c r="T43" s="51"/>
      <c r="U43" s="51"/>
      <c r="V43" s="51"/>
      <c r="W43" s="52" t="str">
        <f t="array" ref="W43">IFERROR(INDEX(Pendencias!$A$2:$O$209,SMALL(IF(Pendencias!$B$2:$B$209=$F$1,ROW(Pendencias!$B$2:$B$209)-1),ROW(A46)),1),"")</f>
        <v/>
      </c>
      <c r="X43" s="52" t="str">
        <f t="array" ref="X43">IFERROR(INDEX(Pendencias!$A$2:$O$209,SMALL(IF(Pendencias!$B$2:$B$209=$F$1,ROW(Pendencias!$B$2:$B$209)-1),ROW(A46)),3),"")</f>
        <v/>
      </c>
      <c r="Y43" s="53" t="str">
        <f t="array" ref="Y43">IFERROR(INDEX(Pendencias!$A$2:$O$209,SMALL(IF(Pendencias!$B$2:$B$209=$F$1,ROW(Pendencias!$B$2:$B$209)-1),ROW(A46)),4),"")</f>
        <v/>
      </c>
      <c r="Z43" s="54" t="str">
        <f t="array" ref="Z43">IFERROR(INDEX(Pendencias!$A$2:$O$209,SMALL(IF(Pendencias!$B$2:$B$209=$F$1,ROW(Pendencias!$B$2:$B$209)-1),ROW(A46)),7),"")</f>
        <v/>
      </c>
      <c r="AA43" s="51" t="str">
        <f t="array" ref="AA43">IF(IFERROR(INDEX(Pendencias!$A$2:$O$209,SMALL(IF(Pendencias!$B$2:$B$209=$F$1,ROW(Pendencias!$B$2:$B$209)-1),ROW(A46)),9),"")=0,"",IFERROR(INDEX(Pendencias!$A$2:$O$209,SMALL(IF(Pendencias!$B$2:$B$209=$F$1,ROW(Pendencias!$B$2:$B$209)-1),ROW(A46)),9),""))</f>
        <v/>
      </c>
    </row>
    <row r="44" ht="19.5" customHeight="1">
      <c r="A44" s="158" t="s">
        <v>3313</v>
      </c>
      <c r="B44" s="159"/>
      <c r="C44" s="159"/>
      <c r="D44" s="159"/>
      <c r="E44" s="159"/>
      <c r="F44" s="159"/>
      <c r="G44" s="159"/>
      <c r="H44" s="159"/>
      <c r="I44" s="159"/>
      <c r="J44" s="160"/>
      <c r="K44" s="51"/>
      <c r="L44" s="51"/>
      <c r="M44" s="51"/>
      <c r="N44" s="51"/>
      <c r="O44" s="51"/>
      <c r="P44" s="51"/>
      <c r="Q44" s="51"/>
      <c r="R44" s="51"/>
      <c r="S44" s="51"/>
      <c r="T44" s="51"/>
      <c r="U44" s="51"/>
      <c r="V44" s="51"/>
      <c r="W44" s="52" t="str">
        <f t="array" ref="W44">IFERROR(INDEX(Pendencias!$A$2:$O$209,SMALL(IF(Pendencias!$B$2:$B$209=$F$1,ROW(Pendencias!$B$2:$B$209)-1),ROW(A47)),1),"")</f>
        <v/>
      </c>
      <c r="X44" s="52" t="str">
        <f t="array" ref="X44">IFERROR(INDEX(Pendencias!$A$2:$O$209,SMALL(IF(Pendencias!$B$2:$B$209=$F$1,ROW(Pendencias!$B$2:$B$209)-1),ROW(A47)),3),"")</f>
        <v/>
      </c>
      <c r="Y44" s="53" t="str">
        <f t="array" ref="Y44">IFERROR(INDEX(Pendencias!$A$2:$O$209,SMALL(IF(Pendencias!$B$2:$B$209=$F$1,ROW(Pendencias!$B$2:$B$209)-1),ROW(A47)),4),"")</f>
        <v/>
      </c>
      <c r="Z44" s="54" t="str">
        <f t="array" ref="Z44">IFERROR(INDEX(Pendencias!$A$2:$O$209,SMALL(IF(Pendencias!$B$2:$B$209=$F$1,ROW(Pendencias!$B$2:$B$209)-1),ROW(A47)),7),"")</f>
        <v/>
      </c>
      <c r="AA44" s="51" t="str">
        <f t="array" ref="AA44">IF(IFERROR(INDEX(Pendencias!$A$2:$O$209,SMALL(IF(Pendencias!$B$2:$B$209=$F$1,ROW(Pendencias!$B$2:$B$209)-1),ROW(A47)),9),"")=0,"",IFERROR(INDEX(Pendencias!$A$2:$O$209,SMALL(IF(Pendencias!$B$2:$B$209=$F$1,ROW(Pendencias!$B$2:$B$209)-1),ROW(A47)),9),""))</f>
        <v/>
      </c>
    </row>
    <row r="45" ht="19.5" customHeight="1">
      <c r="A45" s="161" t="s">
        <v>3314</v>
      </c>
      <c r="B45" s="147"/>
      <c r="C45" s="162"/>
      <c r="D45" s="146"/>
      <c r="E45" s="147"/>
      <c r="F45" s="163" t="s">
        <v>3315</v>
      </c>
      <c r="G45" s="147"/>
      <c r="H45" s="162"/>
      <c r="I45" s="146"/>
      <c r="J45" s="148"/>
      <c r="K45" s="51"/>
      <c r="L45" s="51"/>
      <c r="M45" s="51"/>
      <c r="N45" s="51"/>
      <c r="O45" s="51"/>
      <c r="P45" s="51"/>
      <c r="Q45" s="51"/>
      <c r="R45" s="51"/>
      <c r="S45" s="51"/>
      <c r="T45" s="51"/>
      <c r="U45" s="51"/>
      <c r="V45" s="51"/>
      <c r="W45" s="52" t="str">
        <f t="array" ref="W45">IFERROR(INDEX(Pendencias!$A$2:$O$209,SMALL(IF(Pendencias!$B$2:$B$209=$F$1,ROW(Pendencias!$B$2:$B$209)-1),ROW(A48)),1),"")</f>
        <v/>
      </c>
      <c r="X45" s="52" t="str">
        <f t="array" ref="X45">IFERROR(INDEX(Pendencias!$A$2:$O$209,SMALL(IF(Pendencias!$B$2:$B$209=$F$1,ROW(Pendencias!$B$2:$B$209)-1),ROW(A48)),3),"")</f>
        <v/>
      </c>
      <c r="Y45" s="53" t="str">
        <f t="array" ref="Y45">IFERROR(INDEX(Pendencias!$A$2:$O$209,SMALL(IF(Pendencias!$B$2:$B$209=$F$1,ROW(Pendencias!$B$2:$B$209)-1),ROW(A48)),4),"")</f>
        <v/>
      </c>
      <c r="Z45" s="54" t="str">
        <f t="array" ref="Z45">IFERROR(INDEX(Pendencias!$A$2:$O$209,SMALL(IF(Pendencias!$B$2:$B$209=$F$1,ROW(Pendencias!$B$2:$B$209)-1),ROW(A48)),7),"")</f>
        <v/>
      </c>
      <c r="AA45" s="51" t="str">
        <f t="array" ref="AA45">IF(IFERROR(INDEX(Pendencias!$A$2:$O$209,SMALL(IF(Pendencias!$B$2:$B$209=$F$1,ROW(Pendencias!$B$2:$B$209)-1),ROW(A48)),9),"")=0,"",IFERROR(INDEX(Pendencias!$A$2:$O$209,SMALL(IF(Pendencias!$B$2:$B$209=$F$1,ROW(Pendencias!$B$2:$B$209)-1),ROW(A48)),9),""))</f>
        <v/>
      </c>
    </row>
    <row r="46" ht="19.5" customHeight="1">
      <c r="A46" s="164" t="s">
        <v>3316</v>
      </c>
      <c r="B46" s="153"/>
      <c r="C46" s="165"/>
      <c r="D46" s="152"/>
      <c r="E46" s="153"/>
      <c r="F46" s="166" t="s">
        <v>3317</v>
      </c>
      <c r="G46" s="153"/>
      <c r="H46" s="162"/>
      <c r="I46" s="146"/>
      <c r="J46" s="148"/>
      <c r="K46" s="51"/>
      <c r="L46" s="51"/>
      <c r="M46" s="51"/>
      <c r="N46" s="51"/>
      <c r="O46" s="51"/>
      <c r="P46" s="51"/>
      <c r="Q46" s="51"/>
      <c r="R46" s="51"/>
      <c r="S46" s="51"/>
      <c r="T46" s="51"/>
      <c r="U46" s="51"/>
      <c r="V46" s="51"/>
      <c r="W46" s="52" t="str">
        <f t="array" ref="W46">IFERROR(INDEX(Pendencias!$A$2:$O$209,SMALL(IF(Pendencias!$B$2:$B$209=$F$1,ROW(Pendencias!$B$2:$B$209)-1),ROW(A49)),1),"")</f>
        <v/>
      </c>
      <c r="X46" s="52" t="str">
        <f t="array" ref="X46">IFERROR(INDEX(Pendencias!$A$2:$O$209,SMALL(IF(Pendencias!$B$2:$B$209=$F$1,ROW(Pendencias!$B$2:$B$209)-1),ROW(A49)),3),"")</f>
        <v/>
      </c>
      <c r="Y46" s="53" t="str">
        <f t="array" ref="Y46">IFERROR(INDEX(Pendencias!$A$2:$O$209,SMALL(IF(Pendencias!$B$2:$B$209=$F$1,ROW(Pendencias!$B$2:$B$209)-1),ROW(A49)),4),"")</f>
        <v/>
      </c>
      <c r="Z46" s="54" t="str">
        <f t="array" ref="Z46">IFERROR(INDEX(Pendencias!$A$2:$O$209,SMALL(IF(Pendencias!$B$2:$B$209=$F$1,ROW(Pendencias!$B$2:$B$209)-1),ROW(A49)),7),"")</f>
        <v/>
      </c>
      <c r="AA46" s="51" t="str">
        <f t="array" ref="AA46">IF(IFERROR(INDEX(Pendencias!$A$2:$O$209,SMALL(IF(Pendencias!$B$2:$B$209=$F$1,ROW(Pendencias!$B$2:$B$209)-1),ROW(A49)),9),"")=0,"",IFERROR(INDEX(Pendencias!$A$2:$O$209,SMALL(IF(Pendencias!$B$2:$B$209=$F$1,ROW(Pendencias!$B$2:$B$209)-1),ROW(A49)),9),""))</f>
        <v/>
      </c>
    </row>
    <row r="47" ht="19.5" customHeight="1">
      <c r="A47" s="164" t="s">
        <v>3318</v>
      </c>
      <c r="B47" s="153"/>
      <c r="C47" s="165"/>
      <c r="D47" s="152"/>
      <c r="E47" s="153"/>
      <c r="F47" s="166" t="s">
        <v>3319</v>
      </c>
      <c r="G47" s="153"/>
      <c r="H47" s="162"/>
      <c r="I47" s="146"/>
      <c r="J47" s="148"/>
      <c r="K47" s="51"/>
      <c r="L47" s="51"/>
      <c r="M47" s="51"/>
      <c r="N47" s="51"/>
      <c r="O47" s="51"/>
      <c r="P47" s="51"/>
      <c r="Q47" s="51"/>
      <c r="R47" s="51"/>
      <c r="S47" s="51"/>
      <c r="T47" s="51"/>
      <c r="U47" s="51"/>
      <c r="V47" s="51"/>
      <c r="W47" s="52" t="str">
        <f t="array" ref="W47">IFERROR(INDEX(Pendencias!$A$2:$O$209,SMALL(IF(Pendencias!$B$2:$B$209=$F$1,ROW(Pendencias!$B$2:$B$209)-1),ROW(A50)),1),"")</f>
        <v/>
      </c>
      <c r="X47" s="52" t="str">
        <f t="array" ref="X47">IFERROR(INDEX(Pendencias!$A$2:$O$209,SMALL(IF(Pendencias!$B$2:$B$209=$F$1,ROW(Pendencias!$B$2:$B$209)-1),ROW(A50)),3),"")</f>
        <v/>
      </c>
      <c r="Y47" s="53" t="str">
        <f t="array" ref="Y47">IFERROR(INDEX(Pendencias!$A$2:$O$209,SMALL(IF(Pendencias!$B$2:$B$209=$F$1,ROW(Pendencias!$B$2:$B$209)-1),ROW(A50)),4),"")</f>
        <v/>
      </c>
      <c r="Z47" s="54" t="str">
        <f t="array" ref="Z47">IFERROR(INDEX(Pendencias!$A$2:$O$209,SMALL(IF(Pendencias!$B$2:$B$209=$F$1,ROW(Pendencias!$B$2:$B$209)-1),ROW(A50)),7),"")</f>
        <v/>
      </c>
      <c r="AA47" s="51" t="str">
        <f t="array" ref="AA47">IF(IFERROR(INDEX(Pendencias!$A$2:$O$209,SMALL(IF(Pendencias!$B$2:$B$209=$F$1,ROW(Pendencias!$B$2:$B$209)-1),ROW(A50)),9),"")=0,"",IFERROR(INDEX(Pendencias!$A$2:$O$209,SMALL(IF(Pendencias!$B$2:$B$209=$F$1,ROW(Pendencias!$B$2:$B$209)-1),ROW(A50)),9),""))</f>
        <v/>
      </c>
    </row>
    <row r="48" ht="19.5" customHeight="1">
      <c r="A48" s="167" t="s">
        <v>3320</v>
      </c>
      <c r="B48" s="168"/>
      <c r="C48" s="169"/>
      <c r="D48" s="84"/>
      <c r="E48" s="84"/>
      <c r="F48" s="84"/>
      <c r="G48" s="84"/>
      <c r="H48" s="84"/>
      <c r="I48" s="84"/>
      <c r="J48" s="59"/>
      <c r="K48" s="51"/>
      <c r="L48" s="51"/>
      <c r="M48" s="51"/>
      <c r="N48" s="51"/>
      <c r="O48" s="51"/>
      <c r="P48" s="51"/>
      <c r="Q48" s="51"/>
      <c r="R48" s="51"/>
      <c r="S48" s="51"/>
      <c r="T48" s="51"/>
      <c r="U48" s="51"/>
      <c r="V48" s="51"/>
      <c r="W48" s="52" t="str">
        <f t="array" ref="W48">IFERROR(INDEX(Pendencias!$A$2:$O$209,SMALL(IF(Pendencias!$B$2:$B$209=$F$1,ROW(Pendencias!$B$2:$B$209)-1),ROW(A51)),1),"")</f>
        <v/>
      </c>
      <c r="X48" s="52" t="str">
        <f t="array" ref="X48">IFERROR(INDEX(Pendencias!$A$2:$O$209,SMALL(IF(Pendencias!$B$2:$B$209=$F$1,ROW(Pendencias!$B$2:$B$209)-1),ROW(A51)),3),"")</f>
        <v/>
      </c>
      <c r="Y48" s="53" t="str">
        <f t="array" ref="Y48">IFERROR(INDEX(Pendencias!$A$2:$O$209,SMALL(IF(Pendencias!$B$2:$B$209=$F$1,ROW(Pendencias!$B$2:$B$209)-1),ROW(A51)),4),"")</f>
        <v/>
      </c>
      <c r="Z48" s="54" t="str">
        <f t="array" ref="Z48">IFERROR(INDEX(Pendencias!$A$2:$O$209,SMALL(IF(Pendencias!$B$2:$B$209=$F$1,ROW(Pendencias!$B$2:$B$209)-1),ROW(A51)),7),"")</f>
        <v/>
      </c>
      <c r="AA48" s="51" t="str">
        <f t="array" ref="AA48">IF(IFERROR(INDEX(Pendencias!$A$2:$O$209,SMALL(IF(Pendencias!$B$2:$B$209=$F$1,ROW(Pendencias!$B$2:$B$209)-1),ROW(A51)),9),"")=0,"",IFERROR(INDEX(Pendencias!$A$2:$O$209,SMALL(IF(Pendencias!$B$2:$B$209=$F$1,ROW(Pendencias!$B$2:$B$209)-1),ROW(A51)),9),""))</f>
        <v/>
      </c>
    </row>
    <row r="49" ht="15.75" customHeight="1">
      <c r="A49" s="170" t="s">
        <v>3321</v>
      </c>
      <c r="B49" s="147"/>
      <c r="C49" s="162"/>
      <c r="D49" s="146"/>
      <c r="E49" s="146"/>
      <c r="F49" s="146"/>
      <c r="G49" s="146"/>
      <c r="H49" s="146"/>
      <c r="I49" s="146"/>
      <c r="J49" s="148"/>
      <c r="K49" s="51"/>
      <c r="L49" s="51"/>
      <c r="M49" s="51"/>
      <c r="N49" s="51"/>
      <c r="O49" s="51"/>
      <c r="P49" s="51"/>
      <c r="Q49" s="51"/>
      <c r="R49" s="51"/>
      <c r="S49" s="51"/>
      <c r="T49" s="51"/>
      <c r="U49" s="51"/>
      <c r="V49" s="51"/>
      <c r="W49" s="52" t="str">
        <f t="array" ref="W49">IFERROR(INDEX(Pendencias!$A$2:$O$209,SMALL(IF(Pendencias!$B$2:$B$209=$F$1,ROW(Pendencias!$B$2:$B$209)-1),ROW(A52)),1),"")</f>
        <v/>
      </c>
      <c r="X49" s="52" t="str">
        <f t="array" ref="X49">IFERROR(INDEX(Pendencias!$A$2:$O$209,SMALL(IF(Pendencias!$B$2:$B$209=$F$1,ROW(Pendencias!$B$2:$B$209)-1),ROW(A52)),3),"")</f>
        <v/>
      </c>
      <c r="Y49" s="53" t="str">
        <f t="array" ref="Y49">IFERROR(INDEX(Pendencias!$A$2:$O$209,SMALL(IF(Pendencias!$B$2:$B$209=$F$1,ROW(Pendencias!$B$2:$B$209)-1),ROW(A52)),4),"")</f>
        <v/>
      </c>
      <c r="Z49" s="54" t="str">
        <f t="array" ref="Z49">IFERROR(INDEX(Pendencias!$A$2:$O$209,SMALL(IF(Pendencias!$B$2:$B$209=$F$1,ROW(Pendencias!$B$2:$B$209)-1),ROW(A52)),7),"")</f>
        <v/>
      </c>
      <c r="AA49" s="51" t="str">
        <f t="array" ref="AA49">IF(IFERROR(INDEX(Pendencias!$A$2:$O$209,SMALL(IF(Pendencias!$B$2:$B$209=$F$1,ROW(Pendencias!$B$2:$B$209)-1),ROW(A52)),9),"")=0,"",IFERROR(INDEX(Pendencias!$A$2:$O$209,SMALL(IF(Pendencias!$B$2:$B$209=$F$1,ROW(Pendencias!$B$2:$B$209)-1),ROW(A52)),9),""))</f>
        <v/>
      </c>
    </row>
    <row r="50" ht="15.75" customHeight="1">
      <c r="A50" s="171" t="s">
        <v>3322</v>
      </c>
      <c r="B50" s="122"/>
      <c r="C50" s="162"/>
      <c r="D50" s="146"/>
      <c r="E50" s="146"/>
      <c r="F50" s="146"/>
      <c r="G50" s="146"/>
      <c r="H50" s="146"/>
      <c r="I50" s="146"/>
      <c r="J50" s="148"/>
      <c r="K50" s="51"/>
      <c r="L50" s="51"/>
      <c r="M50" s="51"/>
      <c r="N50" s="51"/>
      <c r="O50" s="51"/>
      <c r="P50" s="51"/>
      <c r="Q50" s="51"/>
      <c r="R50" s="51"/>
      <c r="S50" s="51"/>
      <c r="T50" s="51"/>
      <c r="U50" s="51"/>
      <c r="V50" s="51"/>
      <c r="W50" s="52" t="str">
        <f t="array" ref="W50">IFERROR(INDEX(Pendencias!$A$2:$O$209,SMALL(IF(Pendencias!$B$2:$B$209=$F$1,ROW(Pendencias!$B$2:$B$209)-1),ROW(A53)),1),"")</f>
        <v/>
      </c>
      <c r="X50" s="52" t="str">
        <f t="array" ref="X50">IFERROR(INDEX(Pendencias!$A$2:$O$209,SMALL(IF(Pendencias!$B$2:$B$209=$F$1,ROW(Pendencias!$B$2:$B$209)-1),ROW(A53)),3),"")</f>
        <v/>
      </c>
      <c r="Y50" s="53" t="str">
        <f t="array" ref="Y50">IFERROR(INDEX(Pendencias!$A$2:$O$209,SMALL(IF(Pendencias!$B$2:$B$209=$F$1,ROW(Pendencias!$B$2:$B$209)-1),ROW(A53)),4),"")</f>
        <v/>
      </c>
      <c r="Z50" s="54" t="str">
        <f t="array" ref="Z50">IFERROR(INDEX(Pendencias!$A$2:$O$209,SMALL(IF(Pendencias!$B$2:$B$209=$F$1,ROW(Pendencias!$B$2:$B$209)-1),ROW(A53)),7),"")</f>
        <v/>
      </c>
      <c r="AA50" s="51" t="str">
        <f t="array" ref="AA50">IF(IFERROR(INDEX(Pendencias!$A$2:$O$209,SMALL(IF(Pendencias!$B$2:$B$209=$F$1,ROW(Pendencias!$B$2:$B$209)-1),ROW(A53)),9),"")=0,"",IFERROR(INDEX(Pendencias!$A$2:$O$209,SMALL(IF(Pendencias!$B$2:$B$209=$F$1,ROW(Pendencias!$B$2:$B$209)-1),ROW(A53)),9),""))</f>
        <v/>
      </c>
    </row>
    <row r="51" ht="15.75" customHeight="1">
      <c r="A51" s="172" t="s">
        <v>3323</v>
      </c>
      <c r="B51" s="47"/>
      <c r="C51" s="173"/>
      <c r="D51" s="174"/>
      <c r="E51" s="47"/>
      <c r="F51" s="47"/>
      <c r="G51" s="47"/>
      <c r="H51" s="47"/>
      <c r="I51" s="47"/>
      <c r="J51" s="91"/>
      <c r="K51" s="51"/>
      <c r="L51" s="51"/>
      <c r="M51" s="51"/>
      <c r="N51" s="51"/>
      <c r="O51" s="51"/>
      <c r="P51" s="51"/>
      <c r="Q51" s="51"/>
      <c r="R51" s="51"/>
      <c r="S51" s="51"/>
      <c r="T51" s="51"/>
      <c r="U51" s="51"/>
      <c r="V51" s="51"/>
      <c r="W51" s="52" t="str">
        <f t="array" ref="W51">IFERROR(INDEX(Pendencias!$A$2:$O$209,SMALL(IF(Pendencias!$B$2:$B$209=$F$1,ROW(Pendencias!$B$2:$B$209)-1),ROW(A54)),1),"")</f>
        <v/>
      </c>
      <c r="X51" s="52" t="str">
        <f t="array" ref="X51">IFERROR(INDEX(Pendencias!$A$2:$O$209,SMALL(IF(Pendencias!$B$2:$B$209=$F$1,ROW(Pendencias!$B$2:$B$209)-1),ROW(A54)),3),"")</f>
        <v/>
      </c>
      <c r="Y51" s="53" t="str">
        <f t="array" ref="Y51">IFERROR(INDEX(Pendencias!$A$2:$O$209,SMALL(IF(Pendencias!$B$2:$B$209=$F$1,ROW(Pendencias!$B$2:$B$209)-1),ROW(A54)),4),"")</f>
        <v/>
      </c>
      <c r="Z51" s="54" t="str">
        <f t="array" ref="Z51">IFERROR(INDEX(Pendencias!$A$2:$O$209,SMALL(IF(Pendencias!$B$2:$B$209=$F$1,ROW(Pendencias!$B$2:$B$209)-1),ROW(A54)),7),"")</f>
        <v/>
      </c>
      <c r="AA51" s="51" t="str">
        <f t="array" ref="AA51">IF(IFERROR(INDEX(Pendencias!$A$2:$O$209,SMALL(IF(Pendencias!$B$2:$B$209=$F$1,ROW(Pendencias!$B$2:$B$209)-1),ROW(A54)),9),"")=0,"",IFERROR(INDEX(Pendencias!$A$2:$O$209,SMALL(IF(Pendencias!$B$2:$B$209=$F$1,ROW(Pendencias!$B$2:$B$209)-1),ROW(A54)),9),""))</f>
        <v/>
      </c>
    </row>
    <row r="52" ht="19.5" customHeight="1">
      <c r="A52" s="175" t="s">
        <v>3324</v>
      </c>
      <c r="B52" s="84"/>
      <c r="C52" s="84"/>
      <c r="D52" s="84"/>
      <c r="E52" s="85"/>
      <c r="F52" s="176"/>
      <c r="G52" s="177" t="str">
        <f>F1</f>
        <v>HMCSNPIER</v>
      </c>
      <c r="H52" s="84"/>
      <c r="I52" s="85"/>
      <c r="J52" s="178"/>
      <c r="K52" s="51"/>
      <c r="L52" s="51"/>
      <c r="M52" s="51"/>
      <c r="N52" s="51"/>
      <c r="O52" s="51"/>
      <c r="P52" s="51"/>
      <c r="Q52" s="51"/>
      <c r="R52" s="51"/>
      <c r="S52" s="51"/>
      <c r="T52" s="51"/>
      <c r="U52" s="51"/>
      <c r="V52" s="51"/>
      <c r="W52" s="52" t="str">
        <f t="array" ref="W52">IFERROR(INDEX(Pendencias!$A$2:$O$209,SMALL(IF(Pendencias!$B$2:$B$209=$F$1,ROW(Pendencias!$B$2:$B$209)-1),ROW(A55)),1),"")</f>
        <v/>
      </c>
      <c r="X52" s="52" t="str">
        <f t="array" ref="X52">IFERROR(INDEX(Pendencias!$A$2:$O$209,SMALL(IF(Pendencias!$B$2:$B$209=$F$1,ROW(Pendencias!$B$2:$B$209)-1),ROW(A55)),3),"")</f>
        <v/>
      </c>
      <c r="Y52" s="53" t="str">
        <f t="array" ref="Y52">IFERROR(INDEX(Pendencias!$A$2:$O$209,SMALL(IF(Pendencias!$B$2:$B$209=$F$1,ROW(Pendencias!$B$2:$B$209)-1),ROW(A55)),4),"")</f>
        <v/>
      </c>
      <c r="Z52" s="54" t="str">
        <f t="array" ref="Z52">IFERROR(INDEX(Pendencias!$A$2:$O$209,SMALL(IF(Pendencias!$B$2:$B$209=$F$1,ROW(Pendencias!$B$2:$B$209)-1),ROW(A55)),7),"")</f>
        <v/>
      </c>
      <c r="AA52" s="51" t="str">
        <f t="array" ref="AA52">IF(IFERROR(INDEX(Pendencias!$A$2:$O$209,SMALL(IF(Pendencias!$B$2:$B$209=$F$1,ROW(Pendencias!$B$2:$B$209)-1),ROW(A55)),9),"")=0,"",IFERROR(INDEX(Pendencias!$A$2:$O$209,SMALL(IF(Pendencias!$B$2:$B$209=$F$1,ROW(Pendencias!$B$2:$B$209)-1),ROW(A55)),9),""))</f>
        <v/>
      </c>
    </row>
    <row r="53" ht="14.25" customHeight="1">
      <c r="A53" s="51"/>
      <c r="B53" s="51"/>
      <c r="C53" s="51"/>
      <c r="D53" s="51"/>
      <c r="E53" s="51"/>
      <c r="F53" s="51"/>
      <c r="G53" s="51"/>
      <c r="H53" s="51"/>
      <c r="I53" s="51"/>
      <c r="J53" s="51"/>
      <c r="K53" s="51"/>
      <c r="L53" s="51"/>
      <c r="M53" s="51"/>
      <c r="N53" s="51"/>
      <c r="O53" s="51"/>
      <c r="P53" s="51"/>
      <c r="Q53" s="51"/>
      <c r="R53" s="51"/>
      <c r="S53" s="51"/>
      <c r="T53" s="51"/>
      <c r="U53" s="51"/>
      <c r="V53" s="51"/>
      <c r="W53" s="52" t="str">
        <f t="array" ref="W53">IFERROR(INDEX(Pendencias!$A$2:$O$209,SMALL(IF(Pendencias!$B$2:$B$209=$F$1,ROW(Pendencias!$B$2:$B$209)-1),ROW(A56)),1),"")</f>
        <v/>
      </c>
      <c r="X53" s="52" t="str">
        <f t="array" ref="X53">IFERROR(INDEX(Pendencias!$A$2:$O$209,SMALL(IF(Pendencias!$B$2:$B$209=$F$1,ROW(Pendencias!$B$2:$B$209)-1),ROW(A56)),3),"")</f>
        <v/>
      </c>
      <c r="Y53" s="53" t="str">
        <f t="array" ref="Y53">IFERROR(INDEX(Pendencias!$A$2:$O$209,SMALL(IF(Pendencias!$B$2:$B$209=$F$1,ROW(Pendencias!$B$2:$B$209)-1),ROW(A56)),4),"")</f>
        <v/>
      </c>
      <c r="Z53" s="54" t="str">
        <f t="array" ref="Z53">IFERROR(INDEX(Pendencias!$A$2:$O$209,SMALL(IF(Pendencias!$B$2:$B$209=$F$1,ROW(Pendencias!$B$2:$B$209)-1),ROW(A56)),7),"")</f>
        <v/>
      </c>
      <c r="AA53" s="51" t="str">
        <f t="array" ref="AA53">IF(IFERROR(INDEX(Pendencias!$A$2:$O$209,SMALL(IF(Pendencias!$B$2:$B$209=$F$1,ROW(Pendencias!$B$2:$B$209)-1),ROW(A56)),9),"")=0,"",IFERROR(INDEX(Pendencias!$A$2:$O$209,SMALL(IF(Pendencias!$B$2:$B$209=$F$1,ROW(Pendencias!$B$2:$B$209)-1),ROW(A56)),9),""))</f>
        <v/>
      </c>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2" t="str">
        <f t="array" ref="W54">IFERROR(INDEX(Pendencias!$A$2:$O$209,SMALL(IF(Pendencias!$B$2:$B$209=$F$1,ROW(Pendencias!$B$2:$B$209)-1),ROW(A57)),1),"")</f>
        <v/>
      </c>
      <c r="X54" s="52" t="str">
        <f t="array" ref="X54">IFERROR(INDEX(Pendencias!$A$2:$O$209,SMALL(IF(Pendencias!$B$2:$B$209=$F$1,ROW(Pendencias!$B$2:$B$209)-1),ROW(A57)),3),"")</f>
        <v/>
      </c>
      <c r="Y54" s="53" t="str">
        <f t="array" ref="Y54">IFERROR(INDEX(Pendencias!$A$2:$O$209,SMALL(IF(Pendencias!$B$2:$B$209=$F$1,ROW(Pendencias!$B$2:$B$209)-1),ROW(A57)),4),"")</f>
        <v/>
      </c>
      <c r="Z54" s="54" t="str">
        <f t="array" ref="Z54">IFERROR(INDEX(Pendencias!$A$2:$O$209,SMALL(IF(Pendencias!$B$2:$B$209=$F$1,ROW(Pendencias!$B$2:$B$209)-1),ROW(A57)),7),"")</f>
        <v/>
      </c>
      <c r="AA54" s="51" t="str">
        <f t="array" ref="AA54">IF(IFERROR(INDEX(Pendencias!$A$2:$O$209,SMALL(IF(Pendencias!$B$2:$B$209=$F$1,ROW(Pendencias!$B$2:$B$209)-1),ROW(A57)),9),"")=0,"",IFERROR(INDEX(Pendencias!$A$2:$O$209,SMALL(IF(Pendencias!$B$2:$B$209=$F$1,ROW(Pendencias!$B$2:$B$209)-1),ROW(A57)),9),""))</f>
        <v/>
      </c>
    </row>
    <row r="55" ht="16.5" customHeight="1">
      <c r="A55" s="51"/>
      <c r="B55" s="51"/>
      <c r="C55" s="51"/>
      <c r="D55" s="51"/>
      <c r="E55" s="51"/>
      <c r="F55" s="51"/>
      <c r="G55" s="51"/>
      <c r="H55" s="51"/>
      <c r="I55" s="51"/>
      <c r="J55" s="51"/>
      <c r="K55" s="51"/>
      <c r="L55" s="51"/>
      <c r="M55" s="51"/>
      <c r="N55" s="51"/>
      <c r="O55" s="51"/>
      <c r="P55" s="51"/>
      <c r="Q55" s="51"/>
      <c r="R55" s="51"/>
      <c r="S55" s="51"/>
      <c r="T55" s="51"/>
      <c r="U55" s="51"/>
      <c r="V55" s="51"/>
      <c r="W55" s="52" t="str">
        <f t="array" ref="W55">IFERROR(INDEX(Pendencias!$A$2:$O$209,SMALL(IF(Pendencias!$B$2:$B$209=$F$1,ROW(Pendencias!$B$2:$B$209)-1),ROW(A58)),1),"")</f>
        <v/>
      </c>
      <c r="X55" s="52" t="str">
        <f t="array" ref="X55">IFERROR(INDEX(Pendencias!$A$2:$O$209,SMALL(IF(Pendencias!$B$2:$B$209=$F$1,ROW(Pendencias!$B$2:$B$209)-1),ROW(A58)),3),"")</f>
        <v/>
      </c>
      <c r="Y55" s="53" t="str">
        <f t="array" ref="Y55">IFERROR(INDEX(Pendencias!$A$2:$O$209,SMALL(IF(Pendencias!$B$2:$B$209=$F$1,ROW(Pendencias!$B$2:$B$209)-1),ROW(A58)),4),"")</f>
        <v/>
      </c>
      <c r="Z55" s="54" t="str">
        <f t="array" ref="Z55">IFERROR(INDEX(Pendencias!$A$2:$O$209,SMALL(IF(Pendencias!$B$2:$B$209=$F$1,ROW(Pendencias!$B$2:$B$209)-1),ROW(A58)),7),"")</f>
        <v/>
      </c>
      <c r="AA55" s="51" t="str">
        <f t="array" ref="AA55">IF(IFERROR(INDEX(Pendencias!$A$2:$O$209,SMALL(IF(Pendencias!$B$2:$B$209=$F$1,ROW(Pendencias!$B$2:$B$209)-1),ROW(A58)),9),"")=0,"",IFERROR(INDEX(Pendencias!$A$2:$O$209,SMALL(IF(Pendencias!$B$2:$B$209=$F$1,ROW(Pendencias!$B$2:$B$209)-1),ROW(A58)),9),""))</f>
        <v/>
      </c>
    </row>
    <row r="56" ht="16.5" customHeight="1">
      <c r="A56" s="179" t="s">
        <v>4080</v>
      </c>
      <c r="B56" s="47"/>
      <c r="C56" s="47"/>
      <c r="D56" s="47"/>
      <c r="E56" s="47"/>
      <c r="F56" s="47"/>
      <c r="G56" s="47"/>
      <c r="H56" s="47"/>
      <c r="I56" s="47"/>
      <c r="J56" s="91"/>
      <c r="K56" s="51"/>
      <c r="L56" s="51"/>
      <c r="M56" s="51"/>
      <c r="N56" s="51"/>
      <c r="O56" s="51"/>
      <c r="P56" s="51"/>
      <c r="Q56" s="51"/>
      <c r="R56" s="51"/>
      <c r="S56" s="51"/>
      <c r="T56" s="51"/>
      <c r="U56" s="51"/>
      <c r="V56" s="51"/>
      <c r="W56" s="52" t="str">
        <f t="array" ref="W56">IFERROR(INDEX(Pendencias!$A$2:$O$209,SMALL(IF(Pendencias!$B$2:$B$209=$F$1,ROW(Pendencias!$B$2:$B$209)-1),ROW(A59)),1),"")</f>
        <v/>
      </c>
      <c r="X56" s="52" t="str">
        <f t="array" ref="X56">IFERROR(INDEX(Pendencias!$A$2:$O$209,SMALL(IF(Pendencias!$B$2:$B$209=$F$1,ROW(Pendencias!$B$2:$B$209)-1),ROW(A59)),3),"")</f>
        <v/>
      </c>
      <c r="Y56" s="53" t="str">
        <f t="array" ref="Y56">IFERROR(INDEX(Pendencias!$A$2:$O$209,SMALL(IF(Pendencias!$B$2:$B$209=$F$1,ROW(Pendencias!$B$2:$B$209)-1),ROW(A59)),4),"")</f>
        <v/>
      </c>
      <c r="Z56" s="54" t="str">
        <f t="array" ref="Z56">IFERROR(INDEX(Pendencias!$A$2:$O$209,SMALL(IF(Pendencias!$B$2:$B$209=$F$1,ROW(Pendencias!$B$2:$B$209)-1),ROW(A59)),7),"")</f>
        <v/>
      </c>
      <c r="AA56" s="51" t="str">
        <f t="array" ref="AA56">IF(IFERROR(INDEX(Pendencias!$A$2:$O$209,SMALL(IF(Pendencias!$B$2:$B$209=$F$1,ROW(Pendencias!$B$2:$B$209)-1),ROW(A59)),9),"")=0,"",IFERROR(INDEX(Pendencias!$A$2:$O$209,SMALL(IF(Pendencias!$B$2:$B$209=$F$1,ROW(Pendencias!$B$2:$B$209)-1),ROW(A59)),9),""))</f>
        <v/>
      </c>
    </row>
    <row r="57" ht="15.75" customHeight="1">
      <c r="A57" s="180" t="s">
        <v>3326</v>
      </c>
      <c r="B57" s="181"/>
      <c r="C57" s="182"/>
      <c r="D57" s="183" t="s">
        <v>3327</v>
      </c>
      <c r="E57" s="153"/>
      <c r="F57" s="182"/>
      <c r="G57" s="184" t="s">
        <v>3328</v>
      </c>
      <c r="H57" s="152"/>
      <c r="I57" s="153"/>
      <c r="J57" s="185"/>
      <c r="K57" s="186"/>
      <c r="L57" s="51"/>
      <c r="M57" s="51"/>
      <c r="N57" s="51"/>
      <c r="O57" s="51"/>
      <c r="P57" s="51"/>
      <c r="Q57" s="51"/>
      <c r="R57" s="51"/>
      <c r="S57" s="51"/>
      <c r="T57" s="51"/>
      <c r="U57" s="51"/>
      <c r="V57" s="51"/>
      <c r="W57" s="52" t="str">
        <f t="array" ref="W57">IFERROR(INDEX(Pendencias!$A$2:$O$209,SMALL(IF(Pendencias!$B$2:$B$209=$F$1,ROW(Pendencias!$B$2:$B$209)-1),ROW(A60)),1),"")</f>
        <v/>
      </c>
      <c r="X57" s="52" t="str">
        <f t="array" ref="X57">IFERROR(INDEX(Pendencias!$A$2:$O$209,SMALL(IF(Pendencias!$B$2:$B$209=$F$1,ROW(Pendencias!$B$2:$B$209)-1),ROW(A60)),3),"")</f>
        <v/>
      </c>
      <c r="Y57" s="53" t="str">
        <f t="array" ref="Y57">IFERROR(INDEX(Pendencias!$A$2:$O$209,SMALL(IF(Pendencias!$B$2:$B$209=$F$1,ROW(Pendencias!$B$2:$B$209)-1),ROW(A60)),4),"")</f>
        <v/>
      </c>
      <c r="Z57" s="54" t="str">
        <f t="array" ref="Z57">IFERROR(INDEX(Pendencias!$A$2:$O$209,SMALL(IF(Pendencias!$B$2:$B$209=$F$1,ROW(Pendencias!$B$2:$B$209)-1),ROW(A60)),7),"")</f>
        <v/>
      </c>
      <c r="AA57" s="51" t="str">
        <f t="array" ref="AA57">IF(IFERROR(INDEX(Pendencias!$A$2:$O$209,SMALL(IF(Pendencias!$B$2:$B$209=$F$1,ROW(Pendencias!$B$2:$B$209)-1),ROW(A60)),9),"")=0,"",IFERROR(INDEX(Pendencias!$A$2:$O$209,SMALL(IF(Pendencias!$B$2:$B$209=$F$1,ROW(Pendencias!$B$2:$B$209)-1),ROW(A60)),9),""))</f>
        <v/>
      </c>
    </row>
    <row r="58" ht="15.75" customHeight="1">
      <c r="A58" s="187" t="s">
        <v>3329</v>
      </c>
      <c r="B58" s="188"/>
      <c r="C58" s="189"/>
      <c r="D58" s="184" t="s">
        <v>3330</v>
      </c>
      <c r="E58" s="153"/>
      <c r="F58" s="190"/>
      <c r="G58" s="191" t="s">
        <v>3331</v>
      </c>
      <c r="H58" s="79"/>
      <c r="I58" s="188"/>
      <c r="J58" s="192"/>
      <c r="K58" s="51"/>
      <c r="L58" s="51"/>
      <c r="M58" s="51"/>
      <c r="N58" s="51"/>
      <c r="O58" s="51"/>
      <c r="P58" s="51"/>
      <c r="Q58" s="51"/>
      <c r="R58" s="51"/>
      <c r="S58" s="51"/>
      <c r="T58" s="51"/>
      <c r="U58" s="51"/>
      <c r="V58" s="51"/>
      <c r="W58" s="52" t="str">
        <f t="array" ref="W58">IFERROR(INDEX(Pendencias!$A$2:$O$209,SMALL(IF(Pendencias!$B$2:$B$209=$F$1,ROW(Pendencias!$B$2:$B$209)-1),ROW(A61)),1),"")</f>
        <v/>
      </c>
      <c r="X58" s="52" t="str">
        <f t="array" ref="X58">IFERROR(INDEX(Pendencias!$A$2:$O$209,SMALL(IF(Pendencias!$B$2:$B$209=$F$1,ROW(Pendencias!$B$2:$B$209)-1),ROW(A61)),3),"")</f>
        <v/>
      </c>
      <c r="Y58" s="53" t="str">
        <f t="array" ref="Y58">IFERROR(INDEX(Pendencias!$A$2:$O$209,SMALL(IF(Pendencias!$B$2:$B$209=$F$1,ROW(Pendencias!$B$2:$B$209)-1),ROW(A61)),4),"")</f>
        <v/>
      </c>
      <c r="Z58" s="54" t="str">
        <f t="array" ref="Z58">IFERROR(INDEX(Pendencias!$A$2:$O$209,SMALL(IF(Pendencias!$B$2:$B$209=$F$1,ROW(Pendencias!$B$2:$B$209)-1),ROW(A61)),7),"")</f>
        <v/>
      </c>
      <c r="AA58" s="51" t="str">
        <f t="array" ref="AA58">IF(IFERROR(INDEX(Pendencias!$A$2:$O$209,SMALL(IF(Pendencias!$B$2:$B$209=$F$1,ROW(Pendencias!$B$2:$B$209)-1),ROW(A61)),9),"")=0,"",IFERROR(INDEX(Pendencias!$A$2:$O$209,SMALL(IF(Pendencias!$B$2:$B$209=$F$1,ROW(Pendencias!$B$2:$B$209)-1),ROW(A61)),9),""))</f>
        <v/>
      </c>
    </row>
    <row r="59" ht="13.5" customHeight="1">
      <c r="A59" s="193" t="s">
        <v>3332</v>
      </c>
      <c r="B59" s="153"/>
      <c r="C59" s="194"/>
      <c r="D59" s="184" t="s">
        <v>3333</v>
      </c>
      <c r="E59" s="153"/>
      <c r="F59" s="195"/>
      <c r="G59" s="196" t="s">
        <v>3334</v>
      </c>
      <c r="H59" s="197"/>
      <c r="I59" s="198" t="s">
        <v>3335</v>
      </c>
      <c r="J59" s="199"/>
      <c r="K59" s="51"/>
      <c r="L59" s="51"/>
      <c r="M59" s="51"/>
      <c r="N59" s="51"/>
      <c r="O59" s="51"/>
      <c r="P59" s="51"/>
      <c r="Q59" s="51"/>
      <c r="R59" s="51"/>
      <c r="S59" s="51"/>
      <c r="T59" s="51"/>
      <c r="U59" s="51"/>
      <c r="V59" s="51"/>
      <c r="W59" s="52" t="str">
        <f t="array" ref="W59">IFERROR(INDEX(Pendencias!$A$2:$O$209,SMALL(IF(Pendencias!$B$2:$B$209=$F$1,ROW(Pendencias!$B$2:$B$209)-1),ROW(A62)),1),"")</f>
        <v/>
      </c>
      <c r="X59" s="52" t="str">
        <f t="array" ref="X59">IFERROR(INDEX(Pendencias!$A$2:$O$209,SMALL(IF(Pendencias!$B$2:$B$209=$F$1,ROW(Pendencias!$B$2:$B$209)-1),ROW(A62)),3),"")</f>
        <v/>
      </c>
      <c r="Y59" s="53" t="str">
        <f t="array" ref="Y59">IFERROR(INDEX(Pendencias!$A$2:$O$209,SMALL(IF(Pendencias!$B$2:$B$209=$F$1,ROW(Pendencias!$B$2:$B$209)-1),ROW(A62)),4),"")</f>
        <v/>
      </c>
      <c r="Z59" s="54" t="str">
        <f t="array" ref="Z59">IFERROR(INDEX(Pendencias!$A$2:$O$209,SMALL(IF(Pendencias!$B$2:$B$209=$F$1,ROW(Pendencias!$B$2:$B$209)-1),ROW(A62)),7),"")</f>
        <v/>
      </c>
      <c r="AA59" s="51" t="str">
        <f t="array" ref="AA59">IF(IFERROR(INDEX(Pendencias!$A$2:$O$209,SMALL(IF(Pendencias!$B$2:$B$209=$F$1,ROW(Pendencias!$B$2:$B$209)-1),ROW(A62)),9),"")=0,"",IFERROR(INDEX(Pendencias!$A$2:$O$209,SMALL(IF(Pendencias!$B$2:$B$209=$F$1,ROW(Pendencias!$B$2:$B$209)-1),ROW(A62)),9),""))</f>
        <v/>
      </c>
    </row>
    <row r="60" ht="27.75" customHeight="1">
      <c r="A60" s="200" t="s">
        <v>3336</v>
      </c>
      <c r="B60" s="122"/>
      <c r="C60" s="201"/>
      <c r="D60" s="202" t="s">
        <v>3337</v>
      </c>
      <c r="E60" s="122"/>
      <c r="F60" s="203"/>
      <c r="G60" s="202" t="s">
        <v>3338</v>
      </c>
      <c r="H60" s="124"/>
      <c r="I60" s="122"/>
      <c r="J60" s="204"/>
      <c r="K60" s="51"/>
      <c r="L60" s="51"/>
      <c r="M60" s="51"/>
      <c r="N60" s="51"/>
      <c r="O60" s="51"/>
      <c r="P60" s="51"/>
      <c r="Q60" s="51"/>
      <c r="R60" s="51"/>
      <c r="S60" s="51"/>
      <c r="T60" s="51"/>
      <c r="U60" s="51"/>
      <c r="V60" s="51"/>
      <c r="W60" s="52" t="str">
        <f t="array" ref="W60">IFERROR(INDEX(Pendencias!$A$2:$O$209,SMALL(IF(Pendencias!$B$2:$B$209=$F$1,ROW(Pendencias!$B$2:$B$209)-1),ROW(A63)),1),"")</f>
        <v/>
      </c>
      <c r="X60" s="52" t="str">
        <f t="array" ref="X60">IFERROR(INDEX(Pendencias!$A$2:$O$209,SMALL(IF(Pendencias!$B$2:$B$209=$F$1,ROW(Pendencias!$B$2:$B$209)-1),ROW(A63)),3),"")</f>
        <v/>
      </c>
      <c r="Y60" s="53" t="str">
        <f t="array" ref="Y60">IFERROR(INDEX(Pendencias!$A$2:$O$209,SMALL(IF(Pendencias!$B$2:$B$209=$F$1,ROW(Pendencias!$B$2:$B$209)-1),ROW(A63)),4),"")</f>
        <v/>
      </c>
      <c r="Z60" s="54" t="str">
        <f t="array" ref="Z60">IFERROR(INDEX(Pendencias!$A$2:$O$209,SMALL(IF(Pendencias!$B$2:$B$209=$F$1,ROW(Pendencias!$B$2:$B$209)-1),ROW(A63)),7),"")</f>
        <v/>
      </c>
      <c r="AA60" s="51" t="str">
        <f t="array" ref="AA60">IF(IFERROR(INDEX(Pendencias!$A$2:$O$209,SMALL(IF(Pendencias!$B$2:$B$209=$F$1,ROW(Pendencias!$B$2:$B$209)-1),ROW(A63)),9),"")=0,"",IFERROR(INDEX(Pendencias!$A$2:$O$209,SMALL(IF(Pendencias!$B$2:$B$209=$F$1,ROW(Pendencias!$B$2:$B$209)-1),ROW(A63)),9),""))</f>
        <v/>
      </c>
    </row>
    <row r="61" ht="19.5" customHeight="1">
      <c r="A61" s="51"/>
      <c r="B61" s="51"/>
      <c r="C61" s="51"/>
      <c r="D61" s="51"/>
      <c r="E61" s="51"/>
      <c r="F61" s="51"/>
      <c r="G61" s="51"/>
      <c r="H61" s="51"/>
      <c r="I61" s="51"/>
      <c r="J61" s="51"/>
      <c r="K61" s="51"/>
      <c r="L61" s="51"/>
      <c r="M61" s="51"/>
      <c r="N61" s="51"/>
      <c r="O61" s="51"/>
      <c r="P61" s="51"/>
      <c r="Q61" s="51"/>
      <c r="R61" s="51"/>
      <c r="S61" s="51"/>
      <c r="T61" s="51"/>
      <c r="U61" s="51"/>
      <c r="V61" s="51"/>
      <c r="W61" s="52" t="str">
        <f t="array" ref="W61">IFERROR(INDEX(Pendencias!$A$2:$O$209,SMALL(IF(Pendencias!$B$2:$B$209=$F$1,ROW(Pendencias!$B$2:$B$209)-1),ROW(A64)),1),"")</f>
        <v/>
      </c>
      <c r="X61" s="52" t="str">
        <f t="array" ref="X61">IFERROR(INDEX(Pendencias!$A$2:$O$209,SMALL(IF(Pendencias!$B$2:$B$209=$F$1,ROW(Pendencias!$B$2:$B$209)-1),ROW(A64)),3),"")</f>
        <v/>
      </c>
      <c r="Y61" s="53" t="str">
        <f t="array" ref="Y61">IFERROR(INDEX(Pendencias!$A$2:$O$209,SMALL(IF(Pendencias!$B$2:$B$209=$F$1,ROW(Pendencias!$B$2:$B$209)-1),ROW(A64)),4),"")</f>
        <v/>
      </c>
      <c r="Z61" s="54" t="str">
        <f t="array" ref="Z61">IFERROR(INDEX(Pendencias!$A$2:$O$209,SMALL(IF(Pendencias!$B$2:$B$209=$F$1,ROW(Pendencias!$B$2:$B$209)-1),ROW(A64)),7),"")</f>
        <v/>
      </c>
      <c r="AA61" s="51" t="str">
        <f t="array" ref="AA61">IF(IFERROR(INDEX(Pendencias!$A$2:$O$209,SMALL(IF(Pendencias!$B$2:$B$209=$F$1,ROW(Pendencias!$B$2:$B$209)-1),ROW(A64)),9),"")=0,"",IFERROR(INDEX(Pendencias!$A$2:$O$209,SMALL(IF(Pendencias!$B$2:$B$209=$F$1,ROW(Pendencias!$B$2:$B$209)-1),ROW(A64)),9),""))</f>
        <v/>
      </c>
    </row>
    <row r="62" ht="19.5" customHeight="1">
      <c r="A62" s="205" t="s">
        <v>4081</v>
      </c>
      <c r="B62" s="130"/>
      <c r="C62" s="130"/>
      <c r="D62" s="130"/>
      <c r="E62" s="130"/>
      <c r="F62" s="130"/>
      <c r="G62" s="130"/>
      <c r="H62" s="130"/>
      <c r="I62" s="130"/>
      <c r="J62" s="131"/>
      <c r="K62" s="51"/>
      <c r="L62" s="51"/>
      <c r="M62" s="51"/>
      <c r="N62" s="51"/>
      <c r="O62" s="51"/>
      <c r="P62" s="51"/>
      <c r="Q62" s="51"/>
      <c r="R62" s="51"/>
      <c r="S62" s="51"/>
      <c r="T62" s="51"/>
      <c r="U62" s="51"/>
      <c r="V62" s="51"/>
      <c r="W62" s="52" t="str">
        <f t="array" ref="W62">IFERROR(INDEX(Pendencias!$A$2:$O$209,SMALL(IF(Pendencias!$B$2:$B$209=$F$1,ROW(Pendencias!$B$2:$B$209)-1),ROW(A65)),1),"")</f>
        <v/>
      </c>
      <c r="X62" s="52" t="str">
        <f t="array" ref="X62">IFERROR(INDEX(Pendencias!$A$2:$O$209,SMALL(IF(Pendencias!$B$2:$B$209=$F$1,ROW(Pendencias!$B$2:$B$209)-1),ROW(A65)),3),"")</f>
        <v/>
      </c>
      <c r="Y62" s="53" t="str">
        <f t="array" ref="Y62">IFERROR(INDEX(Pendencias!$A$2:$O$209,SMALL(IF(Pendencias!$B$2:$B$209=$F$1,ROW(Pendencias!$B$2:$B$209)-1),ROW(A65)),4),"")</f>
        <v/>
      </c>
      <c r="Z62" s="54" t="str">
        <f t="array" ref="Z62">IFERROR(INDEX(Pendencias!$A$2:$O$209,SMALL(IF(Pendencias!$B$2:$B$209=$F$1,ROW(Pendencias!$B$2:$B$209)-1),ROW(A65)),7),"")</f>
        <v/>
      </c>
      <c r="AA62" s="51" t="str">
        <f t="array" ref="AA62">IF(IFERROR(INDEX(Pendencias!$A$2:$O$209,SMALL(IF(Pendencias!$B$2:$B$209=$F$1,ROW(Pendencias!$B$2:$B$209)-1),ROW(A65)),9),"")=0,"",IFERROR(INDEX(Pendencias!$A$2:$O$209,SMALL(IF(Pendencias!$B$2:$B$209=$F$1,ROW(Pendencias!$B$2:$B$209)-1),ROW(A65)),9),""))</f>
        <v/>
      </c>
    </row>
    <row r="63" ht="19.5" customHeight="1">
      <c r="A63" s="132"/>
      <c r="B63" s="133"/>
      <c r="C63" s="133"/>
      <c r="D63" s="133"/>
      <c r="E63" s="133"/>
      <c r="F63" s="133"/>
      <c r="G63" s="133"/>
      <c r="H63" s="133"/>
      <c r="I63" s="133"/>
      <c r="J63" s="57"/>
      <c r="K63" s="51"/>
      <c r="L63" s="51"/>
      <c r="M63" s="51"/>
      <c r="N63" s="51"/>
      <c r="O63" s="51"/>
      <c r="P63" s="51"/>
      <c r="Q63" s="51"/>
      <c r="R63" s="51"/>
      <c r="S63" s="51"/>
      <c r="T63" s="51"/>
      <c r="U63" s="51"/>
      <c r="V63" s="51"/>
      <c r="W63" s="52" t="str">
        <f t="array" ref="W63">IFERROR(INDEX(Pendencias!$A$2:$O$209,SMALL(IF(Pendencias!$B$2:$B$209=$F$1,ROW(Pendencias!$B$2:$B$209)-1),ROW(A66)),1),"")</f>
        <v/>
      </c>
      <c r="X63" s="52" t="str">
        <f t="array" ref="X63">IFERROR(INDEX(Pendencias!$A$2:$O$209,SMALL(IF(Pendencias!$B$2:$B$209=$F$1,ROW(Pendencias!$B$2:$B$209)-1),ROW(A66)),3),"")</f>
        <v/>
      </c>
      <c r="Y63" s="53" t="str">
        <f t="array" ref="Y63">IFERROR(INDEX(Pendencias!$A$2:$O$209,SMALL(IF(Pendencias!$B$2:$B$209=$F$1,ROW(Pendencias!$B$2:$B$209)-1),ROW(A66)),4),"")</f>
        <v/>
      </c>
      <c r="Z63" s="54" t="str">
        <f t="array" ref="Z63">IFERROR(INDEX(Pendencias!$A$2:$O$209,SMALL(IF(Pendencias!$B$2:$B$209=$F$1,ROW(Pendencias!$B$2:$B$209)-1),ROW(A66)),7),"")</f>
        <v/>
      </c>
      <c r="AA63" s="51" t="str">
        <f t="array" ref="AA63">IF(IFERROR(INDEX(Pendencias!$A$2:$O$209,SMALL(IF(Pendencias!$B$2:$B$209=$F$1,ROW(Pendencias!$B$2:$B$209)-1),ROW(A66)),9),"")=0,"",IFERROR(INDEX(Pendencias!$A$2:$O$209,SMALL(IF(Pendencias!$B$2:$B$209=$F$1,ROW(Pendencias!$B$2:$B$209)-1),ROW(A66)),9),""))</f>
        <v/>
      </c>
    </row>
    <row r="64" ht="19.5" customHeight="1">
      <c r="A64" s="206" t="s">
        <v>3340</v>
      </c>
      <c r="B64" s="47"/>
      <c r="C64" s="47"/>
      <c r="D64" s="47"/>
      <c r="E64" s="47"/>
      <c r="F64" s="47"/>
      <c r="G64" s="47"/>
      <c r="H64" s="47"/>
      <c r="I64" s="47"/>
      <c r="J64" s="91"/>
      <c r="K64" s="51"/>
      <c r="L64" s="51"/>
      <c r="M64" s="51"/>
      <c r="N64" s="51"/>
      <c r="O64" s="51"/>
      <c r="P64" s="51"/>
      <c r="Q64" s="51"/>
      <c r="R64" s="51"/>
      <c r="S64" s="51"/>
      <c r="T64" s="51"/>
      <c r="U64" s="51"/>
      <c r="V64" s="51"/>
      <c r="W64" s="52" t="str">
        <f t="array" ref="W64">IFERROR(INDEX(Pendencias!$A$2:$O$209,SMALL(IF(Pendencias!$B$2:$B$209=$F$1,ROW(Pendencias!$B$2:$B$209)-1),ROW(A67)),1),"")</f>
        <v/>
      </c>
      <c r="X64" s="52" t="str">
        <f t="array" ref="X64">IFERROR(INDEX(Pendencias!$A$2:$O$209,SMALL(IF(Pendencias!$B$2:$B$209=$F$1,ROW(Pendencias!$B$2:$B$209)-1),ROW(A67)),3),"")</f>
        <v/>
      </c>
      <c r="Y64" s="53" t="str">
        <f t="array" ref="Y64">IFERROR(INDEX(Pendencias!$A$2:$O$209,SMALL(IF(Pendencias!$B$2:$B$209=$F$1,ROW(Pendencias!$B$2:$B$209)-1),ROW(A67)),4),"")</f>
        <v/>
      </c>
      <c r="Z64" s="54" t="str">
        <f t="array" ref="Z64">IFERROR(INDEX(Pendencias!$A$2:$O$209,SMALL(IF(Pendencias!$B$2:$B$209=$F$1,ROW(Pendencias!$B$2:$B$209)-1),ROW(A67)),7),"")</f>
        <v/>
      </c>
      <c r="AA64" s="51" t="str">
        <f t="array" ref="AA64">IF(IFERROR(INDEX(Pendencias!$A$2:$O$209,SMALL(IF(Pendencias!$B$2:$B$209=$F$1,ROW(Pendencias!$B$2:$B$209)-1),ROW(A67)),9),"")=0,"",IFERROR(INDEX(Pendencias!$A$2:$O$209,SMALL(IF(Pendencias!$B$2:$B$209=$F$1,ROW(Pendencias!$B$2:$B$209)-1),ROW(A67)),9),""))</f>
        <v/>
      </c>
    </row>
    <row r="65" ht="19.5" customHeight="1">
      <c r="A65" s="207" t="s">
        <v>3341</v>
      </c>
      <c r="B65" s="147"/>
      <c r="C65" s="208" t="s">
        <v>3342</v>
      </c>
      <c r="D65" s="152"/>
      <c r="E65" s="153"/>
      <c r="F65" s="209" t="s">
        <v>3343</v>
      </c>
      <c r="G65" s="181"/>
      <c r="H65" s="208"/>
      <c r="I65" s="152"/>
      <c r="J65" s="153"/>
      <c r="K65" s="51"/>
      <c r="L65" s="51"/>
      <c r="M65" s="51"/>
      <c r="N65" s="51"/>
      <c r="O65" s="51"/>
      <c r="P65" s="51"/>
      <c r="Q65" s="51"/>
      <c r="R65" s="51"/>
      <c r="S65" s="51"/>
      <c r="T65" s="51"/>
      <c r="U65" s="51"/>
      <c r="V65" s="51"/>
      <c r="W65" s="52" t="str">
        <f t="array" ref="W65">IFERROR(INDEX(Pendencias!$A$2:$O$209,SMALL(IF(Pendencias!$B$2:$B$209=$F$1,ROW(Pendencias!$B$2:$B$209)-1),ROW(A68)),1),"")</f>
        <v/>
      </c>
      <c r="X65" s="52" t="str">
        <f t="array" ref="X65">IFERROR(INDEX(Pendencias!$A$2:$O$209,SMALL(IF(Pendencias!$B$2:$B$209=$F$1,ROW(Pendencias!$B$2:$B$209)-1),ROW(A68)),3),"")</f>
        <v/>
      </c>
      <c r="Y65" s="53" t="str">
        <f t="array" ref="Y65">IFERROR(INDEX(Pendencias!$A$2:$O$209,SMALL(IF(Pendencias!$B$2:$B$209=$F$1,ROW(Pendencias!$B$2:$B$209)-1),ROW(A68)),4),"")</f>
        <v/>
      </c>
      <c r="Z65" s="54" t="str">
        <f t="array" ref="Z65">IFERROR(INDEX(Pendencias!$A$2:$O$209,SMALL(IF(Pendencias!$B$2:$B$209=$F$1,ROW(Pendencias!$B$2:$B$209)-1),ROW(A68)),7),"")</f>
        <v/>
      </c>
      <c r="AA65" s="51" t="str">
        <f t="array" ref="AA65">IF(IFERROR(INDEX(Pendencias!$A$2:$O$209,SMALL(IF(Pendencias!$B$2:$B$209=$F$1,ROW(Pendencias!$B$2:$B$209)-1),ROW(A68)),9),"")=0,"",IFERROR(INDEX(Pendencias!$A$2:$O$209,SMALL(IF(Pendencias!$B$2:$B$209=$F$1,ROW(Pendencias!$B$2:$B$209)-1),ROW(A68)),9),""))</f>
        <v/>
      </c>
    </row>
    <row r="66" ht="19.5" customHeight="1">
      <c r="A66" s="210" t="s">
        <v>3344</v>
      </c>
      <c r="B66" s="153"/>
      <c r="C66" s="208" t="s">
        <v>3345</v>
      </c>
      <c r="D66" s="152"/>
      <c r="E66" s="153"/>
      <c r="F66" s="211" t="s">
        <v>3346</v>
      </c>
      <c r="G66" s="153"/>
      <c r="H66" s="208" t="s">
        <v>3345</v>
      </c>
      <c r="I66" s="152"/>
      <c r="J66" s="153"/>
      <c r="K66" s="51"/>
      <c r="L66" s="51"/>
      <c r="M66" s="51"/>
      <c r="N66" s="51"/>
      <c r="O66" s="51"/>
      <c r="P66" s="51"/>
      <c r="Q66" s="51"/>
      <c r="R66" s="51"/>
      <c r="S66" s="51"/>
      <c r="T66" s="51"/>
      <c r="U66" s="51"/>
      <c r="V66" s="51"/>
      <c r="W66" s="52" t="str">
        <f t="array" ref="W66">IFERROR(INDEX(Pendencias!$A$2:$O$209,SMALL(IF(Pendencias!$B$2:$B$209=$F$1,ROW(Pendencias!$B$2:$B$209)-1),ROW(A69)),1),"")</f>
        <v/>
      </c>
      <c r="X66" s="52" t="str">
        <f t="array" ref="X66">IFERROR(INDEX(Pendencias!$A$2:$O$209,SMALL(IF(Pendencias!$B$2:$B$209=$F$1,ROW(Pendencias!$B$2:$B$209)-1),ROW(A69)),3),"")</f>
        <v/>
      </c>
      <c r="Y66" s="53" t="str">
        <f t="array" ref="Y66">IFERROR(INDEX(Pendencias!$A$2:$O$209,SMALL(IF(Pendencias!$B$2:$B$209=$F$1,ROW(Pendencias!$B$2:$B$209)-1),ROW(A69)),4),"")</f>
        <v/>
      </c>
      <c r="Z66" s="54" t="str">
        <f t="array" ref="Z66">IFERROR(INDEX(Pendencias!$A$2:$O$209,SMALL(IF(Pendencias!$B$2:$B$209=$F$1,ROW(Pendencias!$B$2:$B$209)-1),ROW(A69)),7),"")</f>
        <v/>
      </c>
      <c r="AA66" s="51" t="str">
        <f t="array" ref="AA66">IF(IFERROR(INDEX(Pendencias!$A$2:$O$209,SMALL(IF(Pendencias!$B$2:$B$209=$F$1,ROW(Pendencias!$B$2:$B$209)-1),ROW(A69)),9),"")=0,"",IFERROR(INDEX(Pendencias!$A$2:$O$209,SMALL(IF(Pendencias!$B$2:$B$209=$F$1,ROW(Pendencias!$B$2:$B$209)-1),ROW(A69)),9),""))</f>
        <v/>
      </c>
    </row>
    <row r="67" ht="19.5" customHeight="1">
      <c r="A67" s="210" t="s">
        <v>3347</v>
      </c>
      <c r="B67" s="153"/>
      <c r="C67" s="208" t="s">
        <v>3345</v>
      </c>
      <c r="D67" s="152"/>
      <c r="E67" s="153"/>
      <c r="F67" s="212" t="s">
        <v>3348</v>
      </c>
      <c r="G67" s="160"/>
      <c r="H67" s="208" t="s">
        <v>3345</v>
      </c>
      <c r="I67" s="152"/>
      <c r="J67" s="153"/>
      <c r="K67" s="51"/>
      <c r="L67" s="51"/>
      <c r="M67" s="51"/>
      <c r="N67" s="51"/>
      <c r="O67" s="51"/>
      <c r="P67" s="51"/>
      <c r="Q67" s="51"/>
      <c r="R67" s="51"/>
      <c r="S67" s="51"/>
      <c r="T67" s="51"/>
      <c r="U67" s="51"/>
      <c r="V67" s="51"/>
      <c r="W67" s="52" t="str">
        <f t="array" ref="W67">IFERROR(INDEX(Pendencias!$A$2:$O$209,SMALL(IF(Pendencias!$B$2:$B$209=$F$1,ROW(Pendencias!$B$2:$B$209)-1),ROW(A70)),1),"")</f>
        <v/>
      </c>
      <c r="X67" s="52" t="str">
        <f t="array" ref="X67">IFERROR(INDEX(Pendencias!$A$2:$O$209,SMALL(IF(Pendencias!$B$2:$B$209=$F$1,ROW(Pendencias!$B$2:$B$209)-1),ROW(A70)),3),"")</f>
        <v/>
      </c>
      <c r="Y67" s="53" t="str">
        <f t="array" ref="Y67">IFERROR(INDEX(Pendencias!$A$2:$O$209,SMALL(IF(Pendencias!$B$2:$B$209=$F$1,ROW(Pendencias!$B$2:$B$209)-1),ROW(A70)),4),"")</f>
        <v/>
      </c>
      <c r="Z67" s="54" t="str">
        <f t="array" ref="Z67">IFERROR(INDEX(Pendencias!$A$2:$O$209,SMALL(IF(Pendencias!$B$2:$B$209=$F$1,ROW(Pendencias!$B$2:$B$209)-1),ROW(A70)),7),"")</f>
        <v/>
      </c>
      <c r="AA67" s="51" t="str">
        <f t="array" ref="AA67">IF(IFERROR(INDEX(Pendencias!$A$2:$O$209,SMALL(IF(Pendencias!$B$2:$B$209=$F$1,ROW(Pendencias!$B$2:$B$209)-1),ROW(A70)),9),"")=0,"",IFERROR(INDEX(Pendencias!$A$2:$O$209,SMALL(IF(Pendencias!$B$2:$B$209=$F$1,ROW(Pendencias!$B$2:$B$209)-1),ROW(A70)),9),""))</f>
        <v/>
      </c>
    </row>
    <row r="68" ht="19.5" customHeight="1">
      <c r="A68" s="213" t="s">
        <v>3349</v>
      </c>
      <c r="B68" s="122"/>
      <c r="C68" s="214" t="s">
        <v>3350</v>
      </c>
      <c r="D68" s="124"/>
      <c r="E68" s="124"/>
      <c r="F68" s="124"/>
      <c r="G68" s="124"/>
      <c r="H68" s="124"/>
      <c r="I68" s="124"/>
      <c r="J68" s="157"/>
      <c r="K68" s="51"/>
      <c r="L68" s="51"/>
      <c r="M68" s="51"/>
      <c r="N68" s="51"/>
      <c r="O68" s="51"/>
      <c r="P68" s="51"/>
      <c r="Q68" s="51"/>
      <c r="R68" s="51"/>
      <c r="S68" s="51"/>
      <c r="T68" s="51"/>
      <c r="U68" s="51"/>
      <c r="V68" s="51"/>
      <c r="W68" s="52" t="str">
        <f t="array" ref="W68">IFERROR(INDEX(Pendencias!$A$2:$O$209,SMALL(IF(Pendencias!$B$2:$B$209=$F$1,ROW(Pendencias!$B$2:$B$209)-1),ROW(A71)),1),"")</f>
        <v/>
      </c>
      <c r="X68" s="52" t="str">
        <f t="array" ref="X68">IFERROR(INDEX(Pendencias!$A$2:$O$209,SMALL(IF(Pendencias!$B$2:$B$209=$F$1,ROW(Pendencias!$B$2:$B$209)-1),ROW(A71)),3),"")</f>
        <v/>
      </c>
      <c r="Y68" s="53" t="str">
        <f t="array" ref="Y68">IFERROR(INDEX(Pendencias!$A$2:$O$209,SMALL(IF(Pendencias!$B$2:$B$209=$F$1,ROW(Pendencias!$B$2:$B$209)-1),ROW(A71)),4),"")</f>
        <v/>
      </c>
      <c r="Z68" s="54" t="str">
        <f t="array" ref="Z68">IFERROR(INDEX(Pendencias!$A$2:$O$209,SMALL(IF(Pendencias!$B$2:$B$209=$F$1,ROW(Pendencias!$B$2:$B$209)-1),ROW(A71)),7),"")</f>
        <v/>
      </c>
      <c r="AA68" s="51" t="str">
        <f t="array" ref="AA68">IF(IFERROR(INDEX(Pendencias!$A$2:$O$209,SMALL(IF(Pendencias!$B$2:$B$209=$F$1,ROW(Pendencias!$B$2:$B$209)-1),ROW(A71)),9),"")=0,"",IFERROR(INDEX(Pendencias!$A$2:$O$209,SMALL(IF(Pendencias!$B$2:$B$209=$F$1,ROW(Pendencias!$B$2:$B$209)-1),ROW(A71)),9),""))</f>
        <v/>
      </c>
    </row>
    <row r="69" ht="19.5" customHeight="1">
      <c r="A69" s="215"/>
      <c r="B69" s="47"/>
      <c r="C69" s="47"/>
      <c r="D69" s="47"/>
      <c r="E69" s="47"/>
      <c r="F69" s="47"/>
      <c r="G69" s="47"/>
      <c r="H69" s="47"/>
      <c r="I69" s="47"/>
      <c r="J69" s="91"/>
      <c r="K69" s="51"/>
      <c r="L69" s="51"/>
      <c r="M69" s="51"/>
      <c r="N69" s="51"/>
      <c r="O69" s="51"/>
      <c r="P69" s="51"/>
      <c r="Q69" s="51"/>
      <c r="R69" s="51"/>
      <c r="S69" s="51"/>
      <c r="T69" s="51"/>
      <c r="U69" s="51"/>
      <c r="V69" s="51"/>
      <c r="W69" s="52" t="str">
        <f t="array" ref="W69">IFERROR(INDEX(Pendencias!$A$2:$O$209,SMALL(IF(Pendencias!$B$2:$B$209=$F$1,ROW(Pendencias!$B$2:$B$209)-1),ROW(A72)),1),"")</f>
        <v/>
      </c>
      <c r="X69" s="52" t="str">
        <f t="array" ref="X69">IFERROR(INDEX(Pendencias!$A$2:$O$209,SMALL(IF(Pendencias!$B$2:$B$209=$F$1,ROW(Pendencias!$B$2:$B$209)-1),ROW(A72)),3),"")</f>
        <v/>
      </c>
      <c r="Y69" s="53" t="str">
        <f t="array" ref="Y69">IFERROR(INDEX(Pendencias!$A$2:$O$209,SMALL(IF(Pendencias!$B$2:$B$209=$F$1,ROW(Pendencias!$B$2:$B$209)-1),ROW(A72)),4),"")</f>
        <v/>
      </c>
      <c r="Z69" s="54" t="str">
        <f t="array" ref="Z69">IFERROR(INDEX(Pendencias!$A$2:$O$209,SMALL(IF(Pendencias!$B$2:$B$209=$F$1,ROW(Pendencias!$B$2:$B$209)-1),ROW(A72)),7),"")</f>
        <v/>
      </c>
      <c r="AA69" s="51" t="str">
        <f t="array" ref="AA69">IF(IFERROR(INDEX(Pendencias!$A$2:$O$209,SMALL(IF(Pendencias!$B$2:$B$209=$F$1,ROW(Pendencias!$B$2:$B$209)-1),ROW(A72)),9),"")=0,"",IFERROR(INDEX(Pendencias!$A$2:$O$209,SMALL(IF(Pendencias!$B$2:$B$209=$F$1,ROW(Pendencias!$B$2:$B$209)-1),ROW(A72)),9),""))</f>
        <v/>
      </c>
    </row>
    <row r="70" ht="19.5" customHeight="1">
      <c r="A70" s="216" t="s">
        <v>3351</v>
      </c>
      <c r="B70" s="47"/>
      <c r="C70" s="47"/>
      <c r="D70" s="47"/>
      <c r="E70" s="47"/>
      <c r="F70" s="47"/>
      <c r="G70" s="47"/>
      <c r="H70" s="47"/>
      <c r="I70" s="47"/>
      <c r="J70" s="91"/>
      <c r="K70" s="51"/>
      <c r="L70" s="51"/>
      <c r="M70" s="51"/>
      <c r="N70" s="51"/>
      <c r="O70" s="51"/>
      <c r="P70" s="51"/>
      <c r="Q70" s="51"/>
      <c r="R70" s="51"/>
      <c r="S70" s="51"/>
      <c r="T70" s="51"/>
      <c r="U70" s="51"/>
      <c r="V70" s="51"/>
      <c r="W70" s="52" t="str">
        <f t="array" ref="W70">IFERROR(INDEX(Pendencias!$A$2:$O$209,SMALL(IF(Pendencias!$B$2:$B$209=$F$1,ROW(Pendencias!$B$2:$B$209)-1),ROW(A73)),1),"")</f>
        <v/>
      </c>
      <c r="X70" s="52" t="str">
        <f t="array" ref="X70">IFERROR(INDEX(Pendencias!$A$2:$O$209,SMALL(IF(Pendencias!$B$2:$B$209=$F$1,ROW(Pendencias!$B$2:$B$209)-1),ROW(A73)),3),"")</f>
        <v/>
      </c>
      <c r="Y70" s="53" t="str">
        <f t="array" ref="Y70">IFERROR(INDEX(Pendencias!$A$2:$O$209,SMALL(IF(Pendencias!$B$2:$B$209=$F$1,ROW(Pendencias!$B$2:$B$209)-1),ROW(A73)),4),"")</f>
        <v/>
      </c>
      <c r="Z70" s="54" t="str">
        <f t="array" ref="Z70">IFERROR(INDEX(Pendencias!$A$2:$O$209,SMALL(IF(Pendencias!$B$2:$B$209=$F$1,ROW(Pendencias!$B$2:$B$209)-1),ROW(A73)),7),"")</f>
        <v/>
      </c>
      <c r="AA70" s="51" t="str">
        <f t="array" ref="AA70">IF(IFERROR(INDEX(Pendencias!$A$2:$O$209,SMALL(IF(Pendencias!$B$2:$B$209=$F$1,ROW(Pendencias!$B$2:$B$209)-1),ROW(A73)),9),"")=0,"",IFERROR(INDEX(Pendencias!$A$2:$O$209,SMALL(IF(Pendencias!$B$2:$B$209=$F$1,ROW(Pendencias!$B$2:$B$209)-1),ROW(A73)),9),""))</f>
        <v/>
      </c>
    </row>
    <row r="71" ht="19.5" customHeight="1">
      <c r="A71" s="217" t="s">
        <v>3334</v>
      </c>
      <c r="B71" s="131"/>
      <c r="C71" s="208" t="s">
        <v>3345</v>
      </c>
      <c r="D71" s="152"/>
      <c r="E71" s="153"/>
      <c r="F71" s="218" t="s">
        <v>3352</v>
      </c>
      <c r="G71" s="181"/>
      <c r="H71" s="208" t="s">
        <v>3345</v>
      </c>
      <c r="I71" s="152"/>
      <c r="J71" s="153"/>
      <c r="K71" s="51"/>
      <c r="L71" s="51"/>
      <c r="M71" s="51"/>
      <c r="N71" s="51"/>
      <c r="O71" s="51"/>
      <c r="P71" s="51"/>
      <c r="Q71" s="51"/>
      <c r="R71" s="51"/>
      <c r="S71" s="51"/>
      <c r="T71" s="51"/>
      <c r="U71" s="51"/>
      <c r="V71" s="51"/>
      <c r="W71" s="52" t="str">
        <f t="array" ref="W71">IFERROR(INDEX(Pendencias!$A$2:$O$209,SMALL(IF(Pendencias!$B$2:$B$209=$F$1,ROW(Pendencias!$B$2:$B$209)-1),ROW(A74)),1),"")</f>
        <v/>
      </c>
      <c r="X71" s="52" t="str">
        <f t="array" ref="X71">IFERROR(INDEX(Pendencias!$A$2:$O$209,SMALL(IF(Pendencias!$B$2:$B$209=$F$1,ROW(Pendencias!$B$2:$B$209)-1),ROW(A74)),3),"")</f>
        <v/>
      </c>
      <c r="Y71" s="53" t="str">
        <f t="array" ref="Y71">IFERROR(INDEX(Pendencias!$A$2:$O$209,SMALL(IF(Pendencias!$B$2:$B$209=$F$1,ROW(Pendencias!$B$2:$B$209)-1),ROW(A74)),4),"")</f>
        <v/>
      </c>
      <c r="Z71" s="54" t="str">
        <f t="array" ref="Z71">IFERROR(INDEX(Pendencias!$A$2:$O$209,SMALL(IF(Pendencias!$B$2:$B$209=$F$1,ROW(Pendencias!$B$2:$B$209)-1),ROW(A74)),7),"")</f>
        <v/>
      </c>
      <c r="AA71" s="51" t="str">
        <f t="array" ref="AA71">IF(IFERROR(INDEX(Pendencias!$A$2:$O$209,SMALL(IF(Pendencias!$B$2:$B$209=$F$1,ROW(Pendencias!$B$2:$B$209)-1),ROW(A74)),9),"")=0,"",IFERROR(INDEX(Pendencias!$A$2:$O$209,SMALL(IF(Pendencias!$B$2:$B$209=$F$1,ROW(Pendencias!$B$2:$B$209)-1),ROW(A74)),9),""))</f>
        <v/>
      </c>
    </row>
    <row r="72" ht="19.5" customHeight="1">
      <c r="A72" s="132"/>
      <c r="B72" s="57"/>
      <c r="C72" s="219"/>
      <c r="D72" s="130"/>
      <c r="E72" s="131"/>
      <c r="F72" s="220" t="s">
        <v>3353</v>
      </c>
      <c r="G72" s="221"/>
      <c r="H72" s="208" t="s">
        <v>3345</v>
      </c>
      <c r="I72" s="152"/>
      <c r="J72" s="153"/>
      <c r="K72" s="51"/>
      <c r="L72" s="51"/>
      <c r="M72" s="51"/>
      <c r="N72" s="51"/>
      <c r="O72" s="51"/>
      <c r="P72" s="51"/>
      <c r="Q72" s="51"/>
      <c r="R72" s="51"/>
      <c r="S72" s="51"/>
      <c r="T72" s="51"/>
      <c r="U72" s="51"/>
      <c r="V72" s="51"/>
      <c r="W72" s="52" t="str">
        <f t="array" ref="W72">IFERROR(INDEX(Pendencias!$A$2:$O$209,SMALL(IF(Pendencias!$B$2:$B$209=$F$1,ROW(Pendencias!$B$2:$B$209)-1),ROW(A75)),1),"")</f>
        <v/>
      </c>
      <c r="X72" s="52" t="str">
        <f t="array" ref="X72">IFERROR(INDEX(Pendencias!$A$2:$O$209,SMALL(IF(Pendencias!$B$2:$B$209=$F$1,ROW(Pendencias!$B$2:$B$209)-1),ROW(A75)),3),"")</f>
        <v/>
      </c>
      <c r="Y72" s="53" t="str">
        <f t="array" ref="Y72">IFERROR(INDEX(Pendencias!$A$2:$O$209,SMALL(IF(Pendencias!$B$2:$B$209=$F$1,ROW(Pendencias!$B$2:$B$209)-1),ROW(A75)),4),"")</f>
        <v/>
      </c>
      <c r="Z72" s="54" t="str">
        <f t="array" ref="Z72">IFERROR(INDEX(Pendencias!$A$2:$O$209,SMALL(IF(Pendencias!$B$2:$B$209=$F$1,ROW(Pendencias!$B$2:$B$209)-1),ROW(A75)),7),"")</f>
        <v/>
      </c>
      <c r="AA72" s="51" t="str">
        <f t="array" ref="AA72">IF(IFERROR(INDEX(Pendencias!$A$2:$O$209,SMALL(IF(Pendencias!$B$2:$B$209=$F$1,ROW(Pendencias!$B$2:$B$209)-1),ROW(A75)),9),"")=0,"",IFERROR(INDEX(Pendencias!$A$2:$O$209,SMALL(IF(Pendencias!$B$2:$B$209=$F$1,ROW(Pendencias!$B$2:$B$209)-1),ROW(A75)),9),""))</f>
        <v/>
      </c>
    </row>
    <row r="73" ht="19.5" customHeight="1">
      <c r="A73" s="222"/>
      <c r="B73" s="223"/>
      <c r="C73" s="223"/>
      <c r="D73" s="223"/>
      <c r="E73" s="223"/>
      <c r="F73" s="223"/>
      <c r="G73" s="223"/>
      <c r="H73" s="223"/>
      <c r="I73" s="223"/>
      <c r="J73" s="224"/>
      <c r="K73" s="51"/>
      <c r="L73" s="51"/>
      <c r="M73" s="51"/>
      <c r="N73" s="51"/>
      <c r="O73" s="51"/>
      <c r="P73" s="51"/>
      <c r="Q73" s="51"/>
      <c r="R73" s="51"/>
      <c r="S73" s="51"/>
      <c r="T73" s="51"/>
      <c r="U73" s="51"/>
      <c r="V73" s="51"/>
      <c r="W73" s="52" t="str">
        <f t="array" ref="W73">IFERROR(INDEX(Pendencias!$A$2:$O$209,SMALL(IF(Pendencias!$B$2:$B$209=$F$1,ROW(Pendencias!$B$2:$B$209)-1),ROW(A76)),1),"")</f>
        <v/>
      </c>
      <c r="X73" s="52" t="str">
        <f t="array" ref="X73">IFERROR(INDEX(Pendencias!$A$2:$O$209,SMALL(IF(Pendencias!$B$2:$B$209=$F$1,ROW(Pendencias!$B$2:$B$209)-1),ROW(A76)),3),"")</f>
        <v/>
      </c>
      <c r="Y73" s="53" t="str">
        <f t="array" ref="Y73">IFERROR(INDEX(Pendencias!$A$2:$O$209,SMALL(IF(Pendencias!$B$2:$B$209=$F$1,ROW(Pendencias!$B$2:$B$209)-1),ROW(A76)),4),"")</f>
        <v/>
      </c>
      <c r="Z73" s="54" t="str">
        <f t="array" ref="Z73">IFERROR(INDEX(Pendencias!$A$2:$O$209,SMALL(IF(Pendencias!$B$2:$B$209=$F$1,ROW(Pendencias!$B$2:$B$209)-1),ROW(A76)),7),"")</f>
        <v/>
      </c>
      <c r="AA73" s="51" t="str">
        <f t="array" ref="AA73">IF(IFERROR(INDEX(Pendencias!$A$2:$O$209,SMALL(IF(Pendencias!$B$2:$B$209=$F$1,ROW(Pendencias!$B$2:$B$209)-1),ROW(A76)),9),"")=0,"",IFERROR(INDEX(Pendencias!$A$2:$O$209,SMALL(IF(Pendencias!$B$2:$B$209=$F$1,ROW(Pendencias!$B$2:$B$209)-1),ROW(A76)),9),""))</f>
        <v/>
      </c>
    </row>
    <row r="74" ht="19.5" customHeight="1">
      <c r="A74" s="216" t="s">
        <v>3354</v>
      </c>
      <c r="B74" s="47"/>
      <c r="C74" s="47"/>
      <c r="D74" s="47"/>
      <c r="E74" s="47"/>
      <c r="F74" s="47"/>
      <c r="G74" s="47"/>
      <c r="H74" s="47"/>
      <c r="I74" s="47"/>
      <c r="J74" s="91"/>
      <c r="K74" s="51"/>
      <c r="L74" s="51"/>
      <c r="M74" s="51"/>
      <c r="N74" s="51"/>
      <c r="O74" s="51"/>
      <c r="P74" s="51"/>
      <c r="Q74" s="51"/>
      <c r="R74" s="51"/>
      <c r="S74" s="51"/>
      <c r="T74" s="51"/>
      <c r="U74" s="51"/>
      <c r="V74" s="51"/>
      <c r="W74" s="52" t="str">
        <f t="array" ref="W74">IFERROR(INDEX(Pendencias!$A$2:$O$209,SMALL(IF(Pendencias!$B$2:$B$209=$F$1,ROW(Pendencias!$B$2:$B$209)-1),ROW(A77)),1),"")</f>
        <v/>
      </c>
      <c r="X74" s="52" t="str">
        <f t="array" ref="X74">IFERROR(INDEX(Pendencias!$A$2:$O$209,SMALL(IF(Pendencias!$B$2:$B$209=$F$1,ROW(Pendencias!$B$2:$B$209)-1),ROW(A77)),3),"")</f>
        <v/>
      </c>
      <c r="Y74" s="53" t="str">
        <f t="array" ref="Y74">IFERROR(INDEX(Pendencias!$A$2:$O$209,SMALL(IF(Pendencias!$B$2:$B$209=$F$1,ROW(Pendencias!$B$2:$B$209)-1),ROW(A77)),4),"")</f>
        <v/>
      </c>
      <c r="Z74" s="54" t="str">
        <f t="array" ref="Z74">IFERROR(INDEX(Pendencias!$A$2:$O$209,SMALL(IF(Pendencias!$B$2:$B$209=$F$1,ROW(Pendencias!$B$2:$B$209)-1),ROW(A77)),7),"")</f>
        <v/>
      </c>
      <c r="AA74" s="51" t="str">
        <f t="array" ref="AA74">IF(IFERROR(INDEX(Pendencias!$A$2:$O$209,SMALL(IF(Pendencias!$B$2:$B$209=$F$1,ROW(Pendencias!$B$2:$B$209)-1),ROW(A77)),9),"")=0,"",IFERROR(INDEX(Pendencias!$A$2:$O$209,SMALL(IF(Pendencias!$B$2:$B$209=$F$1,ROW(Pendencias!$B$2:$B$209)-1),ROW(A77)),9),""))</f>
        <v/>
      </c>
    </row>
    <row r="75" ht="19.5" customHeight="1">
      <c r="A75" s="225" t="s">
        <v>3355</v>
      </c>
      <c r="B75" s="173"/>
      <c r="C75" s="208" t="s">
        <v>3345</v>
      </c>
      <c r="D75" s="152"/>
      <c r="E75" s="153"/>
      <c r="F75" s="226" t="s">
        <v>3356</v>
      </c>
      <c r="G75" s="168"/>
      <c r="H75" s="208" t="s">
        <v>3345</v>
      </c>
      <c r="I75" s="152"/>
      <c r="J75" s="153"/>
      <c r="K75" s="51"/>
      <c r="L75" s="51"/>
      <c r="M75" s="51"/>
      <c r="N75" s="51"/>
      <c r="O75" s="51"/>
      <c r="P75" s="51"/>
      <c r="Q75" s="51"/>
      <c r="R75" s="51"/>
      <c r="S75" s="51"/>
      <c r="T75" s="51"/>
      <c r="U75" s="51"/>
      <c r="V75" s="51"/>
      <c r="W75" s="52" t="str">
        <f t="array" ref="W75">IFERROR(INDEX(Pendencias!$A$2:$O$209,SMALL(IF(Pendencias!$B$2:$B$209=$F$1,ROW(Pendencias!$B$2:$B$209)-1),ROW(A78)),1),"")</f>
        <v/>
      </c>
      <c r="X75" s="52" t="str">
        <f t="array" ref="X75">IFERROR(INDEX(Pendencias!$A$2:$O$209,SMALL(IF(Pendencias!$B$2:$B$209=$F$1,ROW(Pendencias!$B$2:$B$209)-1),ROW(A78)),3),"")</f>
        <v/>
      </c>
      <c r="Y75" s="53" t="str">
        <f t="array" ref="Y75">IFERROR(INDEX(Pendencias!$A$2:$O$209,SMALL(IF(Pendencias!$B$2:$B$209=$F$1,ROW(Pendencias!$B$2:$B$209)-1),ROW(A78)),4),"")</f>
        <v/>
      </c>
      <c r="Z75" s="54" t="str">
        <f t="array" ref="Z75">IFERROR(INDEX(Pendencias!$A$2:$O$209,SMALL(IF(Pendencias!$B$2:$B$209=$F$1,ROW(Pendencias!$B$2:$B$209)-1),ROW(A78)),7),"")</f>
        <v/>
      </c>
      <c r="AA75" s="51" t="str">
        <f t="array" ref="AA75">IF(IFERROR(INDEX(Pendencias!$A$2:$O$209,SMALL(IF(Pendencias!$B$2:$B$209=$F$1,ROW(Pendencias!$B$2:$B$209)-1),ROW(A78)),9),"")=0,"",IFERROR(INDEX(Pendencias!$A$2:$O$209,SMALL(IF(Pendencias!$B$2:$B$209=$F$1,ROW(Pendencias!$B$2:$B$209)-1),ROW(A78)),9),""))</f>
        <v/>
      </c>
    </row>
    <row r="76" ht="19.5" customHeight="1">
      <c r="A76" s="227"/>
      <c r="B76" s="228"/>
      <c r="C76" s="228"/>
      <c r="D76" s="228"/>
      <c r="E76" s="228"/>
      <c r="F76" s="228"/>
      <c r="G76" s="228"/>
      <c r="H76" s="228"/>
      <c r="I76" s="228"/>
      <c r="J76" s="229"/>
      <c r="K76" s="51"/>
      <c r="L76" s="51"/>
      <c r="M76" s="51"/>
      <c r="N76" s="51"/>
      <c r="O76" s="51"/>
      <c r="P76" s="51"/>
      <c r="Q76" s="51"/>
      <c r="R76" s="51"/>
      <c r="S76" s="51"/>
      <c r="T76" s="51"/>
      <c r="U76" s="51"/>
      <c r="V76" s="51"/>
      <c r="W76" s="52" t="str">
        <f t="array" ref="W76">IFERROR(INDEX(Pendencias!$A$2:$O$209,SMALL(IF(Pendencias!$B$2:$B$209=$F$1,ROW(Pendencias!$B$2:$B$209)-1),ROW(A79)),1),"")</f>
        <v/>
      </c>
      <c r="X76" s="52" t="str">
        <f t="array" ref="X76">IFERROR(INDEX(Pendencias!$A$2:$O$209,SMALL(IF(Pendencias!$B$2:$B$209=$F$1,ROW(Pendencias!$B$2:$B$209)-1),ROW(A79)),3),"")</f>
        <v/>
      </c>
      <c r="Y76" s="53" t="str">
        <f t="array" ref="Y76">IFERROR(INDEX(Pendencias!$A$2:$O$209,SMALL(IF(Pendencias!$B$2:$B$209=$F$1,ROW(Pendencias!$B$2:$B$209)-1),ROW(A79)),4),"")</f>
        <v/>
      </c>
      <c r="Z76" s="54" t="str">
        <f t="array" ref="Z76">IFERROR(INDEX(Pendencias!$A$2:$O$209,SMALL(IF(Pendencias!$B$2:$B$209=$F$1,ROW(Pendencias!$B$2:$B$209)-1),ROW(A79)),7),"")</f>
        <v/>
      </c>
      <c r="AA76" s="51" t="str">
        <f t="array" ref="AA76">IF(IFERROR(INDEX(Pendencias!$A$2:$O$209,SMALL(IF(Pendencias!$B$2:$B$209=$F$1,ROW(Pendencias!$B$2:$B$209)-1),ROW(A79)),9),"")=0,"",IFERROR(INDEX(Pendencias!$A$2:$O$209,SMALL(IF(Pendencias!$B$2:$B$209=$F$1,ROW(Pendencias!$B$2:$B$209)-1),ROW(A79)),9),""))</f>
        <v/>
      </c>
    </row>
    <row r="77" ht="19.5" customHeight="1">
      <c r="A77" s="216" t="s">
        <v>3357</v>
      </c>
      <c r="B77" s="47"/>
      <c r="C77" s="47"/>
      <c r="D77" s="47"/>
      <c r="E77" s="47"/>
      <c r="F77" s="47"/>
      <c r="G77" s="47"/>
      <c r="H77" s="47"/>
      <c r="I77" s="47"/>
      <c r="J77" s="91"/>
      <c r="K77" s="51"/>
      <c r="L77" s="51"/>
      <c r="M77" s="51"/>
      <c r="N77" s="51"/>
      <c r="O77" s="51"/>
      <c r="P77" s="51"/>
      <c r="Q77" s="51"/>
      <c r="R77" s="51"/>
      <c r="S77" s="51"/>
      <c r="T77" s="51"/>
      <c r="U77" s="51"/>
      <c r="V77" s="51"/>
      <c r="W77" s="52" t="str">
        <f t="array" ref="W77">IFERROR(INDEX(Pendencias!$A$2:$O$209,SMALL(IF(Pendencias!$B$2:$B$209=$F$1,ROW(Pendencias!$B$2:$B$209)-1),ROW(A80)),1),"")</f>
        <v/>
      </c>
      <c r="X77" s="52" t="str">
        <f t="array" ref="X77">IFERROR(INDEX(Pendencias!$A$2:$O$209,SMALL(IF(Pendencias!$B$2:$B$209=$F$1,ROW(Pendencias!$B$2:$B$209)-1),ROW(A80)),3),"")</f>
        <v/>
      </c>
      <c r="Y77" s="53" t="str">
        <f t="array" ref="Y77">IFERROR(INDEX(Pendencias!$A$2:$O$209,SMALL(IF(Pendencias!$B$2:$B$209=$F$1,ROW(Pendencias!$B$2:$B$209)-1),ROW(A80)),4),"")</f>
        <v/>
      </c>
      <c r="Z77" s="54" t="str">
        <f t="array" ref="Z77">IFERROR(INDEX(Pendencias!$A$2:$O$209,SMALL(IF(Pendencias!$B$2:$B$209=$F$1,ROW(Pendencias!$B$2:$B$209)-1),ROW(A80)),7),"")</f>
        <v/>
      </c>
      <c r="AA77" s="51" t="str">
        <f t="array" ref="AA77">IF(IFERROR(INDEX(Pendencias!$A$2:$O$209,SMALL(IF(Pendencias!$B$2:$B$209=$F$1,ROW(Pendencias!$B$2:$B$209)-1),ROW(A80)),9),"")=0,"",IFERROR(INDEX(Pendencias!$A$2:$O$209,SMALL(IF(Pendencias!$B$2:$B$209=$F$1,ROW(Pendencias!$B$2:$B$209)-1),ROW(A80)),9),""))</f>
        <v/>
      </c>
    </row>
    <row r="78" ht="19.5" customHeight="1">
      <c r="A78" s="225" t="s">
        <v>3358</v>
      </c>
      <c r="B78" s="173"/>
      <c r="C78" s="230" t="s">
        <v>3345</v>
      </c>
      <c r="D78" s="47"/>
      <c r="E78" s="47"/>
      <c r="F78" s="47"/>
      <c r="G78" s="47"/>
      <c r="H78" s="47"/>
      <c r="I78" s="47"/>
      <c r="J78" s="91"/>
      <c r="K78" s="51"/>
      <c r="L78" s="51"/>
      <c r="M78" s="51"/>
      <c r="N78" s="51"/>
      <c r="O78" s="51"/>
      <c r="P78" s="51"/>
      <c r="Q78" s="51"/>
      <c r="R78" s="51"/>
      <c r="S78" s="51"/>
      <c r="T78" s="51"/>
      <c r="U78" s="51"/>
      <c r="V78" s="51"/>
      <c r="W78" s="52" t="str">
        <f t="array" ref="W78">IFERROR(INDEX(Pendencias!$A$2:$O$209,SMALL(IF(Pendencias!$B$2:$B$209=$F$1,ROW(Pendencias!$B$2:$B$209)-1),ROW(A81)),1),"")</f>
        <v/>
      </c>
      <c r="X78" s="52" t="str">
        <f t="array" ref="X78">IFERROR(INDEX(Pendencias!$A$2:$O$209,SMALL(IF(Pendencias!$B$2:$B$209=$F$1,ROW(Pendencias!$B$2:$B$209)-1),ROW(A81)),3),"")</f>
        <v/>
      </c>
      <c r="Y78" s="53" t="str">
        <f t="array" ref="Y78">IFERROR(INDEX(Pendencias!$A$2:$O$209,SMALL(IF(Pendencias!$B$2:$B$209=$F$1,ROW(Pendencias!$B$2:$B$209)-1),ROW(A81)),4),"")</f>
        <v/>
      </c>
      <c r="Z78" s="54" t="str">
        <f t="array" ref="Z78">IFERROR(INDEX(Pendencias!$A$2:$O$209,SMALL(IF(Pendencias!$B$2:$B$209=$F$1,ROW(Pendencias!$B$2:$B$209)-1),ROW(A81)),7),"")</f>
        <v/>
      </c>
      <c r="AA78" s="51" t="str">
        <f t="array" ref="AA78">IF(IFERROR(INDEX(Pendencias!$A$2:$O$209,SMALL(IF(Pendencias!$B$2:$B$209=$F$1,ROW(Pendencias!$B$2:$B$209)-1),ROW(A81)),9),"")=0,"",IFERROR(INDEX(Pendencias!$A$2:$O$209,SMALL(IF(Pendencias!$B$2:$B$209=$F$1,ROW(Pendencias!$B$2:$B$209)-1),ROW(A81)),9),""))</f>
        <v/>
      </c>
    </row>
    <row r="79" ht="19.5" customHeight="1">
      <c r="A79" s="215"/>
      <c r="B79" s="47"/>
      <c r="C79" s="47"/>
      <c r="D79" s="47"/>
      <c r="E79" s="47"/>
      <c r="F79" s="47"/>
      <c r="G79" s="47"/>
      <c r="H79" s="47"/>
      <c r="I79" s="47"/>
      <c r="J79" s="91"/>
      <c r="K79" s="51"/>
      <c r="L79" s="51"/>
      <c r="M79" s="51"/>
      <c r="N79" s="51"/>
      <c r="O79" s="51"/>
      <c r="P79" s="51"/>
      <c r="Q79" s="51"/>
      <c r="R79" s="51"/>
      <c r="S79" s="51"/>
      <c r="T79" s="51"/>
      <c r="U79" s="51"/>
      <c r="V79" s="51"/>
      <c r="W79" s="52" t="str">
        <f t="array" ref="W79">IFERROR(INDEX(Pendencias!$A$2:$O$209,SMALL(IF(Pendencias!$B$2:$B$209=$F$1,ROW(Pendencias!$B$2:$B$209)-1),ROW(A82)),1),"")</f>
        <v/>
      </c>
      <c r="X79" s="52" t="str">
        <f t="array" ref="X79">IFERROR(INDEX(Pendencias!$A$2:$O$209,SMALL(IF(Pendencias!$B$2:$B$209=$F$1,ROW(Pendencias!$B$2:$B$209)-1),ROW(A82)),3),"")</f>
        <v/>
      </c>
      <c r="Y79" s="53" t="str">
        <f t="array" ref="Y79">IFERROR(INDEX(Pendencias!$A$2:$O$209,SMALL(IF(Pendencias!$B$2:$B$209=$F$1,ROW(Pendencias!$B$2:$B$209)-1),ROW(A82)),4),"")</f>
        <v/>
      </c>
      <c r="Z79" s="54" t="str">
        <f t="array" ref="Z79">IFERROR(INDEX(Pendencias!$A$2:$O$209,SMALL(IF(Pendencias!$B$2:$B$209=$F$1,ROW(Pendencias!$B$2:$B$209)-1),ROW(A82)),7),"")</f>
        <v/>
      </c>
      <c r="AA79" s="51" t="str">
        <f t="array" ref="AA79">IF(IFERROR(INDEX(Pendencias!$A$2:$O$209,SMALL(IF(Pendencias!$B$2:$B$209=$F$1,ROW(Pendencias!$B$2:$B$209)-1),ROW(A82)),9),"")=0,"",IFERROR(INDEX(Pendencias!$A$2:$O$209,SMALL(IF(Pendencias!$B$2:$B$209=$F$1,ROW(Pendencias!$B$2:$B$209)-1),ROW(A82)),9),""))</f>
        <v/>
      </c>
    </row>
    <row r="80" ht="19.5" customHeight="1">
      <c r="A80" s="216" t="s">
        <v>3359</v>
      </c>
      <c r="B80" s="47"/>
      <c r="C80" s="47"/>
      <c r="D80" s="47"/>
      <c r="E80" s="47"/>
      <c r="F80" s="47"/>
      <c r="G80" s="47"/>
      <c r="H80" s="47"/>
      <c r="I80" s="47"/>
      <c r="J80" s="91"/>
      <c r="K80" s="51"/>
      <c r="L80" s="51"/>
      <c r="M80" s="51"/>
      <c r="N80" s="51"/>
      <c r="O80" s="51"/>
      <c r="P80" s="51"/>
      <c r="Q80" s="51"/>
      <c r="R80" s="51"/>
      <c r="S80" s="51"/>
      <c r="T80" s="51"/>
      <c r="U80" s="51"/>
      <c r="V80" s="51"/>
      <c r="W80" s="52" t="str">
        <f t="array" ref="W80">IFERROR(INDEX(Pendencias!$A$2:$O$209,SMALL(IF(Pendencias!$B$2:$B$209=$F$1,ROW(Pendencias!$B$2:$B$209)-1),ROW(A83)),1),"")</f>
        <v/>
      </c>
      <c r="X80" s="52" t="str">
        <f t="array" ref="X80">IFERROR(INDEX(Pendencias!$A$2:$O$209,SMALL(IF(Pendencias!$B$2:$B$209=$F$1,ROW(Pendencias!$B$2:$B$209)-1),ROW(A83)),3),"")</f>
        <v/>
      </c>
      <c r="Y80" s="53" t="str">
        <f t="array" ref="Y80">IFERROR(INDEX(Pendencias!$A$2:$O$209,SMALL(IF(Pendencias!$B$2:$B$209=$F$1,ROW(Pendencias!$B$2:$B$209)-1),ROW(A83)),4),"")</f>
        <v/>
      </c>
      <c r="Z80" s="54" t="str">
        <f t="array" ref="Z80">IFERROR(INDEX(Pendencias!$A$2:$O$209,SMALL(IF(Pendencias!$B$2:$B$209=$F$1,ROW(Pendencias!$B$2:$B$209)-1),ROW(A83)),7),"")</f>
        <v/>
      </c>
      <c r="AA80" s="51" t="str">
        <f t="array" ref="AA80">IF(IFERROR(INDEX(Pendencias!$A$2:$O$209,SMALL(IF(Pendencias!$B$2:$B$209=$F$1,ROW(Pendencias!$B$2:$B$209)-1),ROW(A83)),9),"")=0,"",IFERROR(INDEX(Pendencias!$A$2:$O$209,SMALL(IF(Pendencias!$B$2:$B$209=$F$1,ROW(Pendencias!$B$2:$B$209)-1),ROW(A83)),9),""))</f>
        <v/>
      </c>
    </row>
    <row r="81" ht="19.5" customHeight="1">
      <c r="A81" s="207" t="s">
        <v>3360</v>
      </c>
      <c r="B81" s="147"/>
      <c r="C81" s="208" t="s">
        <v>3342</v>
      </c>
      <c r="D81" s="152"/>
      <c r="E81" s="153"/>
      <c r="F81" s="209" t="s">
        <v>3361</v>
      </c>
      <c r="G81" s="181"/>
      <c r="H81" s="208" t="s">
        <v>3345</v>
      </c>
      <c r="I81" s="152"/>
      <c r="J81" s="153"/>
      <c r="K81" s="51"/>
      <c r="L81" s="51"/>
      <c r="M81" s="51"/>
      <c r="N81" s="51"/>
      <c r="O81" s="51"/>
      <c r="P81" s="51"/>
      <c r="Q81" s="51"/>
      <c r="R81" s="51"/>
      <c r="S81" s="51"/>
      <c r="T81" s="51"/>
      <c r="U81" s="51"/>
      <c r="V81" s="51"/>
      <c r="W81" s="52" t="str">
        <f t="array" ref="W81">IFERROR(INDEX(Pendencias!$A$2:$O$209,SMALL(IF(Pendencias!$B$2:$B$209=$F$1,ROW(Pendencias!$B$2:$B$209)-1),ROW(A84)),1),"")</f>
        <v/>
      </c>
      <c r="X81" s="52" t="str">
        <f t="array" ref="X81">IFERROR(INDEX(Pendencias!$A$2:$O$209,SMALL(IF(Pendencias!$B$2:$B$209=$F$1,ROW(Pendencias!$B$2:$B$209)-1),ROW(A84)),3),"")</f>
        <v/>
      </c>
      <c r="Y81" s="53" t="str">
        <f t="array" ref="Y81">IFERROR(INDEX(Pendencias!$A$2:$O$209,SMALL(IF(Pendencias!$B$2:$B$209=$F$1,ROW(Pendencias!$B$2:$B$209)-1),ROW(A84)),4),"")</f>
        <v/>
      </c>
      <c r="Z81" s="54" t="str">
        <f t="array" ref="Z81">IFERROR(INDEX(Pendencias!$A$2:$O$209,SMALL(IF(Pendencias!$B$2:$B$209=$F$1,ROW(Pendencias!$B$2:$B$209)-1),ROW(A84)),7),"")</f>
        <v/>
      </c>
      <c r="AA81" s="51" t="str">
        <f t="array" ref="AA81">IF(IFERROR(INDEX(Pendencias!$A$2:$O$209,SMALL(IF(Pendencias!$B$2:$B$209=$F$1,ROW(Pendencias!$B$2:$B$209)-1),ROW(A84)),9),"")=0,"",IFERROR(INDEX(Pendencias!$A$2:$O$209,SMALL(IF(Pendencias!$B$2:$B$209=$F$1,ROW(Pendencias!$B$2:$B$209)-1),ROW(A84)),9),""))</f>
        <v/>
      </c>
    </row>
    <row r="82" ht="19.5" customHeight="1">
      <c r="A82" s="210" t="s">
        <v>3362</v>
      </c>
      <c r="B82" s="153"/>
      <c r="C82" s="208" t="s">
        <v>3345</v>
      </c>
      <c r="D82" s="152"/>
      <c r="E82" s="153"/>
      <c r="F82" s="211" t="s">
        <v>3337</v>
      </c>
      <c r="G82" s="153"/>
      <c r="H82" s="208" t="s">
        <v>3345</v>
      </c>
      <c r="I82" s="152"/>
      <c r="J82" s="153"/>
      <c r="K82" s="51"/>
      <c r="L82" s="51"/>
      <c r="M82" s="51"/>
      <c r="N82" s="51"/>
      <c r="O82" s="51"/>
      <c r="P82" s="51"/>
      <c r="Q82" s="51"/>
      <c r="R82" s="51"/>
      <c r="S82" s="51"/>
      <c r="T82" s="51"/>
      <c r="U82" s="51"/>
      <c r="V82" s="51"/>
      <c r="W82" s="52" t="str">
        <f t="array" ref="W82">IFERROR(INDEX(Pendencias!$A$2:$O$209,SMALL(IF(Pendencias!$B$2:$B$209=$F$1,ROW(Pendencias!$B$2:$B$209)-1),ROW(A85)),1),"")</f>
        <v/>
      </c>
      <c r="X82" s="52" t="str">
        <f t="array" ref="X82">IFERROR(INDEX(Pendencias!$A$2:$O$209,SMALL(IF(Pendencias!$B$2:$B$209=$F$1,ROW(Pendencias!$B$2:$B$209)-1),ROW(A85)),3),"")</f>
        <v/>
      </c>
      <c r="Y82" s="53" t="str">
        <f t="array" ref="Y82">IFERROR(INDEX(Pendencias!$A$2:$O$209,SMALL(IF(Pendencias!$B$2:$B$209=$F$1,ROW(Pendencias!$B$2:$B$209)-1),ROW(A85)),4),"")</f>
        <v/>
      </c>
      <c r="Z82" s="54" t="str">
        <f t="array" ref="Z82">IFERROR(INDEX(Pendencias!$A$2:$O$209,SMALL(IF(Pendencias!$B$2:$B$209=$F$1,ROW(Pendencias!$B$2:$B$209)-1),ROW(A85)),7),"")</f>
        <v/>
      </c>
      <c r="AA82" s="51" t="str">
        <f t="array" ref="AA82">IF(IFERROR(INDEX(Pendencias!$A$2:$O$209,SMALL(IF(Pendencias!$B$2:$B$209=$F$1,ROW(Pendencias!$B$2:$B$209)-1),ROW(A85)),9),"")=0,"",IFERROR(INDEX(Pendencias!$A$2:$O$209,SMALL(IF(Pendencias!$B$2:$B$209=$F$1,ROW(Pendencias!$B$2:$B$209)-1),ROW(A85)),9),""))</f>
        <v/>
      </c>
    </row>
    <row r="83" ht="19.5" customHeight="1">
      <c r="A83" s="210" t="s">
        <v>3363</v>
      </c>
      <c r="B83" s="153"/>
      <c r="C83" s="208" t="s">
        <v>3342</v>
      </c>
      <c r="D83" s="152"/>
      <c r="E83" s="153"/>
      <c r="F83" s="211" t="s">
        <v>3364</v>
      </c>
      <c r="G83" s="153"/>
      <c r="H83" s="208" t="s">
        <v>3345</v>
      </c>
      <c r="I83" s="152"/>
      <c r="J83" s="153"/>
      <c r="K83" s="51"/>
      <c r="L83" s="51"/>
      <c r="M83" s="51"/>
      <c r="N83" s="51"/>
      <c r="O83" s="51"/>
      <c r="P83" s="51"/>
      <c r="Q83" s="51"/>
      <c r="R83" s="51"/>
      <c r="S83" s="51"/>
      <c r="T83" s="51"/>
      <c r="U83" s="51"/>
      <c r="V83" s="51"/>
      <c r="W83" s="52" t="str">
        <f t="array" ref="W83">IFERROR(INDEX(Pendencias!$A$2:$O$209,SMALL(IF(Pendencias!$B$2:$B$209=$F$1,ROW(Pendencias!$B$2:$B$209)-1),ROW(A86)),1),"")</f>
        <v/>
      </c>
      <c r="X83" s="52" t="str">
        <f t="array" ref="X83">IFERROR(INDEX(Pendencias!$A$2:$O$209,SMALL(IF(Pendencias!$B$2:$B$209=$F$1,ROW(Pendencias!$B$2:$B$209)-1),ROW(A86)),3),"")</f>
        <v/>
      </c>
      <c r="Y83" s="53" t="str">
        <f t="array" ref="Y83">IFERROR(INDEX(Pendencias!$A$2:$O$209,SMALL(IF(Pendencias!$B$2:$B$209=$F$1,ROW(Pendencias!$B$2:$B$209)-1),ROW(A86)),4),"")</f>
        <v/>
      </c>
      <c r="Z83" s="54" t="str">
        <f t="array" ref="Z83">IFERROR(INDEX(Pendencias!$A$2:$O$209,SMALL(IF(Pendencias!$B$2:$B$209=$F$1,ROW(Pendencias!$B$2:$B$209)-1),ROW(A86)),7),"")</f>
        <v/>
      </c>
      <c r="AA83" s="51" t="str">
        <f t="array" ref="AA83">IF(IFERROR(INDEX(Pendencias!$A$2:$O$209,SMALL(IF(Pendencias!$B$2:$B$209=$F$1,ROW(Pendencias!$B$2:$B$209)-1),ROW(A86)),9),"")=0,"",IFERROR(INDEX(Pendencias!$A$2:$O$209,SMALL(IF(Pendencias!$B$2:$B$209=$F$1,ROW(Pendencias!$B$2:$B$209)-1),ROW(A86)),9),""))</f>
        <v/>
      </c>
    </row>
    <row r="84" ht="19.5" customHeight="1">
      <c r="A84" s="210" t="s">
        <v>3365</v>
      </c>
      <c r="B84" s="153"/>
      <c r="C84" s="208" t="s">
        <v>3345</v>
      </c>
      <c r="D84" s="152"/>
      <c r="E84" s="153"/>
      <c r="F84" s="211" t="s">
        <v>3366</v>
      </c>
      <c r="G84" s="153"/>
      <c r="H84" s="208" t="s">
        <v>3345</v>
      </c>
      <c r="I84" s="152"/>
      <c r="J84" s="153"/>
      <c r="K84" s="51"/>
      <c r="L84" s="51"/>
      <c r="M84" s="51"/>
      <c r="N84" s="51"/>
      <c r="O84" s="51"/>
      <c r="P84" s="51"/>
      <c r="Q84" s="51"/>
      <c r="R84" s="51"/>
      <c r="S84" s="51"/>
      <c r="T84" s="51"/>
      <c r="U84" s="51"/>
      <c r="V84" s="51"/>
      <c r="W84" s="52" t="str">
        <f t="array" ref="W84">IFERROR(INDEX(Pendencias!$A$2:$O$209,SMALL(IF(Pendencias!$B$2:$B$209=$F$1,ROW(Pendencias!$B$2:$B$209)-1),ROW(A87)),1),"")</f>
        <v/>
      </c>
      <c r="X84" s="52" t="str">
        <f t="array" ref="X84">IFERROR(INDEX(Pendencias!$A$2:$O$209,SMALL(IF(Pendencias!$B$2:$B$209=$F$1,ROW(Pendencias!$B$2:$B$209)-1),ROW(A87)),3),"")</f>
        <v/>
      </c>
      <c r="Y84" s="53" t="str">
        <f t="array" ref="Y84">IFERROR(INDEX(Pendencias!$A$2:$O$209,SMALL(IF(Pendencias!$B$2:$B$209=$F$1,ROW(Pendencias!$B$2:$B$209)-1),ROW(A87)),4),"")</f>
        <v/>
      </c>
      <c r="Z84" s="54" t="str">
        <f t="array" ref="Z84">IFERROR(INDEX(Pendencias!$A$2:$O$209,SMALL(IF(Pendencias!$B$2:$B$209=$F$1,ROW(Pendencias!$B$2:$B$209)-1),ROW(A87)),7),"")</f>
        <v/>
      </c>
      <c r="AA84" s="51" t="str">
        <f t="array" ref="AA84">IF(IFERROR(INDEX(Pendencias!$A$2:$O$209,SMALL(IF(Pendencias!$B$2:$B$209=$F$1,ROW(Pendencias!$B$2:$B$209)-1),ROW(A87)),9),"")=0,"",IFERROR(INDEX(Pendencias!$A$2:$O$209,SMALL(IF(Pendencias!$B$2:$B$209=$F$1,ROW(Pendencias!$B$2:$B$209)-1),ROW(A87)),9),""))</f>
        <v/>
      </c>
    </row>
    <row r="85" ht="19.5" customHeight="1">
      <c r="A85" s="210" t="s">
        <v>3367</v>
      </c>
      <c r="B85" s="153"/>
      <c r="C85" s="208" t="s">
        <v>3368</v>
      </c>
      <c r="D85" s="152"/>
      <c r="E85" s="153"/>
      <c r="F85" s="211" t="s">
        <v>3369</v>
      </c>
      <c r="G85" s="153"/>
      <c r="H85" s="208" t="s">
        <v>3345</v>
      </c>
      <c r="I85" s="152"/>
      <c r="J85" s="153"/>
      <c r="K85" s="51"/>
      <c r="L85" s="51"/>
      <c r="M85" s="51"/>
      <c r="N85" s="51"/>
      <c r="O85" s="51"/>
      <c r="P85" s="51"/>
      <c r="Q85" s="51"/>
      <c r="R85" s="51"/>
      <c r="S85" s="51"/>
      <c r="T85" s="51"/>
      <c r="U85" s="51"/>
      <c r="V85" s="51"/>
      <c r="W85" s="52" t="str">
        <f t="array" ref="W85">IFERROR(INDEX(Pendencias!$A$2:$O$209,SMALL(IF(Pendencias!$B$2:$B$209=$F$1,ROW(Pendencias!$B$2:$B$209)-1),ROW(A88)),1),"")</f>
        <v/>
      </c>
      <c r="X85" s="52" t="str">
        <f t="array" ref="X85">IFERROR(INDEX(Pendencias!$A$2:$O$209,SMALL(IF(Pendencias!$B$2:$B$209=$F$1,ROW(Pendencias!$B$2:$B$209)-1),ROW(A88)),3),"")</f>
        <v/>
      </c>
      <c r="Y85" s="53" t="str">
        <f t="array" ref="Y85">IFERROR(INDEX(Pendencias!$A$2:$O$209,SMALL(IF(Pendencias!$B$2:$B$209=$F$1,ROW(Pendencias!$B$2:$B$209)-1),ROW(A88)),4),"")</f>
        <v/>
      </c>
      <c r="Z85" s="54" t="str">
        <f t="array" ref="Z85">IFERROR(INDEX(Pendencias!$A$2:$O$209,SMALL(IF(Pendencias!$B$2:$B$209=$F$1,ROW(Pendencias!$B$2:$B$209)-1),ROW(A88)),7),"")</f>
        <v/>
      </c>
      <c r="AA85" s="51" t="str">
        <f t="array" ref="AA85">IF(IFERROR(INDEX(Pendencias!$A$2:$O$209,SMALL(IF(Pendencias!$B$2:$B$209=$F$1,ROW(Pendencias!$B$2:$B$209)-1),ROW(A88)),9),"")=0,"",IFERROR(INDEX(Pendencias!$A$2:$O$209,SMALL(IF(Pendencias!$B$2:$B$209=$F$1,ROW(Pendencias!$B$2:$B$209)-1),ROW(A88)),9),""))</f>
        <v/>
      </c>
    </row>
    <row r="86" ht="15.75" customHeight="1">
      <c r="A86" s="210" t="s">
        <v>3370</v>
      </c>
      <c r="B86" s="153"/>
      <c r="C86" s="208" t="s">
        <v>3345</v>
      </c>
      <c r="D86" s="152"/>
      <c r="E86" s="153"/>
      <c r="F86" s="211" t="s">
        <v>1702</v>
      </c>
      <c r="G86" s="153"/>
      <c r="H86" s="208" t="s">
        <v>3345</v>
      </c>
      <c r="I86" s="152"/>
      <c r="J86" s="153"/>
      <c r="K86" s="51"/>
      <c r="L86" s="51"/>
      <c r="M86" s="51"/>
      <c r="N86" s="51"/>
      <c r="O86" s="51"/>
      <c r="P86" s="51"/>
      <c r="Q86" s="51"/>
      <c r="R86" s="51"/>
      <c r="S86" s="51"/>
      <c r="T86" s="51"/>
      <c r="U86" s="51"/>
      <c r="V86" s="51"/>
      <c r="W86" s="52" t="str">
        <f t="array" ref="W86">IFERROR(INDEX(Pendencias!$A$2:$O$209,SMALL(IF(Pendencias!$B$2:$B$209=$F$1,ROW(Pendencias!$B$2:$B$209)-1),ROW(A89)),1),"")</f>
        <v/>
      </c>
      <c r="X86" s="52" t="str">
        <f t="array" ref="X86">IFERROR(INDEX(Pendencias!$A$2:$O$209,SMALL(IF(Pendencias!$B$2:$B$209=$F$1,ROW(Pendencias!$B$2:$B$209)-1),ROW(A89)),3),"")</f>
        <v/>
      </c>
      <c r="Y86" s="53" t="str">
        <f t="array" ref="Y86">IFERROR(INDEX(Pendencias!$A$2:$O$209,SMALL(IF(Pendencias!$B$2:$B$209=$F$1,ROW(Pendencias!$B$2:$B$209)-1),ROW(A89)),4),"")</f>
        <v/>
      </c>
      <c r="Z86" s="54" t="str">
        <f t="array" ref="Z86">IFERROR(INDEX(Pendencias!$A$2:$O$209,SMALL(IF(Pendencias!$B$2:$B$209=$F$1,ROW(Pendencias!$B$2:$B$209)-1),ROW(A89)),7),"")</f>
        <v/>
      </c>
      <c r="AA86" s="51" t="str">
        <f t="array" ref="AA86">IF(IFERROR(INDEX(Pendencias!$A$2:$O$209,SMALL(IF(Pendencias!$B$2:$B$209=$F$1,ROW(Pendencias!$B$2:$B$209)-1),ROW(A89)),9),"")=0,"",IFERROR(INDEX(Pendencias!$A$2:$O$209,SMALL(IF(Pendencias!$B$2:$B$209=$F$1,ROW(Pendencias!$B$2:$B$209)-1),ROW(A89)),9),""))</f>
        <v/>
      </c>
    </row>
    <row r="87" ht="15.0" customHeight="1">
      <c r="A87" s="210" t="s">
        <v>3335</v>
      </c>
      <c r="B87" s="153"/>
      <c r="C87" s="208" t="s">
        <v>3345</v>
      </c>
      <c r="D87" s="152"/>
      <c r="E87" s="153"/>
      <c r="F87" s="211" t="s">
        <v>3371</v>
      </c>
      <c r="G87" s="153"/>
      <c r="H87" s="208" t="s">
        <v>3345</v>
      </c>
      <c r="I87" s="152"/>
      <c r="J87" s="153"/>
      <c r="K87" s="51"/>
      <c r="L87" s="51"/>
      <c r="M87" s="51"/>
      <c r="N87" s="51"/>
      <c r="O87" s="51"/>
      <c r="P87" s="51"/>
      <c r="Q87" s="51"/>
      <c r="R87" s="51"/>
      <c r="S87" s="51"/>
      <c r="T87" s="51"/>
      <c r="U87" s="51"/>
      <c r="V87" s="51"/>
      <c r="W87" s="52" t="str">
        <f t="array" ref="W87">IFERROR(INDEX(Pendencias!$A$2:$O$209,SMALL(IF(Pendencias!$B$2:$B$209=$F$1,ROW(Pendencias!$B$2:$B$209)-1),ROW(A90)),1),"")</f>
        <v/>
      </c>
      <c r="X87" s="52" t="str">
        <f t="array" ref="X87">IFERROR(INDEX(Pendencias!$A$2:$O$209,SMALL(IF(Pendencias!$B$2:$B$209=$F$1,ROW(Pendencias!$B$2:$B$209)-1),ROW(A90)),3),"")</f>
        <v/>
      </c>
      <c r="Y87" s="53" t="str">
        <f t="array" ref="Y87">IFERROR(INDEX(Pendencias!$A$2:$O$209,SMALL(IF(Pendencias!$B$2:$B$209=$F$1,ROW(Pendencias!$B$2:$B$209)-1),ROW(A90)),4),"")</f>
        <v/>
      </c>
      <c r="Z87" s="54" t="str">
        <f t="array" ref="Z87">IFERROR(INDEX(Pendencias!$A$2:$O$209,SMALL(IF(Pendencias!$B$2:$B$209=$F$1,ROW(Pendencias!$B$2:$B$209)-1),ROW(A90)),7),"")</f>
        <v/>
      </c>
      <c r="AA87" s="51" t="str">
        <f t="array" ref="AA87">IF(IFERROR(INDEX(Pendencias!$A$2:$O$209,SMALL(IF(Pendencias!$B$2:$B$209=$F$1,ROW(Pendencias!$B$2:$B$209)-1),ROW(A90)),9),"")=0,"",IFERROR(INDEX(Pendencias!$A$2:$O$209,SMALL(IF(Pendencias!$B$2:$B$209=$F$1,ROW(Pendencias!$B$2:$B$209)-1),ROW(A90)),9),""))</f>
        <v/>
      </c>
    </row>
    <row r="88" ht="17.25" customHeight="1">
      <c r="A88" s="213" t="s">
        <v>3372</v>
      </c>
      <c r="B88" s="122"/>
      <c r="C88" s="208" t="s">
        <v>3345</v>
      </c>
      <c r="D88" s="152"/>
      <c r="E88" s="153"/>
      <c r="F88" s="231" t="s">
        <v>3373</v>
      </c>
      <c r="G88" s="122"/>
      <c r="H88" s="208" t="s">
        <v>3345</v>
      </c>
      <c r="I88" s="152"/>
      <c r="J88" s="153"/>
      <c r="K88" s="51"/>
      <c r="L88" s="51"/>
      <c r="M88" s="51"/>
      <c r="N88" s="51"/>
      <c r="O88" s="51"/>
      <c r="P88" s="51"/>
      <c r="Q88" s="51"/>
      <c r="R88" s="51"/>
      <c r="S88" s="51"/>
      <c r="T88" s="51"/>
      <c r="U88" s="51"/>
      <c r="V88" s="51"/>
      <c r="W88" s="52" t="str">
        <f t="array" ref="W88">IFERROR(INDEX(Pendencias!$A$2:$O$209,SMALL(IF(Pendencias!$B$2:$B$209=$F$1,ROW(Pendencias!$B$2:$B$209)-1),ROW(A91)),1),"")</f>
        <v/>
      </c>
      <c r="X88" s="52" t="str">
        <f t="array" ref="X88">IFERROR(INDEX(Pendencias!$A$2:$O$209,SMALL(IF(Pendencias!$B$2:$B$209=$F$1,ROW(Pendencias!$B$2:$B$209)-1),ROW(A91)),3),"")</f>
        <v/>
      </c>
      <c r="Y88" s="53" t="str">
        <f t="array" ref="Y88">IFERROR(INDEX(Pendencias!$A$2:$O$209,SMALL(IF(Pendencias!$B$2:$B$209=$F$1,ROW(Pendencias!$B$2:$B$209)-1),ROW(A91)),4),"")</f>
        <v/>
      </c>
      <c r="Z88" s="54" t="str">
        <f t="array" ref="Z88">IFERROR(INDEX(Pendencias!$A$2:$O$209,SMALL(IF(Pendencias!$B$2:$B$209=$F$1,ROW(Pendencias!$B$2:$B$209)-1),ROW(A91)),7),"")</f>
        <v/>
      </c>
      <c r="AA88" s="51" t="str">
        <f t="array" ref="AA88">IF(IFERROR(INDEX(Pendencias!$A$2:$O$209,SMALL(IF(Pendencias!$B$2:$B$209=$F$1,ROW(Pendencias!$B$2:$B$209)-1),ROW(A91)),9),"")=0,"",IFERROR(INDEX(Pendencias!$A$2:$O$209,SMALL(IF(Pendencias!$B$2:$B$209=$F$1,ROW(Pendencias!$B$2:$B$209)-1),ROW(A91)),9),""))</f>
        <v/>
      </c>
    </row>
    <row r="89" ht="17.25" customHeight="1">
      <c r="A89" s="51"/>
      <c r="B89" s="51"/>
      <c r="C89" s="51"/>
      <c r="D89" s="51"/>
      <c r="E89" s="51"/>
      <c r="F89" s="51"/>
      <c r="G89" s="51"/>
      <c r="H89" s="51"/>
      <c r="I89" s="51"/>
      <c r="J89" s="51"/>
      <c r="K89" s="51"/>
      <c r="L89" s="51"/>
      <c r="M89" s="51"/>
      <c r="N89" s="51"/>
      <c r="O89" s="51"/>
      <c r="P89" s="51"/>
      <c r="Q89" s="51"/>
      <c r="R89" s="51"/>
      <c r="S89" s="51"/>
      <c r="T89" s="51"/>
      <c r="U89" s="51"/>
      <c r="V89" s="51"/>
      <c r="W89" s="52" t="str">
        <f t="array" ref="W89">IFERROR(INDEX(Pendencias!$A$2:$O$209,SMALL(IF(Pendencias!$B$2:$B$209=$F$1,ROW(Pendencias!$B$2:$B$209)-1),ROW(A92)),1),"")</f>
        <v/>
      </c>
      <c r="X89" s="52" t="str">
        <f t="array" ref="X89">IFERROR(INDEX(Pendencias!$A$2:$O$209,SMALL(IF(Pendencias!$B$2:$B$209=$F$1,ROW(Pendencias!$B$2:$B$209)-1),ROW(A92)),3),"")</f>
        <v/>
      </c>
      <c r="Y89" s="53" t="str">
        <f t="array" ref="Y89">IFERROR(INDEX(Pendencias!$A$2:$O$209,SMALL(IF(Pendencias!$B$2:$B$209=$F$1,ROW(Pendencias!$B$2:$B$209)-1),ROW(A92)),4),"")</f>
        <v/>
      </c>
      <c r="Z89" s="54" t="str">
        <f t="array" ref="Z89">IFERROR(INDEX(Pendencias!$A$2:$O$209,SMALL(IF(Pendencias!$B$2:$B$209=$F$1,ROW(Pendencias!$B$2:$B$209)-1),ROW(A92)),7),"")</f>
        <v/>
      </c>
      <c r="AA89" s="51" t="str">
        <f t="array" ref="AA89">IF(IFERROR(INDEX(Pendencias!$A$2:$O$209,SMALL(IF(Pendencias!$B$2:$B$209=$F$1,ROW(Pendencias!$B$2:$B$209)-1),ROW(A92)),9),"")=0,"",IFERROR(INDEX(Pendencias!$A$2:$O$209,SMALL(IF(Pendencias!$B$2:$B$209=$F$1,ROW(Pendencias!$B$2:$B$209)-1),ROW(A92)),9),""))</f>
        <v/>
      </c>
    </row>
    <row r="90" ht="19.5" customHeight="1">
      <c r="A90" s="51"/>
      <c r="B90" s="51"/>
      <c r="C90" s="51"/>
      <c r="D90" s="51"/>
      <c r="E90" s="51"/>
      <c r="F90" s="51"/>
      <c r="G90" s="51"/>
      <c r="H90" s="51"/>
      <c r="I90" s="51"/>
      <c r="J90" s="51"/>
      <c r="K90" s="51"/>
      <c r="L90" s="51"/>
      <c r="M90" s="51"/>
      <c r="N90" s="51"/>
      <c r="O90" s="51"/>
      <c r="P90" s="51"/>
      <c r="Q90" s="51"/>
      <c r="R90" s="51"/>
      <c r="S90" s="51"/>
      <c r="T90" s="51"/>
      <c r="U90" s="51"/>
      <c r="V90" s="51"/>
      <c r="W90" s="52" t="str">
        <f t="array" ref="W90">IFERROR(INDEX(Pendencias!$A$2:$O$209,SMALL(IF(Pendencias!$B$2:$B$209=$F$1,ROW(Pendencias!$B$2:$B$209)-1),ROW(A93)),1),"")</f>
        <v/>
      </c>
      <c r="X90" s="52" t="str">
        <f t="array" ref="X90">IFERROR(INDEX(Pendencias!$A$2:$O$209,SMALL(IF(Pendencias!$B$2:$B$209=$F$1,ROW(Pendencias!$B$2:$B$209)-1),ROW(A93)),3),"")</f>
        <v/>
      </c>
      <c r="Y90" s="53" t="str">
        <f t="array" ref="Y90">IFERROR(INDEX(Pendencias!$A$2:$O$209,SMALL(IF(Pendencias!$B$2:$B$209=$F$1,ROW(Pendencias!$B$2:$B$209)-1),ROW(A93)),4),"")</f>
        <v/>
      </c>
      <c r="Z90" s="54" t="str">
        <f t="array" ref="Z90">IFERROR(INDEX(Pendencias!$A$2:$O$209,SMALL(IF(Pendencias!$B$2:$B$209=$F$1,ROW(Pendencias!$B$2:$B$209)-1),ROW(A93)),7),"")</f>
        <v/>
      </c>
      <c r="AA90" s="51" t="str">
        <f t="array" ref="AA90">IF(IFERROR(INDEX(Pendencias!$A$2:$O$209,SMALL(IF(Pendencias!$B$2:$B$209=$F$1,ROW(Pendencias!$B$2:$B$209)-1),ROW(A93)),9),"")=0,"",IFERROR(INDEX(Pendencias!$A$2:$O$209,SMALL(IF(Pendencias!$B$2:$B$209=$F$1,ROW(Pendencias!$B$2:$B$209)-1),ROW(A93)),9),""))</f>
        <v/>
      </c>
    </row>
    <row r="91" ht="15.0" customHeight="1">
      <c r="A91" s="51"/>
      <c r="B91" s="51"/>
      <c r="C91" s="51"/>
      <c r="D91" s="51"/>
      <c r="E91" s="51"/>
      <c r="F91" s="51"/>
      <c r="G91" s="51"/>
      <c r="H91" s="51"/>
      <c r="I91" s="51"/>
      <c r="J91" s="51"/>
      <c r="K91" s="51"/>
      <c r="L91" s="51"/>
      <c r="M91" s="51"/>
      <c r="N91" s="51"/>
      <c r="O91" s="51"/>
      <c r="P91" s="51"/>
      <c r="Q91" s="51"/>
      <c r="R91" s="51"/>
      <c r="S91" s="51"/>
      <c r="T91" s="51"/>
      <c r="U91" s="51"/>
      <c r="V91" s="51"/>
      <c r="W91" s="52" t="str">
        <f t="array" ref="W91">IFERROR(INDEX(Pendencias!$A$2:$O$209,SMALL(IF(Pendencias!$B$2:$B$209=$F$1,ROW(Pendencias!$B$2:$B$209)-1),ROW(A94)),1),"")</f>
        <v/>
      </c>
      <c r="X91" s="52" t="str">
        <f t="array" ref="X91">IFERROR(INDEX(Pendencias!$A$2:$O$209,SMALL(IF(Pendencias!$B$2:$B$209=$F$1,ROW(Pendencias!$B$2:$B$209)-1),ROW(A94)),3),"")</f>
        <v/>
      </c>
      <c r="Y91" s="53" t="str">
        <f t="array" ref="Y91">IFERROR(INDEX(Pendencias!$A$2:$O$209,SMALL(IF(Pendencias!$B$2:$B$209=$F$1,ROW(Pendencias!$B$2:$B$209)-1),ROW(A94)),4),"")</f>
        <v/>
      </c>
      <c r="Z91" s="54" t="str">
        <f t="array" ref="Z91">IFERROR(INDEX(Pendencias!$A$2:$O$209,SMALL(IF(Pendencias!$B$2:$B$209=$F$1,ROW(Pendencias!$B$2:$B$209)-1),ROW(A94)),7),"")</f>
        <v/>
      </c>
      <c r="AA91" s="51" t="str">
        <f t="array" ref="AA91">IF(IFERROR(INDEX(Pendencias!$A$2:$O$209,SMALL(IF(Pendencias!$B$2:$B$209=$F$1,ROW(Pendencias!$B$2:$B$209)-1),ROW(A94)),9),"")=0,"",IFERROR(INDEX(Pendencias!$A$2:$O$209,SMALL(IF(Pendencias!$B$2:$B$209=$F$1,ROW(Pendencias!$B$2:$B$209)-1),ROW(A94)),9),""))</f>
        <v/>
      </c>
    </row>
    <row r="92" ht="19.5" customHeight="1">
      <c r="A92" s="51"/>
      <c r="B92" s="51"/>
      <c r="C92" s="51"/>
      <c r="D92" s="51"/>
      <c r="E92" s="51"/>
      <c r="F92" s="51"/>
      <c r="G92" s="51"/>
      <c r="H92" s="51"/>
      <c r="I92" s="51"/>
      <c r="J92" s="51"/>
      <c r="K92" s="51"/>
      <c r="L92" s="51"/>
      <c r="M92" s="51"/>
      <c r="N92" s="51"/>
      <c r="O92" s="51"/>
      <c r="P92" s="51"/>
      <c r="Q92" s="51"/>
      <c r="R92" s="51"/>
      <c r="S92" s="51"/>
      <c r="T92" s="51"/>
      <c r="U92" s="51"/>
      <c r="V92" s="51"/>
      <c r="W92" s="52" t="str">
        <f t="array" ref="W92">IFERROR(INDEX(Pendencias!$A$2:$O$209,SMALL(IF(Pendencias!$B$2:$B$209=$F$1,ROW(Pendencias!$B$2:$B$209)-1),ROW(A95)),1),"")</f>
        <v/>
      </c>
      <c r="X92" s="52" t="str">
        <f t="array" ref="X92">IFERROR(INDEX(Pendencias!$A$2:$O$209,SMALL(IF(Pendencias!$B$2:$B$209=$F$1,ROW(Pendencias!$B$2:$B$209)-1),ROW(A95)),3),"")</f>
        <v/>
      </c>
      <c r="Y92" s="53" t="str">
        <f t="array" ref="Y92">IFERROR(INDEX(Pendencias!$A$2:$O$209,SMALL(IF(Pendencias!$B$2:$B$209=$F$1,ROW(Pendencias!$B$2:$B$209)-1),ROW(A95)),4),"")</f>
        <v/>
      </c>
      <c r="Z92" s="54" t="str">
        <f t="array" ref="Z92">IFERROR(INDEX(Pendencias!$A$2:$O$209,SMALL(IF(Pendencias!$B$2:$B$209=$F$1,ROW(Pendencias!$B$2:$B$209)-1),ROW(A95)),7),"")</f>
        <v/>
      </c>
      <c r="AA92" s="51" t="str">
        <f t="array" ref="AA92">IF(IFERROR(INDEX(Pendencias!$A$2:$O$209,SMALL(IF(Pendencias!$B$2:$B$209=$F$1,ROW(Pendencias!$B$2:$B$209)-1),ROW(A95)),9),"")=0,"",IFERROR(INDEX(Pendencias!$A$2:$O$209,SMALL(IF(Pendencias!$B$2:$B$209=$F$1,ROW(Pendencias!$B$2:$B$209)-1),ROW(A95)),9),""))</f>
        <v/>
      </c>
    </row>
    <row r="93" ht="19.5" customHeight="1">
      <c r="A93" s="175" t="s">
        <v>3324</v>
      </c>
      <c r="B93" s="84"/>
      <c r="C93" s="84"/>
      <c r="D93" s="84"/>
      <c r="E93" s="85"/>
      <c r="F93" s="176"/>
      <c r="G93" s="177" t="str">
        <f>F1</f>
        <v>HMCSNPIER</v>
      </c>
      <c r="H93" s="84"/>
      <c r="I93" s="85"/>
      <c r="J93" s="178"/>
      <c r="K93" s="51"/>
      <c r="L93" s="51"/>
      <c r="M93" s="51"/>
      <c r="N93" s="51"/>
      <c r="O93" s="51"/>
      <c r="P93" s="51"/>
      <c r="Q93" s="51"/>
      <c r="R93" s="51"/>
      <c r="S93" s="51"/>
      <c r="T93" s="51"/>
      <c r="U93" s="51"/>
      <c r="V93" s="51"/>
      <c r="W93" s="52" t="str">
        <f t="array" ref="W93">IFERROR(INDEX(Pendencias!$A$2:$O$209,SMALL(IF(Pendencias!$B$2:$B$209=$F$1,ROW(Pendencias!$B$2:$B$209)-1),ROW(A96)),1),"")</f>
        <v/>
      </c>
      <c r="X93" s="52" t="str">
        <f t="array" ref="X93">IFERROR(INDEX(Pendencias!$A$2:$O$209,SMALL(IF(Pendencias!$B$2:$B$209=$F$1,ROW(Pendencias!$B$2:$B$209)-1),ROW(A96)),3),"")</f>
        <v/>
      </c>
      <c r="Y93" s="53" t="str">
        <f t="array" ref="Y93">IFERROR(INDEX(Pendencias!$A$2:$O$209,SMALL(IF(Pendencias!$B$2:$B$209=$F$1,ROW(Pendencias!$B$2:$B$209)-1),ROW(A96)),4),"")</f>
        <v/>
      </c>
      <c r="Z93" s="54" t="str">
        <f t="array" ref="Z93">IFERROR(INDEX(Pendencias!$A$2:$O$209,SMALL(IF(Pendencias!$B$2:$B$209=$F$1,ROW(Pendencias!$B$2:$B$209)-1),ROW(A96)),7),"")</f>
        <v/>
      </c>
      <c r="AA93" s="51" t="str">
        <f t="array" ref="AA93">IF(IFERROR(INDEX(Pendencias!$A$2:$O$209,SMALL(IF(Pendencias!$B$2:$B$209=$F$1,ROW(Pendencias!$B$2:$B$209)-1),ROW(A96)),9),"")=0,"",IFERROR(INDEX(Pendencias!$A$2:$O$209,SMALL(IF(Pendencias!$B$2:$B$209=$F$1,ROW(Pendencias!$B$2:$B$209)-1),ROW(A96)),9),""))</f>
        <v/>
      </c>
    </row>
    <row r="94" ht="19.5" customHeight="1">
      <c r="A94" s="225" t="s">
        <v>3374</v>
      </c>
      <c r="B94" s="47"/>
      <c r="C94" s="47"/>
      <c r="D94" s="47"/>
      <c r="E94" s="47"/>
      <c r="F94" s="47"/>
      <c r="G94" s="47"/>
      <c r="H94" s="47"/>
      <c r="I94" s="47"/>
      <c r="J94" s="91"/>
      <c r="K94" s="51"/>
      <c r="L94" s="51"/>
      <c r="M94" s="51"/>
      <c r="N94" s="51"/>
      <c r="O94" s="51"/>
      <c r="P94" s="51"/>
      <c r="Q94" s="51"/>
      <c r="R94" s="51"/>
      <c r="S94" s="51"/>
      <c r="T94" s="51"/>
      <c r="U94" s="51"/>
      <c r="V94" s="51"/>
      <c r="W94" s="52" t="str">
        <f t="array" ref="W94">IFERROR(INDEX(Pendencias!$A$2:$O$209,SMALL(IF(Pendencias!$B$2:$B$209=$F$1,ROW(Pendencias!$B$2:$B$209)-1),ROW(A97)),1),"")</f>
        <v/>
      </c>
      <c r="X94" s="52" t="str">
        <f t="array" ref="X94">IFERROR(INDEX(Pendencias!$A$2:$O$209,SMALL(IF(Pendencias!$B$2:$B$209=$F$1,ROW(Pendencias!$B$2:$B$209)-1),ROW(A97)),3),"")</f>
        <v/>
      </c>
      <c r="Y94" s="53" t="str">
        <f t="array" ref="Y94">IFERROR(INDEX(Pendencias!$A$2:$O$209,SMALL(IF(Pendencias!$B$2:$B$209=$F$1,ROW(Pendencias!$B$2:$B$209)-1),ROW(A97)),4),"")</f>
        <v/>
      </c>
      <c r="Z94" s="54" t="str">
        <f t="array" ref="Z94">IFERROR(INDEX(Pendencias!$A$2:$O$209,SMALL(IF(Pendencias!$B$2:$B$209=$F$1,ROW(Pendencias!$B$2:$B$209)-1),ROW(A97)),7),"")</f>
        <v/>
      </c>
      <c r="AA94" s="51" t="str">
        <f t="array" ref="AA94">IF(IFERROR(INDEX(Pendencias!$A$2:$O$209,SMALL(IF(Pendencias!$B$2:$B$209=$F$1,ROW(Pendencias!$B$2:$B$209)-1),ROW(A97)),9),"")=0,"",IFERROR(INDEX(Pendencias!$A$2:$O$209,SMALL(IF(Pendencias!$B$2:$B$209=$F$1,ROW(Pendencias!$B$2:$B$209)-1),ROW(A97)),9),""))</f>
        <v/>
      </c>
    </row>
    <row r="95" ht="19.5" customHeight="1">
      <c r="A95" s="232" t="s">
        <v>3375</v>
      </c>
      <c r="B95" s="71"/>
      <c r="C95" s="71"/>
      <c r="D95" s="71"/>
      <c r="E95" s="71"/>
      <c r="F95" s="96"/>
      <c r="G95" s="140"/>
      <c r="H95" s="140"/>
      <c r="I95" s="140"/>
      <c r="J95" s="140"/>
      <c r="K95" s="51"/>
      <c r="L95" s="51"/>
      <c r="M95" s="51"/>
      <c r="N95" s="51"/>
      <c r="O95" s="51"/>
      <c r="P95" s="51"/>
      <c r="Q95" s="51"/>
      <c r="R95" s="51"/>
      <c r="S95" s="51"/>
      <c r="T95" s="51"/>
      <c r="U95" s="51"/>
      <c r="V95" s="51"/>
      <c r="W95" s="52" t="str">
        <f t="array" ref="W95">IFERROR(INDEX(Pendencias!$A$2:$O$209,SMALL(IF(Pendencias!$B$2:$B$209=$F$1,ROW(Pendencias!$B$2:$B$209)-1),ROW(A98)),1),"")</f>
        <v/>
      </c>
      <c r="X95" s="52" t="str">
        <f t="array" ref="X95">IFERROR(INDEX(Pendencias!$A$2:$O$209,SMALL(IF(Pendencias!$B$2:$B$209=$F$1,ROW(Pendencias!$B$2:$B$209)-1),ROW(A98)),3),"")</f>
        <v/>
      </c>
      <c r="Y95" s="53" t="str">
        <f t="array" ref="Y95">IFERROR(INDEX(Pendencias!$A$2:$O$209,SMALL(IF(Pendencias!$B$2:$B$209=$F$1,ROW(Pendencias!$B$2:$B$209)-1),ROW(A98)),4),"")</f>
        <v/>
      </c>
      <c r="Z95" s="54" t="str">
        <f t="array" ref="Z95">IFERROR(INDEX(Pendencias!$A$2:$O$209,SMALL(IF(Pendencias!$B$2:$B$209=$F$1,ROW(Pendencias!$B$2:$B$209)-1),ROW(A98)),7),"")</f>
        <v/>
      </c>
      <c r="AA95" s="51" t="str">
        <f t="array" ref="AA95">IF(IFERROR(INDEX(Pendencias!$A$2:$O$209,SMALL(IF(Pendencias!$B$2:$B$209=$F$1,ROW(Pendencias!$B$2:$B$209)-1),ROW(A98)),9),"")=0,"",IFERROR(INDEX(Pendencias!$A$2:$O$209,SMALL(IF(Pendencias!$B$2:$B$209=$F$1,ROW(Pendencias!$B$2:$B$209)-1),ROW(A98)),9),""))</f>
        <v/>
      </c>
    </row>
    <row r="96" ht="19.5" customHeight="1">
      <c r="A96" s="164" t="s">
        <v>3376</v>
      </c>
      <c r="B96" s="233"/>
      <c r="C96" s="234"/>
      <c r="D96" s="235" t="s">
        <v>3377</v>
      </c>
      <c r="E96" s="152"/>
      <c r="F96" s="154"/>
      <c r="G96" s="236"/>
      <c r="H96" s="237" t="s">
        <v>3378</v>
      </c>
      <c r="I96" s="146"/>
      <c r="J96" s="148"/>
      <c r="K96" s="51"/>
      <c r="L96" s="51"/>
      <c r="M96" s="51"/>
      <c r="N96" s="51"/>
      <c r="O96" s="51"/>
      <c r="P96" s="51"/>
      <c r="Q96" s="51"/>
      <c r="R96" s="51"/>
      <c r="S96" s="51"/>
      <c r="T96" s="51"/>
      <c r="U96" s="51"/>
      <c r="V96" s="51"/>
      <c r="W96" s="52" t="str">
        <f t="array" ref="W96">IFERROR(INDEX(Pendencias!$A$2:$O$209,SMALL(IF(Pendencias!$B$2:$B$209=$F$1,ROW(Pendencias!$B$2:$B$209)-1),ROW(A99)),1),"")</f>
        <v/>
      </c>
      <c r="X96" s="52" t="str">
        <f t="array" ref="X96">IFERROR(INDEX(Pendencias!$A$2:$O$209,SMALL(IF(Pendencias!$B$2:$B$209=$F$1,ROW(Pendencias!$B$2:$B$209)-1),ROW(A99)),3),"")</f>
        <v/>
      </c>
      <c r="Y96" s="53" t="str">
        <f t="array" ref="Y96">IFERROR(INDEX(Pendencias!$A$2:$O$209,SMALL(IF(Pendencias!$B$2:$B$209=$F$1,ROW(Pendencias!$B$2:$B$209)-1),ROW(A99)),4),"")</f>
        <v/>
      </c>
      <c r="Z96" s="54" t="str">
        <f t="array" ref="Z96">IFERROR(INDEX(Pendencias!$A$2:$O$209,SMALL(IF(Pendencias!$B$2:$B$209=$F$1,ROW(Pendencias!$B$2:$B$209)-1),ROW(A99)),7),"")</f>
        <v/>
      </c>
      <c r="AA96" s="51" t="str">
        <f t="array" ref="AA96">IF(IFERROR(INDEX(Pendencias!$A$2:$O$209,SMALL(IF(Pendencias!$B$2:$B$209=$F$1,ROW(Pendencias!$B$2:$B$209)-1),ROW(A99)),9),"")=0,"",IFERROR(INDEX(Pendencias!$A$2:$O$209,SMALL(IF(Pendencias!$B$2:$B$209=$F$1,ROW(Pendencias!$B$2:$B$209)-1),ROW(A99)),9),""))</f>
        <v/>
      </c>
    </row>
    <row r="97" ht="19.5" customHeight="1">
      <c r="A97" s="238" t="s">
        <v>3379</v>
      </c>
      <c r="B97" s="239"/>
      <c r="C97" s="240"/>
      <c r="D97" s="241" t="s">
        <v>3380</v>
      </c>
      <c r="E97" s="241"/>
      <c r="F97" s="194"/>
      <c r="G97" s="140"/>
      <c r="H97" s="242" t="s">
        <v>3381</v>
      </c>
      <c r="I97" s="243"/>
      <c r="J97" s="244" t="s">
        <v>3382</v>
      </c>
      <c r="K97" s="51"/>
      <c r="L97" s="51"/>
      <c r="M97" s="51"/>
      <c r="N97" s="51"/>
      <c r="O97" s="51"/>
      <c r="P97" s="51"/>
      <c r="Q97" s="51"/>
      <c r="R97" s="51"/>
      <c r="S97" s="51"/>
      <c r="T97" s="51"/>
      <c r="U97" s="51"/>
      <c r="V97" s="51"/>
      <c r="W97" s="52" t="str">
        <f t="array" ref="W97">IFERROR(INDEX(Pendencias!$A$2:$O$209,SMALL(IF(Pendencias!$B$2:$B$209=$F$1,ROW(Pendencias!$B$2:$B$209)-1),ROW(A100)),1),"")</f>
        <v/>
      </c>
      <c r="X97" s="52" t="str">
        <f t="array" ref="X97">IFERROR(INDEX(Pendencias!$A$2:$O$209,SMALL(IF(Pendencias!$B$2:$B$209=$F$1,ROW(Pendencias!$B$2:$B$209)-1),ROW(A100)),3),"")</f>
        <v/>
      </c>
      <c r="Y97" s="53" t="str">
        <f t="array" ref="Y97">IFERROR(INDEX(Pendencias!$A$2:$O$209,SMALL(IF(Pendencias!$B$2:$B$209=$F$1,ROW(Pendencias!$B$2:$B$209)-1),ROW(A100)),4),"")</f>
        <v/>
      </c>
      <c r="Z97" s="54" t="str">
        <f t="array" ref="Z97">IFERROR(INDEX(Pendencias!$A$2:$O$209,SMALL(IF(Pendencias!$B$2:$B$209=$F$1,ROW(Pendencias!$B$2:$B$209)-1),ROW(A100)),7),"")</f>
        <v/>
      </c>
      <c r="AA97" s="51" t="str">
        <f t="array" ref="AA97">IF(IFERROR(INDEX(Pendencias!$A$2:$O$209,SMALL(IF(Pendencias!$B$2:$B$209=$F$1,ROW(Pendencias!$B$2:$B$209)-1),ROW(A100)),9),"")=0,"",IFERROR(INDEX(Pendencias!$A$2:$O$209,SMALL(IF(Pendencias!$B$2:$B$209=$F$1,ROW(Pendencias!$B$2:$B$209)-1),ROW(A100)),9),""))</f>
        <v/>
      </c>
    </row>
    <row r="98" ht="19.5" customHeight="1">
      <c r="A98" s="238" t="s">
        <v>3383</v>
      </c>
      <c r="B98" s="239"/>
      <c r="C98" s="194"/>
      <c r="D98" s="239" t="s">
        <v>3384</v>
      </c>
      <c r="E98" s="239"/>
      <c r="F98" s="194"/>
      <c r="G98" s="140"/>
      <c r="H98" s="242" t="s">
        <v>3385</v>
      </c>
      <c r="I98" s="243"/>
      <c r="J98" s="245"/>
      <c r="K98" s="51"/>
      <c r="L98" s="51"/>
      <c r="M98" s="51"/>
      <c r="N98" s="51"/>
      <c r="O98" s="51"/>
      <c r="P98" s="51"/>
      <c r="Q98" s="51"/>
      <c r="R98" s="51"/>
      <c r="S98" s="51"/>
      <c r="T98" s="51"/>
      <c r="U98" s="51"/>
      <c r="V98" s="51"/>
      <c r="W98" s="52" t="str">
        <f t="array" ref="W98">IFERROR(INDEX(Pendencias!$A$2:$O$209,SMALL(IF(Pendencias!$B$2:$B$209=$F$1,ROW(Pendencias!$B$2:$B$209)-1),ROW(A101)),1),"")</f>
        <v/>
      </c>
      <c r="X98" s="52" t="str">
        <f t="array" ref="X98">IFERROR(INDEX(Pendencias!$A$2:$O$209,SMALL(IF(Pendencias!$B$2:$B$209=$F$1,ROW(Pendencias!$B$2:$B$209)-1),ROW(A101)),3),"")</f>
        <v/>
      </c>
      <c r="Y98" s="53" t="str">
        <f t="array" ref="Y98">IFERROR(INDEX(Pendencias!$A$2:$O$209,SMALL(IF(Pendencias!$B$2:$B$209=$F$1,ROW(Pendencias!$B$2:$B$209)-1),ROW(A101)),4),"")</f>
        <v/>
      </c>
      <c r="Z98" s="54" t="str">
        <f t="array" ref="Z98">IFERROR(INDEX(Pendencias!$A$2:$O$209,SMALL(IF(Pendencias!$B$2:$B$209=$F$1,ROW(Pendencias!$B$2:$B$209)-1),ROW(A101)),7),"")</f>
        <v/>
      </c>
      <c r="AA98" s="51" t="str">
        <f t="array" ref="AA98">IF(IFERROR(INDEX(Pendencias!$A$2:$O$209,SMALL(IF(Pendencias!$B$2:$B$209=$F$1,ROW(Pendencias!$B$2:$B$209)-1),ROW(A101)),9),"")=0,"",IFERROR(INDEX(Pendencias!$A$2:$O$209,SMALL(IF(Pendencias!$B$2:$B$209=$F$1,ROW(Pendencias!$B$2:$B$209)-1),ROW(A101)),9),""))</f>
        <v/>
      </c>
    </row>
    <row r="99" ht="19.5" customHeight="1">
      <c r="A99" s="238" t="s">
        <v>3386</v>
      </c>
      <c r="B99" s="239"/>
      <c r="C99" s="194"/>
      <c r="D99" s="246" t="s">
        <v>3387</v>
      </c>
      <c r="E99" s="246"/>
      <c r="F99" s="194"/>
      <c r="G99" s="140"/>
      <c r="H99" s="247" t="s">
        <v>3388</v>
      </c>
      <c r="I99" s="248" t="s">
        <v>3299</v>
      </c>
      <c r="J99" s="249" t="s">
        <v>3389</v>
      </c>
      <c r="K99" s="51"/>
      <c r="L99" s="51"/>
      <c r="M99" s="51"/>
      <c r="N99" s="51"/>
      <c r="O99" s="51"/>
      <c r="P99" s="51"/>
      <c r="Q99" s="51"/>
      <c r="R99" s="51"/>
      <c r="S99" s="51"/>
      <c r="T99" s="51"/>
      <c r="U99" s="51"/>
      <c r="V99" s="51"/>
      <c r="W99" s="52" t="str">
        <f t="array" ref="W99">IFERROR(INDEX(Pendencias!$A$2:$O$209,SMALL(IF(Pendencias!$B$2:$B$209=$F$1,ROW(Pendencias!$B$2:$B$209)-1),ROW(A102)),1),"")</f>
        <v/>
      </c>
      <c r="X99" s="52" t="str">
        <f t="array" ref="X99">IFERROR(INDEX(Pendencias!$A$2:$O$209,SMALL(IF(Pendencias!$B$2:$B$209=$F$1,ROW(Pendencias!$B$2:$B$209)-1),ROW(A102)),3),"")</f>
        <v/>
      </c>
      <c r="Y99" s="53" t="str">
        <f t="array" ref="Y99">IFERROR(INDEX(Pendencias!$A$2:$O$209,SMALL(IF(Pendencias!$B$2:$B$209=$F$1,ROW(Pendencias!$B$2:$B$209)-1),ROW(A102)),4),"")</f>
        <v/>
      </c>
      <c r="Z99" s="54" t="str">
        <f t="array" ref="Z99">IFERROR(INDEX(Pendencias!$A$2:$O$209,SMALL(IF(Pendencias!$B$2:$B$209=$F$1,ROW(Pendencias!$B$2:$B$209)-1),ROW(A102)),7),"")</f>
        <v/>
      </c>
      <c r="AA99" s="51" t="str">
        <f t="array" ref="AA99">IF(IFERROR(INDEX(Pendencias!$A$2:$O$209,SMALL(IF(Pendencias!$B$2:$B$209=$F$1,ROW(Pendencias!$B$2:$B$209)-1),ROW(A102)),9),"")=0,"",IFERROR(INDEX(Pendencias!$A$2:$O$209,SMALL(IF(Pendencias!$B$2:$B$209=$F$1,ROW(Pendencias!$B$2:$B$209)-1),ROW(A102)),9),""))</f>
        <v/>
      </c>
    </row>
    <row r="100" ht="15.0" customHeight="1">
      <c r="A100" s="238" t="s">
        <v>3390</v>
      </c>
      <c r="B100" s="239"/>
      <c r="C100" s="194"/>
      <c r="D100" s="239" t="s">
        <v>3391</v>
      </c>
      <c r="E100" s="239"/>
      <c r="F100" s="194"/>
      <c r="G100" s="250" t="s">
        <v>3392</v>
      </c>
      <c r="H100" s="146"/>
      <c r="I100" s="146"/>
      <c r="J100" s="148"/>
      <c r="K100" s="51"/>
      <c r="L100" s="51"/>
      <c r="M100" s="51"/>
      <c r="N100" s="51"/>
      <c r="O100" s="51"/>
      <c r="P100" s="51"/>
      <c r="Q100" s="51"/>
      <c r="R100" s="51"/>
      <c r="S100" s="51"/>
      <c r="T100" s="51"/>
      <c r="U100" s="51"/>
      <c r="V100" s="51"/>
      <c r="W100" s="52" t="str">
        <f t="array" ref="W100">IFERROR(INDEX(Pendencias!$A$2:$O$209,SMALL(IF(Pendencias!$B$2:$B$209=$F$1,ROW(Pendencias!$B$2:$B$209)-1),ROW(A103)),1),"")</f>
        <v/>
      </c>
      <c r="X100" s="52" t="str">
        <f t="array" ref="X100">IFERROR(INDEX(Pendencias!$A$2:$O$209,SMALL(IF(Pendencias!$B$2:$B$209=$F$1,ROW(Pendencias!$B$2:$B$209)-1),ROW(A103)),3),"")</f>
        <v/>
      </c>
      <c r="Y100" s="53" t="str">
        <f t="array" ref="Y100">IFERROR(INDEX(Pendencias!$A$2:$O$209,SMALL(IF(Pendencias!$B$2:$B$209=$F$1,ROW(Pendencias!$B$2:$B$209)-1),ROW(A103)),4),"")</f>
        <v/>
      </c>
      <c r="Z100" s="54" t="str">
        <f t="array" ref="Z100">IFERROR(INDEX(Pendencias!$A$2:$O$209,SMALL(IF(Pendencias!$B$2:$B$209=$F$1,ROW(Pendencias!$B$2:$B$209)-1),ROW(A103)),7),"")</f>
        <v/>
      </c>
      <c r="AA100" s="51" t="str">
        <f t="array" ref="AA100">IF(IFERROR(INDEX(Pendencias!$A$2:$O$209,SMALL(IF(Pendencias!$B$2:$B$209=$F$1,ROW(Pendencias!$B$2:$B$209)-1),ROW(A103)),9),"")=0,"",IFERROR(INDEX(Pendencias!$A$2:$O$209,SMALL(IF(Pendencias!$B$2:$B$209=$F$1,ROW(Pendencias!$B$2:$B$209)-1),ROW(A103)),9),""))</f>
        <v/>
      </c>
    </row>
    <row r="101" ht="19.5" customHeight="1">
      <c r="A101" s="164" t="s">
        <v>3393</v>
      </c>
      <c r="B101" s="153"/>
      <c r="C101" s="194"/>
      <c r="D101" s="166" t="s">
        <v>3394</v>
      </c>
      <c r="E101" s="153"/>
      <c r="F101" s="194"/>
      <c r="G101" s="251" t="s">
        <v>3392</v>
      </c>
      <c r="H101" s="124"/>
      <c r="I101" s="124"/>
      <c r="J101" s="157"/>
      <c r="K101" s="51"/>
      <c r="L101" s="51"/>
      <c r="M101" s="51"/>
      <c r="N101" s="51"/>
      <c r="O101" s="51"/>
      <c r="P101" s="51"/>
      <c r="Q101" s="51"/>
      <c r="R101" s="51"/>
      <c r="S101" s="51"/>
      <c r="T101" s="51"/>
      <c r="U101" s="51"/>
      <c r="V101" s="51"/>
      <c r="W101" s="52" t="str">
        <f t="array" ref="W101">IFERROR(INDEX(Pendencias!$A$2:$O$209,SMALL(IF(Pendencias!$B$2:$B$209=$F$1,ROW(Pendencias!$B$2:$B$209)-1),ROW(A104)),1),"")</f>
        <v/>
      </c>
      <c r="X101" s="52" t="str">
        <f t="array" ref="X101">IFERROR(INDEX(Pendencias!$A$2:$O$209,SMALL(IF(Pendencias!$B$2:$B$209=$F$1,ROW(Pendencias!$B$2:$B$209)-1),ROW(A104)),3),"")</f>
        <v/>
      </c>
      <c r="Y101" s="53" t="str">
        <f t="array" ref="Y101">IFERROR(INDEX(Pendencias!$A$2:$O$209,SMALL(IF(Pendencias!$B$2:$B$209=$F$1,ROW(Pendencias!$B$2:$B$209)-1),ROW(A104)),4),"")</f>
        <v/>
      </c>
      <c r="Z101" s="54" t="str">
        <f t="array" ref="Z101">IFERROR(INDEX(Pendencias!$A$2:$O$209,SMALL(IF(Pendencias!$B$2:$B$209=$F$1,ROW(Pendencias!$B$2:$B$209)-1),ROW(A104)),7),"")</f>
        <v/>
      </c>
      <c r="AA101" s="51" t="str">
        <f t="array" ref="AA101">IF(IFERROR(INDEX(Pendencias!$A$2:$O$209,SMALL(IF(Pendencias!$B$2:$B$209=$F$1,ROW(Pendencias!$B$2:$B$209)-1),ROW(A104)),9),"")=0,"",IFERROR(INDEX(Pendencias!$A$2:$O$209,SMALL(IF(Pendencias!$B$2:$B$209=$F$1,ROW(Pendencias!$B$2:$B$209)-1),ROW(A104)),9),""))</f>
        <v/>
      </c>
    </row>
    <row r="102" ht="14.25" customHeight="1">
      <c r="A102" s="252" t="s">
        <v>3395</v>
      </c>
      <c r="B102" s="124"/>
      <c r="C102" s="122"/>
      <c r="D102" s="253"/>
      <c r="E102" s="124"/>
      <c r="F102" s="157"/>
      <c r="G102" s="254"/>
      <c r="H102" s="255"/>
      <c r="I102" s="255"/>
      <c r="J102" s="255"/>
      <c r="K102" s="51"/>
      <c r="L102" s="51"/>
      <c r="M102" s="51"/>
      <c r="N102" s="51"/>
      <c r="O102" s="51"/>
      <c r="P102" s="51"/>
      <c r="Q102" s="51"/>
      <c r="R102" s="51"/>
      <c r="S102" s="51"/>
      <c r="T102" s="51"/>
      <c r="U102" s="51"/>
      <c r="V102" s="51"/>
      <c r="W102" s="52" t="str">
        <f t="array" ref="W102">IFERROR(INDEX(Pendencias!$A$2:$O$209,SMALL(IF(Pendencias!$B$2:$B$209=$F$1,ROW(Pendencias!$B$2:$B$209)-1),ROW(A106)),1),"")</f>
        <v/>
      </c>
      <c r="X102" s="52" t="str">
        <f t="array" ref="X102">IFERROR(INDEX(Pendencias!$A$2:$O$209,SMALL(IF(Pendencias!$B$2:$B$209=$F$1,ROW(Pendencias!$B$2:$B$209)-1),ROW(A106)),3),"")</f>
        <v/>
      </c>
      <c r="Y102" s="53" t="str">
        <f t="array" ref="Y102">IFERROR(INDEX(Pendencias!$A$2:$O$209,SMALL(IF(Pendencias!$B$2:$B$209=$F$1,ROW(Pendencias!$B$2:$B$209)-1),ROW(A106)),4),"")</f>
        <v/>
      </c>
      <c r="Z102" s="54" t="str">
        <f t="array" ref="Z102">IFERROR(INDEX(Pendencias!$A$2:$O$209,SMALL(IF(Pendencias!$B$2:$B$209=$F$1,ROW(Pendencias!$B$2:$B$209)-1),ROW(A106)),7),"")</f>
        <v/>
      </c>
      <c r="AA102" s="51" t="str">
        <f t="array" ref="AA102">IF(IFERROR(INDEX(Pendencias!$A$2:$O$209,SMALL(IF(Pendencias!$B$2:$B$209=$F$1,ROW(Pendencias!$B$2:$B$209)-1),ROW(A106)),9),"")=0,"",IFERROR(INDEX(Pendencias!$A$2:$O$209,SMALL(IF(Pendencias!$B$2:$B$209=$F$1,ROW(Pendencias!$B$2:$B$209)-1),ROW(A106)),9),""))</f>
        <v/>
      </c>
    </row>
    <row r="103" ht="15.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2" t="str">
        <f t="array" ref="W103">IFERROR(INDEX(Pendencias!$A$2:$O$209,SMALL(IF(Pendencias!$B$2:$B$209=$F$1,ROW(Pendencias!$B$2:$B$209)-1),ROW(A107)),1),"")</f>
        <v/>
      </c>
      <c r="X103" s="52" t="str">
        <f t="array" ref="X103">IFERROR(INDEX(Pendencias!$A$2:$O$209,SMALL(IF(Pendencias!$B$2:$B$209=$F$1,ROW(Pendencias!$B$2:$B$209)-1),ROW(A107)),3),"")</f>
        <v/>
      </c>
      <c r="Y103" s="53" t="str">
        <f t="array" ref="Y103">IFERROR(INDEX(Pendencias!$A$2:$O$209,SMALL(IF(Pendencias!$B$2:$B$209=$F$1,ROW(Pendencias!$B$2:$B$209)-1),ROW(A107)),4),"")</f>
        <v/>
      </c>
      <c r="Z103" s="54" t="str">
        <f t="array" ref="Z103">IFERROR(INDEX(Pendencias!$A$2:$O$209,SMALL(IF(Pendencias!$B$2:$B$209=$F$1,ROW(Pendencias!$B$2:$B$209)-1),ROW(A107)),7),"")</f>
        <v/>
      </c>
      <c r="AA103" s="51" t="str">
        <f t="array" ref="AA103">IF(IFERROR(INDEX(Pendencias!$A$2:$O$209,SMALL(IF(Pendencias!$B$2:$B$209=$F$1,ROW(Pendencias!$B$2:$B$209)-1),ROW(A107)),9),"")=0,"",IFERROR(INDEX(Pendencias!$A$2:$O$209,SMALL(IF(Pendencias!$B$2:$B$209=$F$1,ROW(Pendencias!$B$2:$B$209)-1),ROW(A107)),9),""))</f>
        <v/>
      </c>
    </row>
    <row r="104" ht="19.5" customHeight="1">
      <c r="A104" s="256" t="s">
        <v>3278</v>
      </c>
      <c r="B104" s="257" t="s">
        <v>3396</v>
      </c>
      <c r="C104" s="144"/>
      <c r="D104" s="258" t="s">
        <v>3397</v>
      </c>
      <c r="E104" s="71"/>
      <c r="F104" s="71"/>
      <c r="G104" s="71"/>
      <c r="H104" s="71"/>
      <c r="I104" s="71"/>
      <c r="J104" s="96"/>
      <c r="K104" s="51"/>
      <c r="L104" s="51"/>
      <c r="M104" s="51"/>
      <c r="N104" s="51"/>
      <c r="O104" s="51"/>
      <c r="P104" s="51"/>
      <c r="Q104" s="51"/>
      <c r="R104" s="51"/>
      <c r="S104" s="51"/>
      <c r="T104" s="51"/>
      <c r="U104" s="51"/>
      <c r="V104" s="51"/>
      <c r="W104" s="52" t="str">
        <f t="array" ref="W104">IFERROR(INDEX(Pendencias!$A$2:$O$209,SMALL(IF(Pendencias!$B$2:$B$209=$F$1,ROW(Pendencias!$B$2:$B$209)-1),ROW(A108)),1),"")</f>
        <v/>
      </c>
      <c r="X104" s="52" t="str">
        <f t="array" ref="X104">IFERROR(INDEX(Pendencias!$A$2:$O$209,SMALL(IF(Pendencias!$B$2:$B$209=$F$1,ROW(Pendencias!$B$2:$B$209)-1),ROW(A108)),3),"")</f>
        <v/>
      </c>
      <c r="Y104" s="53" t="str">
        <f t="array" ref="Y104">IFERROR(INDEX(Pendencias!$A$2:$O$209,SMALL(IF(Pendencias!$B$2:$B$209=$F$1,ROW(Pendencias!$B$2:$B$209)-1),ROW(A108)),4),"")</f>
        <v/>
      </c>
      <c r="Z104" s="54" t="str">
        <f t="array" ref="Z104">IFERROR(INDEX(Pendencias!$A$2:$O$209,SMALL(IF(Pendencias!$B$2:$B$209=$F$1,ROW(Pendencias!$B$2:$B$209)-1),ROW(A108)),7),"")</f>
        <v/>
      </c>
      <c r="AA104" s="51" t="str">
        <f t="array" ref="AA104">IF(IFERROR(INDEX(Pendencias!$A$2:$O$209,SMALL(IF(Pendencias!$B$2:$B$209=$F$1,ROW(Pendencias!$B$2:$B$209)-1),ROW(A108)),9),"")=0,"",IFERROR(INDEX(Pendencias!$A$2:$O$209,SMALL(IF(Pendencias!$B$2:$B$209=$F$1,ROW(Pendencias!$B$2:$B$209)-1),ROW(A108)),9),""))</f>
        <v/>
      </c>
    </row>
    <row r="105" ht="18.0" customHeight="1">
      <c r="A105" s="259"/>
      <c r="B105" s="260"/>
      <c r="C105" s="261"/>
      <c r="D105" s="262" t="s">
        <v>3398</v>
      </c>
      <c r="E105" s="80"/>
      <c r="F105" s="262" t="s">
        <v>3399</v>
      </c>
      <c r="G105" s="80"/>
      <c r="H105" s="262" t="s">
        <v>3400</v>
      </c>
      <c r="I105" s="79"/>
      <c r="J105" s="105"/>
      <c r="K105" s="51"/>
      <c r="L105" s="51"/>
      <c r="M105" s="51"/>
      <c r="N105" s="51"/>
      <c r="O105" s="51"/>
      <c r="P105" s="51"/>
      <c r="Q105" s="51"/>
      <c r="R105" s="51"/>
      <c r="S105" s="51"/>
      <c r="T105" s="51"/>
      <c r="U105" s="51"/>
      <c r="V105" s="51"/>
      <c r="W105" s="52" t="str">
        <f t="array" ref="W105">IFERROR(INDEX(Pendencias!$A$2:$O$209,SMALL(IF(Pendencias!$B$2:$B$209=$F$1,ROW(Pendencias!$B$2:$B$209)-1),ROW(A109)),1),"")</f>
        <v/>
      </c>
      <c r="X105" s="52" t="str">
        <f t="array" ref="X105">IFERROR(INDEX(Pendencias!$A$2:$O$209,SMALL(IF(Pendencias!$B$2:$B$209=$F$1,ROW(Pendencias!$B$2:$B$209)-1),ROW(A109)),3),"")</f>
        <v/>
      </c>
      <c r="Y105" s="53" t="str">
        <f t="array" ref="Y105">IFERROR(INDEX(Pendencias!$A$2:$O$209,SMALL(IF(Pendencias!$B$2:$B$209=$F$1,ROW(Pendencias!$B$2:$B$209)-1),ROW(A109)),4),"")</f>
        <v/>
      </c>
      <c r="Z105" s="54" t="str">
        <f t="array" ref="Z105">IFERROR(INDEX(Pendencias!$A$2:$O$209,SMALL(IF(Pendencias!$B$2:$B$209=$F$1,ROW(Pendencias!$B$2:$B$209)-1),ROW(A109)),7),"")</f>
        <v/>
      </c>
      <c r="AA105" s="51" t="str">
        <f t="array" ref="AA105">IF(IFERROR(INDEX(Pendencias!$A$2:$O$209,SMALL(IF(Pendencias!$B$2:$B$209=$F$1,ROW(Pendencias!$B$2:$B$209)-1),ROW(A109)),9),"")=0,"",IFERROR(INDEX(Pendencias!$A$2:$O$209,SMALL(IF(Pendencias!$B$2:$B$209=$F$1,ROW(Pendencias!$B$2:$B$209)-1),ROW(A109)),9),""))</f>
        <v/>
      </c>
    </row>
    <row r="106" ht="45.0" customHeight="1">
      <c r="A106" s="263" t="str">
        <f t="shared" ref="A106:A111" si="1">A19</f>
        <v>#ERROR!</v>
      </c>
      <c r="B106" s="264" t="str">
        <f>IFERROR(INDEX('Problemas em aberto'!$A$2:$G$303,SMALL(IF('Problemas em aberto'!$E$2:$E$303=IFERROR(VLOOKUP($F$1,Tabela5[#All],12,0),""),ROW('Problemas em aberto'!$E$2:$E$303)-1),ROW(A1)),6),"")</f>
        <v>#ERROR!</v>
      </c>
      <c r="C106" s="72"/>
      <c r="D106" s="265"/>
      <c r="E106" s="72"/>
      <c r="F106" s="265"/>
      <c r="G106" s="72"/>
      <c r="H106" s="265"/>
      <c r="I106" s="71"/>
      <c r="J106" s="96"/>
      <c r="K106" s="51"/>
      <c r="L106" s="51"/>
      <c r="M106" s="51"/>
      <c r="N106" s="51"/>
      <c r="O106" s="51"/>
      <c r="P106" s="51"/>
      <c r="Q106" s="51"/>
      <c r="R106" s="51"/>
      <c r="S106" s="51"/>
      <c r="T106" s="51"/>
      <c r="U106" s="51"/>
      <c r="V106" s="51"/>
      <c r="W106" s="52" t="str">
        <f t="array" ref="W106">IFERROR(INDEX(Pendencias!$A$2:$O$209,SMALL(IF(Pendencias!$B$2:$B$209=$F$1,ROW(Pendencias!$B$2:$B$209)-1),ROW(A110)),1),"")</f>
        <v/>
      </c>
      <c r="X106" s="52" t="str">
        <f t="array" ref="X106">IFERROR(INDEX(Pendencias!$A$2:$O$209,SMALL(IF(Pendencias!$B$2:$B$209=$F$1,ROW(Pendencias!$B$2:$B$209)-1),ROW(A110)),3),"")</f>
        <v/>
      </c>
      <c r="Y106" s="53" t="str">
        <f t="array" ref="Y106">IFERROR(INDEX(Pendencias!$A$2:$O$209,SMALL(IF(Pendencias!$B$2:$B$209=$F$1,ROW(Pendencias!$B$2:$B$209)-1),ROW(A110)),4),"")</f>
        <v/>
      </c>
      <c r="Z106" s="54" t="str">
        <f t="array" ref="Z106">IFERROR(INDEX(Pendencias!$A$2:$O$209,SMALL(IF(Pendencias!$B$2:$B$209=$F$1,ROW(Pendencias!$B$2:$B$209)-1),ROW(A110)),7),"")</f>
        <v/>
      </c>
      <c r="AA106" s="51" t="str">
        <f t="array" ref="AA106">IF(IFERROR(INDEX(Pendencias!$A$2:$O$209,SMALL(IF(Pendencias!$B$2:$B$209=$F$1,ROW(Pendencias!$B$2:$B$209)-1),ROW(A110)),9),"")=0,"",IFERROR(INDEX(Pendencias!$A$2:$O$209,SMALL(IF(Pendencias!$B$2:$B$209=$F$1,ROW(Pendencias!$B$2:$B$209)-1),ROW(A110)),9),""))</f>
        <v/>
      </c>
    </row>
    <row r="107" ht="45.0" customHeight="1">
      <c r="A107" s="266" t="str">
        <f t="shared" si="1"/>
        <v>#ERROR!</v>
      </c>
      <c r="B107" s="267" t="str">
        <f>IFERROR(INDEX('Problemas em aberto'!$A$2:$G$303,SMALL(IF('Problemas em aberto'!$E$2:$E$303=IFERROR(VLOOKUP($F$1,Tabela5[#All],12,0),""),ROW('Problemas em aberto'!$E$2:$E$303)-1),ROW(A2)),6),"")</f>
        <v>#ERROR!</v>
      </c>
      <c r="C107" s="80"/>
      <c r="D107" s="268"/>
      <c r="E107" s="80"/>
      <c r="F107" s="268"/>
      <c r="G107" s="80"/>
      <c r="H107" s="268"/>
      <c r="I107" s="79"/>
      <c r="J107" s="105"/>
      <c r="K107" s="51"/>
      <c r="L107" s="51"/>
      <c r="M107" s="51"/>
      <c r="N107" s="51"/>
      <c r="O107" s="51"/>
      <c r="P107" s="51"/>
      <c r="Q107" s="51"/>
      <c r="R107" s="51"/>
      <c r="S107" s="51"/>
      <c r="T107" s="51"/>
      <c r="U107" s="51"/>
      <c r="V107" s="51"/>
      <c r="W107" s="52" t="str">
        <f t="array" ref="W107">IFERROR(INDEX(Pendencias!$A$2:$O$209,SMALL(IF(Pendencias!$B$2:$B$209=$F$1,ROW(Pendencias!$B$2:$B$209)-1),ROW(A111)),1),"")</f>
        <v/>
      </c>
      <c r="X107" s="52" t="str">
        <f t="array" ref="X107">IFERROR(INDEX(Pendencias!$A$2:$O$209,SMALL(IF(Pendencias!$B$2:$B$209=$F$1,ROW(Pendencias!$B$2:$B$209)-1),ROW(A111)),3),"")</f>
        <v/>
      </c>
      <c r="Y107" s="53" t="str">
        <f t="array" ref="Y107">IFERROR(INDEX(Pendencias!$A$2:$O$209,SMALL(IF(Pendencias!$B$2:$B$209=$F$1,ROW(Pendencias!$B$2:$B$209)-1),ROW(A111)),4),"")</f>
        <v/>
      </c>
      <c r="Z107" s="54" t="str">
        <f t="array" ref="Z107">IFERROR(INDEX(Pendencias!$A$2:$O$209,SMALL(IF(Pendencias!$B$2:$B$209=$F$1,ROW(Pendencias!$B$2:$B$209)-1),ROW(A111)),7),"")</f>
        <v/>
      </c>
      <c r="AA107" s="51" t="str">
        <f t="array" ref="AA107">IF(IFERROR(INDEX(Pendencias!$A$2:$O$209,SMALL(IF(Pendencias!$B$2:$B$209=$F$1,ROW(Pendencias!$B$2:$B$209)-1),ROW(A111)),9),"")=0,"",IFERROR(INDEX(Pendencias!$A$2:$O$209,SMALL(IF(Pendencias!$B$2:$B$209=$F$1,ROW(Pendencias!$B$2:$B$209)-1),ROW(A111)),9),""))</f>
        <v/>
      </c>
    </row>
    <row r="108" ht="45.0" customHeight="1">
      <c r="A108" s="266" t="str">
        <f t="shared" si="1"/>
        <v>#ERROR!</v>
      </c>
      <c r="B108" s="267" t="str">
        <f>IFERROR(INDEX('Problemas em aberto'!$A$2:$G$303,SMALL(IF('Problemas em aberto'!$E$2:$E$303=IFERROR(VLOOKUP($F$1,Tabela5[#All],12,0),""),ROW('Problemas em aberto'!$E$2:$E$303)-1),ROW(A3)),6),"")</f>
        <v>#ERROR!</v>
      </c>
      <c r="C108" s="80"/>
      <c r="D108" s="268"/>
      <c r="E108" s="80"/>
      <c r="F108" s="268"/>
      <c r="G108" s="80"/>
      <c r="H108" s="268"/>
      <c r="I108" s="79"/>
      <c r="J108" s="105"/>
      <c r="K108" s="51"/>
      <c r="L108" s="51"/>
      <c r="M108" s="51"/>
      <c r="N108" s="51"/>
      <c r="O108" s="51"/>
      <c r="P108" s="51"/>
      <c r="Q108" s="51"/>
      <c r="R108" s="51"/>
      <c r="S108" s="51"/>
      <c r="T108" s="51"/>
      <c r="U108" s="51"/>
      <c r="V108" s="51"/>
      <c r="W108" s="52" t="str">
        <f t="array" ref="W108">IFERROR(INDEX(Pendencias!$A$2:$O$209,SMALL(IF(Pendencias!$B$2:$B$209=$F$1,ROW(Pendencias!$B$2:$B$209)-1),ROW(A112)),1),"")</f>
        <v/>
      </c>
      <c r="X108" s="52" t="str">
        <f t="array" ref="X108">IFERROR(INDEX(Pendencias!$A$2:$O$209,SMALL(IF(Pendencias!$B$2:$B$209=$F$1,ROW(Pendencias!$B$2:$B$209)-1),ROW(A112)),3),"")</f>
        <v/>
      </c>
      <c r="Y108" s="53" t="str">
        <f t="array" ref="Y108">IFERROR(INDEX(Pendencias!$A$2:$O$209,SMALL(IF(Pendencias!$B$2:$B$209=$F$1,ROW(Pendencias!$B$2:$B$209)-1),ROW(A112)),4),"")</f>
        <v/>
      </c>
      <c r="Z108" s="54" t="str">
        <f t="array" ref="Z108">IFERROR(INDEX(Pendencias!$A$2:$O$209,SMALL(IF(Pendencias!$B$2:$B$209=$F$1,ROW(Pendencias!$B$2:$B$209)-1),ROW(A112)),7),"")</f>
        <v/>
      </c>
      <c r="AA108" s="51" t="str">
        <f t="array" ref="AA108">IF(IFERROR(INDEX(Pendencias!$A$2:$O$209,SMALL(IF(Pendencias!$B$2:$B$209=$F$1,ROW(Pendencias!$B$2:$B$209)-1),ROW(A112)),9),"")=0,"",IFERROR(INDEX(Pendencias!$A$2:$O$209,SMALL(IF(Pendencias!$B$2:$B$209=$F$1,ROW(Pendencias!$B$2:$B$209)-1),ROW(A112)),9),""))</f>
        <v/>
      </c>
    </row>
    <row r="109" ht="45.0" customHeight="1">
      <c r="A109" s="266" t="str">
        <f t="shared" si="1"/>
        <v>#ERROR!</v>
      </c>
      <c r="B109" s="267" t="str">
        <f>IFERROR(INDEX('Problemas em aberto'!$A$2:$G$303,SMALL(IF('Problemas em aberto'!$E$2:$E$303=IFERROR(VLOOKUP($F$1,Tabela5[#All],12,0),""),ROW('Problemas em aberto'!$E$2:$E$303)-1),ROW(A4)),6),"")</f>
        <v>#ERROR!</v>
      </c>
      <c r="C109" s="80"/>
      <c r="D109" s="268"/>
      <c r="E109" s="80"/>
      <c r="F109" s="268"/>
      <c r="G109" s="80"/>
      <c r="H109" s="268"/>
      <c r="I109" s="79"/>
      <c r="J109" s="105"/>
      <c r="K109" s="51"/>
      <c r="L109" s="51"/>
      <c r="M109" s="51"/>
      <c r="N109" s="51"/>
      <c r="O109" s="51"/>
      <c r="P109" s="51"/>
      <c r="Q109" s="51"/>
      <c r="R109" s="51"/>
      <c r="S109" s="51"/>
      <c r="T109" s="51"/>
      <c r="U109" s="51"/>
      <c r="V109" s="51"/>
      <c r="W109" s="52" t="str">
        <f t="array" ref="W109">IFERROR(INDEX(Pendencias!$A$2:$O$209,SMALL(IF(Pendencias!$B$2:$B$209=$F$1,ROW(Pendencias!$B$2:$B$209)-1),ROW(A113)),1),"")</f>
        <v/>
      </c>
      <c r="X109" s="52" t="str">
        <f t="array" ref="X109">IFERROR(INDEX(Pendencias!$A$2:$O$209,SMALL(IF(Pendencias!$B$2:$B$209=$F$1,ROW(Pendencias!$B$2:$B$209)-1),ROW(A113)),3),"")</f>
        <v/>
      </c>
      <c r="Y109" s="53" t="str">
        <f t="array" ref="Y109">IFERROR(INDEX(Pendencias!$A$2:$O$209,SMALL(IF(Pendencias!$B$2:$B$209=$F$1,ROW(Pendencias!$B$2:$B$209)-1),ROW(A113)),4),"")</f>
        <v/>
      </c>
      <c r="Z109" s="54" t="str">
        <f t="array" ref="Z109">IFERROR(INDEX(Pendencias!$A$2:$O$209,SMALL(IF(Pendencias!$B$2:$B$209=$F$1,ROW(Pendencias!$B$2:$B$209)-1),ROW(A113)),7),"")</f>
        <v/>
      </c>
      <c r="AA109" s="51" t="str">
        <f t="array" ref="AA109">IF(IFERROR(INDEX(Pendencias!$A$2:$O$209,SMALL(IF(Pendencias!$B$2:$B$209=$F$1,ROW(Pendencias!$B$2:$B$209)-1),ROW(A113)),9),"")=0,"",IFERROR(INDEX(Pendencias!$A$2:$O$209,SMALL(IF(Pendencias!$B$2:$B$209=$F$1,ROW(Pendencias!$B$2:$B$209)-1),ROW(A113)),9),""))</f>
        <v/>
      </c>
    </row>
    <row r="110" ht="45.0" customHeight="1">
      <c r="A110" s="266" t="str">
        <f t="shared" si="1"/>
        <v>#ERROR!</v>
      </c>
      <c r="B110" s="267" t="str">
        <f>IFERROR(INDEX('Problemas em aberto'!$A$2:$G$303,SMALL(IF('Problemas em aberto'!$E$2:$E$303=IFERROR(VLOOKUP($F$1,Tabela5[#All],12,0),""),ROW('Problemas em aberto'!$E$2:$E$303)-1),ROW(A5)),6),"")</f>
        <v>#ERROR!</v>
      </c>
      <c r="C110" s="80"/>
      <c r="D110" s="268"/>
      <c r="E110" s="80"/>
      <c r="F110" s="268"/>
      <c r="G110" s="80"/>
      <c r="H110" s="268"/>
      <c r="I110" s="79"/>
      <c r="J110" s="105"/>
      <c r="K110" s="51"/>
      <c r="L110" s="51"/>
      <c r="M110" s="51"/>
      <c r="N110" s="51"/>
      <c r="O110" s="51"/>
      <c r="P110" s="51"/>
      <c r="Q110" s="51"/>
      <c r="R110" s="51"/>
      <c r="S110" s="51"/>
      <c r="T110" s="51"/>
      <c r="U110" s="51"/>
      <c r="V110" s="51"/>
      <c r="W110" s="52" t="str">
        <f t="array" ref="W110">IFERROR(INDEX(Pendencias!$A$2:$O$209,SMALL(IF(Pendencias!$B$2:$B$209=$F$1,ROW(Pendencias!$B$2:$B$209)-1),ROW(A114)),1),"")</f>
        <v/>
      </c>
      <c r="X110" s="52" t="str">
        <f t="array" ref="X110">IFERROR(INDEX(Pendencias!$A$2:$O$209,SMALL(IF(Pendencias!$B$2:$B$209=$F$1,ROW(Pendencias!$B$2:$B$209)-1),ROW(A114)),3),"")</f>
        <v/>
      </c>
      <c r="Y110" s="53" t="str">
        <f t="array" ref="Y110">IFERROR(INDEX(Pendencias!$A$2:$O$209,SMALL(IF(Pendencias!$B$2:$B$209=$F$1,ROW(Pendencias!$B$2:$B$209)-1),ROW(A114)),4),"")</f>
        <v/>
      </c>
      <c r="Z110" s="54" t="str">
        <f t="array" ref="Z110">IFERROR(INDEX(Pendencias!$A$2:$O$209,SMALL(IF(Pendencias!$B$2:$B$209=$F$1,ROW(Pendencias!$B$2:$B$209)-1),ROW(A114)),7),"")</f>
        <v/>
      </c>
      <c r="AA110" s="51" t="str">
        <f t="array" ref="AA110">IF(IFERROR(INDEX(Pendencias!$A$2:$O$209,SMALL(IF(Pendencias!$B$2:$B$209=$F$1,ROW(Pendencias!$B$2:$B$209)-1),ROW(A114)),9),"")=0,"",IFERROR(INDEX(Pendencias!$A$2:$O$209,SMALL(IF(Pendencias!$B$2:$B$209=$F$1,ROW(Pendencias!$B$2:$B$209)-1),ROW(A114)),9),""))</f>
        <v/>
      </c>
    </row>
    <row r="111" ht="45.0" customHeight="1">
      <c r="A111" s="269" t="str">
        <f t="shared" si="1"/>
        <v>#ERROR!</v>
      </c>
      <c r="B111" s="270" t="str">
        <f>IFERROR(INDEX('Problemas em aberto'!$A$2:$G$303,SMALL(IF('Problemas em aberto'!$E$2:$E$303=IFERROR(VLOOKUP($F$1,Tabela5[#All],12,0),""),ROW('Problemas em aberto'!$E$2:$E$303)-1),ROW(A6)),6),"")</f>
        <v>#ERROR!</v>
      </c>
      <c r="C111" s="85"/>
      <c r="D111" s="268"/>
      <c r="E111" s="80"/>
      <c r="F111" s="268"/>
      <c r="G111" s="80"/>
      <c r="H111" s="268"/>
      <c r="I111" s="79"/>
      <c r="J111" s="105"/>
      <c r="K111" s="51"/>
      <c r="L111" s="51"/>
      <c r="M111" s="51"/>
      <c r="N111" s="51"/>
      <c r="O111" s="51"/>
      <c r="P111" s="51"/>
      <c r="Q111" s="51"/>
      <c r="R111" s="51"/>
      <c r="S111" s="51"/>
      <c r="T111" s="51"/>
      <c r="U111" s="51"/>
      <c r="V111" s="51"/>
      <c r="W111" s="52" t="str">
        <f t="array" ref="W111">IFERROR(INDEX(Pendencias!$A$2:$O$209,SMALL(IF(Pendencias!$B$2:$B$209=$F$1,ROW(Pendencias!$B$2:$B$209)-1),ROW(A115)),1),"")</f>
        <v/>
      </c>
      <c r="X111" s="52" t="str">
        <f t="array" ref="X111">IFERROR(INDEX(Pendencias!$A$2:$O$209,SMALL(IF(Pendencias!$B$2:$B$209=$F$1,ROW(Pendencias!$B$2:$B$209)-1),ROW(A115)),3),"")</f>
        <v/>
      </c>
      <c r="Y111" s="53" t="str">
        <f t="array" ref="Y111">IFERROR(INDEX(Pendencias!$A$2:$O$209,SMALL(IF(Pendencias!$B$2:$B$209=$F$1,ROW(Pendencias!$B$2:$B$209)-1),ROW(A115)),4),"")</f>
        <v/>
      </c>
      <c r="Z111" s="54" t="str">
        <f t="array" ref="Z111">IFERROR(INDEX(Pendencias!$A$2:$O$209,SMALL(IF(Pendencias!$B$2:$B$209=$F$1,ROW(Pendencias!$B$2:$B$209)-1),ROW(A115)),7),"")</f>
        <v/>
      </c>
      <c r="AA111" s="51" t="str">
        <f t="array" ref="AA111">IF(IFERROR(INDEX(Pendencias!$A$2:$O$209,SMALL(IF(Pendencias!$B$2:$B$209=$F$1,ROW(Pendencias!$B$2:$B$209)-1),ROW(A115)),9),"")=0,"",IFERROR(INDEX(Pendencias!$A$2:$O$209,SMALL(IF(Pendencias!$B$2:$B$209=$F$1,ROW(Pendencias!$B$2:$B$209)-1),ROW(A115)),9),""))</f>
        <v/>
      </c>
    </row>
    <row r="112" ht="19.5" customHeight="1">
      <c r="A112" s="271" t="s">
        <v>3401</v>
      </c>
      <c r="B112" s="47"/>
      <c r="C112" s="47"/>
      <c r="D112" s="47"/>
      <c r="E112" s="47"/>
      <c r="F112" s="47"/>
      <c r="G112" s="47"/>
      <c r="H112" s="47"/>
      <c r="I112" s="47"/>
      <c r="J112" s="91"/>
      <c r="K112" s="51"/>
      <c r="L112" s="51"/>
      <c r="M112" s="51"/>
      <c r="N112" s="51"/>
      <c r="O112" s="51"/>
      <c r="P112" s="51"/>
      <c r="Q112" s="51"/>
      <c r="R112" s="51"/>
      <c r="S112" s="51"/>
      <c r="T112" s="51"/>
      <c r="U112" s="51"/>
      <c r="V112" s="51"/>
      <c r="W112" s="52" t="str">
        <f t="array" ref="W112">IFERROR(INDEX(Pendencias!$A$2:$O$209,SMALL(IF(Pendencias!$B$2:$B$209=$F$1,ROW(Pendencias!$B$2:$B$209)-1),ROW(A116)),1),"")</f>
        <v/>
      </c>
      <c r="X112" s="52" t="str">
        <f t="array" ref="X112">IFERROR(INDEX(Pendencias!$A$2:$O$209,SMALL(IF(Pendencias!$B$2:$B$209=$F$1,ROW(Pendencias!$B$2:$B$209)-1),ROW(A116)),3),"")</f>
        <v/>
      </c>
      <c r="Y112" s="53" t="str">
        <f t="array" ref="Y112">IFERROR(INDEX(Pendencias!$A$2:$O$209,SMALL(IF(Pendencias!$B$2:$B$209=$F$1,ROW(Pendencias!$B$2:$B$209)-1),ROW(A116)),4),"")</f>
        <v/>
      </c>
      <c r="Z112" s="54" t="str">
        <f t="array" ref="Z112">IFERROR(INDEX(Pendencias!$A$2:$O$209,SMALL(IF(Pendencias!$B$2:$B$209=$F$1,ROW(Pendencias!$B$2:$B$209)-1),ROW(A116)),7),"")</f>
        <v/>
      </c>
      <c r="AA112" s="51" t="str">
        <f t="array" ref="AA112">IF(IFERROR(INDEX(Pendencias!$A$2:$O$209,SMALL(IF(Pendencias!$B$2:$B$209=$F$1,ROW(Pendencias!$B$2:$B$209)-1),ROW(A116)),9),"")=0,"",IFERROR(INDEX(Pendencias!$A$2:$O$209,SMALL(IF(Pendencias!$B$2:$B$209=$F$1,ROW(Pendencias!$B$2:$B$209)-1),ROW(A116)),9),""))</f>
        <v/>
      </c>
    </row>
    <row r="113" ht="19.5" customHeight="1">
      <c r="A113" s="272"/>
      <c r="B113" s="273"/>
      <c r="C113" s="273"/>
      <c r="D113" s="273"/>
      <c r="E113" s="273"/>
      <c r="F113" s="273"/>
      <c r="G113" s="273"/>
      <c r="H113" s="273"/>
      <c r="I113" s="273"/>
      <c r="J113" s="274"/>
      <c r="K113" s="51"/>
      <c r="L113" s="51"/>
      <c r="M113" s="51"/>
      <c r="N113" s="51"/>
      <c r="O113" s="51"/>
      <c r="P113" s="51"/>
      <c r="Q113" s="51"/>
      <c r="R113" s="51"/>
      <c r="S113" s="51"/>
      <c r="T113" s="51"/>
      <c r="U113" s="51"/>
      <c r="V113" s="51"/>
      <c r="W113" s="52" t="str">
        <f t="array" ref="W113">IFERROR(INDEX(Pendencias!$A$2:$O$209,SMALL(IF(Pendencias!$B$2:$B$209=$F$1,ROW(Pendencias!$B$2:$B$209)-1),ROW(A117)),1),"")</f>
        <v/>
      </c>
      <c r="X113" s="52" t="str">
        <f t="array" ref="X113">IFERROR(INDEX(Pendencias!$A$2:$O$209,SMALL(IF(Pendencias!$B$2:$B$209=$F$1,ROW(Pendencias!$B$2:$B$209)-1),ROW(A117)),3),"")</f>
        <v/>
      </c>
      <c r="Y113" s="53" t="str">
        <f t="array" ref="Y113">IFERROR(INDEX(Pendencias!$A$2:$O$209,SMALL(IF(Pendencias!$B$2:$B$209=$F$1,ROW(Pendencias!$B$2:$B$209)-1),ROW(A117)),4),"")</f>
        <v/>
      </c>
      <c r="Z113" s="54" t="str">
        <f t="array" ref="Z113">IFERROR(INDEX(Pendencias!$A$2:$O$209,SMALL(IF(Pendencias!$B$2:$B$209=$F$1,ROW(Pendencias!$B$2:$B$209)-1),ROW(A117)),7),"")</f>
        <v/>
      </c>
      <c r="AA113" s="51" t="str">
        <f t="array" ref="AA113">IF(IFERROR(INDEX(Pendencias!$A$2:$O$209,SMALL(IF(Pendencias!$B$2:$B$209=$F$1,ROW(Pendencias!$B$2:$B$209)-1),ROW(A117)),9),"")=0,"",IFERROR(INDEX(Pendencias!$A$2:$O$209,SMALL(IF(Pendencias!$B$2:$B$209=$F$1,ROW(Pendencias!$B$2:$B$209)-1),ROW(A117)),9),""))</f>
        <v/>
      </c>
    </row>
    <row r="114" ht="19.5" customHeight="1">
      <c r="A114" s="149"/>
      <c r="J114" s="119"/>
      <c r="K114" s="51"/>
      <c r="L114" s="51"/>
      <c r="M114" s="51"/>
      <c r="N114" s="51"/>
      <c r="O114" s="51"/>
      <c r="P114" s="51"/>
      <c r="Q114" s="51"/>
      <c r="R114" s="51"/>
      <c r="S114" s="51"/>
      <c r="T114" s="51"/>
      <c r="U114" s="51"/>
      <c r="V114" s="51"/>
      <c r="W114" s="52" t="str">
        <f t="array" ref="W114">IFERROR(INDEX(Pendencias!$A$2:$O$209,SMALL(IF(Pendencias!$B$2:$B$209=$F$1,ROW(Pendencias!$B$2:$B$209)-1),ROW(A118)),1),"")</f>
        <v/>
      </c>
      <c r="X114" s="52" t="str">
        <f t="array" ref="X114">IFERROR(INDEX(Pendencias!$A$2:$O$209,SMALL(IF(Pendencias!$B$2:$B$209=$F$1,ROW(Pendencias!$B$2:$B$209)-1),ROW(A118)),3),"")</f>
        <v/>
      </c>
      <c r="Y114" s="53" t="str">
        <f t="array" ref="Y114">IFERROR(INDEX(Pendencias!$A$2:$O$209,SMALL(IF(Pendencias!$B$2:$B$209=$F$1,ROW(Pendencias!$B$2:$B$209)-1),ROW(A118)),4),"")</f>
        <v/>
      </c>
      <c r="Z114" s="54" t="str">
        <f t="array" ref="Z114">IFERROR(INDEX(Pendencias!$A$2:$O$209,SMALL(IF(Pendencias!$B$2:$B$209=$F$1,ROW(Pendencias!$B$2:$B$209)-1),ROW(A118)),7),"")</f>
        <v/>
      </c>
      <c r="AA114" s="51" t="str">
        <f t="array" ref="AA114">IF(IFERROR(INDEX(Pendencias!$A$2:$O$209,SMALL(IF(Pendencias!$B$2:$B$209=$F$1,ROW(Pendencias!$B$2:$B$209)-1),ROW(A118)),9),"")=0,"",IFERROR(INDEX(Pendencias!$A$2:$O$209,SMALL(IF(Pendencias!$B$2:$B$209=$F$1,ROW(Pendencias!$B$2:$B$209)-1),ROW(A118)),9),""))</f>
        <v/>
      </c>
    </row>
    <row r="115" ht="19.5" customHeight="1">
      <c r="A115" s="149"/>
      <c r="J115" s="119"/>
      <c r="K115" s="51"/>
      <c r="L115" s="51"/>
      <c r="M115" s="51"/>
      <c r="N115" s="51"/>
      <c r="O115" s="51"/>
      <c r="P115" s="51"/>
      <c r="Q115" s="51"/>
      <c r="R115" s="51"/>
      <c r="S115" s="51"/>
      <c r="T115" s="51"/>
      <c r="U115" s="51"/>
      <c r="V115" s="51"/>
      <c r="W115" s="52" t="str">
        <f t="array" ref="W115">IFERROR(INDEX(Pendencias!$A$2:$O$209,SMALL(IF(Pendencias!$B$2:$B$209=$F$1,ROW(Pendencias!$B$2:$B$209)-1),ROW(A119)),1),"")</f>
        <v/>
      </c>
      <c r="X115" s="52" t="str">
        <f t="array" ref="X115">IFERROR(INDEX(Pendencias!$A$2:$O$209,SMALL(IF(Pendencias!$B$2:$B$209=$F$1,ROW(Pendencias!$B$2:$B$209)-1),ROW(A119)),3),"")</f>
        <v/>
      </c>
      <c r="Y115" s="53" t="str">
        <f t="array" ref="Y115">IFERROR(INDEX(Pendencias!$A$2:$O$209,SMALL(IF(Pendencias!$B$2:$B$209=$F$1,ROW(Pendencias!$B$2:$B$209)-1),ROW(A119)),4),"")</f>
        <v/>
      </c>
      <c r="Z115" s="54" t="str">
        <f t="array" ref="Z115">IFERROR(INDEX(Pendencias!$A$2:$O$209,SMALL(IF(Pendencias!$B$2:$B$209=$F$1,ROW(Pendencias!$B$2:$B$209)-1),ROW(A119)),7),"")</f>
        <v/>
      </c>
      <c r="AA115" s="51" t="str">
        <f t="array" ref="AA115">IF(IFERROR(INDEX(Pendencias!$A$2:$O$209,SMALL(IF(Pendencias!$B$2:$B$209=$F$1,ROW(Pendencias!$B$2:$B$209)-1),ROW(A119)),9),"")=0,"",IFERROR(INDEX(Pendencias!$A$2:$O$209,SMALL(IF(Pendencias!$B$2:$B$209=$F$1,ROW(Pendencias!$B$2:$B$209)-1),ROW(A119)),9),""))</f>
        <v/>
      </c>
    </row>
    <row r="116" ht="19.5" customHeight="1">
      <c r="A116" s="132"/>
      <c r="B116" s="133"/>
      <c r="C116" s="133"/>
      <c r="D116" s="133"/>
      <c r="E116" s="133"/>
      <c r="F116" s="133"/>
      <c r="G116" s="133"/>
      <c r="H116" s="133"/>
      <c r="I116" s="133"/>
      <c r="J116" s="57"/>
      <c r="K116" s="51"/>
      <c r="L116" s="51"/>
      <c r="M116" s="51"/>
      <c r="N116" s="51"/>
      <c r="O116" s="51"/>
      <c r="P116" s="51"/>
      <c r="Q116" s="51"/>
      <c r="R116" s="51"/>
      <c r="S116" s="51"/>
      <c r="T116" s="51"/>
      <c r="U116" s="51"/>
      <c r="V116" s="51"/>
      <c r="W116" s="52" t="str">
        <f t="array" ref="W116">IFERROR(INDEX(Pendencias!$A$2:$O$209,SMALL(IF(Pendencias!$B$2:$B$209=$F$1,ROW(Pendencias!$B$2:$B$209)-1),ROW(A120)),1),"")</f>
        <v/>
      </c>
      <c r="X116" s="52" t="str">
        <f t="array" ref="X116">IFERROR(INDEX(Pendencias!$A$2:$O$209,SMALL(IF(Pendencias!$B$2:$B$209=$F$1,ROW(Pendencias!$B$2:$B$209)-1),ROW(A120)),3),"")</f>
        <v/>
      </c>
      <c r="Y116" s="53" t="str">
        <f t="array" ref="Y116">IFERROR(INDEX(Pendencias!$A$2:$O$209,SMALL(IF(Pendencias!$B$2:$B$209=$F$1,ROW(Pendencias!$B$2:$B$209)-1),ROW(A120)),4),"")</f>
        <v/>
      </c>
      <c r="Z116" s="54" t="str">
        <f t="array" ref="Z116">IFERROR(INDEX(Pendencias!$A$2:$O$209,SMALL(IF(Pendencias!$B$2:$B$209=$F$1,ROW(Pendencias!$B$2:$B$209)-1),ROW(A120)),7),"")</f>
        <v/>
      </c>
      <c r="AA116" s="51" t="str">
        <f t="array" ref="AA116">IF(IFERROR(INDEX(Pendencias!$A$2:$O$209,SMALL(IF(Pendencias!$B$2:$B$209=$F$1,ROW(Pendencias!$B$2:$B$209)-1),ROW(A120)),9),"")=0,"",IFERROR(INDEX(Pendencias!$A$2:$O$209,SMALL(IF(Pendencias!$B$2:$B$209=$F$1,ROW(Pendencias!$B$2:$B$209)-1),ROW(A120)),9),""))</f>
        <v/>
      </c>
    </row>
    <row r="117" ht="19.5" customHeight="1">
      <c r="A117" s="275" t="s">
        <v>3402</v>
      </c>
      <c r="B117" s="273"/>
      <c r="C117" s="273"/>
      <c r="D117" s="273"/>
      <c r="E117" s="273"/>
      <c r="F117" s="273"/>
      <c r="G117" s="273"/>
      <c r="H117" s="273"/>
      <c r="I117" s="273"/>
      <c r="J117" s="274"/>
      <c r="K117" s="51"/>
      <c r="L117" s="51"/>
      <c r="M117" s="51"/>
      <c r="N117" s="51"/>
      <c r="O117" s="51"/>
      <c r="P117" s="51"/>
      <c r="Q117" s="51"/>
      <c r="R117" s="51"/>
      <c r="S117" s="51"/>
      <c r="T117" s="51"/>
      <c r="U117" s="51"/>
      <c r="V117" s="51"/>
      <c r="W117" s="52" t="str">
        <f t="array" ref="W117">IFERROR(INDEX(Pendencias!$A$2:$O$209,SMALL(IF(Pendencias!$B$2:$B$209=$F$1,ROW(Pendencias!$B$2:$B$209)-1),ROW(A121)),1),"")</f>
        <v/>
      </c>
      <c r="X117" s="52" t="str">
        <f t="array" ref="X117">IFERROR(INDEX(Pendencias!$A$2:$O$209,SMALL(IF(Pendencias!$B$2:$B$209=$F$1,ROW(Pendencias!$B$2:$B$209)-1),ROW(A121)),3),"")</f>
        <v/>
      </c>
      <c r="Y117" s="53" t="str">
        <f t="array" ref="Y117">IFERROR(INDEX(Pendencias!$A$2:$O$209,SMALL(IF(Pendencias!$B$2:$B$209=$F$1,ROW(Pendencias!$B$2:$B$209)-1),ROW(A121)),4),"")</f>
        <v/>
      </c>
      <c r="Z117" s="54" t="str">
        <f t="array" ref="Z117">IFERROR(INDEX(Pendencias!$A$2:$O$209,SMALL(IF(Pendencias!$B$2:$B$209=$F$1,ROW(Pendencias!$B$2:$B$209)-1),ROW(A121)),7),"")</f>
        <v/>
      </c>
      <c r="AA117" s="51" t="str">
        <f t="array" ref="AA117">IF(IFERROR(INDEX(Pendencias!$A$2:$O$209,SMALL(IF(Pendencias!$B$2:$B$209=$F$1,ROW(Pendencias!$B$2:$B$209)-1),ROW(A121)),9),"")=0,"",IFERROR(INDEX(Pendencias!$A$2:$O$209,SMALL(IF(Pendencias!$B$2:$B$209=$F$1,ROW(Pendencias!$B$2:$B$209)-1),ROW(A121)),9),""))</f>
        <v/>
      </c>
    </row>
    <row r="118" ht="19.5" customHeight="1">
      <c r="A118" s="276"/>
      <c r="B118" s="277"/>
      <c r="C118" s="277"/>
      <c r="D118" s="277"/>
      <c r="E118" s="277"/>
      <c r="F118" s="277"/>
      <c r="G118" s="277"/>
      <c r="H118" s="277"/>
      <c r="I118" s="277"/>
      <c r="J118" s="278"/>
      <c r="K118" s="51"/>
      <c r="L118" s="51"/>
      <c r="M118" s="51"/>
      <c r="N118" s="51"/>
      <c r="O118" s="51"/>
      <c r="P118" s="51"/>
      <c r="Q118" s="51"/>
      <c r="R118" s="51"/>
      <c r="S118" s="51"/>
      <c r="T118" s="51"/>
      <c r="U118" s="51"/>
      <c r="V118" s="51"/>
      <c r="W118" s="52" t="str">
        <f t="array" ref="W118">IFERROR(INDEX(Pendencias!$A$2:$O$209,SMALL(IF(Pendencias!$B$2:$B$209=$F$1,ROW(Pendencias!$B$2:$B$209)-1),ROW(A122)),1),"")</f>
        <v/>
      </c>
      <c r="X118" s="52" t="str">
        <f t="array" ref="X118">IFERROR(INDEX(Pendencias!$A$2:$O$209,SMALL(IF(Pendencias!$B$2:$B$209=$F$1,ROW(Pendencias!$B$2:$B$209)-1),ROW(A122)),3),"")</f>
        <v/>
      </c>
      <c r="Y118" s="53" t="str">
        <f t="array" ref="Y118">IFERROR(INDEX(Pendencias!$A$2:$O$209,SMALL(IF(Pendencias!$B$2:$B$209=$F$1,ROW(Pendencias!$B$2:$B$209)-1),ROW(A122)),4),"")</f>
        <v/>
      </c>
      <c r="Z118" s="54" t="str">
        <f t="array" ref="Z118">IFERROR(INDEX(Pendencias!$A$2:$O$209,SMALL(IF(Pendencias!$B$2:$B$209=$F$1,ROW(Pendencias!$B$2:$B$209)-1),ROW(A122)),7),"")</f>
        <v/>
      </c>
      <c r="AA118" s="51" t="str">
        <f t="array" ref="AA118">IF(IFERROR(INDEX(Pendencias!$A$2:$O$209,SMALL(IF(Pendencias!$B$2:$B$209=$F$1,ROW(Pendencias!$B$2:$B$209)-1),ROW(A122)),9),"")=0,"",IFERROR(INDEX(Pendencias!$A$2:$O$209,SMALL(IF(Pendencias!$B$2:$B$209=$F$1,ROW(Pendencias!$B$2:$B$209)-1),ROW(A122)),9),""))</f>
        <v/>
      </c>
    </row>
    <row r="119" ht="19.5" customHeight="1">
      <c r="A119" s="279" t="s">
        <v>3403</v>
      </c>
      <c r="B119" s="71"/>
      <c r="C119" s="71"/>
      <c r="D119" s="71"/>
      <c r="E119" s="280"/>
      <c r="F119" s="281" t="s">
        <v>3404</v>
      </c>
      <c r="G119" s="281" t="s">
        <v>3405</v>
      </c>
      <c r="H119" s="282" t="s">
        <v>3406</v>
      </c>
      <c r="I119" s="71"/>
      <c r="J119" s="96"/>
      <c r="K119" s="51"/>
      <c r="L119" s="51"/>
      <c r="M119" s="51"/>
      <c r="N119" s="51"/>
      <c r="O119" s="51"/>
      <c r="P119" s="51"/>
      <c r="Q119" s="51"/>
      <c r="R119" s="51"/>
      <c r="S119" s="51"/>
      <c r="T119" s="51"/>
      <c r="U119" s="51"/>
      <c r="V119" s="51"/>
      <c r="W119" s="52" t="str">
        <f t="array" ref="W119">IFERROR(INDEX(Pendencias!$A$2:$O$209,SMALL(IF(Pendencias!$B$2:$B$209=$F$1,ROW(Pendencias!$B$2:$B$209)-1),ROW(A123)),1),"")</f>
        <v/>
      </c>
      <c r="X119" s="52" t="str">
        <f t="array" ref="X119">IFERROR(INDEX(Pendencias!$A$2:$O$209,SMALL(IF(Pendencias!$B$2:$B$209=$F$1,ROW(Pendencias!$B$2:$B$209)-1),ROW(A123)),3),"")</f>
        <v/>
      </c>
      <c r="Y119" s="53" t="str">
        <f t="array" ref="Y119">IFERROR(INDEX(Pendencias!$A$2:$O$209,SMALL(IF(Pendencias!$B$2:$B$209=$F$1,ROW(Pendencias!$B$2:$B$209)-1),ROW(A123)),4),"")</f>
        <v/>
      </c>
      <c r="Z119" s="54" t="str">
        <f t="array" ref="Z119">IFERROR(INDEX(Pendencias!$A$2:$O$209,SMALL(IF(Pendencias!$B$2:$B$209=$F$1,ROW(Pendencias!$B$2:$B$209)-1),ROW(A123)),7),"")</f>
        <v/>
      </c>
      <c r="AA119" s="51" t="str">
        <f t="array" ref="AA119">IF(IFERROR(INDEX(Pendencias!$A$2:$O$209,SMALL(IF(Pendencias!$B$2:$B$209=$F$1,ROW(Pendencias!$B$2:$B$209)-1),ROW(A123)),9),"")=0,"",IFERROR(INDEX(Pendencias!$A$2:$O$209,SMALL(IF(Pendencias!$B$2:$B$209=$F$1,ROW(Pendencias!$B$2:$B$209)-1),ROW(A123)),9),""))</f>
        <v/>
      </c>
    </row>
    <row r="120" ht="19.5" customHeight="1">
      <c r="A120" s="283"/>
      <c r="B120" s="152"/>
      <c r="C120" s="152"/>
      <c r="D120" s="152"/>
      <c r="E120" s="153"/>
      <c r="F120" s="284"/>
      <c r="G120" s="284"/>
      <c r="H120" s="285"/>
      <c r="I120" s="152"/>
      <c r="J120" s="154"/>
      <c r="K120" s="51"/>
      <c r="L120" s="51"/>
      <c r="M120" s="51"/>
      <c r="N120" s="51"/>
      <c r="O120" s="51"/>
      <c r="P120" s="51"/>
      <c r="Q120" s="51"/>
      <c r="R120" s="51"/>
      <c r="S120" s="51"/>
      <c r="T120" s="51"/>
      <c r="U120" s="51"/>
      <c r="V120" s="51"/>
      <c r="W120" s="52" t="str">
        <f t="array" ref="W120">IFERROR(INDEX(Pendencias!$A$2:$O$209,SMALL(IF(Pendencias!$B$2:$B$209=$F$1,ROW(Pendencias!$B$2:$B$209)-1),ROW(A124)),1),"")</f>
        <v/>
      </c>
      <c r="X120" s="52" t="str">
        <f t="array" ref="X120">IFERROR(INDEX(Pendencias!$A$2:$O$209,SMALL(IF(Pendencias!$B$2:$B$209=$F$1,ROW(Pendencias!$B$2:$B$209)-1),ROW(A124)),3),"")</f>
        <v/>
      </c>
      <c r="Y120" s="53" t="str">
        <f t="array" ref="Y120">IFERROR(INDEX(Pendencias!$A$2:$O$209,SMALL(IF(Pendencias!$B$2:$B$209=$F$1,ROW(Pendencias!$B$2:$B$209)-1),ROW(A124)),4),"")</f>
        <v/>
      </c>
      <c r="Z120" s="54" t="str">
        <f t="array" ref="Z120">IFERROR(INDEX(Pendencias!$A$2:$O$209,SMALL(IF(Pendencias!$B$2:$B$209=$F$1,ROW(Pendencias!$B$2:$B$209)-1),ROW(A124)),7),"")</f>
        <v/>
      </c>
      <c r="AA120" s="51" t="str">
        <f t="array" ref="AA120">IF(IFERROR(INDEX(Pendencias!$A$2:$O$209,SMALL(IF(Pendencias!$B$2:$B$209=$F$1,ROW(Pendencias!$B$2:$B$209)-1),ROW(A124)),9),"")=0,"",IFERROR(INDEX(Pendencias!$A$2:$O$209,SMALL(IF(Pendencias!$B$2:$B$209=$F$1,ROW(Pendencias!$B$2:$B$209)-1),ROW(A124)),9),""))</f>
        <v/>
      </c>
    </row>
    <row r="121" ht="19.5" customHeight="1">
      <c r="A121" s="283"/>
      <c r="B121" s="152"/>
      <c r="C121" s="152"/>
      <c r="D121" s="152"/>
      <c r="E121" s="153"/>
      <c r="F121" s="284"/>
      <c r="G121" s="284"/>
      <c r="H121" s="285"/>
      <c r="I121" s="152"/>
      <c r="J121" s="154"/>
      <c r="K121" s="51"/>
      <c r="L121" s="51"/>
      <c r="M121" s="51"/>
      <c r="N121" s="51"/>
      <c r="O121" s="51"/>
      <c r="P121" s="51"/>
      <c r="Q121" s="51"/>
      <c r="R121" s="51"/>
      <c r="S121" s="51"/>
      <c r="T121" s="51"/>
      <c r="U121" s="51"/>
      <c r="V121" s="51"/>
      <c r="W121" s="52" t="str">
        <f t="array" ref="W121">IFERROR(INDEX(Pendencias!$A$2:$O$209,SMALL(IF(Pendencias!$B$2:$B$209=$F$1,ROW(Pendencias!$B$2:$B$209)-1),ROW(A125)),1),"")</f>
        <v/>
      </c>
      <c r="X121" s="52" t="str">
        <f t="array" ref="X121">IFERROR(INDEX(Pendencias!$A$2:$O$209,SMALL(IF(Pendencias!$B$2:$B$209=$F$1,ROW(Pendencias!$B$2:$B$209)-1),ROW(A125)),3),"")</f>
        <v/>
      </c>
      <c r="Y121" s="53" t="str">
        <f t="array" ref="Y121">IFERROR(INDEX(Pendencias!$A$2:$O$209,SMALL(IF(Pendencias!$B$2:$B$209=$F$1,ROW(Pendencias!$B$2:$B$209)-1),ROW(A125)),4),"")</f>
        <v/>
      </c>
      <c r="Z121" s="54" t="str">
        <f t="array" ref="Z121">IFERROR(INDEX(Pendencias!$A$2:$O$209,SMALL(IF(Pendencias!$B$2:$B$209=$F$1,ROW(Pendencias!$B$2:$B$209)-1),ROW(A125)),7),"")</f>
        <v/>
      </c>
      <c r="AA121" s="51" t="str">
        <f t="array" ref="AA121">IF(IFERROR(INDEX(Pendencias!$A$2:$O$209,SMALL(IF(Pendencias!$B$2:$B$209=$F$1,ROW(Pendencias!$B$2:$B$209)-1),ROW(A125)),9),"")=0,"",IFERROR(INDEX(Pendencias!$A$2:$O$209,SMALL(IF(Pendencias!$B$2:$B$209=$F$1,ROW(Pendencias!$B$2:$B$209)-1),ROW(A125)),9),""))</f>
        <v/>
      </c>
    </row>
    <row r="122" ht="19.5" customHeight="1">
      <c r="A122" s="283"/>
      <c r="B122" s="152"/>
      <c r="C122" s="152"/>
      <c r="D122" s="152"/>
      <c r="E122" s="153"/>
      <c r="F122" s="284"/>
      <c r="G122" s="284"/>
      <c r="H122" s="285"/>
      <c r="I122" s="152"/>
      <c r="J122" s="154"/>
      <c r="K122" s="51"/>
      <c r="L122" s="51"/>
      <c r="M122" s="51"/>
      <c r="N122" s="51"/>
      <c r="O122" s="51"/>
      <c r="P122" s="51"/>
      <c r="Q122" s="51"/>
      <c r="R122" s="51"/>
      <c r="S122" s="51"/>
      <c r="T122" s="51"/>
      <c r="U122" s="51"/>
      <c r="V122" s="51"/>
      <c r="W122" s="52" t="str">
        <f t="array" ref="W122">IFERROR(INDEX(Pendencias!$A$2:$O$209,SMALL(IF(Pendencias!$B$2:$B$209=$F$1,ROW(Pendencias!$B$2:$B$209)-1),ROW(A126)),1),"")</f>
        <v/>
      </c>
      <c r="X122" s="52" t="str">
        <f t="array" ref="X122">IFERROR(INDEX(Pendencias!$A$2:$O$209,SMALL(IF(Pendencias!$B$2:$B$209=$F$1,ROW(Pendencias!$B$2:$B$209)-1),ROW(A126)),3),"")</f>
        <v/>
      </c>
      <c r="Y122" s="53" t="str">
        <f t="array" ref="Y122">IFERROR(INDEX(Pendencias!$A$2:$O$209,SMALL(IF(Pendencias!$B$2:$B$209=$F$1,ROW(Pendencias!$B$2:$B$209)-1),ROW(A126)),4),"")</f>
        <v/>
      </c>
      <c r="Z122" s="54" t="str">
        <f t="array" ref="Z122">IFERROR(INDEX(Pendencias!$A$2:$O$209,SMALL(IF(Pendencias!$B$2:$B$209=$F$1,ROW(Pendencias!$B$2:$B$209)-1),ROW(A126)),7),"")</f>
        <v/>
      </c>
      <c r="AA122" s="51" t="str">
        <f t="array" ref="AA122">IF(IFERROR(INDEX(Pendencias!$A$2:$O$209,SMALL(IF(Pendencias!$B$2:$B$209=$F$1,ROW(Pendencias!$B$2:$B$209)-1),ROW(A126)),9),"")=0,"",IFERROR(INDEX(Pendencias!$A$2:$O$209,SMALL(IF(Pendencias!$B$2:$B$209=$F$1,ROW(Pendencias!$B$2:$B$209)-1),ROW(A126)),9),""))</f>
        <v/>
      </c>
    </row>
    <row r="123" ht="19.5" customHeight="1">
      <c r="A123" s="283"/>
      <c r="B123" s="152"/>
      <c r="C123" s="152"/>
      <c r="D123" s="152"/>
      <c r="E123" s="153"/>
      <c r="F123" s="284"/>
      <c r="G123" s="284"/>
      <c r="H123" s="285"/>
      <c r="I123" s="152"/>
      <c r="J123" s="154"/>
      <c r="K123" s="51"/>
      <c r="L123" s="51"/>
      <c r="M123" s="51"/>
      <c r="N123" s="51"/>
      <c r="O123" s="51"/>
      <c r="P123" s="51"/>
      <c r="Q123" s="51"/>
      <c r="R123" s="51"/>
      <c r="S123" s="51"/>
      <c r="T123" s="51"/>
      <c r="U123" s="51"/>
      <c r="V123" s="51"/>
      <c r="W123" s="52" t="str">
        <f t="array" ref="W123">IFERROR(INDEX(Pendencias!$A$2:$O$209,SMALL(IF(Pendencias!$B$2:$B$209=$F$1,ROW(Pendencias!$B$2:$B$209)-1),ROW(A154)),1),"")</f>
        <v/>
      </c>
      <c r="X123" s="52" t="str">
        <f t="array" ref="X123">IFERROR(INDEX(Pendencias!$A$2:$O$209,SMALL(IF(Pendencias!$B$2:$B$209=$F$1,ROW(Pendencias!$B$2:$B$209)-1),ROW(A154)),3),"")</f>
        <v/>
      </c>
      <c r="Y123" s="53" t="str">
        <f t="array" ref="Y123">IFERROR(INDEX(Pendencias!$A$2:$O$209,SMALL(IF(Pendencias!$B$2:$B$209=$F$1,ROW(Pendencias!$B$2:$B$209)-1),ROW(A154)),4),"")</f>
        <v/>
      </c>
      <c r="Z123" s="54" t="str">
        <f t="array" ref="Z123">IFERROR(INDEX(Pendencias!$A$2:$O$209,SMALL(IF(Pendencias!$B$2:$B$209=$F$1,ROW(Pendencias!$B$2:$B$209)-1),ROW(A154)),7),"")</f>
        <v/>
      </c>
      <c r="AA123" s="51" t="str">
        <f t="array" ref="AA123">IF(IFERROR(INDEX(Pendencias!$A$2:$O$209,SMALL(IF(Pendencias!$B$2:$B$209=$F$1,ROW(Pendencias!$B$2:$B$209)-1),ROW(A154)),9),"")=0,"",IFERROR(INDEX(Pendencias!$A$2:$O$209,SMALL(IF(Pendencias!$B$2:$B$209=$F$1,ROW(Pendencias!$B$2:$B$209)-1),ROW(A154)),9),""))</f>
        <v/>
      </c>
    </row>
    <row r="124" ht="15.0" customHeight="1">
      <c r="A124" s="283"/>
      <c r="B124" s="152"/>
      <c r="C124" s="152"/>
      <c r="D124" s="152"/>
      <c r="E124" s="153"/>
      <c r="F124" s="284"/>
      <c r="G124" s="284"/>
      <c r="H124" s="285"/>
      <c r="I124" s="152"/>
      <c r="J124" s="154"/>
      <c r="K124" s="51"/>
      <c r="L124" s="51"/>
      <c r="M124" s="51"/>
      <c r="N124" s="51"/>
      <c r="O124" s="51"/>
      <c r="P124" s="51"/>
      <c r="Q124" s="51"/>
      <c r="R124" s="51"/>
      <c r="S124" s="51"/>
      <c r="T124" s="51"/>
      <c r="U124" s="51"/>
      <c r="V124" s="51"/>
      <c r="W124" s="52" t="str">
        <f t="array" ref="W124">IFERROR(INDEX(Pendencias!$A$2:$O$209,SMALL(IF(Pendencias!$B$2:$B$209=$F$1,ROW(Pendencias!$B$2:$B$209)-1),ROW(A155)),1),"")</f>
        <v/>
      </c>
      <c r="X124" s="52" t="str">
        <f t="array" ref="X124">IFERROR(INDEX(Pendencias!$A$2:$O$209,SMALL(IF(Pendencias!$B$2:$B$209=$F$1,ROW(Pendencias!$B$2:$B$209)-1),ROW(A155)),3),"")</f>
        <v/>
      </c>
      <c r="Y124" s="53" t="str">
        <f t="array" ref="Y124">IFERROR(INDEX(Pendencias!$A$2:$O$209,SMALL(IF(Pendencias!$B$2:$B$209=$F$1,ROW(Pendencias!$B$2:$B$209)-1),ROW(A155)),4),"")</f>
        <v/>
      </c>
      <c r="Z124" s="54" t="str">
        <f t="array" ref="Z124">IFERROR(INDEX(Pendencias!$A$2:$O$209,SMALL(IF(Pendencias!$B$2:$B$209=$F$1,ROW(Pendencias!$B$2:$B$209)-1),ROW(A155)),7),"")</f>
        <v/>
      </c>
      <c r="AA124" s="51" t="str">
        <f t="array" ref="AA124">IF(IFERROR(INDEX(Pendencias!$A$2:$O$209,SMALL(IF(Pendencias!$B$2:$B$209=$F$1,ROW(Pendencias!$B$2:$B$209)-1),ROW(A155)),9),"")=0,"",IFERROR(INDEX(Pendencias!$A$2:$O$209,SMALL(IF(Pendencias!$B$2:$B$209=$F$1,ROW(Pendencias!$B$2:$B$209)-1),ROW(A155)),9),""))</f>
        <v/>
      </c>
    </row>
    <row r="125" ht="15.0" customHeight="1">
      <c r="A125" s="283"/>
      <c r="B125" s="152"/>
      <c r="C125" s="152"/>
      <c r="D125" s="152"/>
      <c r="E125" s="153"/>
      <c r="F125" s="284"/>
      <c r="G125" s="284"/>
      <c r="H125" s="285"/>
      <c r="I125" s="152"/>
      <c r="J125" s="154"/>
      <c r="K125" s="51"/>
      <c r="L125" s="51"/>
      <c r="M125" s="51"/>
      <c r="N125" s="51"/>
      <c r="O125" s="51"/>
      <c r="P125" s="51"/>
      <c r="Q125" s="51"/>
      <c r="R125" s="51"/>
      <c r="S125" s="51"/>
      <c r="T125" s="51"/>
      <c r="U125" s="51"/>
      <c r="V125" s="51"/>
      <c r="W125" s="52" t="str">
        <f t="array" ref="W125">IFERROR(INDEX(Pendencias!$A$2:$O$209,SMALL(IF(Pendencias!$B$2:$B$209=$F$1,ROW(Pendencias!$B$2:$B$209)-1),ROW(A156)),1),"")</f>
        <v/>
      </c>
      <c r="X125" s="52" t="str">
        <f t="array" ref="X125">IFERROR(INDEX(Pendencias!$A$2:$O$209,SMALL(IF(Pendencias!$B$2:$B$209=$F$1,ROW(Pendencias!$B$2:$B$209)-1),ROW(A156)),3),"")</f>
        <v/>
      </c>
      <c r="Y125" s="53" t="str">
        <f t="array" ref="Y125">IFERROR(INDEX(Pendencias!$A$2:$O$209,SMALL(IF(Pendencias!$B$2:$B$209=$F$1,ROW(Pendencias!$B$2:$B$209)-1),ROW(A156)),4),"")</f>
        <v/>
      </c>
      <c r="Z125" s="54" t="str">
        <f t="array" ref="Z125">IFERROR(INDEX(Pendencias!$A$2:$O$209,SMALL(IF(Pendencias!$B$2:$B$209=$F$1,ROW(Pendencias!$B$2:$B$209)-1),ROW(A156)),7),"")</f>
        <v/>
      </c>
      <c r="AA125" s="51" t="str">
        <f t="array" ref="AA125">IF(IFERROR(INDEX(Pendencias!$A$2:$O$209,SMALL(IF(Pendencias!$B$2:$B$209=$F$1,ROW(Pendencias!$B$2:$B$209)-1),ROW(A156)),9),"")=0,"",IFERROR(INDEX(Pendencias!$A$2:$O$209,SMALL(IF(Pendencias!$B$2:$B$209=$F$1,ROW(Pendencias!$B$2:$B$209)-1),ROW(A156)),9),""))</f>
        <v/>
      </c>
    </row>
    <row r="126" ht="15.0" customHeight="1">
      <c r="A126" s="283"/>
      <c r="B126" s="152"/>
      <c r="C126" s="152"/>
      <c r="D126" s="152"/>
      <c r="E126" s="153"/>
      <c r="F126" s="284"/>
      <c r="G126" s="284"/>
      <c r="H126" s="285"/>
      <c r="I126" s="152"/>
      <c r="J126" s="154"/>
      <c r="K126" s="51"/>
      <c r="L126" s="51"/>
      <c r="M126" s="51"/>
      <c r="N126" s="51"/>
      <c r="O126" s="51"/>
      <c r="P126" s="51"/>
      <c r="Q126" s="51"/>
      <c r="R126" s="51"/>
      <c r="S126" s="51"/>
      <c r="T126" s="51"/>
      <c r="U126" s="51"/>
      <c r="V126" s="51"/>
      <c r="W126" s="52" t="str">
        <f t="array" ref="W126">IFERROR(INDEX(Pendencias!$A$2:$O$209,SMALL(IF(Pendencias!$B$2:$B$209=$F$1,ROW(Pendencias!$B$2:$B$209)-1),ROW(A157)),1),"")</f>
        <v/>
      </c>
      <c r="X126" s="52" t="str">
        <f t="array" ref="X126">IFERROR(INDEX(Pendencias!$A$2:$O$209,SMALL(IF(Pendencias!$B$2:$B$209=$F$1,ROW(Pendencias!$B$2:$B$209)-1),ROW(A157)),3),"")</f>
        <v/>
      </c>
      <c r="Y126" s="53" t="str">
        <f t="array" ref="Y126">IFERROR(INDEX(Pendencias!$A$2:$O$209,SMALL(IF(Pendencias!$B$2:$B$209=$F$1,ROW(Pendencias!$B$2:$B$209)-1),ROW(A157)),4),"")</f>
        <v/>
      </c>
      <c r="Z126" s="54" t="str">
        <f t="array" ref="Z126">IFERROR(INDEX(Pendencias!$A$2:$O$209,SMALL(IF(Pendencias!$B$2:$B$209=$F$1,ROW(Pendencias!$B$2:$B$209)-1),ROW(A157)),7),"")</f>
        <v/>
      </c>
      <c r="AA126" s="51" t="str">
        <f t="array" ref="AA126">IF(IFERROR(INDEX(Pendencias!$A$2:$O$209,SMALL(IF(Pendencias!$B$2:$B$209=$F$1,ROW(Pendencias!$B$2:$B$209)-1),ROW(A157)),9),"")=0,"",IFERROR(INDEX(Pendencias!$A$2:$O$209,SMALL(IF(Pendencias!$B$2:$B$209=$F$1,ROW(Pendencias!$B$2:$B$209)-1),ROW(A157)),9),""))</f>
        <v/>
      </c>
    </row>
    <row r="127" ht="15.0" customHeight="1">
      <c r="A127" s="283"/>
      <c r="B127" s="152"/>
      <c r="C127" s="152"/>
      <c r="D127" s="152"/>
      <c r="E127" s="153"/>
      <c r="F127" s="284"/>
      <c r="G127" s="284"/>
      <c r="H127" s="285"/>
      <c r="I127" s="152"/>
      <c r="J127" s="154"/>
      <c r="K127" s="51"/>
      <c r="L127" s="51"/>
      <c r="M127" s="51"/>
      <c r="N127" s="51"/>
      <c r="O127" s="51"/>
      <c r="P127" s="51"/>
      <c r="Q127" s="51"/>
      <c r="R127" s="51"/>
      <c r="S127" s="51"/>
      <c r="T127" s="51"/>
      <c r="U127" s="51"/>
      <c r="V127" s="51"/>
      <c r="W127" s="52"/>
      <c r="X127" s="52"/>
      <c r="Y127" s="53"/>
      <c r="Z127" s="54"/>
      <c r="AA127" s="51"/>
    </row>
    <row r="128" ht="15.0" customHeight="1">
      <c r="A128" s="283"/>
      <c r="B128" s="152"/>
      <c r="C128" s="152"/>
      <c r="D128" s="152"/>
      <c r="E128" s="153"/>
      <c r="F128" s="284"/>
      <c r="G128" s="284"/>
      <c r="H128" s="285"/>
      <c r="I128" s="152"/>
      <c r="J128" s="154"/>
      <c r="K128" s="51"/>
      <c r="L128" s="51"/>
      <c r="M128" s="51"/>
      <c r="N128" s="51"/>
      <c r="O128" s="51"/>
      <c r="P128" s="51"/>
      <c r="Q128" s="51"/>
      <c r="R128" s="51"/>
      <c r="S128" s="51"/>
      <c r="T128" s="51"/>
      <c r="U128" s="51"/>
      <c r="V128" s="51"/>
      <c r="W128" s="52"/>
      <c r="X128" s="52"/>
      <c r="Y128" s="53"/>
      <c r="Z128" s="54"/>
      <c r="AA128" s="51"/>
    </row>
    <row r="129" ht="15.0" customHeight="1">
      <c r="A129" s="283"/>
      <c r="B129" s="152"/>
      <c r="C129" s="152"/>
      <c r="D129" s="152"/>
      <c r="E129" s="153"/>
      <c r="F129" s="284"/>
      <c r="G129" s="284"/>
      <c r="H129" s="285"/>
      <c r="I129" s="152"/>
      <c r="J129" s="154"/>
      <c r="K129" s="51"/>
      <c r="L129" s="51"/>
      <c r="M129" s="51"/>
      <c r="N129" s="51"/>
      <c r="O129" s="51"/>
      <c r="P129" s="51"/>
      <c r="Q129" s="51"/>
      <c r="R129" s="51"/>
      <c r="S129" s="51"/>
      <c r="T129" s="51"/>
      <c r="U129" s="51"/>
      <c r="V129" s="51"/>
      <c r="W129" s="52"/>
      <c r="X129" s="52"/>
      <c r="Y129" s="53"/>
      <c r="Z129" s="54"/>
      <c r="AA129" s="51"/>
    </row>
    <row r="130" ht="15.0" customHeight="1">
      <c r="A130" s="283"/>
      <c r="B130" s="152"/>
      <c r="C130" s="152"/>
      <c r="D130" s="152"/>
      <c r="E130" s="153"/>
      <c r="F130" s="284"/>
      <c r="G130" s="284"/>
      <c r="H130" s="285"/>
      <c r="I130" s="152"/>
      <c r="J130" s="154"/>
      <c r="K130" s="51"/>
      <c r="L130" s="51"/>
      <c r="M130" s="51"/>
      <c r="N130" s="51"/>
      <c r="O130" s="51"/>
      <c r="P130" s="51"/>
      <c r="Q130" s="51"/>
      <c r="R130" s="51"/>
      <c r="S130" s="51"/>
      <c r="T130" s="51"/>
      <c r="U130" s="51"/>
      <c r="V130" s="51"/>
      <c r="W130" s="52"/>
      <c r="X130" s="52"/>
      <c r="Y130" s="53"/>
      <c r="Z130" s="54"/>
      <c r="AA130" s="51"/>
    </row>
    <row r="131" ht="15.0" customHeight="1">
      <c r="A131" s="283"/>
      <c r="B131" s="152"/>
      <c r="C131" s="152"/>
      <c r="D131" s="152"/>
      <c r="E131" s="153"/>
      <c r="F131" s="284"/>
      <c r="G131" s="284"/>
      <c r="H131" s="285"/>
      <c r="I131" s="152"/>
      <c r="J131" s="154"/>
      <c r="K131" s="51"/>
      <c r="L131" s="51"/>
      <c r="M131" s="51"/>
      <c r="N131" s="51"/>
      <c r="O131" s="51"/>
      <c r="P131" s="51"/>
      <c r="Q131" s="51"/>
      <c r="R131" s="51"/>
      <c r="S131" s="51"/>
      <c r="T131" s="51"/>
      <c r="U131" s="51"/>
      <c r="V131" s="51"/>
      <c r="W131" s="52"/>
      <c r="X131" s="52"/>
      <c r="Y131" s="53"/>
      <c r="Z131" s="54"/>
      <c r="AA131" s="51"/>
    </row>
    <row r="132" ht="15.0" customHeight="1">
      <c r="A132" s="283"/>
      <c r="B132" s="152"/>
      <c r="C132" s="152"/>
      <c r="D132" s="152"/>
      <c r="E132" s="153"/>
      <c r="F132" s="284"/>
      <c r="G132" s="284"/>
      <c r="H132" s="285"/>
      <c r="I132" s="152"/>
      <c r="J132" s="154"/>
      <c r="K132" s="51"/>
      <c r="L132" s="51"/>
      <c r="M132" s="51"/>
      <c r="N132" s="51"/>
      <c r="O132" s="51"/>
      <c r="P132" s="51"/>
      <c r="Q132" s="51"/>
      <c r="R132" s="51"/>
      <c r="S132" s="51"/>
      <c r="T132" s="51"/>
      <c r="U132" s="51"/>
      <c r="V132" s="51"/>
      <c r="W132" s="52"/>
      <c r="X132" s="52"/>
      <c r="Y132" s="53"/>
      <c r="Z132" s="54"/>
      <c r="AA132" s="51"/>
    </row>
    <row r="133" ht="15.0" customHeight="1">
      <c r="A133" s="283"/>
      <c r="B133" s="152"/>
      <c r="C133" s="152"/>
      <c r="D133" s="152"/>
      <c r="E133" s="153"/>
      <c r="F133" s="284"/>
      <c r="G133" s="284"/>
      <c r="H133" s="285"/>
      <c r="I133" s="152"/>
      <c r="J133" s="154"/>
      <c r="K133" s="51"/>
      <c r="L133" s="51"/>
      <c r="M133" s="51"/>
      <c r="N133" s="51"/>
      <c r="O133" s="51"/>
      <c r="P133" s="51"/>
      <c r="Q133" s="51"/>
      <c r="R133" s="51"/>
      <c r="S133" s="51"/>
      <c r="T133" s="51"/>
      <c r="U133" s="51"/>
      <c r="V133" s="51"/>
      <c r="W133" s="52"/>
      <c r="X133" s="52"/>
      <c r="Y133" s="53"/>
      <c r="Z133" s="54"/>
      <c r="AA133" s="51"/>
    </row>
    <row r="134" ht="15.0" customHeight="1">
      <c r="A134" s="283"/>
      <c r="B134" s="152"/>
      <c r="C134" s="152"/>
      <c r="D134" s="152"/>
      <c r="E134" s="153"/>
      <c r="F134" s="284"/>
      <c r="G134" s="284"/>
      <c r="H134" s="285"/>
      <c r="I134" s="152"/>
      <c r="J134" s="154"/>
      <c r="K134" s="51"/>
      <c r="L134" s="51"/>
      <c r="M134" s="51"/>
      <c r="N134" s="51"/>
      <c r="O134" s="51"/>
      <c r="P134" s="51"/>
      <c r="Q134" s="51"/>
      <c r="R134" s="51"/>
      <c r="S134" s="51"/>
      <c r="T134" s="51"/>
      <c r="U134" s="51"/>
      <c r="V134" s="51"/>
      <c r="W134" s="52"/>
      <c r="X134" s="52"/>
      <c r="Y134" s="53"/>
      <c r="Z134" s="54"/>
      <c r="AA134" s="51"/>
    </row>
    <row r="135" ht="15.0" customHeight="1">
      <c r="A135" s="283"/>
      <c r="B135" s="152"/>
      <c r="C135" s="152"/>
      <c r="D135" s="152"/>
      <c r="E135" s="153"/>
      <c r="F135" s="284"/>
      <c r="G135" s="284"/>
      <c r="H135" s="285"/>
      <c r="I135" s="152"/>
      <c r="J135" s="154"/>
      <c r="K135" s="51"/>
      <c r="L135" s="51"/>
      <c r="M135" s="51"/>
      <c r="N135" s="51"/>
      <c r="O135" s="51"/>
      <c r="P135" s="51"/>
      <c r="Q135" s="51"/>
      <c r="R135" s="51"/>
      <c r="S135" s="51"/>
      <c r="T135" s="51"/>
      <c r="U135" s="51"/>
      <c r="V135" s="51"/>
      <c r="W135" s="52"/>
      <c r="X135" s="52"/>
      <c r="Y135" s="53"/>
      <c r="Z135" s="54"/>
      <c r="AA135" s="51"/>
    </row>
    <row r="136" ht="15.0" customHeight="1">
      <c r="A136" s="283"/>
      <c r="B136" s="152"/>
      <c r="C136" s="152"/>
      <c r="D136" s="152"/>
      <c r="E136" s="153"/>
      <c r="F136" s="284"/>
      <c r="G136" s="284"/>
      <c r="H136" s="285"/>
      <c r="I136" s="152"/>
      <c r="J136" s="154"/>
      <c r="K136" s="51"/>
      <c r="L136" s="51"/>
      <c r="M136" s="51"/>
      <c r="N136" s="51"/>
      <c r="O136" s="51"/>
      <c r="P136" s="51"/>
      <c r="Q136" s="51"/>
      <c r="R136" s="51"/>
      <c r="S136" s="51"/>
      <c r="T136" s="51"/>
      <c r="U136" s="51"/>
      <c r="V136" s="51"/>
      <c r="W136" s="52"/>
      <c r="X136" s="52"/>
      <c r="Y136" s="53"/>
      <c r="Z136" s="54"/>
      <c r="AA136" s="51"/>
    </row>
    <row r="137" ht="15.0" customHeight="1">
      <c r="A137" s="283"/>
      <c r="B137" s="152"/>
      <c r="C137" s="152"/>
      <c r="D137" s="152"/>
      <c r="E137" s="153"/>
      <c r="F137" s="284"/>
      <c r="G137" s="284"/>
      <c r="H137" s="285"/>
      <c r="I137" s="152"/>
      <c r="J137" s="154"/>
      <c r="K137" s="51"/>
      <c r="L137" s="51"/>
      <c r="M137" s="51"/>
      <c r="N137" s="51"/>
      <c r="O137" s="51"/>
      <c r="P137" s="51"/>
      <c r="Q137" s="51"/>
      <c r="R137" s="51"/>
      <c r="S137" s="51"/>
      <c r="T137" s="51"/>
      <c r="U137" s="51"/>
      <c r="V137" s="51"/>
      <c r="W137" s="52"/>
      <c r="X137" s="52"/>
      <c r="Y137" s="53"/>
      <c r="Z137" s="54"/>
      <c r="AA137" s="51"/>
    </row>
    <row r="138" ht="15.0" customHeight="1">
      <c r="A138" s="283"/>
      <c r="B138" s="152"/>
      <c r="C138" s="152"/>
      <c r="D138" s="152"/>
      <c r="E138" s="153"/>
      <c r="F138" s="284"/>
      <c r="G138" s="284"/>
      <c r="H138" s="285"/>
      <c r="I138" s="152"/>
      <c r="J138" s="154"/>
      <c r="K138" s="51"/>
      <c r="L138" s="51"/>
      <c r="M138" s="51"/>
      <c r="N138" s="51"/>
      <c r="O138" s="51"/>
      <c r="P138" s="51"/>
      <c r="Q138" s="51"/>
      <c r="R138" s="51"/>
      <c r="S138" s="51"/>
      <c r="T138" s="51"/>
      <c r="U138" s="51"/>
      <c r="V138" s="51"/>
      <c r="W138" s="52"/>
      <c r="X138" s="52"/>
      <c r="Y138" s="53"/>
      <c r="Z138" s="54"/>
      <c r="AA138" s="51"/>
    </row>
    <row r="139" ht="15.0" customHeight="1">
      <c r="A139" s="283"/>
      <c r="B139" s="152"/>
      <c r="C139" s="152"/>
      <c r="D139" s="152"/>
      <c r="E139" s="153"/>
      <c r="F139" s="284"/>
      <c r="G139" s="284"/>
      <c r="H139" s="285"/>
      <c r="I139" s="152"/>
      <c r="J139" s="154"/>
      <c r="K139" s="51"/>
      <c r="L139" s="51"/>
      <c r="M139" s="51"/>
      <c r="N139" s="51"/>
      <c r="O139" s="51"/>
      <c r="P139" s="51"/>
      <c r="Q139" s="51"/>
      <c r="R139" s="51"/>
      <c r="S139" s="51"/>
      <c r="T139" s="51"/>
      <c r="U139" s="51"/>
      <c r="V139" s="51"/>
      <c r="W139" s="52"/>
      <c r="X139" s="52"/>
      <c r="Y139" s="53"/>
      <c r="Z139" s="54"/>
      <c r="AA139" s="51"/>
    </row>
    <row r="140" ht="15.0" customHeight="1">
      <c r="A140" s="283"/>
      <c r="B140" s="152"/>
      <c r="C140" s="152"/>
      <c r="D140" s="152"/>
      <c r="E140" s="153"/>
      <c r="F140" s="284"/>
      <c r="G140" s="284"/>
      <c r="H140" s="285"/>
      <c r="I140" s="152"/>
      <c r="J140" s="154"/>
      <c r="K140" s="51"/>
      <c r="L140" s="51"/>
      <c r="M140" s="51"/>
      <c r="N140" s="51"/>
      <c r="O140" s="51"/>
      <c r="P140" s="51"/>
      <c r="Q140" s="51"/>
      <c r="R140" s="51"/>
      <c r="S140" s="51"/>
      <c r="T140" s="51"/>
      <c r="U140" s="51"/>
      <c r="V140" s="51"/>
      <c r="W140" s="52"/>
      <c r="X140" s="52"/>
      <c r="Y140" s="53"/>
      <c r="Z140" s="54"/>
      <c r="AA140" s="51"/>
    </row>
    <row r="141" ht="15.0" customHeight="1">
      <c r="A141" s="283"/>
      <c r="B141" s="152"/>
      <c r="C141" s="152"/>
      <c r="D141" s="152"/>
      <c r="E141" s="153"/>
      <c r="F141" s="284"/>
      <c r="G141" s="284"/>
      <c r="H141" s="285"/>
      <c r="I141" s="152"/>
      <c r="J141" s="154"/>
      <c r="K141" s="51"/>
      <c r="L141" s="51"/>
      <c r="M141" s="51"/>
      <c r="N141" s="51"/>
      <c r="O141" s="51"/>
      <c r="P141" s="51"/>
      <c r="Q141" s="51"/>
      <c r="R141" s="51"/>
      <c r="S141" s="51"/>
      <c r="T141" s="51"/>
      <c r="U141" s="51"/>
      <c r="V141" s="51"/>
      <c r="W141" s="52"/>
      <c r="X141" s="52"/>
      <c r="Y141" s="53"/>
      <c r="Z141" s="54"/>
      <c r="AA141" s="51"/>
    </row>
    <row r="142" ht="15.0" customHeight="1">
      <c r="A142" s="283"/>
      <c r="B142" s="152"/>
      <c r="C142" s="152"/>
      <c r="D142" s="152"/>
      <c r="E142" s="153"/>
      <c r="F142" s="284"/>
      <c r="G142" s="284"/>
      <c r="H142" s="285"/>
      <c r="I142" s="152"/>
      <c r="J142" s="154"/>
      <c r="K142" s="51"/>
      <c r="L142" s="51"/>
      <c r="M142" s="51"/>
      <c r="N142" s="51"/>
      <c r="O142" s="51"/>
      <c r="P142" s="51"/>
      <c r="Q142" s="51"/>
      <c r="R142" s="51"/>
      <c r="S142" s="51"/>
      <c r="T142" s="51"/>
      <c r="U142" s="51"/>
      <c r="V142" s="51"/>
      <c r="W142" s="52"/>
      <c r="X142" s="52"/>
      <c r="Y142" s="53"/>
      <c r="Z142" s="54"/>
      <c r="AA142" s="51"/>
    </row>
    <row r="143" ht="15.0" customHeight="1">
      <c r="A143" s="283"/>
      <c r="B143" s="152"/>
      <c r="C143" s="152"/>
      <c r="D143" s="152"/>
      <c r="E143" s="153"/>
      <c r="F143" s="284"/>
      <c r="G143" s="284"/>
      <c r="H143" s="285"/>
      <c r="I143" s="152"/>
      <c r="J143" s="154"/>
      <c r="K143" s="51"/>
      <c r="L143" s="51"/>
      <c r="M143" s="51"/>
      <c r="N143" s="51"/>
      <c r="O143" s="51"/>
      <c r="P143" s="51"/>
      <c r="Q143" s="51"/>
      <c r="R143" s="51"/>
      <c r="S143" s="51"/>
      <c r="T143" s="51"/>
      <c r="U143" s="51"/>
      <c r="V143" s="51"/>
      <c r="W143" s="52"/>
      <c r="X143" s="52"/>
      <c r="Y143" s="53"/>
      <c r="Z143" s="54"/>
      <c r="AA143" s="51"/>
    </row>
    <row r="144" ht="15.0" customHeight="1">
      <c r="A144" s="283"/>
      <c r="B144" s="152"/>
      <c r="C144" s="152"/>
      <c r="D144" s="152"/>
      <c r="E144" s="153"/>
      <c r="F144" s="284"/>
      <c r="G144" s="284"/>
      <c r="H144" s="285"/>
      <c r="I144" s="152"/>
      <c r="J144" s="154"/>
      <c r="K144" s="51"/>
      <c r="L144" s="51"/>
      <c r="M144" s="51"/>
      <c r="N144" s="51"/>
      <c r="O144" s="51"/>
      <c r="P144" s="51"/>
      <c r="Q144" s="51"/>
      <c r="R144" s="51"/>
      <c r="S144" s="51"/>
      <c r="T144" s="51"/>
      <c r="U144" s="51"/>
      <c r="V144" s="51"/>
      <c r="W144" s="52"/>
      <c r="X144" s="52"/>
      <c r="Y144" s="53"/>
      <c r="Z144" s="54"/>
      <c r="AA144" s="51"/>
    </row>
    <row r="145" ht="15.0" customHeight="1">
      <c r="A145" s="283"/>
      <c r="B145" s="152"/>
      <c r="C145" s="152"/>
      <c r="D145" s="152"/>
      <c r="E145" s="153"/>
      <c r="F145" s="284"/>
      <c r="G145" s="284"/>
      <c r="H145" s="285"/>
      <c r="I145" s="152"/>
      <c r="J145" s="154"/>
      <c r="K145" s="51"/>
      <c r="L145" s="51"/>
      <c r="M145" s="51"/>
      <c r="N145" s="51"/>
      <c r="O145" s="51"/>
      <c r="P145" s="51"/>
      <c r="Q145" s="51"/>
      <c r="R145" s="51"/>
      <c r="S145" s="51"/>
      <c r="T145" s="51"/>
      <c r="U145" s="51"/>
      <c r="V145" s="51"/>
      <c r="W145" s="52"/>
      <c r="X145" s="52"/>
      <c r="Y145" s="53"/>
      <c r="Z145" s="54"/>
      <c r="AA145" s="51"/>
    </row>
    <row r="146" ht="15.0" customHeight="1">
      <c r="A146" s="283"/>
      <c r="B146" s="152"/>
      <c r="C146" s="152"/>
      <c r="D146" s="152"/>
      <c r="E146" s="153"/>
      <c r="F146" s="284"/>
      <c r="G146" s="284"/>
      <c r="H146" s="285"/>
      <c r="I146" s="152"/>
      <c r="J146" s="154"/>
      <c r="K146" s="51"/>
      <c r="L146" s="51"/>
      <c r="M146" s="51"/>
      <c r="N146" s="51"/>
      <c r="O146" s="51"/>
      <c r="P146" s="51"/>
      <c r="Q146" s="51"/>
      <c r="R146" s="51"/>
      <c r="S146" s="51"/>
      <c r="T146" s="51"/>
      <c r="U146" s="51"/>
      <c r="V146" s="51"/>
      <c r="W146" s="52"/>
      <c r="X146" s="52"/>
      <c r="Y146" s="53"/>
      <c r="Z146" s="54"/>
      <c r="AA146" s="51"/>
    </row>
    <row r="147" ht="15.0" customHeight="1">
      <c r="A147" s="283"/>
      <c r="B147" s="152"/>
      <c r="C147" s="152"/>
      <c r="D147" s="152"/>
      <c r="E147" s="153"/>
      <c r="F147" s="284"/>
      <c r="G147" s="284"/>
      <c r="H147" s="285"/>
      <c r="I147" s="152"/>
      <c r="J147" s="154"/>
      <c r="K147" s="51"/>
      <c r="L147" s="51"/>
      <c r="M147" s="51"/>
      <c r="N147" s="51"/>
      <c r="O147" s="51"/>
      <c r="P147" s="51"/>
      <c r="Q147" s="51"/>
      <c r="R147" s="51"/>
      <c r="S147" s="51"/>
      <c r="T147" s="51"/>
      <c r="U147" s="51"/>
      <c r="V147" s="51"/>
      <c r="W147" s="52"/>
      <c r="X147" s="52"/>
      <c r="Y147" s="53"/>
      <c r="Z147" s="54"/>
      <c r="AA147" s="51"/>
    </row>
    <row r="148" ht="15.0" customHeight="1">
      <c r="A148" s="283"/>
      <c r="B148" s="152"/>
      <c r="C148" s="152"/>
      <c r="D148" s="152"/>
      <c r="E148" s="153"/>
      <c r="F148" s="284"/>
      <c r="G148" s="284"/>
      <c r="H148" s="285"/>
      <c r="I148" s="152"/>
      <c r="J148" s="154"/>
      <c r="K148" s="51"/>
      <c r="L148" s="51"/>
      <c r="M148" s="51"/>
      <c r="N148" s="51"/>
      <c r="O148" s="51"/>
      <c r="P148" s="51"/>
      <c r="Q148" s="51"/>
      <c r="R148" s="51"/>
      <c r="S148" s="51"/>
      <c r="T148" s="51"/>
      <c r="U148" s="51"/>
      <c r="V148" s="51"/>
      <c r="W148" s="52"/>
      <c r="X148" s="52"/>
      <c r="Y148" s="53"/>
      <c r="Z148" s="54"/>
      <c r="AA148" s="51"/>
    </row>
    <row r="149" ht="15.0" customHeight="1">
      <c r="A149" s="283"/>
      <c r="B149" s="152"/>
      <c r="C149" s="152"/>
      <c r="D149" s="152"/>
      <c r="E149" s="153"/>
      <c r="F149" s="284"/>
      <c r="G149" s="284"/>
      <c r="H149" s="285"/>
      <c r="I149" s="152"/>
      <c r="J149" s="154"/>
      <c r="K149" s="51"/>
      <c r="L149" s="51"/>
      <c r="M149" s="51"/>
      <c r="N149" s="51"/>
      <c r="O149" s="51"/>
      <c r="P149" s="51"/>
      <c r="Q149" s="51"/>
      <c r="R149" s="51"/>
      <c r="S149" s="51"/>
      <c r="T149" s="51"/>
      <c r="U149" s="51"/>
      <c r="V149" s="51"/>
      <c r="W149" s="52"/>
      <c r="X149" s="52"/>
      <c r="Y149" s="53"/>
      <c r="Z149" s="54"/>
      <c r="AA149" s="51"/>
    </row>
    <row r="150" ht="15.0" customHeight="1">
      <c r="A150" s="283"/>
      <c r="B150" s="152"/>
      <c r="C150" s="152"/>
      <c r="D150" s="152"/>
      <c r="E150" s="153"/>
      <c r="F150" s="284"/>
      <c r="G150" s="284"/>
      <c r="H150" s="285"/>
      <c r="I150" s="152"/>
      <c r="J150" s="154"/>
      <c r="K150" s="51"/>
      <c r="L150" s="51"/>
      <c r="M150" s="51"/>
      <c r="N150" s="51"/>
      <c r="O150" s="51"/>
      <c r="P150" s="51"/>
      <c r="Q150" s="51"/>
      <c r="R150" s="51"/>
      <c r="S150" s="51"/>
      <c r="T150" s="51"/>
      <c r="U150" s="51"/>
      <c r="V150" s="51"/>
      <c r="W150" s="52"/>
      <c r="X150" s="52"/>
      <c r="Y150" s="53"/>
      <c r="Z150" s="54"/>
      <c r="AA150" s="51"/>
    </row>
    <row r="151" ht="15.0" customHeight="1">
      <c r="A151" s="283"/>
      <c r="B151" s="152"/>
      <c r="C151" s="152"/>
      <c r="D151" s="152"/>
      <c r="E151" s="153"/>
      <c r="F151" s="284"/>
      <c r="G151" s="284"/>
      <c r="H151" s="285"/>
      <c r="I151" s="152"/>
      <c r="J151" s="154"/>
      <c r="K151" s="51"/>
      <c r="L151" s="51"/>
      <c r="M151" s="51"/>
      <c r="N151" s="51"/>
      <c r="O151" s="51"/>
      <c r="P151" s="51"/>
      <c r="Q151" s="51"/>
      <c r="R151" s="51"/>
      <c r="S151" s="51"/>
      <c r="T151" s="51"/>
      <c r="U151" s="51"/>
      <c r="V151" s="51"/>
      <c r="W151" s="52"/>
      <c r="X151" s="52"/>
      <c r="Y151" s="53"/>
      <c r="Z151" s="54"/>
      <c r="AA151" s="51"/>
    </row>
    <row r="152" ht="15.0" customHeight="1">
      <c r="A152" s="283"/>
      <c r="B152" s="152"/>
      <c r="C152" s="152"/>
      <c r="D152" s="152"/>
      <c r="E152" s="153"/>
      <c r="F152" s="284"/>
      <c r="G152" s="284"/>
      <c r="H152" s="285"/>
      <c r="I152" s="152"/>
      <c r="J152" s="154"/>
      <c r="K152" s="51"/>
      <c r="L152" s="51"/>
      <c r="M152" s="51"/>
      <c r="N152" s="51"/>
      <c r="O152" s="51"/>
      <c r="P152" s="51"/>
      <c r="Q152" s="51"/>
      <c r="R152" s="51"/>
      <c r="S152" s="51"/>
      <c r="T152" s="51"/>
      <c r="U152" s="51"/>
      <c r="V152" s="51"/>
      <c r="W152" s="52"/>
      <c r="X152" s="52"/>
      <c r="Y152" s="53"/>
      <c r="Z152" s="54"/>
      <c r="AA152" s="51"/>
    </row>
    <row r="153" ht="15.0" customHeight="1">
      <c r="A153" s="283"/>
      <c r="B153" s="152"/>
      <c r="C153" s="152"/>
      <c r="D153" s="152"/>
      <c r="E153" s="153"/>
      <c r="F153" s="286"/>
      <c r="G153" s="286"/>
      <c r="H153" s="287"/>
      <c r="I153" s="124"/>
      <c r="J153" s="157"/>
      <c r="K153" s="51"/>
      <c r="L153" s="51"/>
      <c r="M153" s="51"/>
      <c r="N153" s="51"/>
      <c r="O153" s="51"/>
      <c r="P153" s="51"/>
      <c r="Q153" s="51"/>
      <c r="R153" s="51"/>
      <c r="S153" s="51"/>
      <c r="T153" s="51"/>
      <c r="U153" s="51"/>
      <c r="V153" s="51"/>
      <c r="W153" s="52"/>
      <c r="X153" s="52"/>
      <c r="Y153" s="53"/>
      <c r="Z153" s="54"/>
      <c r="AA153" s="51"/>
    </row>
    <row r="154" ht="15.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2" t="str">
        <f t="array" ref="W154">IFERROR(INDEX(Pendencias!$A$2:$O$209,SMALL(IF(Pendencias!$B$2:$B$209=$F$1,ROW(Pendencias!$B$2:$B$209)-1),ROW(A158)),1),"")</f>
        <v/>
      </c>
      <c r="X154" s="52" t="str">
        <f t="array" ref="X154">IFERROR(INDEX(Pendencias!$A$2:$O$209,SMALL(IF(Pendencias!$B$2:$B$209=$F$1,ROW(Pendencias!$B$2:$B$209)-1),ROW(A158)),3),"")</f>
        <v/>
      </c>
      <c r="Y154" s="53" t="str">
        <f t="array" ref="Y154">IFERROR(INDEX(Pendencias!$A$2:$O$209,SMALL(IF(Pendencias!$B$2:$B$209=$F$1,ROW(Pendencias!$B$2:$B$209)-1),ROW(A158)),4),"")</f>
        <v/>
      </c>
      <c r="Z154" s="54" t="str">
        <f t="array" ref="Z154">IFERROR(INDEX(Pendencias!$A$2:$O$209,SMALL(IF(Pendencias!$B$2:$B$209=$F$1,ROW(Pendencias!$B$2:$B$209)-1),ROW(A158)),7),"")</f>
        <v/>
      </c>
      <c r="AA154" s="51" t="str">
        <f t="array" ref="AA154">IF(IFERROR(INDEX(Pendencias!$A$2:$O$209,SMALL(IF(Pendencias!$B$2:$B$209=$F$1,ROW(Pendencias!$B$2:$B$209)-1),ROW(A158)),9),"")=0,"",IFERROR(INDEX(Pendencias!$A$2:$O$209,SMALL(IF(Pendencias!$B$2:$B$209=$F$1,ROW(Pendencias!$B$2:$B$209)-1),ROW(A158)),9),""))</f>
        <v/>
      </c>
    </row>
    <row r="155" ht="19.5" customHeight="1">
      <c r="A155" s="232" t="s">
        <v>3407</v>
      </c>
      <c r="B155" s="71"/>
      <c r="C155" s="71"/>
      <c r="D155" s="71"/>
      <c r="E155" s="71"/>
      <c r="F155" s="71"/>
      <c r="G155" s="71"/>
      <c r="H155" s="71"/>
      <c r="I155" s="71"/>
      <c r="J155" s="96"/>
      <c r="K155" s="51"/>
      <c r="L155" s="51"/>
      <c r="M155" s="51"/>
      <c r="N155" s="51"/>
      <c r="O155" s="51"/>
      <c r="P155" s="51"/>
      <c r="Q155" s="51"/>
      <c r="R155" s="51"/>
      <c r="S155" s="51"/>
      <c r="T155" s="51"/>
      <c r="U155" s="51"/>
      <c r="V155" s="51"/>
      <c r="W155" s="52" t="str">
        <f t="array" ref="W155">IFERROR(INDEX(Pendencias!$A$2:$O$209,SMALL(IF(Pendencias!$B$2:$B$209=$F$1,ROW(Pendencias!$B$2:$B$209)-1),ROW(A159)),1),"")</f>
        <v/>
      </c>
      <c r="X155" s="52" t="str">
        <f t="array" ref="X155">IFERROR(INDEX(Pendencias!$A$2:$O$209,SMALL(IF(Pendencias!$B$2:$B$209=$F$1,ROW(Pendencias!$B$2:$B$209)-1),ROW(A159)),3),"")</f>
        <v/>
      </c>
      <c r="Y155" s="53" t="str">
        <f t="array" ref="Y155">IFERROR(INDEX(Pendencias!$A$2:$O$209,SMALL(IF(Pendencias!$B$2:$B$209=$F$1,ROW(Pendencias!$B$2:$B$209)-1),ROW(A159)),4),"")</f>
        <v/>
      </c>
      <c r="Z155" s="54" t="str">
        <f t="array" ref="Z155">IFERROR(INDEX(Pendencias!$A$2:$O$209,SMALL(IF(Pendencias!$B$2:$B$209=$F$1,ROW(Pendencias!$B$2:$B$209)-1),ROW(A159)),7),"")</f>
        <v/>
      </c>
      <c r="AA155" s="51" t="str">
        <f t="array" ref="AA155">IF(IFERROR(INDEX(Pendencias!$A$2:$O$209,SMALL(IF(Pendencias!$B$2:$B$209=$F$1,ROW(Pendencias!$B$2:$B$209)-1),ROW(A159)),9),"")=0,"",IFERROR(INDEX(Pendencias!$A$2:$O$209,SMALL(IF(Pendencias!$B$2:$B$209=$F$1,ROW(Pendencias!$B$2:$B$209)-1),ROW(A159)),9),""))</f>
        <v/>
      </c>
    </row>
    <row r="156" ht="19.5" customHeight="1">
      <c r="A156" s="288" t="s">
        <v>3408</v>
      </c>
      <c r="B156" s="152"/>
      <c r="C156" s="153"/>
      <c r="D156" s="165"/>
      <c r="E156" s="153"/>
      <c r="F156" s="183" t="s">
        <v>3409</v>
      </c>
      <c r="G156" s="152"/>
      <c r="H156" s="153"/>
      <c r="I156" s="289"/>
      <c r="J156" s="154"/>
      <c r="K156" s="51"/>
      <c r="L156" s="51"/>
      <c r="M156" s="51"/>
      <c r="N156" s="51"/>
      <c r="O156" s="51"/>
      <c r="P156" s="51"/>
      <c r="Q156" s="51"/>
      <c r="R156" s="51"/>
      <c r="S156" s="51"/>
      <c r="T156" s="51"/>
      <c r="U156" s="51"/>
      <c r="V156" s="51"/>
      <c r="W156" s="52" t="str">
        <f t="array" ref="W156">IFERROR(INDEX(Pendencias!$A$2:$O$209,SMALL(IF(Pendencias!$B$2:$B$209=$F$1,ROW(Pendencias!$B$2:$B$209)-1),ROW(A160)),1),"")</f>
        <v/>
      </c>
      <c r="X156" s="52" t="str">
        <f t="array" ref="X156">IFERROR(INDEX(Pendencias!$A$2:$O$209,SMALL(IF(Pendencias!$B$2:$B$209=$F$1,ROW(Pendencias!$B$2:$B$209)-1),ROW(A160)),3),"")</f>
        <v/>
      </c>
      <c r="Y156" s="53" t="str">
        <f t="array" ref="Y156">IFERROR(INDEX(Pendencias!$A$2:$O$209,SMALL(IF(Pendencias!$B$2:$B$209=$F$1,ROW(Pendencias!$B$2:$B$209)-1),ROW(A160)),4),"")</f>
        <v/>
      </c>
      <c r="Z156" s="54" t="str">
        <f t="array" ref="Z156">IFERROR(INDEX(Pendencias!$A$2:$O$209,SMALL(IF(Pendencias!$B$2:$B$209=$F$1,ROW(Pendencias!$B$2:$B$209)-1),ROW(A160)),7),"")</f>
        <v/>
      </c>
      <c r="AA156" s="51" t="str">
        <f t="array" ref="AA156">IF(IFERROR(INDEX(Pendencias!$A$2:$O$209,SMALL(IF(Pendencias!$B$2:$B$209=$F$1,ROW(Pendencias!$B$2:$B$209)-1),ROW(A160)),9),"")=0,"",IFERROR(INDEX(Pendencias!$A$2:$O$209,SMALL(IF(Pendencias!$B$2:$B$209=$F$1,ROW(Pendencias!$B$2:$B$209)-1),ROW(A160)),9),""))</f>
        <v/>
      </c>
    </row>
    <row r="157" ht="19.5" customHeight="1">
      <c r="A157" s="193" t="s">
        <v>3410</v>
      </c>
      <c r="B157" s="152"/>
      <c r="C157" s="153"/>
      <c r="D157" s="165"/>
      <c r="E157" s="153"/>
      <c r="F157" s="290" t="s">
        <v>3411</v>
      </c>
      <c r="G157" s="152"/>
      <c r="H157" s="153"/>
      <c r="I157" s="165"/>
      <c r="J157" s="154"/>
      <c r="K157" s="51"/>
      <c r="L157" s="51"/>
      <c r="M157" s="51"/>
      <c r="N157" s="51"/>
      <c r="O157" s="51"/>
      <c r="P157" s="51"/>
      <c r="Q157" s="51"/>
      <c r="R157" s="51"/>
      <c r="S157" s="51"/>
      <c r="T157" s="51"/>
      <c r="U157" s="51"/>
      <c r="V157" s="51"/>
      <c r="W157" s="52" t="str">
        <f t="array" ref="W157">IFERROR(INDEX(Pendencias!$A$2:$O$209,SMALL(IF(Pendencias!$B$2:$B$209=$F$1,ROW(Pendencias!$B$2:$B$209)-1),ROW(A161)),1),"")</f>
        <v/>
      </c>
      <c r="X157" s="52" t="str">
        <f t="array" ref="X157">IFERROR(INDEX(Pendencias!$A$2:$O$209,SMALL(IF(Pendencias!$B$2:$B$209=$F$1,ROW(Pendencias!$B$2:$B$209)-1),ROW(A161)),3),"")</f>
        <v/>
      </c>
      <c r="Y157" s="53" t="str">
        <f t="array" ref="Y157">IFERROR(INDEX(Pendencias!$A$2:$O$209,SMALL(IF(Pendencias!$B$2:$B$209=$F$1,ROW(Pendencias!$B$2:$B$209)-1),ROW(A161)),4),"")</f>
        <v/>
      </c>
      <c r="Z157" s="54" t="str">
        <f t="array" ref="Z157">IFERROR(INDEX(Pendencias!$A$2:$O$209,SMALL(IF(Pendencias!$B$2:$B$209=$F$1,ROW(Pendencias!$B$2:$B$209)-1),ROW(A161)),7),"")</f>
        <v/>
      </c>
      <c r="AA157" s="51" t="str">
        <f t="array" ref="AA157">IF(IFERROR(INDEX(Pendencias!$A$2:$O$209,SMALL(IF(Pendencias!$B$2:$B$209=$F$1,ROW(Pendencias!$B$2:$B$209)-1),ROW(A161)),9),"")=0,"",IFERROR(INDEX(Pendencias!$A$2:$O$209,SMALL(IF(Pendencias!$B$2:$B$209=$F$1,ROW(Pendencias!$B$2:$B$209)-1),ROW(A161)),9),""))</f>
        <v/>
      </c>
    </row>
    <row r="158" ht="19.5" customHeight="1">
      <c r="A158" s="291" t="s">
        <v>3412</v>
      </c>
      <c r="B158" s="124"/>
      <c r="C158" s="122"/>
      <c r="D158" s="292"/>
      <c r="E158" s="122"/>
      <c r="F158" s="293" t="s">
        <v>3413</v>
      </c>
      <c r="G158" s="124"/>
      <c r="H158" s="122"/>
      <c r="I158" s="292"/>
      <c r="J158" s="157"/>
      <c r="K158" s="51"/>
      <c r="L158" s="51"/>
      <c r="M158" s="51"/>
      <c r="N158" s="51"/>
      <c r="O158" s="51"/>
      <c r="P158" s="51"/>
      <c r="Q158" s="51"/>
      <c r="R158" s="51"/>
      <c r="S158" s="51"/>
      <c r="T158" s="51"/>
      <c r="U158" s="51"/>
      <c r="V158" s="51"/>
      <c r="W158" s="52" t="str">
        <f t="array" ref="W158">IFERROR(INDEX(Pendencias!$A$2:$O$209,SMALL(IF(Pendencias!$B$2:$B$209=$F$1,ROW(Pendencias!$B$2:$B$209)-1),ROW(A162)),1),"")</f>
        <v/>
      </c>
      <c r="X158" s="52" t="str">
        <f t="array" ref="X158">IFERROR(INDEX(Pendencias!$A$2:$O$209,SMALL(IF(Pendencias!$B$2:$B$209=$F$1,ROW(Pendencias!$B$2:$B$209)-1),ROW(A162)),3),"")</f>
        <v/>
      </c>
      <c r="Y158" s="53" t="str">
        <f t="array" ref="Y158">IFERROR(INDEX(Pendencias!$A$2:$O$209,SMALL(IF(Pendencias!$B$2:$B$209=$F$1,ROW(Pendencias!$B$2:$B$209)-1),ROW(A162)),4),"")</f>
        <v/>
      </c>
      <c r="Z158" s="54" t="str">
        <f t="array" ref="Z158">IFERROR(INDEX(Pendencias!$A$2:$O$209,SMALL(IF(Pendencias!$B$2:$B$209=$F$1,ROW(Pendencias!$B$2:$B$209)-1),ROW(A162)),7),"")</f>
        <v/>
      </c>
      <c r="AA158" s="51" t="str">
        <f t="array" ref="AA158">IF(IFERROR(INDEX(Pendencias!$A$2:$O$209,SMALL(IF(Pendencias!$B$2:$B$209=$F$1,ROW(Pendencias!$B$2:$B$209)-1),ROW(A162)),9),"")=0,"",IFERROR(INDEX(Pendencias!$A$2:$O$209,SMALL(IF(Pendencias!$B$2:$B$209=$F$1,ROW(Pendencias!$B$2:$B$209)-1),ROW(A162)),9),""))</f>
        <v/>
      </c>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2" t="str">
        <f t="array" ref="W159">IFERROR(INDEX(Pendencias!$A$2:$O$209,SMALL(IF(Pendencias!$B$2:$B$209=$F$1,ROW(Pendencias!$B$2:$B$209)-1),ROW(A163)),1),"")</f>
        <v/>
      </c>
      <c r="X159" s="52" t="str">
        <f t="array" ref="X159">IFERROR(INDEX(Pendencias!$A$2:$O$209,SMALL(IF(Pendencias!$B$2:$B$209=$F$1,ROW(Pendencias!$B$2:$B$209)-1),ROW(A163)),3),"")</f>
        <v/>
      </c>
      <c r="Y159" s="53" t="str">
        <f t="array" ref="Y159">IFERROR(INDEX(Pendencias!$A$2:$O$209,SMALL(IF(Pendencias!$B$2:$B$209=$F$1,ROW(Pendencias!$B$2:$B$209)-1),ROW(A163)),4),"")</f>
        <v/>
      </c>
      <c r="Z159" s="54" t="str">
        <f t="array" ref="Z159">IFERROR(INDEX(Pendencias!$A$2:$O$209,SMALL(IF(Pendencias!$B$2:$B$209=$F$1,ROW(Pendencias!$B$2:$B$209)-1),ROW(A163)),7),"")</f>
        <v/>
      </c>
      <c r="AA159" s="51" t="str">
        <f t="array" ref="AA159">IF(IFERROR(INDEX(Pendencias!$A$2:$O$209,SMALL(IF(Pendencias!$B$2:$B$209=$F$1,ROW(Pendencias!$B$2:$B$209)-1),ROW(A163)),9),"")=0,"",IFERROR(INDEX(Pendencias!$A$2:$O$209,SMALL(IF(Pendencias!$B$2:$B$209=$F$1,ROW(Pendencias!$B$2:$B$209)-1),ROW(A163)),9),""))</f>
        <v/>
      </c>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2" t="str">
        <f t="array" ref="W160">IFERROR(INDEX(Pendencias!$A$2:$O$209,SMALL(IF(Pendencias!$B$2:$B$209=$F$1,ROW(Pendencias!$B$2:$B$209)-1),ROW(A164)),1),"")</f>
        <v/>
      </c>
      <c r="X160" s="52" t="str">
        <f t="array" ref="X160">IFERROR(INDEX(Pendencias!$A$2:$O$209,SMALL(IF(Pendencias!$B$2:$B$209=$F$1,ROW(Pendencias!$B$2:$B$209)-1),ROW(A164)),3),"")</f>
        <v/>
      </c>
      <c r="Y160" s="53" t="str">
        <f t="array" ref="Y160">IFERROR(INDEX(Pendencias!$A$2:$O$209,SMALL(IF(Pendencias!$B$2:$B$209=$F$1,ROW(Pendencias!$B$2:$B$209)-1),ROW(A164)),4),"")</f>
        <v/>
      </c>
      <c r="Z160" s="54" t="str">
        <f t="array" ref="Z160">IFERROR(INDEX(Pendencias!$A$2:$O$209,SMALL(IF(Pendencias!$B$2:$B$209=$F$1,ROW(Pendencias!$B$2:$B$209)-1),ROW(A164)),7),"")</f>
        <v/>
      </c>
      <c r="AA160" s="51" t="str">
        <f t="array" ref="AA160">IF(IFERROR(INDEX(Pendencias!$A$2:$O$209,SMALL(IF(Pendencias!$B$2:$B$209=$F$1,ROW(Pendencias!$B$2:$B$209)-1),ROW(A164)),9),"")=0,"",IFERROR(INDEX(Pendencias!$A$2:$O$209,SMALL(IF(Pendencias!$B$2:$B$209=$F$1,ROW(Pendencias!$B$2:$B$209)-1),ROW(A164)),9),""))</f>
        <v/>
      </c>
    </row>
    <row r="161" ht="15.75" customHeight="1">
      <c r="A161" s="175" t="s">
        <v>3324</v>
      </c>
      <c r="B161" s="84"/>
      <c r="C161" s="84"/>
      <c r="D161" s="84"/>
      <c r="E161" s="85"/>
      <c r="F161" s="176"/>
      <c r="G161" s="177" t="str">
        <f>F1</f>
        <v>HMCSNPIER</v>
      </c>
      <c r="H161" s="84"/>
      <c r="I161" s="85"/>
      <c r="J161" s="178"/>
      <c r="K161" s="51"/>
      <c r="L161" s="51"/>
      <c r="M161" s="51"/>
      <c r="N161" s="51"/>
      <c r="O161" s="51"/>
      <c r="P161" s="51"/>
      <c r="Q161" s="51"/>
      <c r="R161" s="51"/>
      <c r="S161" s="51"/>
      <c r="T161" s="51"/>
      <c r="U161" s="51"/>
      <c r="V161" s="51"/>
      <c r="W161" s="52" t="str">
        <f t="array" ref="W161">IFERROR(INDEX(Pendencias!$A$2:$O$209,SMALL(IF(Pendencias!$B$2:$B$209=$F$1,ROW(Pendencias!$B$2:$B$209)-1),ROW(A165)),1),"")</f>
        <v/>
      </c>
      <c r="X161" s="52" t="str">
        <f t="array" ref="X161">IFERROR(INDEX(Pendencias!$A$2:$O$209,SMALL(IF(Pendencias!$B$2:$B$209=$F$1,ROW(Pendencias!$B$2:$B$209)-1),ROW(A165)),3),"")</f>
        <v/>
      </c>
      <c r="Y161" s="53" t="str">
        <f t="array" ref="Y161">IFERROR(INDEX(Pendencias!$A$2:$O$209,SMALL(IF(Pendencias!$B$2:$B$209=$F$1,ROW(Pendencias!$B$2:$B$209)-1),ROW(A165)),4),"")</f>
        <v/>
      </c>
      <c r="Z161" s="54" t="str">
        <f t="array" ref="Z161">IFERROR(INDEX(Pendencias!$A$2:$O$209,SMALL(IF(Pendencias!$B$2:$B$209=$F$1,ROW(Pendencias!$B$2:$B$209)-1),ROW(A165)),7),"")</f>
        <v/>
      </c>
      <c r="AA161" s="51" t="str">
        <f t="array" ref="AA161">IF(IFERROR(INDEX(Pendencias!$A$2:$O$209,SMALL(IF(Pendencias!$B$2:$B$209=$F$1,ROW(Pendencias!$B$2:$B$209)-1),ROW(A165)),9),"")=0,"",IFERROR(INDEX(Pendencias!$A$2:$O$209,SMALL(IF(Pendencias!$B$2:$B$209=$F$1,ROW(Pendencias!$B$2:$B$209)-1),ROW(A165)),9),""))</f>
        <v/>
      </c>
    </row>
    <row r="162" ht="15.75" customHeight="1">
      <c r="A162" s="294" t="s">
        <v>3414</v>
      </c>
      <c r="B162" s="146"/>
      <c r="C162" s="146"/>
      <c r="D162" s="146"/>
      <c r="E162" s="146"/>
      <c r="F162" s="146"/>
      <c r="G162" s="146"/>
      <c r="H162" s="146"/>
      <c r="I162" s="146"/>
      <c r="J162" s="148"/>
      <c r="K162" s="51"/>
      <c r="L162" s="51"/>
      <c r="M162" s="51"/>
      <c r="N162" s="51"/>
      <c r="O162" s="51"/>
      <c r="P162" s="51"/>
      <c r="Q162" s="51"/>
      <c r="R162" s="51"/>
      <c r="S162" s="51"/>
      <c r="T162" s="51"/>
      <c r="U162" s="51"/>
      <c r="V162" s="51"/>
      <c r="W162" s="52" t="str">
        <f t="array" ref="W162">IFERROR(INDEX(Pendencias!$A$2:$O$209,SMALL(IF(Pendencias!$B$2:$B$209=$F$1,ROW(Pendencias!$B$2:$B$209)-1),ROW(A166)),1),"")</f>
        <v/>
      </c>
      <c r="X162" s="52" t="str">
        <f t="array" ref="X162">IFERROR(INDEX(Pendencias!$A$2:$O$209,SMALL(IF(Pendencias!$B$2:$B$209=$F$1,ROW(Pendencias!$B$2:$B$209)-1),ROW(A166)),3),"")</f>
        <v/>
      </c>
      <c r="Y162" s="53" t="str">
        <f t="array" ref="Y162">IFERROR(INDEX(Pendencias!$A$2:$O$209,SMALL(IF(Pendencias!$B$2:$B$209=$F$1,ROW(Pendencias!$B$2:$B$209)-1),ROW(A166)),4),"")</f>
        <v/>
      </c>
      <c r="Z162" s="54" t="str">
        <f t="array" ref="Z162">IFERROR(INDEX(Pendencias!$A$2:$O$209,SMALL(IF(Pendencias!$B$2:$B$209=$F$1,ROW(Pendencias!$B$2:$B$209)-1),ROW(A166)),7),"")</f>
        <v/>
      </c>
      <c r="AA162" s="51" t="str">
        <f t="array" ref="AA162">IF(IFERROR(INDEX(Pendencias!$A$2:$O$209,SMALL(IF(Pendencias!$B$2:$B$209=$F$1,ROW(Pendencias!$B$2:$B$209)-1),ROW(A166)),9),"")=0,"",IFERROR(INDEX(Pendencias!$A$2:$O$209,SMALL(IF(Pendencias!$B$2:$B$209=$F$1,ROW(Pendencias!$B$2:$B$209)-1),ROW(A166)),9),""))</f>
        <v/>
      </c>
    </row>
    <row r="163" ht="15.75" customHeight="1">
      <c r="A163" s="295"/>
      <c r="B163" s="296"/>
      <c r="C163" s="296"/>
      <c r="D163" s="296"/>
      <c r="E163" s="296"/>
      <c r="F163" s="296"/>
      <c r="G163" s="296"/>
      <c r="H163" s="296"/>
      <c r="I163" s="296"/>
      <c r="J163" s="297"/>
      <c r="K163" s="51"/>
      <c r="L163" s="51"/>
      <c r="M163" s="51"/>
      <c r="N163" s="51"/>
      <c r="O163" s="51"/>
      <c r="P163" s="51"/>
      <c r="Q163" s="51"/>
      <c r="R163" s="51"/>
      <c r="S163" s="51"/>
      <c r="T163" s="51"/>
      <c r="U163" s="51"/>
      <c r="V163" s="51"/>
      <c r="W163" s="52" t="str">
        <f t="array" ref="W163">IFERROR(INDEX(Pendencias!$A$2:$O$209,SMALL(IF(Pendencias!$B$2:$B$209=$F$1,ROW(Pendencias!$B$2:$B$209)-1),ROW(A167)),1),"")</f>
        <v/>
      </c>
      <c r="X163" s="52" t="str">
        <f t="array" ref="X163">IFERROR(INDEX(Pendencias!$A$2:$O$209,SMALL(IF(Pendencias!$B$2:$B$209=$F$1,ROW(Pendencias!$B$2:$B$209)-1),ROW(A167)),3),"")</f>
        <v/>
      </c>
      <c r="Y163" s="53" t="str">
        <f t="array" ref="Y163">IFERROR(INDEX(Pendencias!$A$2:$O$209,SMALL(IF(Pendencias!$B$2:$B$209=$F$1,ROW(Pendencias!$B$2:$B$209)-1),ROW(A167)),4),"")</f>
        <v/>
      </c>
      <c r="Z163" s="54" t="str">
        <f t="array" ref="Z163">IFERROR(INDEX(Pendencias!$A$2:$O$209,SMALL(IF(Pendencias!$B$2:$B$209=$F$1,ROW(Pendencias!$B$2:$B$209)-1),ROW(A167)),7),"")</f>
        <v/>
      </c>
      <c r="AA163" s="51" t="str">
        <f t="array" ref="AA163">IF(IFERROR(INDEX(Pendencias!$A$2:$O$209,SMALL(IF(Pendencias!$B$2:$B$209=$F$1,ROW(Pendencias!$B$2:$B$209)-1),ROW(A167)),9),"")=0,"",IFERROR(INDEX(Pendencias!$A$2:$O$209,SMALL(IF(Pendencias!$B$2:$B$209=$F$1,ROW(Pendencias!$B$2:$B$209)-1),ROW(A167)),9),""))</f>
        <v/>
      </c>
    </row>
    <row r="164" ht="15.75" customHeight="1">
      <c r="A164" s="149"/>
      <c r="J164" s="119"/>
      <c r="K164" s="51"/>
      <c r="L164" s="51"/>
      <c r="M164" s="51"/>
      <c r="N164" s="51"/>
      <c r="O164" s="51"/>
      <c r="P164" s="51"/>
      <c r="Q164" s="51"/>
      <c r="R164" s="51"/>
      <c r="S164" s="51"/>
      <c r="T164" s="51"/>
      <c r="U164" s="51"/>
      <c r="V164" s="51"/>
      <c r="W164" s="52" t="str">
        <f t="array" ref="W164">IFERROR(INDEX(Pendencias!$A$2:$O$209,SMALL(IF(Pendencias!$B$2:$B$209=$F$1,ROW(Pendencias!$B$2:$B$209)-1),ROW(A168)),1),"")</f>
        <v/>
      </c>
      <c r="X164" s="52" t="str">
        <f t="array" ref="X164">IFERROR(INDEX(Pendencias!$A$2:$O$209,SMALL(IF(Pendencias!$B$2:$B$209=$F$1,ROW(Pendencias!$B$2:$B$209)-1),ROW(A168)),3),"")</f>
        <v/>
      </c>
      <c r="Y164" s="53" t="str">
        <f t="array" ref="Y164">IFERROR(INDEX(Pendencias!$A$2:$O$209,SMALL(IF(Pendencias!$B$2:$B$209=$F$1,ROW(Pendencias!$B$2:$B$209)-1),ROW(A168)),4),"")</f>
        <v/>
      </c>
      <c r="Z164" s="54" t="str">
        <f t="array" ref="Z164">IFERROR(INDEX(Pendencias!$A$2:$O$209,SMALL(IF(Pendencias!$B$2:$B$209=$F$1,ROW(Pendencias!$B$2:$B$209)-1),ROW(A168)),7),"")</f>
        <v/>
      </c>
      <c r="AA164" s="51" t="str">
        <f t="array" ref="AA164">IF(IFERROR(INDEX(Pendencias!$A$2:$O$209,SMALL(IF(Pendencias!$B$2:$B$209=$F$1,ROW(Pendencias!$B$2:$B$209)-1),ROW(A168)),9),"")=0,"",IFERROR(INDEX(Pendencias!$A$2:$O$209,SMALL(IF(Pendencias!$B$2:$B$209=$F$1,ROW(Pendencias!$B$2:$B$209)-1),ROW(A168)),9),""))</f>
        <v/>
      </c>
    </row>
    <row r="165" ht="15.75" customHeight="1">
      <c r="A165" s="149"/>
      <c r="J165" s="119"/>
      <c r="K165" s="51"/>
      <c r="L165" s="51"/>
      <c r="M165" s="51"/>
      <c r="N165" s="51"/>
      <c r="O165" s="51"/>
      <c r="P165" s="51"/>
      <c r="Q165" s="51"/>
      <c r="R165" s="51"/>
      <c r="S165" s="51"/>
      <c r="T165" s="51"/>
      <c r="U165" s="51"/>
      <c r="V165" s="51"/>
      <c r="W165" s="52" t="str">
        <f t="array" ref="W165">IFERROR(INDEX(Pendencias!$A$2:$O$209,SMALL(IF(Pendencias!$B$2:$B$209=$F$1,ROW(Pendencias!$B$2:$B$209)-1),ROW(A169)),1),"")</f>
        <v/>
      </c>
      <c r="X165" s="52" t="str">
        <f t="array" ref="X165">IFERROR(INDEX(Pendencias!$A$2:$O$209,SMALL(IF(Pendencias!$B$2:$B$209=$F$1,ROW(Pendencias!$B$2:$B$209)-1),ROW(A169)),3),"")</f>
        <v/>
      </c>
      <c r="Y165" s="53" t="str">
        <f t="array" ref="Y165">IFERROR(INDEX(Pendencias!$A$2:$O$209,SMALL(IF(Pendencias!$B$2:$B$209=$F$1,ROW(Pendencias!$B$2:$B$209)-1),ROW(A169)),4),"")</f>
        <v/>
      </c>
      <c r="Z165" s="54" t="str">
        <f t="array" ref="Z165">IFERROR(INDEX(Pendencias!$A$2:$O$209,SMALL(IF(Pendencias!$B$2:$B$209=$F$1,ROW(Pendencias!$B$2:$B$209)-1),ROW(A169)),7),"")</f>
        <v/>
      </c>
      <c r="AA165" s="51" t="str">
        <f t="array" ref="AA165">IF(IFERROR(INDEX(Pendencias!$A$2:$O$209,SMALL(IF(Pendencias!$B$2:$B$209=$F$1,ROW(Pendencias!$B$2:$B$209)-1),ROW(A169)),9),"")=0,"",IFERROR(INDEX(Pendencias!$A$2:$O$209,SMALL(IF(Pendencias!$B$2:$B$209=$F$1,ROW(Pendencias!$B$2:$B$209)-1),ROW(A169)),9),""))</f>
        <v/>
      </c>
    </row>
    <row r="166" ht="15.75" customHeight="1">
      <c r="A166" s="149"/>
      <c r="J166" s="119"/>
      <c r="K166" s="51"/>
      <c r="L166" s="51"/>
      <c r="M166" s="51"/>
      <c r="N166" s="51"/>
      <c r="O166" s="51"/>
      <c r="P166" s="51"/>
      <c r="Q166" s="51"/>
      <c r="R166" s="51"/>
      <c r="S166" s="51"/>
      <c r="T166" s="51"/>
      <c r="U166" s="51"/>
      <c r="V166" s="51"/>
      <c r="W166" s="52" t="str">
        <f t="array" ref="W166">IFERROR(INDEX(Pendencias!$A$2:$O$209,SMALL(IF(Pendencias!$B$2:$B$209=$F$1,ROW(Pendencias!$B$2:$B$209)-1),ROW(A170)),1),"")</f>
        <v/>
      </c>
      <c r="X166" s="52" t="str">
        <f t="array" ref="X166">IFERROR(INDEX(Pendencias!$A$2:$O$209,SMALL(IF(Pendencias!$B$2:$B$209=$F$1,ROW(Pendencias!$B$2:$B$209)-1),ROW(A170)),3),"")</f>
        <v/>
      </c>
      <c r="Y166" s="53" t="str">
        <f t="array" ref="Y166">IFERROR(INDEX(Pendencias!$A$2:$O$209,SMALL(IF(Pendencias!$B$2:$B$209=$F$1,ROW(Pendencias!$B$2:$B$209)-1),ROW(A170)),4),"")</f>
        <v/>
      </c>
      <c r="Z166" s="54" t="str">
        <f t="array" ref="Z166">IFERROR(INDEX(Pendencias!$A$2:$O$209,SMALL(IF(Pendencias!$B$2:$B$209=$F$1,ROW(Pendencias!$B$2:$B$209)-1),ROW(A170)),7),"")</f>
        <v/>
      </c>
      <c r="AA166" s="51" t="str">
        <f t="array" ref="AA166">IF(IFERROR(INDEX(Pendencias!$A$2:$O$209,SMALL(IF(Pendencias!$B$2:$B$209=$F$1,ROW(Pendencias!$B$2:$B$209)-1),ROW(A170)),9),"")=0,"",IFERROR(INDEX(Pendencias!$A$2:$O$209,SMALL(IF(Pendencias!$B$2:$B$209=$F$1,ROW(Pendencias!$B$2:$B$209)-1),ROW(A170)),9),""))</f>
        <v/>
      </c>
    </row>
    <row r="167" ht="15.75" customHeight="1">
      <c r="A167" s="149"/>
      <c r="J167" s="119"/>
      <c r="K167" s="51"/>
      <c r="L167" s="51"/>
      <c r="M167" s="51"/>
      <c r="N167" s="51"/>
      <c r="O167" s="51"/>
      <c r="P167" s="51"/>
      <c r="Q167" s="51"/>
      <c r="R167" s="51"/>
      <c r="S167" s="51"/>
      <c r="T167" s="51"/>
      <c r="U167" s="51"/>
      <c r="V167" s="51"/>
      <c r="W167" s="52" t="str">
        <f t="array" ref="W167">IFERROR(INDEX(Pendencias!$A$2:$O$209,SMALL(IF(Pendencias!$B$2:$B$209=$F$1,ROW(Pendencias!$B$2:$B$209)-1),ROW(A171)),1),"")</f>
        <v/>
      </c>
      <c r="X167" s="52" t="str">
        <f t="array" ref="X167">IFERROR(INDEX(Pendencias!$A$2:$O$209,SMALL(IF(Pendencias!$B$2:$B$209=$F$1,ROW(Pendencias!$B$2:$B$209)-1),ROW(A171)),3),"")</f>
        <v/>
      </c>
      <c r="Y167" s="53" t="str">
        <f t="array" ref="Y167">IFERROR(INDEX(Pendencias!$A$2:$O$209,SMALL(IF(Pendencias!$B$2:$B$209=$F$1,ROW(Pendencias!$B$2:$B$209)-1),ROW(A171)),4),"")</f>
        <v/>
      </c>
      <c r="Z167" s="54" t="str">
        <f t="array" ref="Z167">IFERROR(INDEX(Pendencias!$A$2:$O$209,SMALL(IF(Pendencias!$B$2:$B$209=$F$1,ROW(Pendencias!$B$2:$B$209)-1),ROW(A171)),7),"")</f>
        <v/>
      </c>
      <c r="AA167" s="51" t="str">
        <f t="array" ref="AA167">IF(IFERROR(INDEX(Pendencias!$A$2:$O$209,SMALL(IF(Pendencias!$B$2:$B$209=$F$1,ROW(Pendencias!$B$2:$B$209)-1),ROW(A171)),9),"")=0,"",IFERROR(INDEX(Pendencias!$A$2:$O$209,SMALL(IF(Pendencias!$B$2:$B$209=$F$1,ROW(Pendencias!$B$2:$B$209)-1),ROW(A171)),9),""))</f>
        <v/>
      </c>
    </row>
    <row r="168" ht="15.75" customHeight="1">
      <c r="A168" s="149"/>
      <c r="J168" s="119"/>
      <c r="K168" s="51"/>
      <c r="L168" s="51"/>
      <c r="M168" s="51"/>
      <c r="N168" s="51"/>
      <c r="O168" s="51"/>
      <c r="P168" s="51"/>
      <c r="Q168" s="51"/>
      <c r="R168" s="51"/>
      <c r="S168" s="51"/>
      <c r="T168" s="51"/>
      <c r="U168" s="51"/>
      <c r="V168" s="51"/>
      <c r="W168" s="52" t="str">
        <f t="array" ref="W168">IFERROR(INDEX(Pendencias!$A$2:$O$209,SMALL(IF(Pendencias!$B$2:$B$209=$F$1,ROW(Pendencias!$B$2:$B$209)-1),ROW(A172)),1),"")</f>
        <v/>
      </c>
      <c r="X168" s="52" t="str">
        <f t="array" ref="X168">IFERROR(INDEX(Pendencias!$A$2:$O$209,SMALL(IF(Pendencias!$B$2:$B$209=$F$1,ROW(Pendencias!$B$2:$B$209)-1),ROW(A172)),3),"")</f>
        <v/>
      </c>
      <c r="Y168" s="53" t="str">
        <f t="array" ref="Y168">IFERROR(INDEX(Pendencias!$A$2:$O$209,SMALL(IF(Pendencias!$B$2:$B$209=$F$1,ROW(Pendencias!$B$2:$B$209)-1),ROW(A172)),4),"")</f>
        <v/>
      </c>
      <c r="Z168" s="54" t="str">
        <f t="array" ref="Z168">IFERROR(INDEX(Pendencias!$A$2:$O$209,SMALL(IF(Pendencias!$B$2:$B$209=$F$1,ROW(Pendencias!$B$2:$B$209)-1),ROW(A172)),7),"")</f>
        <v/>
      </c>
      <c r="AA168" s="51" t="str">
        <f t="array" ref="AA168">IF(IFERROR(INDEX(Pendencias!$A$2:$O$209,SMALL(IF(Pendencias!$B$2:$B$209=$F$1,ROW(Pendencias!$B$2:$B$209)-1),ROW(A172)),9),"")=0,"",IFERROR(INDEX(Pendencias!$A$2:$O$209,SMALL(IF(Pendencias!$B$2:$B$209=$F$1,ROW(Pendencias!$B$2:$B$209)-1),ROW(A172)),9),""))</f>
        <v/>
      </c>
    </row>
    <row r="169" ht="15.75" customHeight="1">
      <c r="A169" s="149"/>
      <c r="J169" s="119"/>
      <c r="K169" s="51"/>
      <c r="L169" s="51"/>
      <c r="M169" s="51"/>
      <c r="N169" s="51"/>
      <c r="O169" s="51"/>
      <c r="P169" s="51"/>
      <c r="Q169" s="51"/>
      <c r="R169" s="51"/>
      <c r="S169" s="51"/>
      <c r="T169" s="51"/>
      <c r="U169" s="51"/>
      <c r="V169" s="51"/>
      <c r="W169" s="52" t="str">
        <f t="array" ref="W169">IFERROR(INDEX(Pendencias!$A$2:$O$209,SMALL(IF(Pendencias!$B$2:$B$209=$F$1,ROW(Pendencias!$B$2:$B$209)-1),ROW(A173)),1),"")</f>
        <v/>
      </c>
      <c r="X169" s="52" t="str">
        <f t="array" ref="X169">IFERROR(INDEX(Pendencias!$A$2:$O$209,SMALL(IF(Pendencias!$B$2:$B$209=$F$1,ROW(Pendencias!$B$2:$B$209)-1),ROW(A173)),3),"")</f>
        <v/>
      </c>
      <c r="Y169" s="53" t="str">
        <f t="array" ref="Y169">IFERROR(INDEX(Pendencias!$A$2:$O$209,SMALL(IF(Pendencias!$B$2:$B$209=$F$1,ROW(Pendencias!$B$2:$B$209)-1),ROW(A173)),4),"")</f>
        <v/>
      </c>
      <c r="Z169" s="54" t="str">
        <f t="array" ref="Z169">IFERROR(INDEX(Pendencias!$A$2:$O$209,SMALL(IF(Pendencias!$B$2:$B$209=$F$1,ROW(Pendencias!$B$2:$B$209)-1),ROW(A173)),7),"")</f>
        <v/>
      </c>
      <c r="AA169" s="51" t="str">
        <f t="array" ref="AA169">IF(IFERROR(INDEX(Pendencias!$A$2:$O$209,SMALL(IF(Pendencias!$B$2:$B$209=$F$1,ROW(Pendencias!$B$2:$B$209)-1),ROW(A173)),9),"")=0,"",IFERROR(INDEX(Pendencias!$A$2:$O$209,SMALL(IF(Pendencias!$B$2:$B$209=$F$1,ROW(Pendencias!$B$2:$B$209)-1),ROW(A173)),9),""))</f>
        <v/>
      </c>
    </row>
    <row r="170" ht="15.75" customHeight="1">
      <c r="A170" s="149"/>
      <c r="J170" s="119"/>
      <c r="K170" s="51"/>
      <c r="L170" s="51"/>
      <c r="M170" s="51"/>
      <c r="N170" s="51"/>
      <c r="O170" s="51"/>
      <c r="P170" s="51"/>
      <c r="Q170" s="51"/>
      <c r="R170" s="51"/>
      <c r="S170" s="51"/>
      <c r="T170" s="51"/>
      <c r="U170" s="51"/>
      <c r="V170" s="51"/>
      <c r="W170" s="52" t="str">
        <f t="array" ref="W170">IFERROR(INDEX(Pendencias!$A$2:$O$209,SMALL(IF(Pendencias!$B$2:$B$209=$F$1,ROW(Pendencias!$B$2:$B$209)-1),ROW(A174)),1),"")</f>
        <v/>
      </c>
      <c r="X170" s="52" t="str">
        <f t="array" ref="X170">IFERROR(INDEX(Pendencias!$A$2:$O$209,SMALL(IF(Pendencias!$B$2:$B$209=$F$1,ROW(Pendencias!$B$2:$B$209)-1),ROW(A174)),3),"")</f>
        <v/>
      </c>
      <c r="Y170" s="53" t="str">
        <f t="array" ref="Y170">IFERROR(INDEX(Pendencias!$A$2:$O$209,SMALL(IF(Pendencias!$B$2:$B$209=$F$1,ROW(Pendencias!$B$2:$B$209)-1),ROW(A174)),4),"")</f>
        <v/>
      </c>
      <c r="Z170" s="54" t="str">
        <f t="array" ref="Z170">IFERROR(INDEX(Pendencias!$A$2:$O$209,SMALL(IF(Pendencias!$B$2:$B$209=$F$1,ROW(Pendencias!$B$2:$B$209)-1),ROW(A174)),7),"")</f>
        <v/>
      </c>
      <c r="AA170" s="51" t="str">
        <f t="array" ref="AA170">IF(IFERROR(INDEX(Pendencias!$A$2:$O$209,SMALL(IF(Pendencias!$B$2:$B$209=$F$1,ROW(Pendencias!$B$2:$B$209)-1),ROW(A174)),9),"")=0,"",IFERROR(INDEX(Pendencias!$A$2:$O$209,SMALL(IF(Pendencias!$B$2:$B$209=$F$1,ROW(Pendencias!$B$2:$B$209)-1),ROW(A174)),9),""))</f>
        <v/>
      </c>
    </row>
    <row r="171" ht="15.75" customHeight="1">
      <c r="A171" s="149"/>
      <c r="J171" s="119"/>
      <c r="K171" s="51"/>
      <c r="L171" s="51"/>
      <c r="M171" s="51"/>
      <c r="N171" s="51"/>
      <c r="O171" s="51"/>
      <c r="P171" s="51"/>
      <c r="Q171" s="51"/>
      <c r="R171" s="51"/>
      <c r="S171" s="51"/>
      <c r="T171" s="51"/>
      <c r="U171" s="51"/>
      <c r="V171" s="51"/>
      <c r="W171" s="52" t="str">
        <f t="array" ref="W171">IFERROR(INDEX(Pendencias!$A$2:$O$209,SMALL(IF(Pendencias!$B$2:$B$209=$F$1,ROW(Pendencias!$B$2:$B$209)-1),ROW(A175)),1),"")</f>
        <v/>
      </c>
      <c r="X171" s="52" t="str">
        <f t="array" ref="X171">IFERROR(INDEX(Pendencias!$A$2:$O$209,SMALL(IF(Pendencias!$B$2:$B$209=$F$1,ROW(Pendencias!$B$2:$B$209)-1),ROW(A175)),3),"")</f>
        <v/>
      </c>
      <c r="Y171" s="53" t="str">
        <f t="array" ref="Y171">IFERROR(INDEX(Pendencias!$A$2:$O$209,SMALL(IF(Pendencias!$B$2:$B$209=$F$1,ROW(Pendencias!$B$2:$B$209)-1),ROW(A175)),4),"")</f>
        <v/>
      </c>
      <c r="Z171" s="54" t="str">
        <f t="array" ref="Z171">IFERROR(INDEX(Pendencias!$A$2:$O$209,SMALL(IF(Pendencias!$B$2:$B$209=$F$1,ROW(Pendencias!$B$2:$B$209)-1),ROW(A175)),7),"")</f>
        <v/>
      </c>
      <c r="AA171" s="51" t="str">
        <f t="array" ref="AA171">IF(IFERROR(INDEX(Pendencias!$A$2:$O$209,SMALL(IF(Pendencias!$B$2:$B$209=$F$1,ROW(Pendencias!$B$2:$B$209)-1),ROW(A175)),9),"")=0,"",IFERROR(INDEX(Pendencias!$A$2:$O$209,SMALL(IF(Pendencias!$B$2:$B$209=$F$1,ROW(Pendencias!$B$2:$B$209)-1),ROW(A175)),9),""))</f>
        <v/>
      </c>
    </row>
    <row r="172" ht="15.75" customHeight="1">
      <c r="A172" s="149"/>
      <c r="J172" s="119"/>
      <c r="K172" s="51"/>
      <c r="L172" s="51"/>
      <c r="M172" s="51"/>
      <c r="N172" s="51"/>
      <c r="O172" s="51"/>
      <c r="P172" s="51"/>
      <c r="Q172" s="51"/>
      <c r="R172" s="51"/>
      <c r="S172" s="51"/>
      <c r="T172" s="51"/>
      <c r="U172" s="51"/>
      <c r="V172" s="51"/>
      <c r="W172" s="52" t="str">
        <f t="array" ref="W172">IFERROR(INDEX(Pendencias!$A$2:$O$209,SMALL(IF(Pendencias!$B$2:$B$209=$F$1,ROW(Pendencias!$B$2:$B$209)-1),ROW(A176)),1),"")</f>
        <v/>
      </c>
      <c r="X172" s="52" t="str">
        <f t="array" ref="X172">IFERROR(INDEX(Pendencias!$A$2:$O$209,SMALL(IF(Pendencias!$B$2:$B$209=$F$1,ROW(Pendencias!$B$2:$B$209)-1),ROW(A176)),3),"")</f>
        <v/>
      </c>
      <c r="Y172" s="53" t="str">
        <f t="array" ref="Y172">IFERROR(INDEX(Pendencias!$A$2:$O$209,SMALL(IF(Pendencias!$B$2:$B$209=$F$1,ROW(Pendencias!$B$2:$B$209)-1),ROW(A176)),4),"")</f>
        <v/>
      </c>
      <c r="Z172" s="54" t="str">
        <f t="array" ref="Z172">IFERROR(INDEX(Pendencias!$A$2:$O$209,SMALL(IF(Pendencias!$B$2:$B$209=$F$1,ROW(Pendencias!$B$2:$B$209)-1),ROW(A176)),7),"")</f>
        <v/>
      </c>
      <c r="AA172" s="51" t="str">
        <f t="array" ref="AA172">IF(IFERROR(INDEX(Pendencias!$A$2:$O$209,SMALL(IF(Pendencias!$B$2:$B$209=$F$1,ROW(Pendencias!$B$2:$B$209)-1),ROW(A176)),9),"")=0,"",IFERROR(INDEX(Pendencias!$A$2:$O$209,SMALL(IF(Pendencias!$B$2:$B$209=$F$1,ROW(Pendencias!$B$2:$B$209)-1),ROW(A176)),9),""))</f>
        <v/>
      </c>
    </row>
    <row r="173" ht="15.75" customHeight="1">
      <c r="A173" s="149"/>
      <c r="J173" s="119"/>
      <c r="K173" s="51"/>
      <c r="L173" s="51"/>
      <c r="M173" s="51"/>
      <c r="N173" s="51"/>
      <c r="O173" s="51"/>
      <c r="P173" s="51"/>
      <c r="Q173" s="51"/>
      <c r="R173" s="51"/>
      <c r="S173" s="51"/>
      <c r="T173" s="51"/>
      <c r="U173" s="51"/>
      <c r="V173" s="51"/>
      <c r="W173" s="52" t="str">
        <f t="array" ref="W173">IFERROR(INDEX(Pendencias!$A$2:$O$209,SMALL(IF(Pendencias!$B$2:$B$209=$F$1,ROW(Pendencias!$B$2:$B$209)-1),ROW(A177)),1),"")</f>
        <v/>
      </c>
      <c r="X173" s="52" t="str">
        <f t="array" ref="X173">IFERROR(INDEX(Pendencias!$A$2:$O$209,SMALL(IF(Pendencias!$B$2:$B$209=$F$1,ROW(Pendencias!$B$2:$B$209)-1),ROW(A177)),3),"")</f>
        <v/>
      </c>
      <c r="Y173" s="53" t="str">
        <f t="array" ref="Y173">IFERROR(INDEX(Pendencias!$A$2:$O$209,SMALL(IF(Pendencias!$B$2:$B$209=$F$1,ROW(Pendencias!$B$2:$B$209)-1),ROW(A177)),4),"")</f>
        <v/>
      </c>
      <c r="Z173" s="54" t="str">
        <f t="array" ref="Z173">IFERROR(INDEX(Pendencias!$A$2:$O$209,SMALL(IF(Pendencias!$B$2:$B$209=$F$1,ROW(Pendencias!$B$2:$B$209)-1),ROW(A177)),7),"")</f>
        <v/>
      </c>
      <c r="AA173" s="51" t="str">
        <f t="array" ref="AA173">IF(IFERROR(INDEX(Pendencias!$A$2:$O$209,SMALL(IF(Pendencias!$B$2:$B$209=$F$1,ROW(Pendencias!$B$2:$B$209)-1),ROW(A177)),9),"")=0,"",IFERROR(INDEX(Pendencias!$A$2:$O$209,SMALL(IF(Pendencias!$B$2:$B$209=$F$1,ROW(Pendencias!$B$2:$B$209)-1),ROW(A177)),9),""))</f>
        <v/>
      </c>
    </row>
    <row r="174" ht="15.75" customHeight="1">
      <c r="A174" s="149"/>
      <c r="J174" s="119"/>
      <c r="K174" s="51"/>
      <c r="L174" s="51"/>
      <c r="M174" s="51"/>
      <c r="N174" s="51"/>
      <c r="O174" s="51"/>
      <c r="P174" s="51"/>
      <c r="Q174" s="51"/>
      <c r="R174" s="51"/>
      <c r="S174" s="51"/>
      <c r="T174" s="51"/>
      <c r="U174" s="51"/>
      <c r="V174" s="51"/>
      <c r="W174" s="52" t="str">
        <f t="array" ref="W174">IFERROR(INDEX(Pendencias!$A$2:$O$209,SMALL(IF(Pendencias!$B$2:$B$209=$F$1,ROW(Pendencias!$B$2:$B$209)-1),ROW(A178)),1),"")</f>
        <v/>
      </c>
      <c r="X174" s="52" t="str">
        <f t="array" ref="X174">IFERROR(INDEX(Pendencias!$A$2:$O$209,SMALL(IF(Pendencias!$B$2:$B$209=$F$1,ROW(Pendencias!$B$2:$B$209)-1),ROW(A178)),3),"")</f>
        <v/>
      </c>
      <c r="Y174" s="53" t="str">
        <f t="array" ref="Y174">IFERROR(INDEX(Pendencias!$A$2:$O$209,SMALL(IF(Pendencias!$B$2:$B$209=$F$1,ROW(Pendencias!$B$2:$B$209)-1),ROW(A178)),4),"")</f>
        <v/>
      </c>
      <c r="Z174" s="54" t="str">
        <f t="array" ref="Z174">IFERROR(INDEX(Pendencias!$A$2:$O$209,SMALL(IF(Pendencias!$B$2:$B$209=$F$1,ROW(Pendencias!$B$2:$B$209)-1),ROW(A178)),7),"")</f>
        <v/>
      </c>
      <c r="AA174" s="51" t="str">
        <f t="array" ref="AA174">IF(IFERROR(INDEX(Pendencias!$A$2:$O$209,SMALL(IF(Pendencias!$B$2:$B$209=$F$1,ROW(Pendencias!$B$2:$B$209)-1),ROW(A178)),9),"")=0,"",IFERROR(INDEX(Pendencias!$A$2:$O$209,SMALL(IF(Pendencias!$B$2:$B$209=$F$1,ROW(Pendencias!$B$2:$B$209)-1),ROW(A178)),9),""))</f>
        <v/>
      </c>
    </row>
    <row r="175" ht="15.75" customHeight="1">
      <c r="A175" s="149"/>
      <c r="J175" s="119"/>
      <c r="K175" s="51"/>
      <c r="L175" s="51"/>
      <c r="M175" s="51"/>
      <c r="N175" s="51"/>
      <c r="O175" s="51"/>
      <c r="P175" s="51"/>
      <c r="Q175" s="51"/>
      <c r="R175" s="51"/>
      <c r="S175" s="51"/>
      <c r="T175" s="51"/>
      <c r="U175" s="51"/>
      <c r="V175" s="51"/>
      <c r="W175" s="52" t="str">
        <f t="array" ref="W175">IFERROR(INDEX(Pendencias!$A$2:$O$209,SMALL(IF(Pendencias!$B$2:$B$209=$F$1,ROW(Pendencias!$B$2:$B$209)-1),ROW(A179)),1),"")</f>
        <v/>
      </c>
      <c r="X175" s="52" t="str">
        <f t="array" ref="X175">IFERROR(INDEX(Pendencias!$A$2:$O$209,SMALL(IF(Pendencias!$B$2:$B$209=$F$1,ROW(Pendencias!$B$2:$B$209)-1),ROW(A179)),3),"")</f>
        <v/>
      </c>
      <c r="Y175" s="53" t="str">
        <f t="array" ref="Y175">IFERROR(INDEX(Pendencias!$A$2:$O$209,SMALL(IF(Pendencias!$B$2:$B$209=$F$1,ROW(Pendencias!$B$2:$B$209)-1),ROW(A179)),4),"")</f>
        <v/>
      </c>
      <c r="Z175" s="54" t="str">
        <f t="array" ref="Z175">IFERROR(INDEX(Pendencias!$A$2:$O$209,SMALL(IF(Pendencias!$B$2:$B$209=$F$1,ROW(Pendencias!$B$2:$B$209)-1),ROW(A179)),7),"")</f>
        <v/>
      </c>
      <c r="AA175" s="51" t="str">
        <f t="array" ref="AA175">IF(IFERROR(INDEX(Pendencias!$A$2:$O$209,SMALL(IF(Pendencias!$B$2:$B$209=$F$1,ROW(Pendencias!$B$2:$B$209)-1),ROW(A179)),9),"")=0,"",IFERROR(INDEX(Pendencias!$A$2:$O$209,SMALL(IF(Pendencias!$B$2:$B$209=$F$1,ROW(Pendencias!$B$2:$B$209)-1),ROW(A179)),9),""))</f>
        <v/>
      </c>
    </row>
    <row r="176" ht="15.75" customHeight="1">
      <c r="A176" s="149"/>
      <c r="J176" s="119"/>
      <c r="K176" s="51"/>
      <c r="L176" s="51"/>
      <c r="M176" s="51"/>
      <c r="N176" s="51"/>
      <c r="O176" s="51"/>
      <c r="P176" s="51"/>
      <c r="Q176" s="51"/>
      <c r="R176" s="51"/>
      <c r="S176" s="51"/>
      <c r="T176" s="51"/>
      <c r="U176" s="51"/>
      <c r="V176" s="51"/>
      <c r="W176" s="52" t="str">
        <f t="array" ref="W176">IFERROR(INDEX(Pendencias!$A$2:$O$209,SMALL(IF(Pendencias!$B$2:$B$209=$F$1,ROW(Pendencias!$B$2:$B$209)-1),ROW(A180)),1),"")</f>
        <v/>
      </c>
      <c r="X176" s="52" t="str">
        <f t="array" ref="X176">IFERROR(INDEX(Pendencias!$A$2:$O$209,SMALL(IF(Pendencias!$B$2:$B$209=$F$1,ROW(Pendencias!$B$2:$B$209)-1),ROW(A180)),3),"")</f>
        <v/>
      </c>
      <c r="Y176" s="53" t="str">
        <f t="array" ref="Y176">IFERROR(INDEX(Pendencias!$A$2:$O$209,SMALL(IF(Pendencias!$B$2:$B$209=$F$1,ROW(Pendencias!$B$2:$B$209)-1),ROW(A180)),4),"")</f>
        <v/>
      </c>
      <c r="Z176" s="54" t="str">
        <f t="array" ref="Z176">IFERROR(INDEX(Pendencias!$A$2:$O$209,SMALL(IF(Pendencias!$B$2:$B$209=$F$1,ROW(Pendencias!$B$2:$B$209)-1),ROW(A180)),7),"")</f>
        <v/>
      </c>
      <c r="AA176" s="51" t="str">
        <f t="array" ref="AA176">IF(IFERROR(INDEX(Pendencias!$A$2:$O$209,SMALL(IF(Pendencias!$B$2:$B$209=$F$1,ROW(Pendencias!$B$2:$B$209)-1),ROW(A180)),9),"")=0,"",IFERROR(INDEX(Pendencias!$A$2:$O$209,SMALL(IF(Pendencias!$B$2:$B$209=$F$1,ROW(Pendencias!$B$2:$B$209)-1),ROW(A180)),9),""))</f>
        <v/>
      </c>
    </row>
    <row r="177" ht="15.75" customHeight="1">
      <c r="A177" s="149"/>
      <c r="J177" s="119"/>
      <c r="K177" s="51"/>
      <c r="L177" s="51"/>
      <c r="M177" s="51"/>
      <c r="N177" s="51"/>
      <c r="O177" s="51"/>
      <c r="P177" s="51"/>
      <c r="Q177" s="51"/>
      <c r="R177" s="51"/>
      <c r="S177" s="51"/>
      <c r="T177" s="51"/>
      <c r="U177" s="51"/>
      <c r="V177" s="51"/>
      <c r="W177" s="52" t="str">
        <f t="array" ref="W177">IFERROR(INDEX(Pendencias!$A$2:$O$209,SMALL(IF(Pendencias!$B$2:$B$209=$F$1,ROW(Pendencias!$B$2:$B$209)-1),ROW(A181)),1),"")</f>
        <v/>
      </c>
      <c r="X177" s="52" t="str">
        <f t="array" ref="X177">IFERROR(INDEX(Pendencias!$A$2:$O$209,SMALL(IF(Pendencias!$B$2:$B$209=$F$1,ROW(Pendencias!$B$2:$B$209)-1),ROW(A181)),3),"")</f>
        <v/>
      </c>
      <c r="Y177" s="53" t="str">
        <f t="array" ref="Y177">IFERROR(INDEX(Pendencias!$A$2:$O$209,SMALL(IF(Pendencias!$B$2:$B$209=$F$1,ROW(Pendencias!$B$2:$B$209)-1),ROW(A181)),4),"")</f>
        <v/>
      </c>
      <c r="Z177" s="54" t="str">
        <f t="array" ref="Z177">IFERROR(INDEX(Pendencias!$A$2:$O$209,SMALL(IF(Pendencias!$B$2:$B$209=$F$1,ROW(Pendencias!$B$2:$B$209)-1),ROW(A181)),7),"")</f>
        <v/>
      </c>
      <c r="AA177" s="51" t="str">
        <f t="array" ref="AA177">IF(IFERROR(INDEX(Pendencias!$A$2:$O$209,SMALL(IF(Pendencias!$B$2:$B$209=$F$1,ROW(Pendencias!$B$2:$B$209)-1),ROW(A181)),9),"")=0,"",IFERROR(INDEX(Pendencias!$A$2:$O$209,SMALL(IF(Pendencias!$B$2:$B$209=$F$1,ROW(Pendencias!$B$2:$B$209)-1),ROW(A181)),9),""))</f>
        <v/>
      </c>
    </row>
    <row r="178" ht="15.75" customHeight="1">
      <c r="A178" s="149"/>
      <c r="J178" s="119"/>
      <c r="K178" s="51"/>
      <c r="L178" s="51"/>
      <c r="M178" s="51"/>
      <c r="N178" s="51"/>
      <c r="O178" s="51"/>
      <c r="P178" s="51"/>
      <c r="Q178" s="51"/>
      <c r="R178" s="51"/>
      <c r="S178" s="51"/>
      <c r="T178" s="51"/>
      <c r="U178" s="51"/>
      <c r="V178" s="51"/>
      <c r="W178" s="52" t="str">
        <f t="array" ref="W178">IFERROR(INDEX(Pendencias!$A$2:$O$209,SMALL(IF(Pendencias!$B$2:$B$209=$F$1,ROW(Pendencias!$B$2:$B$209)-1),ROW(A182)),1),"")</f>
        <v/>
      </c>
      <c r="X178" s="52" t="str">
        <f t="array" ref="X178">IFERROR(INDEX(Pendencias!$A$2:$O$209,SMALL(IF(Pendencias!$B$2:$B$209=$F$1,ROW(Pendencias!$B$2:$B$209)-1),ROW(A182)),3),"")</f>
        <v/>
      </c>
      <c r="Y178" s="53" t="str">
        <f t="array" ref="Y178">IFERROR(INDEX(Pendencias!$A$2:$O$209,SMALL(IF(Pendencias!$B$2:$B$209=$F$1,ROW(Pendencias!$B$2:$B$209)-1),ROW(A182)),4),"")</f>
        <v/>
      </c>
      <c r="Z178" s="54" t="str">
        <f t="array" ref="Z178">IFERROR(INDEX(Pendencias!$A$2:$O$209,SMALL(IF(Pendencias!$B$2:$B$209=$F$1,ROW(Pendencias!$B$2:$B$209)-1),ROW(A182)),7),"")</f>
        <v/>
      </c>
      <c r="AA178" s="51" t="str">
        <f t="array" ref="AA178">IF(IFERROR(INDEX(Pendencias!$A$2:$O$209,SMALL(IF(Pendencias!$B$2:$B$209=$F$1,ROW(Pendencias!$B$2:$B$209)-1),ROW(A182)),9),"")=0,"",IFERROR(INDEX(Pendencias!$A$2:$O$209,SMALL(IF(Pendencias!$B$2:$B$209=$F$1,ROW(Pendencias!$B$2:$B$209)-1),ROW(A182)),9),""))</f>
        <v/>
      </c>
    </row>
    <row r="179" ht="15.75" customHeight="1">
      <c r="A179" s="149"/>
      <c r="J179" s="119"/>
      <c r="K179" s="51"/>
      <c r="L179" s="51"/>
      <c r="M179" s="51"/>
      <c r="N179" s="51"/>
      <c r="O179" s="51"/>
      <c r="P179" s="51"/>
      <c r="Q179" s="51"/>
      <c r="R179" s="51"/>
      <c r="S179" s="51"/>
      <c r="T179" s="51"/>
      <c r="U179" s="51"/>
      <c r="V179" s="51"/>
      <c r="W179" s="52" t="str">
        <f t="array" ref="W179">IFERROR(INDEX(Pendencias!$A$2:$O$209,SMALL(IF(Pendencias!$B$2:$B$209=$F$1,ROW(Pendencias!$B$2:$B$209)-1),ROW(A183)),1),"")</f>
        <v/>
      </c>
      <c r="X179" s="52" t="str">
        <f t="array" ref="X179">IFERROR(INDEX(Pendencias!$A$2:$O$209,SMALL(IF(Pendencias!$B$2:$B$209=$F$1,ROW(Pendencias!$B$2:$B$209)-1),ROW(A183)),3),"")</f>
        <v/>
      </c>
      <c r="Y179" s="53" t="str">
        <f t="array" ref="Y179">IFERROR(INDEX(Pendencias!$A$2:$O$209,SMALL(IF(Pendencias!$B$2:$B$209=$F$1,ROW(Pendencias!$B$2:$B$209)-1),ROW(A183)),4),"")</f>
        <v/>
      </c>
      <c r="Z179" s="54" t="str">
        <f t="array" ref="Z179">IFERROR(INDEX(Pendencias!$A$2:$O$209,SMALL(IF(Pendencias!$B$2:$B$209=$F$1,ROW(Pendencias!$B$2:$B$209)-1),ROW(A183)),7),"")</f>
        <v/>
      </c>
      <c r="AA179" s="51" t="str">
        <f t="array" ref="AA179">IF(IFERROR(INDEX(Pendencias!$A$2:$O$209,SMALL(IF(Pendencias!$B$2:$B$209=$F$1,ROW(Pendencias!$B$2:$B$209)-1),ROW(A183)),9),"")=0,"",IFERROR(INDEX(Pendencias!$A$2:$O$209,SMALL(IF(Pendencias!$B$2:$B$209=$F$1,ROW(Pendencias!$B$2:$B$209)-1),ROW(A183)),9),""))</f>
        <v/>
      </c>
    </row>
    <row r="180" ht="15.75" customHeight="1">
      <c r="A180" s="149"/>
      <c r="J180" s="119"/>
      <c r="K180" s="51"/>
      <c r="L180" s="51"/>
      <c r="M180" s="51"/>
      <c r="N180" s="51"/>
      <c r="O180" s="51"/>
      <c r="P180" s="51"/>
      <c r="Q180" s="51"/>
      <c r="R180" s="51"/>
      <c r="S180" s="51"/>
      <c r="T180" s="51"/>
      <c r="U180" s="51"/>
      <c r="V180" s="51"/>
      <c r="W180" s="52" t="str">
        <f t="array" ref="W180">IFERROR(INDEX(Pendencias!$A$2:$O$209,SMALL(IF(Pendencias!$B$2:$B$209=$F$1,ROW(Pendencias!$B$2:$B$209)-1),ROW(A184)),1),"")</f>
        <v/>
      </c>
      <c r="X180" s="52" t="str">
        <f t="array" ref="X180">IFERROR(INDEX(Pendencias!$A$2:$O$209,SMALL(IF(Pendencias!$B$2:$B$209=$F$1,ROW(Pendencias!$B$2:$B$209)-1),ROW(A184)),3),"")</f>
        <v/>
      </c>
      <c r="Y180" s="53" t="str">
        <f t="array" ref="Y180">IFERROR(INDEX(Pendencias!$A$2:$O$209,SMALL(IF(Pendencias!$B$2:$B$209=$F$1,ROW(Pendencias!$B$2:$B$209)-1),ROW(A184)),4),"")</f>
        <v/>
      </c>
      <c r="Z180" s="54" t="str">
        <f t="array" ref="Z180">IFERROR(INDEX(Pendencias!$A$2:$O$209,SMALL(IF(Pendencias!$B$2:$B$209=$F$1,ROW(Pendencias!$B$2:$B$209)-1),ROW(A184)),7),"")</f>
        <v/>
      </c>
      <c r="AA180" s="51" t="str">
        <f t="array" ref="AA180">IF(IFERROR(INDEX(Pendencias!$A$2:$O$209,SMALL(IF(Pendencias!$B$2:$B$209=$F$1,ROW(Pendencias!$B$2:$B$209)-1),ROW(A184)),9),"")=0,"",IFERROR(INDEX(Pendencias!$A$2:$O$209,SMALL(IF(Pendencias!$B$2:$B$209=$F$1,ROW(Pendencias!$B$2:$B$209)-1),ROW(A184)),9),""))</f>
        <v/>
      </c>
    </row>
    <row r="181" ht="15.75" customHeight="1">
      <c r="A181" s="149"/>
      <c r="J181" s="119"/>
      <c r="K181" s="51"/>
      <c r="L181" s="51"/>
      <c r="M181" s="51"/>
      <c r="N181" s="51"/>
      <c r="O181" s="51"/>
      <c r="P181" s="51"/>
      <c r="Q181" s="51"/>
      <c r="R181" s="51"/>
      <c r="S181" s="51"/>
      <c r="T181" s="51"/>
      <c r="U181" s="51"/>
      <c r="V181" s="51"/>
      <c r="W181" s="52" t="str">
        <f t="array" ref="W181">IFERROR(INDEX(Pendencias!$A$2:$O$209,SMALL(IF(Pendencias!$B$2:$B$209=$F$1,ROW(Pendencias!$B$2:$B$209)-1),ROW(A185)),1),"")</f>
        <v/>
      </c>
      <c r="X181" s="52" t="str">
        <f t="array" ref="X181">IFERROR(INDEX(Pendencias!$A$2:$O$209,SMALL(IF(Pendencias!$B$2:$B$209=$F$1,ROW(Pendencias!$B$2:$B$209)-1),ROW(A185)),3),"")</f>
        <v/>
      </c>
      <c r="Y181" s="53" t="str">
        <f t="array" ref="Y181">IFERROR(INDEX(Pendencias!$A$2:$O$209,SMALL(IF(Pendencias!$B$2:$B$209=$F$1,ROW(Pendencias!$B$2:$B$209)-1),ROW(A185)),4),"")</f>
        <v/>
      </c>
      <c r="Z181" s="54" t="str">
        <f t="array" ref="Z181">IFERROR(INDEX(Pendencias!$A$2:$O$209,SMALL(IF(Pendencias!$B$2:$B$209=$F$1,ROW(Pendencias!$B$2:$B$209)-1),ROW(A185)),7),"")</f>
        <v/>
      </c>
      <c r="AA181" s="51" t="str">
        <f t="array" ref="AA181">IF(IFERROR(INDEX(Pendencias!$A$2:$O$209,SMALL(IF(Pendencias!$B$2:$B$209=$F$1,ROW(Pendencias!$B$2:$B$209)-1),ROW(A185)),9),"")=0,"",IFERROR(INDEX(Pendencias!$A$2:$O$209,SMALL(IF(Pendencias!$B$2:$B$209=$F$1,ROW(Pendencias!$B$2:$B$209)-1),ROW(A185)),9),""))</f>
        <v/>
      </c>
    </row>
    <row r="182" ht="15.75" customHeight="1">
      <c r="A182" s="149"/>
      <c r="J182" s="119"/>
      <c r="K182" s="51"/>
      <c r="L182" s="51"/>
      <c r="M182" s="51"/>
      <c r="N182" s="51"/>
      <c r="O182" s="51"/>
      <c r="P182" s="51"/>
      <c r="Q182" s="51"/>
      <c r="R182" s="51"/>
      <c r="S182" s="51"/>
      <c r="T182" s="51"/>
      <c r="U182" s="51"/>
      <c r="V182" s="51"/>
      <c r="W182" s="52" t="str">
        <f t="array" ref="W182">IFERROR(INDEX(Pendencias!$A$2:$O$209,SMALL(IF(Pendencias!$B$2:$B$209=$F$1,ROW(Pendencias!$B$2:$B$209)-1),ROW(A186)),1),"")</f>
        <v/>
      </c>
      <c r="X182" s="52" t="str">
        <f t="array" ref="X182">IFERROR(INDEX(Pendencias!$A$2:$O$209,SMALL(IF(Pendencias!$B$2:$B$209=$F$1,ROW(Pendencias!$B$2:$B$209)-1),ROW(A186)),3),"")</f>
        <v/>
      </c>
      <c r="Y182" s="53" t="str">
        <f t="array" ref="Y182">IFERROR(INDEX(Pendencias!$A$2:$O$209,SMALL(IF(Pendencias!$B$2:$B$209=$F$1,ROW(Pendencias!$B$2:$B$209)-1),ROW(A186)),4),"")</f>
        <v/>
      </c>
      <c r="Z182" s="54" t="str">
        <f t="array" ref="Z182">IFERROR(INDEX(Pendencias!$A$2:$O$209,SMALL(IF(Pendencias!$B$2:$B$209=$F$1,ROW(Pendencias!$B$2:$B$209)-1),ROW(A186)),7),"")</f>
        <v/>
      </c>
      <c r="AA182" s="51" t="str">
        <f t="array" ref="AA182">IF(IFERROR(INDEX(Pendencias!$A$2:$O$209,SMALL(IF(Pendencias!$B$2:$B$209=$F$1,ROW(Pendencias!$B$2:$B$209)-1),ROW(A186)),9),"")=0,"",IFERROR(INDEX(Pendencias!$A$2:$O$209,SMALL(IF(Pendencias!$B$2:$B$209=$F$1,ROW(Pendencias!$B$2:$B$209)-1),ROW(A186)),9),""))</f>
        <v/>
      </c>
    </row>
    <row r="183" ht="15.75" customHeight="1">
      <c r="A183" s="149"/>
      <c r="J183" s="119"/>
      <c r="K183" s="51"/>
      <c r="L183" s="51"/>
      <c r="M183" s="51"/>
      <c r="N183" s="51"/>
      <c r="O183" s="51"/>
      <c r="P183" s="51"/>
      <c r="Q183" s="51"/>
      <c r="R183" s="51"/>
      <c r="S183" s="51"/>
      <c r="T183" s="51"/>
      <c r="U183" s="51"/>
      <c r="V183" s="51"/>
      <c r="W183" s="52" t="str">
        <f t="array" ref="W183">IFERROR(INDEX(Pendencias!$A$2:$O$209,SMALL(IF(Pendencias!$B$2:$B$209=$F$1,ROW(Pendencias!$B$2:$B$209)-1),ROW(A187)),1),"")</f>
        <v/>
      </c>
      <c r="X183" s="52" t="str">
        <f t="array" ref="X183">IFERROR(INDEX(Pendencias!$A$2:$O$209,SMALL(IF(Pendencias!$B$2:$B$209=$F$1,ROW(Pendencias!$B$2:$B$209)-1),ROW(A187)),3),"")</f>
        <v/>
      </c>
      <c r="Y183" s="53" t="str">
        <f t="array" ref="Y183">IFERROR(INDEX(Pendencias!$A$2:$O$209,SMALL(IF(Pendencias!$B$2:$B$209=$F$1,ROW(Pendencias!$B$2:$B$209)-1),ROW(A187)),4),"")</f>
        <v/>
      </c>
      <c r="Z183" s="54" t="str">
        <f t="array" ref="Z183">IFERROR(INDEX(Pendencias!$A$2:$O$209,SMALL(IF(Pendencias!$B$2:$B$209=$F$1,ROW(Pendencias!$B$2:$B$209)-1),ROW(A187)),7),"")</f>
        <v/>
      </c>
      <c r="AA183" s="51" t="str">
        <f t="array" ref="AA183">IF(IFERROR(INDEX(Pendencias!$A$2:$O$209,SMALL(IF(Pendencias!$B$2:$B$209=$F$1,ROW(Pendencias!$B$2:$B$209)-1),ROW(A187)),9),"")=0,"",IFERROR(INDEX(Pendencias!$A$2:$O$209,SMALL(IF(Pendencias!$B$2:$B$209=$F$1,ROW(Pendencias!$B$2:$B$209)-1),ROW(A187)),9),""))</f>
        <v/>
      </c>
    </row>
    <row r="184" ht="15.75" customHeight="1">
      <c r="A184" s="149"/>
      <c r="J184" s="119"/>
      <c r="K184" s="51"/>
      <c r="L184" s="51"/>
      <c r="M184" s="51"/>
      <c r="N184" s="51"/>
      <c r="O184" s="51"/>
      <c r="P184" s="51"/>
      <c r="Q184" s="51"/>
      <c r="R184" s="51"/>
      <c r="S184" s="51"/>
      <c r="T184" s="51"/>
      <c r="U184" s="51"/>
      <c r="V184" s="51"/>
      <c r="W184" s="52" t="str">
        <f t="array" ref="W184">IFERROR(INDEX(Pendencias!$A$2:$O$209,SMALL(IF(Pendencias!$B$2:$B$209=$F$1,ROW(Pendencias!$B$2:$B$209)-1),ROW(A188)),1),"")</f>
        <v/>
      </c>
      <c r="X184" s="52" t="str">
        <f t="array" ref="X184">IFERROR(INDEX(Pendencias!$A$2:$O$209,SMALL(IF(Pendencias!$B$2:$B$209=$F$1,ROW(Pendencias!$B$2:$B$209)-1),ROW(A188)),3),"")</f>
        <v/>
      </c>
      <c r="Y184" s="53" t="str">
        <f t="array" ref="Y184">IFERROR(INDEX(Pendencias!$A$2:$O$209,SMALL(IF(Pendencias!$B$2:$B$209=$F$1,ROW(Pendencias!$B$2:$B$209)-1),ROW(A188)),4),"")</f>
        <v/>
      </c>
      <c r="Z184" s="54" t="str">
        <f t="array" ref="Z184">IFERROR(INDEX(Pendencias!$A$2:$O$209,SMALL(IF(Pendencias!$B$2:$B$209=$F$1,ROW(Pendencias!$B$2:$B$209)-1),ROW(A188)),7),"")</f>
        <v/>
      </c>
      <c r="AA184" s="51" t="str">
        <f t="array" ref="AA184">IF(IFERROR(INDEX(Pendencias!$A$2:$O$209,SMALL(IF(Pendencias!$B$2:$B$209=$F$1,ROW(Pendencias!$B$2:$B$209)-1),ROW(A188)),9),"")=0,"",IFERROR(INDEX(Pendencias!$A$2:$O$209,SMALL(IF(Pendencias!$B$2:$B$209=$F$1,ROW(Pendencias!$B$2:$B$209)-1),ROW(A188)),9),""))</f>
        <v/>
      </c>
    </row>
    <row r="185" ht="15.75" customHeight="1">
      <c r="A185" s="149"/>
      <c r="J185" s="119"/>
      <c r="K185" s="51"/>
      <c r="L185" s="51"/>
      <c r="M185" s="51"/>
      <c r="N185" s="51"/>
      <c r="O185" s="51"/>
      <c r="P185" s="51"/>
      <c r="Q185" s="51"/>
      <c r="R185" s="51"/>
      <c r="S185" s="51"/>
      <c r="T185" s="51"/>
      <c r="U185" s="51"/>
      <c r="V185" s="51"/>
      <c r="W185" s="52" t="str">
        <f t="array" ref="W185">IFERROR(INDEX(Pendencias!$A$2:$O$209,SMALL(IF(Pendencias!$B$2:$B$209=$F$1,ROW(Pendencias!$B$2:$B$209)-1),ROW(A189)),1),"")</f>
        <v/>
      </c>
      <c r="X185" s="52" t="str">
        <f t="array" ref="X185">IFERROR(INDEX(Pendencias!$A$2:$O$209,SMALL(IF(Pendencias!$B$2:$B$209=$F$1,ROW(Pendencias!$B$2:$B$209)-1),ROW(A189)),3),"")</f>
        <v/>
      </c>
      <c r="Y185" s="53" t="str">
        <f t="array" ref="Y185">IFERROR(INDEX(Pendencias!$A$2:$O$209,SMALL(IF(Pendencias!$B$2:$B$209=$F$1,ROW(Pendencias!$B$2:$B$209)-1),ROW(A189)),4),"")</f>
        <v/>
      </c>
      <c r="Z185" s="54" t="str">
        <f t="array" ref="Z185">IFERROR(INDEX(Pendencias!$A$2:$O$209,SMALL(IF(Pendencias!$B$2:$B$209=$F$1,ROW(Pendencias!$B$2:$B$209)-1),ROW(A189)),7),"")</f>
        <v/>
      </c>
      <c r="AA185" s="51" t="str">
        <f t="array" ref="AA185">IF(IFERROR(INDEX(Pendencias!$A$2:$O$209,SMALL(IF(Pendencias!$B$2:$B$209=$F$1,ROW(Pendencias!$B$2:$B$209)-1),ROW(A189)),9),"")=0,"",IFERROR(INDEX(Pendencias!$A$2:$O$209,SMALL(IF(Pendencias!$B$2:$B$209=$F$1,ROW(Pendencias!$B$2:$B$209)-1),ROW(A189)),9),""))</f>
        <v/>
      </c>
    </row>
    <row r="186" ht="15.75" customHeight="1">
      <c r="A186" s="149"/>
      <c r="J186" s="119"/>
      <c r="K186" s="51"/>
      <c r="L186" s="51"/>
      <c r="M186" s="51"/>
      <c r="N186" s="51"/>
      <c r="O186" s="51"/>
      <c r="P186" s="51"/>
      <c r="Q186" s="51"/>
      <c r="R186" s="51"/>
      <c r="S186" s="51"/>
      <c r="T186" s="51"/>
      <c r="U186" s="51"/>
      <c r="V186" s="51"/>
      <c r="W186" s="52" t="str">
        <f t="array" ref="W186">IFERROR(INDEX(Pendencias!$A$2:$O$209,SMALL(IF(Pendencias!$B$2:$B$209=$F$1,ROW(Pendencias!$B$2:$B$209)-1),ROW(A190)),1),"")</f>
        <v/>
      </c>
      <c r="X186" s="52" t="str">
        <f t="array" ref="X186">IFERROR(INDEX(Pendencias!$A$2:$O$209,SMALL(IF(Pendencias!$B$2:$B$209=$F$1,ROW(Pendencias!$B$2:$B$209)-1),ROW(A190)),3),"")</f>
        <v/>
      </c>
      <c r="Y186" s="53" t="str">
        <f t="array" ref="Y186">IFERROR(INDEX(Pendencias!$A$2:$O$209,SMALL(IF(Pendencias!$B$2:$B$209=$F$1,ROW(Pendencias!$B$2:$B$209)-1),ROW(A190)),4),"")</f>
        <v/>
      </c>
      <c r="Z186" s="54" t="str">
        <f t="array" ref="Z186">IFERROR(INDEX(Pendencias!$A$2:$O$209,SMALL(IF(Pendencias!$B$2:$B$209=$F$1,ROW(Pendencias!$B$2:$B$209)-1),ROW(A190)),7),"")</f>
        <v/>
      </c>
      <c r="AA186" s="51" t="str">
        <f t="array" ref="AA186">IF(IFERROR(INDEX(Pendencias!$A$2:$O$209,SMALL(IF(Pendencias!$B$2:$B$209=$F$1,ROW(Pendencias!$B$2:$B$209)-1),ROW(A190)),9),"")=0,"",IFERROR(INDEX(Pendencias!$A$2:$O$209,SMALL(IF(Pendencias!$B$2:$B$209=$F$1,ROW(Pendencias!$B$2:$B$209)-1),ROW(A190)),9),""))</f>
        <v/>
      </c>
    </row>
    <row r="187" ht="15.75" customHeight="1">
      <c r="A187" s="149"/>
      <c r="J187" s="119"/>
      <c r="K187" s="51"/>
      <c r="L187" s="51"/>
      <c r="M187" s="51"/>
      <c r="N187" s="51"/>
      <c r="O187" s="51"/>
      <c r="P187" s="51"/>
      <c r="Q187" s="51"/>
      <c r="R187" s="51"/>
      <c r="S187" s="51"/>
      <c r="T187" s="51"/>
      <c r="U187" s="51"/>
      <c r="V187" s="51"/>
      <c r="W187" s="52" t="str">
        <f t="array" ref="W187">IFERROR(INDEX(Pendencias!$A$2:$O$209,SMALL(IF(Pendencias!$B$2:$B$209=$F$1,ROW(Pendencias!$B$2:$B$209)-1),ROW(A191)),1),"")</f>
        <v/>
      </c>
      <c r="X187" s="52" t="str">
        <f t="array" ref="X187">IFERROR(INDEX(Pendencias!$A$2:$O$209,SMALL(IF(Pendencias!$B$2:$B$209=$F$1,ROW(Pendencias!$B$2:$B$209)-1),ROW(A191)),3),"")</f>
        <v/>
      </c>
      <c r="Y187" s="53" t="str">
        <f t="array" ref="Y187">IFERROR(INDEX(Pendencias!$A$2:$O$209,SMALL(IF(Pendencias!$B$2:$B$209=$F$1,ROW(Pendencias!$B$2:$B$209)-1),ROW(A191)),4),"")</f>
        <v/>
      </c>
      <c r="Z187" s="54" t="str">
        <f t="array" ref="Z187">IFERROR(INDEX(Pendencias!$A$2:$O$209,SMALL(IF(Pendencias!$B$2:$B$209=$F$1,ROW(Pendencias!$B$2:$B$209)-1),ROW(A191)),7),"")</f>
        <v/>
      </c>
      <c r="AA187" s="51" t="str">
        <f t="array" ref="AA187">IF(IFERROR(INDEX(Pendencias!$A$2:$O$209,SMALL(IF(Pendencias!$B$2:$B$209=$F$1,ROW(Pendencias!$B$2:$B$209)-1),ROW(A191)),9),"")=0,"",IFERROR(INDEX(Pendencias!$A$2:$O$209,SMALL(IF(Pendencias!$B$2:$B$209=$F$1,ROW(Pendencias!$B$2:$B$209)-1),ROW(A191)),9),""))</f>
        <v/>
      </c>
    </row>
    <row r="188" ht="15.75" customHeight="1">
      <c r="A188" s="149"/>
      <c r="J188" s="119"/>
      <c r="K188" s="51"/>
      <c r="L188" s="51"/>
      <c r="M188" s="51"/>
      <c r="N188" s="51"/>
      <c r="O188" s="51"/>
      <c r="P188" s="51"/>
      <c r="Q188" s="51"/>
      <c r="R188" s="51"/>
      <c r="S188" s="51"/>
      <c r="T188" s="51"/>
      <c r="U188" s="51"/>
      <c r="V188" s="51"/>
      <c r="W188" s="52" t="str">
        <f t="array" ref="W188">IFERROR(INDEX(Pendencias!$A$2:$O$209,SMALL(IF(Pendencias!$B$2:$B$209=$F$1,ROW(Pendencias!$B$2:$B$209)-1),ROW(A192)),1),"")</f>
        <v/>
      </c>
      <c r="X188" s="52" t="str">
        <f t="array" ref="X188">IFERROR(INDEX(Pendencias!$A$2:$O$209,SMALL(IF(Pendencias!$B$2:$B$209=$F$1,ROW(Pendencias!$B$2:$B$209)-1),ROW(A192)),3),"")</f>
        <v/>
      </c>
      <c r="Y188" s="53" t="str">
        <f t="array" ref="Y188">IFERROR(INDEX(Pendencias!$A$2:$O$209,SMALL(IF(Pendencias!$B$2:$B$209=$F$1,ROW(Pendencias!$B$2:$B$209)-1),ROW(A192)),4),"")</f>
        <v/>
      </c>
      <c r="Z188" s="54" t="str">
        <f t="array" ref="Z188">IFERROR(INDEX(Pendencias!$A$2:$O$209,SMALL(IF(Pendencias!$B$2:$B$209=$F$1,ROW(Pendencias!$B$2:$B$209)-1),ROW(A192)),7),"")</f>
        <v/>
      </c>
      <c r="AA188" s="51" t="str">
        <f t="array" ref="AA188">IF(IFERROR(INDEX(Pendencias!$A$2:$O$209,SMALL(IF(Pendencias!$B$2:$B$209=$F$1,ROW(Pendencias!$B$2:$B$209)-1),ROW(A192)),9),"")=0,"",IFERROR(INDEX(Pendencias!$A$2:$O$209,SMALL(IF(Pendencias!$B$2:$B$209=$F$1,ROW(Pendencias!$B$2:$B$209)-1),ROW(A192)),9),""))</f>
        <v/>
      </c>
    </row>
    <row r="189" ht="15.75" customHeight="1">
      <c r="A189" s="149"/>
      <c r="J189" s="119"/>
      <c r="K189" s="51"/>
      <c r="L189" s="51"/>
      <c r="M189" s="51"/>
      <c r="N189" s="51"/>
      <c r="O189" s="51"/>
      <c r="P189" s="51"/>
      <c r="Q189" s="51"/>
      <c r="R189" s="51"/>
      <c r="S189" s="51"/>
      <c r="T189" s="51"/>
      <c r="U189" s="51"/>
      <c r="V189" s="51"/>
      <c r="W189" s="52" t="str">
        <f t="array" ref="W189">IFERROR(INDEX(Pendencias!$A$2:$O$209,SMALL(IF(Pendencias!$B$2:$B$209=$F$1,ROW(Pendencias!$B$2:$B$209)-1),ROW(A193)),1),"")</f>
        <v/>
      </c>
      <c r="X189" s="52" t="str">
        <f t="array" ref="X189">IFERROR(INDEX(Pendencias!$A$2:$O$209,SMALL(IF(Pendencias!$B$2:$B$209=$F$1,ROW(Pendencias!$B$2:$B$209)-1),ROW(A193)),3),"")</f>
        <v/>
      </c>
      <c r="Y189" s="53" t="str">
        <f t="array" ref="Y189">IFERROR(INDEX(Pendencias!$A$2:$O$209,SMALL(IF(Pendencias!$B$2:$B$209=$F$1,ROW(Pendencias!$B$2:$B$209)-1),ROW(A193)),4),"")</f>
        <v/>
      </c>
      <c r="Z189" s="54" t="str">
        <f t="array" ref="Z189">IFERROR(INDEX(Pendencias!$A$2:$O$209,SMALL(IF(Pendencias!$B$2:$B$209=$F$1,ROW(Pendencias!$B$2:$B$209)-1),ROW(A193)),7),"")</f>
        <v/>
      </c>
      <c r="AA189" s="51" t="str">
        <f t="array" ref="AA189">IF(IFERROR(INDEX(Pendencias!$A$2:$O$209,SMALL(IF(Pendencias!$B$2:$B$209=$F$1,ROW(Pendencias!$B$2:$B$209)-1),ROW(A193)),9),"")=0,"",IFERROR(INDEX(Pendencias!$A$2:$O$209,SMALL(IF(Pendencias!$B$2:$B$209=$F$1,ROW(Pendencias!$B$2:$B$209)-1),ROW(A193)),9),""))</f>
        <v/>
      </c>
    </row>
    <row r="190" ht="15.75" customHeight="1">
      <c r="A190" s="149"/>
      <c r="J190" s="119"/>
      <c r="K190" s="51"/>
      <c r="L190" s="51"/>
      <c r="M190" s="51"/>
      <c r="N190" s="51"/>
      <c r="O190" s="51"/>
      <c r="P190" s="51"/>
      <c r="Q190" s="51"/>
      <c r="R190" s="51"/>
      <c r="S190" s="51"/>
      <c r="T190" s="51"/>
      <c r="U190" s="51"/>
      <c r="V190" s="51"/>
      <c r="W190" s="52" t="str">
        <f t="array" ref="W190">IFERROR(INDEX(Pendencias!$A$2:$O$209,SMALL(IF(Pendencias!$B$2:$B$209=$F$1,ROW(Pendencias!$B$2:$B$209)-1),ROW(A194)),1),"")</f>
        <v/>
      </c>
      <c r="X190" s="52" t="str">
        <f t="array" ref="X190">IFERROR(INDEX(Pendencias!$A$2:$O$209,SMALL(IF(Pendencias!$B$2:$B$209=$F$1,ROW(Pendencias!$B$2:$B$209)-1),ROW(A194)),3),"")</f>
        <v/>
      </c>
      <c r="Y190" s="53" t="str">
        <f t="array" ref="Y190">IFERROR(INDEX(Pendencias!$A$2:$O$209,SMALL(IF(Pendencias!$B$2:$B$209=$F$1,ROW(Pendencias!$B$2:$B$209)-1),ROW(A194)),4),"")</f>
        <v/>
      </c>
      <c r="Z190" s="54" t="str">
        <f t="array" ref="Z190">IFERROR(INDEX(Pendencias!$A$2:$O$209,SMALL(IF(Pendencias!$B$2:$B$209=$F$1,ROW(Pendencias!$B$2:$B$209)-1),ROW(A194)),7),"")</f>
        <v/>
      </c>
      <c r="AA190" s="51" t="str">
        <f t="array" ref="AA190">IF(IFERROR(INDEX(Pendencias!$A$2:$O$209,SMALL(IF(Pendencias!$B$2:$B$209=$F$1,ROW(Pendencias!$B$2:$B$209)-1),ROW(A194)),9),"")=0,"",IFERROR(INDEX(Pendencias!$A$2:$O$209,SMALL(IF(Pendencias!$B$2:$B$209=$F$1,ROW(Pendencias!$B$2:$B$209)-1),ROW(A194)),9),""))</f>
        <v/>
      </c>
    </row>
    <row r="191" ht="15.75" customHeight="1">
      <c r="A191" s="149"/>
      <c r="J191" s="119"/>
      <c r="K191" s="51"/>
      <c r="L191" s="51"/>
      <c r="M191" s="51"/>
      <c r="N191" s="51"/>
      <c r="O191" s="51"/>
      <c r="P191" s="51"/>
      <c r="Q191" s="51"/>
      <c r="R191" s="51"/>
      <c r="S191" s="51"/>
      <c r="T191" s="51"/>
      <c r="U191" s="51"/>
      <c r="V191" s="51"/>
      <c r="W191" s="52" t="str">
        <f t="array" ref="W191">IFERROR(INDEX(Pendencias!$A$2:$O$209,SMALL(IF(Pendencias!$B$2:$B$209=$F$1,ROW(Pendencias!$B$2:$B$209)-1),ROW(A195)),1),"")</f>
        <v/>
      </c>
      <c r="X191" s="52" t="str">
        <f t="array" ref="X191">IFERROR(INDEX(Pendencias!$A$2:$O$209,SMALL(IF(Pendencias!$B$2:$B$209=$F$1,ROW(Pendencias!$B$2:$B$209)-1),ROW(A195)),3),"")</f>
        <v/>
      </c>
      <c r="Y191" s="53" t="str">
        <f t="array" ref="Y191">IFERROR(INDEX(Pendencias!$A$2:$O$209,SMALL(IF(Pendencias!$B$2:$B$209=$F$1,ROW(Pendencias!$B$2:$B$209)-1),ROW(A195)),4),"")</f>
        <v/>
      </c>
      <c r="Z191" s="54" t="str">
        <f t="array" ref="Z191">IFERROR(INDEX(Pendencias!$A$2:$O$209,SMALL(IF(Pendencias!$B$2:$B$209=$F$1,ROW(Pendencias!$B$2:$B$209)-1),ROW(A195)),7),"")</f>
        <v/>
      </c>
      <c r="AA191" s="51" t="str">
        <f t="array" ref="AA191">IF(IFERROR(INDEX(Pendencias!$A$2:$O$209,SMALL(IF(Pendencias!$B$2:$B$209=$F$1,ROW(Pendencias!$B$2:$B$209)-1),ROW(A195)),9),"")=0,"",IFERROR(INDEX(Pendencias!$A$2:$O$209,SMALL(IF(Pendencias!$B$2:$B$209=$F$1,ROW(Pendencias!$B$2:$B$209)-1),ROW(A195)),9),""))</f>
        <v/>
      </c>
    </row>
    <row r="192" ht="15.75" customHeight="1">
      <c r="A192" s="149"/>
      <c r="J192" s="119"/>
      <c r="K192" s="51"/>
      <c r="L192" s="51"/>
      <c r="M192" s="51"/>
      <c r="N192" s="51"/>
      <c r="O192" s="51"/>
      <c r="P192" s="51"/>
      <c r="Q192" s="51"/>
      <c r="R192" s="51"/>
      <c r="S192" s="51"/>
      <c r="T192" s="51"/>
      <c r="U192" s="51"/>
      <c r="V192" s="51"/>
      <c r="W192" s="52" t="str">
        <f t="array" ref="W192">IFERROR(INDEX(Pendencias!$A$2:$O$209,SMALL(IF(Pendencias!$B$2:$B$209=$F$1,ROW(Pendencias!$B$2:$B$209)-1),ROW(A196)),1),"")</f>
        <v/>
      </c>
      <c r="X192" s="52" t="str">
        <f t="array" ref="X192">IFERROR(INDEX(Pendencias!$A$2:$O$209,SMALL(IF(Pendencias!$B$2:$B$209=$F$1,ROW(Pendencias!$B$2:$B$209)-1),ROW(A196)),3),"")</f>
        <v/>
      </c>
      <c r="Y192" s="53" t="str">
        <f t="array" ref="Y192">IFERROR(INDEX(Pendencias!$A$2:$O$209,SMALL(IF(Pendencias!$B$2:$B$209=$F$1,ROW(Pendencias!$B$2:$B$209)-1),ROW(A196)),4),"")</f>
        <v/>
      </c>
      <c r="Z192" s="54" t="str">
        <f t="array" ref="Z192">IFERROR(INDEX(Pendencias!$A$2:$O$209,SMALL(IF(Pendencias!$B$2:$B$209=$F$1,ROW(Pendencias!$B$2:$B$209)-1),ROW(A196)),7),"")</f>
        <v/>
      </c>
      <c r="AA192" s="51" t="str">
        <f t="array" ref="AA192">IF(IFERROR(INDEX(Pendencias!$A$2:$O$209,SMALL(IF(Pendencias!$B$2:$B$209=$F$1,ROW(Pendencias!$B$2:$B$209)-1),ROW(A196)),9),"")=0,"",IFERROR(INDEX(Pendencias!$A$2:$O$209,SMALL(IF(Pendencias!$B$2:$B$209=$F$1,ROW(Pendencias!$B$2:$B$209)-1),ROW(A196)),9),""))</f>
        <v/>
      </c>
    </row>
    <row r="193" ht="15.75" customHeight="1">
      <c r="A193" s="149"/>
      <c r="J193" s="119"/>
      <c r="K193" s="51"/>
      <c r="L193" s="51"/>
      <c r="M193" s="51"/>
      <c r="N193" s="51"/>
      <c r="O193" s="51"/>
      <c r="P193" s="51"/>
      <c r="Q193" s="51"/>
      <c r="R193" s="51"/>
      <c r="S193" s="51"/>
      <c r="T193" s="51"/>
      <c r="U193" s="51"/>
      <c r="V193" s="51"/>
      <c r="W193" s="52" t="str">
        <f t="array" ref="W193">IFERROR(INDEX(Pendencias!$A$2:$O$209,SMALL(IF(Pendencias!$B$2:$B$209=$F$1,ROW(Pendencias!$B$2:$B$209)-1),ROW(A197)),1),"")</f>
        <v/>
      </c>
      <c r="X193" s="52" t="str">
        <f t="array" ref="X193">IFERROR(INDEX(Pendencias!$A$2:$O$209,SMALL(IF(Pendencias!$B$2:$B$209=$F$1,ROW(Pendencias!$B$2:$B$209)-1),ROW(A197)),3),"")</f>
        <v/>
      </c>
      <c r="Y193" s="53" t="str">
        <f t="array" ref="Y193">IFERROR(INDEX(Pendencias!$A$2:$O$209,SMALL(IF(Pendencias!$B$2:$B$209=$F$1,ROW(Pendencias!$B$2:$B$209)-1),ROW(A197)),4),"")</f>
        <v/>
      </c>
      <c r="Z193" s="54" t="str">
        <f t="array" ref="Z193">IFERROR(INDEX(Pendencias!$A$2:$O$209,SMALL(IF(Pendencias!$B$2:$B$209=$F$1,ROW(Pendencias!$B$2:$B$209)-1),ROW(A197)),7),"")</f>
        <v/>
      </c>
      <c r="AA193" s="51" t="str">
        <f t="array" ref="AA193">IF(IFERROR(INDEX(Pendencias!$A$2:$O$209,SMALL(IF(Pendencias!$B$2:$B$209=$F$1,ROW(Pendencias!$B$2:$B$209)-1),ROW(A197)),9),"")=0,"",IFERROR(INDEX(Pendencias!$A$2:$O$209,SMALL(IF(Pendencias!$B$2:$B$209=$F$1,ROW(Pendencias!$B$2:$B$209)-1),ROW(A197)),9),""))</f>
        <v/>
      </c>
    </row>
    <row r="194" ht="15.75" customHeight="1">
      <c r="A194" s="149"/>
      <c r="J194" s="119"/>
      <c r="K194" s="51"/>
      <c r="L194" s="51"/>
      <c r="M194" s="51"/>
      <c r="N194" s="51"/>
      <c r="O194" s="51"/>
      <c r="P194" s="51"/>
      <c r="Q194" s="51"/>
      <c r="R194" s="51"/>
      <c r="S194" s="51"/>
      <c r="T194" s="51"/>
      <c r="U194" s="51"/>
      <c r="V194" s="51"/>
      <c r="W194" s="52" t="str">
        <f t="array" ref="W194">IFERROR(INDEX(Pendencias!$A$2:$O$209,SMALL(IF(Pendencias!$B$2:$B$209=$F$1,ROW(Pendencias!$B$2:$B$209)-1),ROW(A198)),1),"")</f>
        <v/>
      </c>
      <c r="X194" s="52" t="str">
        <f t="array" ref="X194">IFERROR(INDEX(Pendencias!$A$2:$O$209,SMALL(IF(Pendencias!$B$2:$B$209=$F$1,ROW(Pendencias!$B$2:$B$209)-1),ROW(A198)),3),"")</f>
        <v/>
      </c>
      <c r="Y194" s="53" t="str">
        <f t="array" ref="Y194">IFERROR(INDEX(Pendencias!$A$2:$O$209,SMALL(IF(Pendencias!$B$2:$B$209=$F$1,ROW(Pendencias!$B$2:$B$209)-1),ROW(A198)),4),"")</f>
        <v/>
      </c>
      <c r="Z194" s="54" t="str">
        <f t="array" ref="Z194">IFERROR(INDEX(Pendencias!$A$2:$O$209,SMALL(IF(Pendencias!$B$2:$B$209=$F$1,ROW(Pendencias!$B$2:$B$209)-1),ROW(A198)),7),"")</f>
        <v/>
      </c>
      <c r="AA194" s="51" t="str">
        <f t="array" ref="AA194">IF(IFERROR(INDEX(Pendencias!$A$2:$O$209,SMALL(IF(Pendencias!$B$2:$B$209=$F$1,ROW(Pendencias!$B$2:$B$209)-1),ROW(A198)),9),"")=0,"",IFERROR(INDEX(Pendencias!$A$2:$O$209,SMALL(IF(Pendencias!$B$2:$B$209=$F$1,ROW(Pendencias!$B$2:$B$209)-1),ROW(A198)),9),""))</f>
        <v/>
      </c>
    </row>
    <row r="195" ht="15.75" customHeight="1">
      <c r="A195" s="149"/>
      <c r="J195" s="119"/>
      <c r="K195" s="51"/>
      <c r="L195" s="51"/>
      <c r="M195" s="51"/>
      <c r="N195" s="51"/>
      <c r="O195" s="51"/>
      <c r="P195" s="51"/>
      <c r="Q195" s="51"/>
      <c r="R195" s="51"/>
      <c r="S195" s="51"/>
      <c r="T195" s="51"/>
      <c r="U195" s="51"/>
      <c r="V195" s="51"/>
      <c r="W195" s="52" t="str">
        <f t="array" ref="W195">IFERROR(INDEX(Pendencias!$A$2:$O$209,SMALL(IF(Pendencias!$B$2:$B$209=$F$1,ROW(Pendencias!$B$2:$B$209)-1),ROW(A199)),1),"")</f>
        <v/>
      </c>
      <c r="X195" s="52" t="str">
        <f t="array" ref="X195">IFERROR(INDEX(Pendencias!$A$2:$O$209,SMALL(IF(Pendencias!$B$2:$B$209=$F$1,ROW(Pendencias!$B$2:$B$209)-1),ROW(A199)),3),"")</f>
        <v/>
      </c>
      <c r="Y195" s="53" t="str">
        <f t="array" ref="Y195">IFERROR(INDEX(Pendencias!$A$2:$O$209,SMALL(IF(Pendencias!$B$2:$B$209=$F$1,ROW(Pendencias!$B$2:$B$209)-1),ROW(A199)),4),"")</f>
        <v/>
      </c>
      <c r="Z195" s="54" t="str">
        <f t="array" ref="Z195">IFERROR(INDEX(Pendencias!$A$2:$O$209,SMALL(IF(Pendencias!$B$2:$B$209=$F$1,ROW(Pendencias!$B$2:$B$209)-1),ROW(A199)),7),"")</f>
        <v/>
      </c>
      <c r="AA195" s="51" t="str">
        <f t="array" ref="AA195">IF(IFERROR(INDEX(Pendencias!$A$2:$O$209,SMALL(IF(Pendencias!$B$2:$B$209=$F$1,ROW(Pendencias!$B$2:$B$209)-1),ROW(A199)),9),"")=0,"",IFERROR(INDEX(Pendencias!$A$2:$O$209,SMALL(IF(Pendencias!$B$2:$B$209=$F$1,ROW(Pendencias!$B$2:$B$209)-1),ROW(A199)),9),""))</f>
        <v/>
      </c>
    </row>
    <row r="196" ht="15.75" customHeight="1">
      <c r="A196" s="149"/>
      <c r="J196" s="119"/>
      <c r="K196" s="51"/>
      <c r="L196" s="51"/>
      <c r="M196" s="51"/>
      <c r="N196" s="51"/>
      <c r="O196" s="51"/>
      <c r="P196" s="51"/>
      <c r="Q196" s="51"/>
      <c r="R196" s="51"/>
      <c r="S196" s="51"/>
      <c r="T196" s="51"/>
      <c r="U196" s="51"/>
      <c r="V196" s="51"/>
      <c r="W196" s="52" t="str">
        <f t="array" ref="W196">IFERROR(INDEX(Pendencias!$A$2:$O$209,SMALL(IF(Pendencias!$B$2:$B$209=$F$1,ROW(Pendencias!$B$2:$B$209)-1),ROW(A200)),1),"")</f>
        <v/>
      </c>
      <c r="X196" s="52" t="str">
        <f t="array" ref="X196">IFERROR(INDEX(Pendencias!$A$2:$O$209,SMALL(IF(Pendencias!$B$2:$B$209=$F$1,ROW(Pendencias!$B$2:$B$209)-1),ROW(A200)),3),"")</f>
        <v/>
      </c>
      <c r="Y196" s="53" t="str">
        <f t="array" ref="Y196">IFERROR(INDEX(Pendencias!$A$2:$O$209,SMALL(IF(Pendencias!$B$2:$B$209=$F$1,ROW(Pendencias!$B$2:$B$209)-1),ROW(A200)),4),"")</f>
        <v/>
      </c>
      <c r="Z196" s="54" t="str">
        <f t="array" ref="Z196">IFERROR(INDEX(Pendencias!$A$2:$O$209,SMALL(IF(Pendencias!$B$2:$B$209=$F$1,ROW(Pendencias!$B$2:$B$209)-1),ROW(A200)),7),"")</f>
        <v/>
      </c>
      <c r="AA196" s="51" t="str">
        <f t="array" ref="AA196">IF(IFERROR(INDEX(Pendencias!$A$2:$O$209,SMALL(IF(Pendencias!$B$2:$B$209=$F$1,ROW(Pendencias!$B$2:$B$209)-1),ROW(A200)),9),"")=0,"",IFERROR(INDEX(Pendencias!$A$2:$O$209,SMALL(IF(Pendencias!$B$2:$B$209=$F$1,ROW(Pendencias!$B$2:$B$209)-1),ROW(A200)),9),""))</f>
        <v/>
      </c>
    </row>
    <row r="197" ht="15.75" customHeight="1">
      <c r="A197" s="132"/>
      <c r="B197" s="133"/>
      <c r="C197" s="133"/>
      <c r="D197" s="133"/>
      <c r="E197" s="133"/>
      <c r="F197" s="133"/>
      <c r="G197" s="133"/>
      <c r="H197" s="133"/>
      <c r="I197" s="133"/>
      <c r="J197" s="57"/>
      <c r="K197" s="51"/>
      <c r="L197" s="51"/>
      <c r="M197" s="51"/>
      <c r="N197" s="51"/>
      <c r="O197" s="51"/>
      <c r="P197" s="51"/>
      <c r="Q197" s="51"/>
      <c r="R197" s="51"/>
      <c r="S197" s="51"/>
      <c r="T197" s="51"/>
      <c r="U197" s="51"/>
      <c r="V197" s="51"/>
      <c r="W197" s="52" t="str">
        <f t="array" ref="W197">IFERROR(INDEX(Pendencias!$A$2:$O$209,SMALL(IF(Pendencias!$B$2:$B$209=$F$1,ROW(Pendencias!$B$2:$B$209)-1),ROW(A201)),1),"")</f>
        <v/>
      </c>
      <c r="X197" s="52" t="str">
        <f t="array" ref="X197">IFERROR(INDEX(Pendencias!$A$2:$O$209,SMALL(IF(Pendencias!$B$2:$B$209=$F$1,ROW(Pendencias!$B$2:$B$209)-1),ROW(A201)),3),"")</f>
        <v/>
      </c>
      <c r="Y197" s="53" t="str">
        <f t="array" ref="Y197">IFERROR(INDEX(Pendencias!$A$2:$O$209,SMALL(IF(Pendencias!$B$2:$B$209=$F$1,ROW(Pendencias!$B$2:$B$209)-1),ROW(A201)),4),"")</f>
        <v/>
      </c>
      <c r="Z197" s="54" t="str">
        <f t="array" ref="Z197">IFERROR(INDEX(Pendencias!$A$2:$O$209,SMALL(IF(Pendencias!$B$2:$B$209=$F$1,ROW(Pendencias!$B$2:$B$209)-1),ROW(A201)),7),"")</f>
        <v/>
      </c>
      <c r="AA197" s="51" t="str">
        <f t="array" ref="AA197">IF(IFERROR(INDEX(Pendencias!$A$2:$O$209,SMALL(IF(Pendencias!$B$2:$B$209=$F$1,ROW(Pendencias!$B$2:$B$209)-1),ROW(A201)),9),"")=0,"",IFERROR(INDEX(Pendencias!$A$2:$O$209,SMALL(IF(Pendencias!$B$2:$B$209=$F$1,ROW(Pendencias!$B$2:$B$209)-1),ROW(A201)),9),""))</f>
        <v/>
      </c>
    </row>
    <row r="198" ht="15.75" customHeight="1">
      <c r="A198" s="298" t="s">
        <v>3415</v>
      </c>
      <c r="B198" s="47"/>
      <c r="C198" s="47"/>
      <c r="D198" s="47"/>
      <c r="E198" s="47"/>
      <c r="F198" s="47"/>
      <c r="G198" s="47"/>
      <c r="H198" s="47"/>
      <c r="I198" s="47"/>
      <c r="J198" s="91"/>
      <c r="K198" s="51"/>
      <c r="L198" s="51"/>
      <c r="M198" s="51"/>
      <c r="N198" s="51"/>
      <c r="O198" s="51"/>
      <c r="P198" s="51"/>
      <c r="Q198" s="51"/>
      <c r="R198" s="51"/>
      <c r="S198" s="51"/>
      <c r="T198" s="51"/>
      <c r="U198" s="51"/>
      <c r="V198" s="51"/>
      <c r="W198" s="52" t="str">
        <f t="array" ref="W198">IFERROR(INDEX(Pendencias!$A$2:$O$209,SMALL(IF(Pendencias!$B$2:$B$209=$F$1,ROW(Pendencias!$B$2:$B$209)-1),ROW(A202)),1),"")</f>
        <v/>
      </c>
      <c r="X198" s="52" t="str">
        <f t="array" ref="X198">IFERROR(INDEX(Pendencias!$A$2:$O$209,SMALL(IF(Pendencias!$B$2:$B$209=$F$1,ROW(Pendencias!$B$2:$B$209)-1),ROW(A202)),3),"")</f>
        <v/>
      </c>
      <c r="Y198" s="53" t="str">
        <f t="array" ref="Y198">IFERROR(INDEX(Pendencias!$A$2:$O$209,SMALL(IF(Pendencias!$B$2:$B$209=$F$1,ROW(Pendencias!$B$2:$B$209)-1),ROW(A202)),4),"")</f>
        <v/>
      </c>
      <c r="Z198" s="54" t="str">
        <f t="array" ref="Z198">IFERROR(INDEX(Pendencias!$A$2:$O$209,SMALL(IF(Pendencias!$B$2:$B$209=$F$1,ROW(Pendencias!$B$2:$B$209)-1),ROW(A202)),7),"")</f>
        <v/>
      </c>
      <c r="AA198" s="51" t="str">
        <f t="array" ref="AA198">IF(IFERROR(INDEX(Pendencias!$A$2:$O$209,SMALL(IF(Pendencias!$B$2:$B$209=$F$1,ROW(Pendencias!$B$2:$B$209)-1),ROW(A202)),9),"")=0,"",IFERROR(INDEX(Pendencias!$A$2:$O$209,SMALL(IF(Pendencias!$B$2:$B$209=$F$1,ROW(Pendencias!$B$2:$B$209)-1),ROW(A202)),9),""))</f>
        <v/>
      </c>
    </row>
    <row r="199" ht="15.75" customHeight="1">
      <c r="A199" s="298" t="s">
        <v>3416</v>
      </c>
      <c r="B199" s="47"/>
      <c r="C199" s="47"/>
      <c r="D199" s="47"/>
      <c r="E199" s="47"/>
      <c r="F199" s="47"/>
      <c r="G199" s="47"/>
      <c r="H199" s="47"/>
      <c r="I199" s="47"/>
      <c r="J199" s="91"/>
      <c r="K199" s="51"/>
      <c r="L199" s="51"/>
      <c r="M199" s="51"/>
      <c r="N199" s="51"/>
      <c r="O199" s="51"/>
      <c r="P199" s="51"/>
      <c r="Q199" s="51"/>
      <c r="R199" s="51"/>
      <c r="S199" s="51"/>
      <c r="T199" s="51"/>
      <c r="U199" s="51"/>
      <c r="V199" s="51"/>
      <c r="W199" s="52" t="str">
        <f t="array" ref="W199">IFERROR(INDEX(Pendencias!$A$2:$O$209,SMALL(IF(Pendencias!$B$2:$B$209=$F$1,ROW(Pendencias!$B$2:$B$209)-1),ROW(A203)),1),"")</f>
        <v/>
      </c>
      <c r="X199" s="52" t="str">
        <f t="array" ref="X199">IFERROR(INDEX(Pendencias!$A$2:$O$209,SMALL(IF(Pendencias!$B$2:$B$209=$F$1,ROW(Pendencias!$B$2:$B$209)-1),ROW(A203)),3),"")</f>
        <v/>
      </c>
      <c r="Y199" s="53" t="str">
        <f t="array" ref="Y199">IFERROR(INDEX(Pendencias!$A$2:$O$209,SMALL(IF(Pendencias!$B$2:$B$209=$F$1,ROW(Pendencias!$B$2:$B$209)-1),ROW(A203)),4),"")</f>
        <v/>
      </c>
      <c r="Z199" s="54" t="str">
        <f t="array" ref="Z199">IFERROR(INDEX(Pendencias!$A$2:$O$209,SMALL(IF(Pendencias!$B$2:$B$209=$F$1,ROW(Pendencias!$B$2:$B$209)-1),ROW(A203)),7),"")</f>
        <v/>
      </c>
      <c r="AA199" s="51" t="str">
        <f t="array" ref="AA199">IF(IFERROR(INDEX(Pendencias!$A$2:$O$209,SMALL(IF(Pendencias!$B$2:$B$209=$F$1,ROW(Pendencias!$B$2:$B$209)-1),ROW(A203)),9),"")=0,"",IFERROR(INDEX(Pendencias!$A$2:$O$209,SMALL(IF(Pendencias!$B$2:$B$209=$F$1,ROW(Pendencias!$B$2:$B$209)-1),ROW(A203)),9),""))</f>
        <v/>
      </c>
    </row>
    <row r="200" ht="15.75" customHeight="1">
      <c r="A200" s="299"/>
      <c r="B200" s="300"/>
      <c r="C200" s="300"/>
      <c r="D200" s="300"/>
      <c r="E200" s="300"/>
      <c r="F200" s="300"/>
      <c r="G200" s="300"/>
      <c r="H200" s="300"/>
      <c r="I200" s="300"/>
      <c r="J200" s="301"/>
      <c r="K200" s="51"/>
      <c r="L200" s="51"/>
      <c r="M200" s="51"/>
      <c r="N200" s="51"/>
      <c r="O200" s="51"/>
      <c r="P200" s="51"/>
      <c r="Q200" s="51"/>
      <c r="R200" s="51"/>
      <c r="S200" s="51"/>
      <c r="T200" s="51"/>
      <c r="U200" s="51"/>
      <c r="V200" s="51"/>
      <c r="W200" s="52" t="str">
        <f t="array" ref="W200">IFERROR(INDEX(Pendencias!$A$2:$O$209,SMALL(IF(Pendencias!$B$2:$B$209=$F$1,ROW(Pendencias!$B$2:$B$209)-1),ROW(A204)),1),"")</f>
        <v/>
      </c>
      <c r="X200" s="52" t="str">
        <f t="array" ref="X200">IFERROR(INDEX(Pendencias!$A$2:$O$209,SMALL(IF(Pendencias!$B$2:$B$209=$F$1,ROW(Pendencias!$B$2:$B$209)-1),ROW(A204)),3),"")</f>
        <v/>
      </c>
      <c r="Y200" s="53" t="str">
        <f t="array" ref="Y200">IFERROR(INDEX(Pendencias!$A$2:$O$209,SMALL(IF(Pendencias!$B$2:$B$209=$F$1,ROW(Pendencias!$B$2:$B$209)-1),ROW(A204)),4),"")</f>
        <v/>
      </c>
      <c r="Z200" s="54" t="str">
        <f t="array" ref="Z200">IFERROR(INDEX(Pendencias!$A$2:$O$209,SMALL(IF(Pendencias!$B$2:$B$209=$F$1,ROW(Pendencias!$B$2:$B$209)-1),ROW(A204)),7),"")</f>
        <v/>
      </c>
      <c r="AA200" s="51" t="str">
        <f t="array" ref="AA200">IF(IFERROR(INDEX(Pendencias!$A$2:$O$209,SMALL(IF(Pendencias!$B$2:$B$209=$F$1,ROW(Pendencias!$B$2:$B$209)-1),ROW(A204)),9),"")=0,"",IFERROR(INDEX(Pendencias!$A$2:$O$209,SMALL(IF(Pendencias!$B$2:$B$209=$F$1,ROW(Pendencias!$B$2:$B$209)-1),ROW(A204)),9),""))</f>
        <v/>
      </c>
    </row>
    <row r="201" ht="15.75" customHeight="1">
      <c r="A201" s="302"/>
      <c r="B201" s="303"/>
      <c r="C201" s="303"/>
      <c r="D201" s="303"/>
      <c r="E201" s="303"/>
      <c r="F201" s="303"/>
      <c r="G201" s="303"/>
      <c r="H201" s="303"/>
      <c r="I201" s="303"/>
      <c r="J201" s="304"/>
      <c r="K201" s="51"/>
      <c r="L201" s="51"/>
      <c r="M201" s="51"/>
      <c r="N201" s="51"/>
      <c r="O201" s="51"/>
      <c r="P201" s="51"/>
      <c r="Q201" s="51"/>
      <c r="R201" s="51"/>
      <c r="S201" s="51"/>
      <c r="T201" s="51"/>
      <c r="U201" s="51"/>
      <c r="V201" s="51"/>
      <c r="W201" s="52" t="str">
        <f t="array" ref="W201">IFERROR(INDEX(Pendencias!$A$2:$O$209,SMALL(IF(Pendencias!$B$2:$B$209=$F$1,ROW(Pendencias!$B$2:$B$209)-1),ROW(A205)),1),"")</f>
        <v/>
      </c>
      <c r="X201" s="52" t="str">
        <f t="array" ref="X201">IFERROR(INDEX(Pendencias!$A$2:$O$209,SMALL(IF(Pendencias!$B$2:$B$209=$F$1,ROW(Pendencias!$B$2:$B$209)-1),ROW(A205)),3),"")</f>
        <v/>
      </c>
      <c r="Y201" s="53" t="str">
        <f t="array" ref="Y201">IFERROR(INDEX(Pendencias!$A$2:$O$209,SMALL(IF(Pendencias!$B$2:$B$209=$F$1,ROW(Pendencias!$B$2:$B$209)-1),ROW(A205)),4),"")</f>
        <v/>
      </c>
      <c r="Z201" s="54" t="str">
        <f t="array" ref="Z201">IFERROR(INDEX(Pendencias!$A$2:$O$209,SMALL(IF(Pendencias!$B$2:$B$209=$F$1,ROW(Pendencias!$B$2:$B$209)-1),ROW(A205)),7),"")</f>
        <v/>
      </c>
      <c r="AA201" s="51" t="str">
        <f t="array" ref="AA201">IF(IFERROR(INDEX(Pendencias!$A$2:$O$209,SMALL(IF(Pendencias!$B$2:$B$209=$F$1,ROW(Pendencias!$B$2:$B$209)-1),ROW(A205)),9),"")=0,"",IFERROR(INDEX(Pendencias!$A$2:$O$209,SMALL(IF(Pendencias!$B$2:$B$209=$F$1,ROW(Pendencias!$B$2:$B$209)-1),ROW(A205)),9),""))</f>
        <v/>
      </c>
    </row>
    <row r="202" ht="15.75" customHeight="1">
      <c r="A202" s="302"/>
      <c r="B202" s="303"/>
      <c r="C202" s="303"/>
      <c r="D202" s="303"/>
      <c r="E202" s="303"/>
      <c r="F202" s="303"/>
      <c r="G202" s="303"/>
      <c r="H202" s="303"/>
      <c r="I202" s="303"/>
      <c r="J202" s="304"/>
      <c r="K202" s="51"/>
      <c r="L202" s="51"/>
      <c r="M202" s="51"/>
      <c r="N202" s="51"/>
      <c r="O202" s="51"/>
      <c r="P202" s="51"/>
      <c r="Q202" s="51"/>
      <c r="R202" s="51"/>
      <c r="S202" s="51"/>
      <c r="T202" s="51"/>
      <c r="U202" s="51"/>
      <c r="V202" s="51"/>
      <c r="W202" s="52" t="str">
        <f t="array" ref="W202">IFERROR(INDEX(Pendencias!$A$2:$O$209,SMALL(IF(Pendencias!$B$2:$B$209=$F$1,ROW(Pendencias!$B$2:$B$209)-1),ROW(A206)),1),"")</f>
        <v/>
      </c>
      <c r="X202" s="52" t="str">
        <f t="array" ref="X202">IFERROR(INDEX(Pendencias!$A$2:$O$209,SMALL(IF(Pendencias!$B$2:$B$209=$F$1,ROW(Pendencias!$B$2:$B$209)-1),ROW(A206)),3),"")</f>
        <v/>
      </c>
      <c r="Y202" s="53" t="str">
        <f t="array" ref="Y202">IFERROR(INDEX(Pendencias!$A$2:$O$209,SMALL(IF(Pendencias!$B$2:$B$209=$F$1,ROW(Pendencias!$B$2:$B$209)-1),ROW(A206)),4),"")</f>
        <v/>
      </c>
      <c r="Z202" s="54" t="str">
        <f t="array" ref="Z202">IFERROR(INDEX(Pendencias!$A$2:$O$209,SMALL(IF(Pendencias!$B$2:$B$209=$F$1,ROW(Pendencias!$B$2:$B$209)-1),ROW(A206)),7),"")</f>
        <v/>
      </c>
      <c r="AA202" s="51" t="str">
        <f t="array" ref="AA202">IF(IFERROR(INDEX(Pendencias!$A$2:$O$209,SMALL(IF(Pendencias!$B$2:$B$209=$F$1,ROW(Pendencias!$B$2:$B$209)-1),ROW(A206)),9),"")=0,"",IFERROR(INDEX(Pendencias!$A$2:$O$209,SMALL(IF(Pendencias!$B$2:$B$209=$F$1,ROW(Pendencias!$B$2:$B$209)-1),ROW(A206)),9),""))</f>
        <v/>
      </c>
    </row>
    <row r="203" ht="15.75" customHeight="1">
      <c r="A203" s="302"/>
      <c r="B203" s="303"/>
      <c r="C203" s="303"/>
      <c r="D203" s="303"/>
      <c r="E203" s="303"/>
      <c r="F203" s="303"/>
      <c r="G203" s="303"/>
      <c r="H203" s="303"/>
      <c r="I203" s="303"/>
      <c r="J203" s="304"/>
      <c r="K203" s="51"/>
      <c r="L203" s="51"/>
      <c r="M203" s="51"/>
      <c r="N203" s="51"/>
      <c r="O203" s="51"/>
      <c r="P203" s="51"/>
      <c r="Q203" s="51"/>
      <c r="R203" s="51"/>
      <c r="S203" s="51"/>
      <c r="T203" s="51"/>
      <c r="U203" s="51"/>
      <c r="V203" s="51"/>
      <c r="W203" s="52" t="str">
        <f t="array" ref="W203">IFERROR(INDEX(Pendencias!$A$2:$O$209,SMALL(IF(Pendencias!$B$2:$B$209=$F$1,ROW(Pendencias!$B$2:$B$209)-1),ROW(A207)),1),"")</f>
        <v/>
      </c>
      <c r="X203" s="52" t="str">
        <f t="array" ref="X203">IFERROR(INDEX(Pendencias!$A$2:$O$209,SMALL(IF(Pendencias!$B$2:$B$209=$F$1,ROW(Pendencias!$B$2:$B$209)-1),ROW(A207)),3),"")</f>
        <v/>
      </c>
      <c r="Y203" s="53" t="str">
        <f t="array" ref="Y203">IFERROR(INDEX(Pendencias!$A$2:$O$209,SMALL(IF(Pendencias!$B$2:$B$209=$F$1,ROW(Pendencias!$B$2:$B$209)-1),ROW(A207)),4),"")</f>
        <v/>
      </c>
      <c r="Z203" s="54" t="str">
        <f t="array" ref="Z203">IFERROR(INDEX(Pendencias!$A$2:$O$209,SMALL(IF(Pendencias!$B$2:$B$209=$F$1,ROW(Pendencias!$B$2:$B$209)-1),ROW(A207)),7),"")</f>
        <v/>
      </c>
      <c r="AA203" s="51" t="str">
        <f t="array" ref="AA203">IF(IFERROR(INDEX(Pendencias!$A$2:$O$209,SMALL(IF(Pendencias!$B$2:$B$209=$F$1,ROW(Pendencias!$B$2:$B$209)-1),ROW(A207)),9),"")=0,"",IFERROR(INDEX(Pendencias!$A$2:$O$209,SMALL(IF(Pendencias!$B$2:$B$209=$F$1,ROW(Pendencias!$B$2:$B$209)-1),ROW(A207)),9),""))</f>
        <v/>
      </c>
    </row>
    <row r="204" ht="15.75" customHeight="1">
      <c r="A204" s="302"/>
      <c r="B204" s="303"/>
      <c r="C204" s="303"/>
      <c r="D204" s="303"/>
      <c r="E204" s="303"/>
      <c r="F204" s="303"/>
      <c r="G204" s="303"/>
      <c r="H204" s="303"/>
      <c r="I204" s="303"/>
      <c r="J204" s="304"/>
      <c r="K204" s="51"/>
      <c r="L204" s="51"/>
      <c r="M204" s="51"/>
      <c r="N204" s="51"/>
      <c r="O204" s="51"/>
      <c r="P204" s="51"/>
      <c r="Q204" s="51"/>
      <c r="R204" s="51"/>
      <c r="S204" s="51"/>
      <c r="T204" s="51"/>
      <c r="U204" s="51"/>
      <c r="V204" s="51"/>
      <c r="W204" s="52" t="str">
        <f t="array" ref="W204">IFERROR(INDEX(Pendencias!$A$2:$O$209,SMALL(IF(Pendencias!$B$2:$B$209=$F$1,ROW(Pendencias!$B$2:$B$209)-1),ROW(A208)),1),"")</f>
        <v/>
      </c>
      <c r="X204" s="52" t="str">
        <f t="array" ref="X204">IFERROR(INDEX(Pendencias!$A$2:$O$209,SMALL(IF(Pendencias!$B$2:$B$209=$F$1,ROW(Pendencias!$B$2:$B$209)-1),ROW(A208)),3),"")</f>
        <v/>
      </c>
      <c r="Y204" s="53" t="str">
        <f t="array" ref="Y204">IFERROR(INDEX(Pendencias!$A$2:$O$209,SMALL(IF(Pendencias!$B$2:$B$209=$F$1,ROW(Pendencias!$B$2:$B$209)-1),ROW(A208)),4),"")</f>
        <v/>
      </c>
      <c r="Z204" s="54" t="str">
        <f t="array" ref="Z204">IFERROR(INDEX(Pendencias!$A$2:$O$209,SMALL(IF(Pendencias!$B$2:$B$209=$F$1,ROW(Pendencias!$B$2:$B$209)-1),ROW(A208)),7),"")</f>
        <v/>
      </c>
      <c r="AA204" s="51" t="str">
        <f t="array" ref="AA204">IF(IFERROR(INDEX(Pendencias!$A$2:$O$209,SMALL(IF(Pendencias!$B$2:$B$209=$F$1,ROW(Pendencias!$B$2:$B$209)-1),ROW(A208)),9),"")=0,"",IFERROR(INDEX(Pendencias!$A$2:$O$209,SMALL(IF(Pendencias!$B$2:$B$209=$F$1,ROW(Pendencias!$B$2:$B$209)-1),ROW(A208)),9),""))</f>
        <v/>
      </c>
    </row>
    <row r="205" ht="15.75" customHeight="1">
      <c r="A205" s="302"/>
      <c r="B205" s="303"/>
      <c r="C205" s="303"/>
      <c r="D205" s="303"/>
      <c r="E205" s="303"/>
      <c r="F205" s="303"/>
      <c r="G205" s="303"/>
      <c r="H205" s="303"/>
      <c r="I205" s="303"/>
      <c r="J205" s="304"/>
      <c r="K205" s="51"/>
      <c r="L205" s="51"/>
      <c r="M205" s="51"/>
      <c r="N205" s="51"/>
      <c r="O205" s="51"/>
      <c r="P205" s="51"/>
      <c r="Q205" s="51"/>
      <c r="R205" s="51"/>
      <c r="S205" s="51"/>
      <c r="T205" s="51"/>
      <c r="U205" s="51"/>
      <c r="V205" s="51"/>
      <c r="W205" s="52" t="str">
        <f t="array" ref="W205">IFERROR(INDEX(Pendencias!$A$2:$O$209,SMALL(IF(Pendencias!$B$2:$B$209=$F$1,ROW(Pendencias!$B$2:$B$209)-1),ROW(A209)),1),"")</f>
        <v/>
      </c>
      <c r="X205" s="52" t="str">
        <f t="array" ref="X205">IFERROR(INDEX(Pendencias!$A$2:$O$209,SMALL(IF(Pendencias!$B$2:$B$209=$F$1,ROW(Pendencias!$B$2:$B$209)-1),ROW(A209)),3),"")</f>
        <v/>
      </c>
      <c r="Y205" s="53" t="str">
        <f t="array" ref="Y205">IFERROR(INDEX(Pendencias!$A$2:$O$209,SMALL(IF(Pendencias!$B$2:$B$209=$F$1,ROW(Pendencias!$B$2:$B$209)-1),ROW(A209)),4),"")</f>
        <v/>
      </c>
      <c r="Z205" s="54" t="str">
        <f t="array" ref="Z205">IFERROR(INDEX(Pendencias!$A$2:$O$209,SMALL(IF(Pendencias!$B$2:$B$209=$F$1,ROW(Pendencias!$B$2:$B$209)-1),ROW(A209)),7),"")</f>
        <v/>
      </c>
      <c r="AA205" s="51" t="str">
        <f t="array" ref="AA205">IF(IFERROR(INDEX(Pendencias!$A$2:$O$209,SMALL(IF(Pendencias!$B$2:$B$209=$F$1,ROW(Pendencias!$B$2:$B$209)-1),ROW(A209)),9),"")=0,"",IFERROR(INDEX(Pendencias!$A$2:$O$209,SMALL(IF(Pendencias!$B$2:$B$209=$F$1,ROW(Pendencias!$B$2:$B$209)-1),ROW(A209)),9),""))</f>
        <v/>
      </c>
    </row>
    <row r="206" ht="15.75" customHeight="1">
      <c r="A206" s="305"/>
      <c r="B206" s="306"/>
      <c r="C206" s="306"/>
      <c r="D206" s="306"/>
      <c r="E206" s="306"/>
      <c r="F206" s="306"/>
      <c r="G206" s="306"/>
      <c r="H206" s="306"/>
      <c r="I206" s="306"/>
      <c r="J206" s="307"/>
      <c r="K206" s="51"/>
      <c r="L206" s="51"/>
      <c r="M206" s="51"/>
      <c r="N206" s="51"/>
      <c r="O206" s="51"/>
      <c r="P206" s="51"/>
      <c r="Q206" s="51"/>
      <c r="R206" s="51"/>
      <c r="S206" s="51"/>
      <c r="T206" s="51"/>
      <c r="U206" s="51"/>
      <c r="V206" s="51"/>
      <c r="W206" s="52" t="str">
        <f t="array" ref="W206">IFERROR(INDEX(Pendencias!$A$2:$O$209,SMALL(IF(Pendencias!$B$2:$B$209=$F$1,ROW(Pendencias!$B$2:$B$209)-1),ROW(A210)),1),"")</f>
        <v/>
      </c>
      <c r="X206" s="52" t="str">
        <f t="array" ref="X206">IFERROR(INDEX(Pendencias!$A$2:$O$209,SMALL(IF(Pendencias!$B$2:$B$209=$F$1,ROW(Pendencias!$B$2:$B$209)-1),ROW(A210)),3),"")</f>
        <v/>
      </c>
      <c r="Y206" s="53" t="str">
        <f t="array" ref="Y206">IFERROR(INDEX(Pendencias!$A$2:$O$209,SMALL(IF(Pendencias!$B$2:$B$209=$F$1,ROW(Pendencias!$B$2:$B$209)-1),ROW(A210)),4),"")</f>
        <v/>
      </c>
      <c r="Z206" s="54" t="str">
        <f t="array" ref="Z206">IFERROR(INDEX(Pendencias!$A$2:$O$209,SMALL(IF(Pendencias!$B$2:$B$209=$F$1,ROW(Pendencias!$B$2:$B$209)-1),ROW(A210)),7),"")</f>
        <v/>
      </c>
      <c r="AA206" s="51" t="str">
        <f t="array" ref="AA206">IF(IFERROR(INDEX(Pendencias!$A$2:$O$209,SMALL(IF(Pendencias!$B$2:$B$209=$F$1,ROW(Pendencias!$B$2:$B$209)-1),ROW(A210)),9),"")=0,"",IFERROR(INDEX(Pendencias!$A$2:$O$209,SMALL(IF(Pendencias!$B$2:$B$209=$F$1,ROW(Pendencias!$B$2:$B$209)-1),ROW(A210)),9),""))</f>
        <v/>
      </c>
    </row>
    <row r="207" ht="15.75" customHeight="1">
      <c r="A207" s="308" t="s">
        <v>3417</v>
      </c>
      <c r="B207" s="84"/>
      <c r="C207" s="84"/>
      <c r="D207" s="84"/>
      <c r="E207" s="59"/>
      <c r="F207" s="60"/>
      <c r="G207" s="133"/>
      <c r="H207" s="133"/>
      <c r="I207" s="133"/>
      <c r="J207" s="57"/>
      <c r="K207" s="51"/>
      <c r="L207" s="51"/>
      <c r="M207" s="51"/>
      <c r="N207" s="51"/>
      <c r="O207" s="51"/>
      <c r="P207" s="51"/>
      <c r="Q207" s="51"/>
      <c r="R207" s="51"/>
      <c r="S207" s="51"/>
      <c r="T207" s="51"/>
      <c r="U207" s="51"/>
      <c r="V207" s="51"/>
      <c r="W207" s="52" t="str">
        <f t="array" ref="W207">IFERROR(INDEX(Pendencias!$A$2:$O$209,SMALL(IF(Pendencias!$B$2:$B$209=$F$1,ROW(Pendencias!$B$2:$B$209)-1),ROW(A211)),1),"")</f>
        <v/>
      </c>
      <c r="X207" s="52" t="str">
        <f t="array" ref="X207">IFERROR(INDEX(Pendencias!$A$2:$O$209,SMALL(IF(Pendencias!$B$2:$B$209=$F$1,ROW(Pendencias!$B$2:$B$209)-1),ROW(A211)),3),"")</f>
        <v/>
      </c>
      <c r="Y207" s="53" t="str">
        <f t="array" ref="Y207">IFERROR(INDEX(Pendencias!$A$2:$O$209,SMALL(IF(Pendencias!$B$2:$B$209=$F$1,ROW(Pendencias!$B$2:$B$209)-1),ROW(A211)),4),"")</f>
        <v/>
      </c>
      <c r="Z207" s="54" t="str">
        <f t="array" ref="Z207">IFERROR(INDEX(Pendencias!$A$2:$O$209,SMALL(IF(Pendencias!$B$2:$B$209=$F$1,ROW(Pendencias!$B$2:$B$209)-1),ROW(A211)),7),"")</f>
        <v/>
      </c>
      <c r="AA207" s="51" t="str">
        <f t="array" ref="AA207">IF(IFERROR(INDEX(Pendencias!$A$2:$O$209,SMALL(IF(Pendencias!$B$2:$B$209=$F$1,ROW(Pendencias!$B$2:$B$209)-1),ROW(A211)),9),"")=0,"",IFERROR(INDEX(Pendencias!$A$2:$O$209,SMALL(IF(Pendencias!$B$2:$B$209=$F$1,ROW(Pendencias!$B$2:$B$209)-1),ROW(A211)),9),""))</f>
        <v/>
      </c>
    </row>
    <row r="208" ht="15.75" customHeight="1">
      <c r="A208" s="309" t="s">
        <v>3418</v>
      </c>
      <c r="B208" s="47"/>
      <c r="C208" s="47"/>
      <c r="D208" s="47"/>
      <c r="E208" s="91"/>
      <c r="F208" s="309" t="str">
        <f>F1</f>
        <v>HMCSNPIER</v>
      </c>
      <c r="G208" s="47"/>
      <c r="H208" s="47"/>
      <c r="I208" s="47"/>
      <c r="J208" s="91"/>
      <c r="K208" s="51"/>
      <c r="L208" s="51"/>
      <c r="M208" s="51"/>
      <c r="N208" s="51"/>
      <c r="O208" s="51"/>
      <c r="P208" s="51"/>
      <c r="Q208" s="51"/>
      <c r="R208" s="51"/>
      <c r="S208" s="51"/>
      <c r="T208" s="51"/>
      <c r="U208" s="51"/>
      <c r="V208" s="51"/>
      <c r="W208" s="52" t="str">
        <f t="array" ref="W208">IFERROR(INDEX(Pendencias!$A$2:$O$209,SMALL(IF(Pendencias!$B$2:$B$209=$F$1,ROW(Pendencias!$B$2:$B$209)-1),ROW(A212)),1),"")</f>
        <v/>
      </c>
      <c r="X208" s="52" t="str">
        <f t="array" ref="X208">IFERROR(INDEX(Pendencias!$A$2:$O$209,SMALL(IF(Pendencias!$B$2:$B$209=$F$1,ROW(Pendencias!$B$2:$B$209)-1),ROW(A212)),3),"")</f>
        <v/>
      </c>
      <c r="Y208" s="53" t="str">
        <f t="array" ref="Y208">IFERROR(INDEX(Pendencias!$A$2:$O$209,SMALL(IF(Pendencias!$B$2:$B$209=$F$1,ROW(Pendencias!$B$2:$B$209)-1),ROW(A212)),4),"")</f>
        <v/>
      </c>
      <c r="Z208" s="54" t="str">
        <f t="array" ref="Z208">IFERROR(INDEX(Pendencias!$A$2:$O$209,SMALL(IF(Pendencias!$B$2:$B$209=$F$1,ROW(Pendencias!$B$2:$B$209)-1),ROW(A212)),7),"")</f>
        <v/>
      </c>
      <c r="AA208" s="51" t="str">
        <f t="array" ref="AA208">IF(IFERROR(INDEX(Pendencias!$A$2:$O$209,SMALL(IF(Pendencias!$B$2:$B$209=$F$1,ROW(Pendencias!$B$2:$B$209)-1),ROW(A212)),9),"")=0,"",IFERROR(INDEX(Pendencias!$A$2:$O$209,SMALL(IF(Pendencias!$B$2:$B$209=$F$1,ROW(Pendencias!$B$2:$B$209)-1),ROW(A212)),9),""))</f>
        <v/>
      </c>
    </row>
    <row r="209" ht="15.75" customHeight="1">
      <c r="A209" s="310" t="s">
        <v>3419</v>
      </c>
      <c r="B209" s="91"/>
      <c r="C209" s="68"/>
      <c r="D209" s="310" t="s">
        <v>3420</v>
      </c>
      <c r="E209" s="91"/>
      <c r="F209" s="311"/>
      <c r="G209" s="68"/>
      <c r="H209" s="312" t="s">
        <v>3273</v>
      </c>
      <c r="I209" s="313"/>
      <c r="J209" s="68"/>
      <c r="K209" s="51"/>
      <c r="L209" s="51"/>
      <c r="M209" s="51"/>
      <c r="N209" s="51"/>
      <c r="O209" s="51"/>
      <c r="P209" s="51"/>
      <c r="Q209" s="51"/>
      <c r="R209" s="51"/>
      <c r="S209" s="51"/>
      <c r="T209" s="51"/>
      <c r="U209" s="51"/>
      <c r="V209" s="51"/>
      <c r="W209" s="52" t="str">
        <f t="array" ref="W209">IFERROR(INDEX(Pendencias!$A$2:$O$209,SMALL(IF(Pendencias!$B$2:$B$209=$F$1,ROW(Pendencias!$B$2:$B$209)-1),ROW(A213)),1),"")</f>
        <v/>
      </c>
      <c r="X209" s="52" t="str">
        <f t="array" ref="X209">IFERROR(INDEX(Pendencias!$A$2:$O$209,SMALL(IF(Pendencias!$B$2:$B$209=$F$1,ROW(Pendencias!$B$2:$B$209)-1),ROW(A213)),3),"")</f>
        <v/>
      </c>
      <c r="Y209" s="53" t="str">
        <f t="array" ref="Y209">IFERROR(INDEX(Pendencias!$A$2:$O$209,SMALL(IF(Pendencias!$B$2:$B$209=$F$1,ROW(Pendencias!$B$2:$B$209)-1),ROW(A213)),4),"")</f>
        <v/>
      </c>
      <c r="Z209" s="54" t="str">
        <f t="array" ref="Z209">IFERROR(INDEX(Pendencias!$A$2:$O$209,SMALL(IF(Pendencias!$B$2:$B$209=$F$1,ROW(Pendencias!$B$2:$B$209)-1),ROW(A213)),7),"")</f>
        <v/>
      </c>
      <c r="AA209" s="51" t="str">
        <f t="array" ref="AA209">IF(IFERROR(INDEX(Pendencias!$A$2:$O$209,SMALL(IF(Pendencias!$B$2:$B$209=$F$1,ROW(Pendencias!$B$2:$B$209)-1),ROW(A213)),9),"")=0,"",IFERROR(INDEX(Pendencias!$A$2:$O$209,SMALL(IF(Pendencias!$B$2:$B$209=$F$1,ROW(Pendencias!$B$2:$B$209)-1),ROW(A213)),9),""))</f>
        <v/>
      </c>
    </row>
    <row r="210" ht="15.75" customHeight="1">
      <c r="A210" s="314" t="s">
        <v>3421</v>
      </c>
      <c r="B210" s="315"/>
      <c r="C210" s="315"/>
      <c r="D210" s="316"/>
      <c r="E210" s="314" t="s">
        <v>3422</v>
      </c>
      <c r="F210" s="315"/>
      <c r="G210" s="315"/>
      <c r="H210" s="315"/>
      <c r="I210" s="315"/>
      <c r="J210" s="316"/>
      <c r="K210" s="51"/>
      <c r="L210" s="51"/>
      <c r="M210" s="51"/>
      <c r="N210" s="51"/>
      <c r="O210" s="51"/>
      <c r="P210" s="51"/>
      <c r="Q210" s="51"/>
      <c r="R210" s="51"/>
      <c r="S210" s="51"/>
      <c r="T210" s="51"/>
      <c r="U210" s="51"/>
      <c r="V210" s="51"/>
      <c r="W210" s="52" t="str">
        <f t="array" ref="W210">IFERROR(INDEX(Pendencias!$A$2:$O$209,SMALL(IF(Pendencias!$B$2:$B$209=$F$1,ROW(Pendencias!$B$2:$B$209)-1),ROW(A214)),1),"")</f>
        <v/>
      </c>
      <c r="X210" s="52" t="str">
        <f t="array" ref="X210">IFERROR(INDEX(Pendencias!$A$2:$O$209,SMALL(IF(Pendencias!$B$2:$B$209=$F$1,ROW(Pendencias!$B$2:$B$209)-1),ROW(A214)),3),"")</f>
        <v/>
      </c>
      <c r="Y210" s="53" t="str">
        <f t="array" ref="Y210">IFERROR(INDEX(Pendencias!$A$2:$O$209,SMALL(IF(Pendencias!$B$2:$B$209=$F$1,ROW(Pendencias!$B$2:$B$209)-1),ROW(A214)),4),"")</f>
        <v/>
      </c>
      <c r="Z210" s="54" t="str">
        <f t="array" ref="Z210">IFERROR(INDEX(Pendencias!$A$2:$O$209,SMALL(IF(Pendencias!$B$2:$B$209=$F$1,ROW(Pendencias!$B$2:$B$209)-1),ROW(A214)),7),"")</f>
        <v/>
      </c>
      <c r="AA210" s="51" t="str">
        <f t="array" ref="AA210">IF(IFERROR(INDEX(Pendencias!$A$2:$O$209,SMALL(IF(Pendencias!$B$2:$B$209=$F$1,ROW(Pendencias!$B$2:$B$209)-1),ROW(A214)),9),"")=0,"",IFERROR(INDEX(Pendencias!$A$2:$O$209,SMALL(IF(Pendencias!$B$2:$B$209=$F$1,ROW(Pendencias!$B$2:$B$209)-1),ROW(A214)),9),""))</f>
        <v/>
      </c>
    </row>
    <row r="211" ht="15.75" customHeight="1">
      <c r="A211" s="317" t="s">
        <v>3423</v>
      </c>
      <c r="B211" s="318"/>
      <c r="C211" s="311"/>
      <c r="D211" s="91"/>
      <c r="E211" s="319" t="s">
        <v>3424</v>
      </c>
      <c r="F211" s="47"/>
      <c r="G211" s="47"/>
      <c r="H211" s="91"/>
      <c r="I211" s="320" t="s">
        <v>3425</v>
      </c>
      <c r="J211" s="321" t="s">
        <v>3426</v>
      </c>
      <c r="K211" s="51"/>
      <c r="L211" s="51"/>
      <c r="M211" s="51"/>
      <c r="N211" s="51"/>
      <c r="O211" s="51"/>
      <c r="P211" s="51"/>
      <c r="Q211" s="51"/>
      <c r="R211" s="51"/>
      <c r="S211" s="51"/>
      <c r="T211" s="51"/>
      <c r="U211" s="51"/>
      <c r="V211" s="51"/>
      <c r="W211" s="52" t="str">
        <f t="array" ref="W211">IFERROR(INDEX(Pendencias!$A$2:$O$209,SMALL(IF(Pendencias!$B$2:$B$209=$F$1,ROW(Pendencias!$B$2:$B$209)-1),ROW(A215)),1),"")</f>
        <v/>
      </c>
      <c r="X211" s="52" t="str">
        <f t="array" ref="X211">IFERROR(INDEX(Pendencias!$A$2:$O$209,SMALL(IF(Pendencias!$B$2:$B$209=$F$1,ROW(Pendencias!$B$2:$B$209)-1),ROW(A215)),3),"")</f>
        <v/>
      </c>
      <c r="Y211" s="53" t="str">
        <f t="array" ref="Y211">IFERROR(INDEX(Pendencias!$A$2:$O$209,SMALL(IF(Pendencias!$B$2:$B$209=$F$1,ROW(Pendencias!$B$2:$B$209)-1),ROW(A215)),4),"")</f>
        <v/>
      </c>
      <c r="Z211" s="54" t="str">
        <f t="array" ref="Z211">IFERROR(INDEX(Pendencias!$A$2:$O$209,SMALL(IF(Pendencias!$B$2:$B$209=$F$1,ROW(Pendencias!$B$2:$B$209)-1),ROW(A215)),7),"")</f>
        <v/>
      </c>
      <c r="AA211" s="51" t="str">
        <f t="array" ref="AA211">IF(IFERROR(INDEX(Pendencias!$A$2:$O$209,SMALL(IF(Pendencias!$B$2:$B$209=$F$1,ROW(Pendencias!$B$2:$B$209)-1),ROW(A215)),9),"")=0,"",IFERROR(INDEX(Pendencias!$A$2:$O$209,SMALL(IF(Pendencias!$B$2:$B$209=$F$1,ROW(Pendencias!$B$2:$B$209)-1),ROW(A215)),9),""))</f>
        <v/>
      </c>
    </row>
    <row r="212" ht="15.75" customHeight="1">
      <c r="A212" s="317" t="s">
        <v>3427</v>
      </c>
      <c r="B212" s="318"/>
      <c r="C212" s="320" t="s">
        <v>3425</v>
      </c>
      <c r="D212" s="320" t="s">
        <v>3426</v>
      </c>
      <c r="E212" s="322"/>
      <c r="F212" s="47"/>
      <c r="G212" s="47"/>
      <c r="H212" s="91"/>
      <c r="I212" s="323"/>
      <c r="J212" s="324"/>
      <c r="K212" s="51"/>
      <c r="L212" s="51"/>
      <c r="M212" s="51"/>
      <c r="N212" s="51"/>
      <c r="O212" s="51"/>
      <c r="P212" s="51"/>
      <c r="Q212" s="51"/>
      <c r="R212" s="51"/>
      <c r="S212" s="51"/>
      <c r="T212" s="51"/>
      <c r="U212" s="51"/>
      <c r="V212" s="51"/>
      <c r="W212" s="52" t="str">
        <f t="array" ref="W212">IFERROR(INDEX(Pendencias!$A$2:$O$209,SMALL(IF(Pendencias!$B$2:$B$209=$F$1,ROW(Pendencias!$B$2:$B$209)-1),ROW(A216)),1),"")</f>
        <v/>
      </c>
      <c r="X212" s="52" t="str">
        <f t="array" ref="X212">IFERROR(INDEX(Pendencias!$A$2:$O$209,SMALL(IF(Pendencias!$B$2:$B$209=$F$1,ROW(Pendencias!$B$2:$B$209)-1),ROW(A216)),3),"")</f>
        <v/>
      </c>
      <c r="Y212" s="53" t="str">
        <f t="array" ref="Y212">IFERROR(INDEX(Pendencias!$A$2:$O$209,SMALL(IF(Pendencias!$B$2:$B$209=$F$1,ROW(Pendencias!$B$2:$B$209)-1),ROW(A216)),4),"")</f>
        <v/>
      </c>
      <c r="Z212" s="54" t="str">
        <f t="array" ref="Z212">IFERROR(INDEX(Pendencias!$A$2:$O$209,SMALL(IF(Pendencias!$B$2:$B$209=$F$1,ROW(Pendencias!$B$2:$B$209)-1),ROW(A216)),7),"")</f>
        <v/>
      </c>
      <c r="AA212" s="51" t="str">
        <f t="array" ref="AA212">IF(IFERROR(INDEX(Pendencias!$A$2:$O$209,SMALL(IF(Pendencias!$B$2:$B$209=$F$1,ROW(Pendencias!$B$2:$B$209)-1),ROW(A216)),9),"")=0,"",IFERROR(INDEX(Pendencias!$A$2:$O$209,SMALL(IF(Pendencias!$B$2:$B$209=$F$1,ROW(Pendencias!$B$2:$B$209)-1),ROW(A216)),9),""))</f>
        <v/>
      </c>
    </row>
    <row r="213" ht="15.75" customHeight="1">
      <c r="A213" s="325"/>
      <c r="B213" s="147"/>
      <c r="C213" s="326"/>
      <c r="D213" s="327"/>
      <c r="E213" s="322"/>
      <c r="F213" s="47"/>
      <c r="G213" s="47"/>
      <c r="H213" s="91"/>
      <c r="I213" s="328"/>
      <c r="J213" s="324"/>
      <c r="K213" s="51"/>
      <c r="L213" s="51"/>
      <c r="M213" s="51"/>
      <c r="N213" s="51"/>
      <c r="O213" s="51"/>
      <c r="P213" s="51"/>
      <c r="Q213" s="51"/>
      <c r="R213" s="51"/>
      <c r="S213" s="51"/>
      <c r="T213" s="51"/>
      <c r="U213" s="51"/>
      <c r="V213" s="51"/>
      <c r="W213" s="52" t="str">
        <f t="array" ref="W213">IFERROR(INDEX(Pendencias!$A$2:$O$209,SMALL(IF(Pendencias!$B$2:$B$209=$F$1,ROW(Pendencias!$B$2:$B$209)-1),ROW(A217)),1),"")</f>
        <v/>
      </c>
      <c r="X213" s="52" t="str">
        <f t="array" ref="X213">IFERROR(INDEX(Pendencias!$A$2:$O$209,SMALL(IF(Pendencias!$B$2:$B$209=$F$1,ROW(Pendencias!$B$2:$B$209)-1),ROW(A217)),3),"")</f>
        <v/>
      </c>
      <c r="Y213" s="53" t="str">
        <f t="array" ref="Y213">IFERROR(INDEX(Pendencias!$A$2:$O$209,SMALL(IF(Pendencias!$B$2:$B$209=$F$1,ROW(Pendencias!$B$2:$B$209)-1),ROW(A217)),4),"")</f>
        <v/>
      </c>
      <c r="Z213" s="54" t="str">
        <f t="array" ref="Z213">IFERROR(INDEX(Pendencias!$A$2:$O$209,SMALL(IF(Pendencias!$B$2:$B$209=$F$1,ROW(Pendencias!$B$2:$B$209)-1),ROW(A217)),7),"")</f>
        <v/>
      </c>
      <c r="AA213" s="51" t="str">
        <f t="array" ref="AA213">IF(IFERROR(INDEX(Pendencias!$A$2:$O$209,SMALL(IF(Pendencias!$B$2:$B$209=$F$1,ROW(Pendencias!$B$2:$B$209)-1),ROW(A217)),9),"")=0,"",IFERROR(INDEX(Pendencias!$A$2:$O$209,SMALL(IF(Pendencias!$B$2:$B$209=$F$1,ROW(Pendencias!$B$2:$B$209)-1),ROW(A217)),9),""))</f>
        <v/>
      </c>
    </row>
    <row r="214" ht="15.75" customHeight="1">
      <c r="A214" s="325"/>
      <c r="B214" s="147"/>
      <c r="C214" s="329"/>
      <c r="D214" s="330"/>
      <c r="E214" s="322"/>
      <c r="F214" s="47"/>
      <c r="G214" s="47"/>
      <c r="H214" s="91"/>
      <c r="I214" s="328"/>
      <c r="J214" s="324"/>
      <c r="K214" s="51"/>
      <c r="L214" s="51"/>
      <c r="M214" s="51"/>
      <c r="N214" s="51"/>
      <c r="O214" s="51"/>
      <c r="P214" s="51"/>
      <c r="Q214" s="51"/>
      <c r="R214" s="51"/>
      <c r="S214" s="51"/>
      <c r="T214" s="51"/>
      <c r="U214" s="51"/>
      <c r="V214" s="51"/>
      <c r="W214" s="52" t="str">
        <f t="array" ref="W214">IFERROR(INDEX(Pendencias!$A$2:$O$209,SMALL(IF(Pendencias!$B$2:$B$209=$F$1,ROW(Pendencias!$B$2:$B$209)-1),ROW(A218)),1),"")</f>
        <v/>
      </c>
      <c r="X214" s="52" t="str">
        <f t="array" ref="X214">IFERROR(INDEX(Pendencias!$A$2:$O$209,SMALL(IF(Pendencias!$B$2:$B$209=$F$1,ROW(Pendencias!$B$2:$B$209)-1),ROW(A218)),3),"")</f>
        <v/>
      </c>
      <c r="Y214" s="53" t="str">
        <f t="array" ref="Y214">IFERROR(INDEX(Pendencias!$A$2:$O$209,SMALL(IF(Pendencias!$B$2:$B$209=$F$1,ROW(Pendencias!$B$2:$B$209)-1),ROW(A218)),4),"")</f>
        <v/>
      </c>
      <c r="Z214" s="54" t="str">
        <f t="array" ref="Z214">IFERROR(INDEX(Pendencias!$A$2:$O$209,SMALL(IF(Pendencias!$B$2:$B$209=$F$1,ROW(Pendencias!$B$2:$B$209)-1),ROW(A218)),7),"")</f>
        <v/>
      </c>
      <c r="AA214" s="51" t="str">
        <f t="array" ref="AA214">IF(IFERROR(INDEX(Pendencias!$A$2:$O$209,SMALL(IF(Pendencias!$B$2:$B$209=$F$1,ROW(Pendencias!$B$2:$B$209)-1),ROW(A218)),9),"")=0,"",IFERROR(INDEX(Pendencias!$A$2:$O$209,SMALL(IF(Pendencias!$B$2:$B$209=$F$1,ROW(Pendencias!$B$2:$B$209)-1),ROW(A218)),9),""))</f>
        <v/>
      </c>
    </row>
    <row r="215" ht="15.75" customHeight="1">
      <c r="A215" s="325"/>
      <c r="B215" s="147"/>
      <c r="C215" s="329"/>
      <c r="D215" s="330"/>
      <c r="E215" s="322"/>
      <c r="F215" s="47"/>
      <c r="G215" s="47"/>
      <c r="H215" s="91"/>
      <c r="I215" s="328"/>
      <c r="J215" s="324"/>
      <c r="K215" s="51"/>
      <c r="L215" s="51"/>
      <c r="M215" s="51"/>
      <c r="N215" s="51"/>
      <c r="O215" s="51"/>
      <c r="P215" s="51"/>
      <c r="Q215" s="51"/>
      <c r="R215" s="51"/>
      <c r="S215" s="51"/>
      <c r="T215" s="51"/>
      <c r="U215" s="51"/>
      <c r="V215" s="51"/>
      <c r="W215" s="52" t="str">
        <f t="array" ref="W215">IFERROR(INDEX(Pendencias!$A$2:$O$209,SMALL(IF(Pendencias!$B$2:$B$209=$F$1,ROW(Pendencias!$B$2:$B$209)-1),ROW(A219)),1),"")</f>
        <v/>
      </c>
      <c r="X215" s="52" t="str">
        <f t="array" ref="X215">IFERROR(INDEX(Pendencias!$A$2:$O$209,SMALL(IF(Pendencias!$B$2:$B$209=$F$1,ROW(Pendencias!$B$2:$B$209)-1),ROW(A219)),3),"")</f>
        <v/>
      </c>
      <c r="Y215" s="53" t="str">
        <f t="array" ref="Y215">IFERROR(INDEX(Pendencias!$A$2:$O$209,SMALL(IF(Pendencias!$B$2:$B$209=$F$1,ROW(Pendencias!$B$2:$B$209)-1),ROW(A219)),4),"")</f>
        <v/>
      </c>
      <c r="Z215" s="54" t="str">
        <f t="array" ref="Z215">IFERROR(INDEX(Pendencias!$A$2:$O$209,SMALL(IF(Pendencias!$B$2:$B$209=$F$1,ROW(Pendencias!$B$2:$B$209)-1),ROW(A219)),7),"")</f>
        <v/>
      </c>
      <c r="AA215" s="51" t="str">
        <f t="array" ref="AA215">IF(IFERROR(INDEX(Pendencias!$A$2:$O$209,SMALL(IF(Pendencias!$B$2:$B$209=$F$1,ROW(Pendencias!$B$2:$B$209)-1),ROW(A219)),9),"")=0,"",IFERROR(INDEX(Pendencias!$A$2:$O$209,SMALL(IF(Pendencias!$B$2:$B$209=$F$1,ROW(Pendencias!$B$2:$B$209)-1),ROW(A219)),9),""))</f>
        <v/>
      </c>
    </row>
    <row r="216" ht="15.75" customHeight="1">
      <c r="A216" s="325"/>
      <c r="B216" s="147"/>
      <c r="C216" s="329"/>
      <c r="D216" s="330"/>
      <c r="E216" s="322"/>
      <c r="F216" s="47"/>
      <c r="G216" s="47"/>
      <c r="H216" s="91"/>
      <c r="I216" s="328"/>
      <c r="J216" s="324"/>
      <c r="K216" s="51"/>
      <c r="L216" s="51"/>
      <c r="M216" s="51"/>
      <c r="N216" s="51"/>
      <c r="O216" s="51"/>
      <c r="P216" s="51"/>
      <c r="Q216" s="51"/>
      <c r="R216" s="51"/>
      <c r="S216" s="51"/>
      <c r="T216" s="51"/>
      <c r="U216" s="51"/>
      <c r="V216" s="51"/>
      <c r="W216" s="52" t="str">
        <f t="array" ref="W216">IFERROR(INDEX(Pendencias!$A$2:$O$209,SMALL(IF(Pendencias!$B$2:$B$209=$F$1,ROW(Pendencias!$B$2:$B$209)-1),ROW(A220)),1),"")</f>
        <v/>
      </c>
      <c r="X216" s="52" t="str">
        <f t="array" ref="X216">IFERROR(INDEX(Pendencias!$A$2:$O$209,SMALL(IF(Pendencias!$B$2:$B$209=$F$1,ROW(Pendencias!$B$2:$B$209)-1),ROW(A220)),3),"")</f>
        <v/>
      </c>
      <c r="Y216" s="53" t="str">
        <f t="array" ref="Y216">IFERROR(INDEX(Pendencias!$A$2:$O$209,SMALL(IF(Pendencias!$B$2:$B$209=$F$1,ROW(Pendencias!$B$2:$B$209)-1),ROW(A220)),4),"")</f>
        <v/>
      </c>
      <c r="Z216" s="54" t="str">
        <f t="array" ref="Z216">IFERROR(INDEX(Pendencias!$A$2:$O$209,SMALL(IF(Pendencias!$B$2:$B$209=$F$1,ROW(Pendencias!$B$2:$B$209)-1),ROW(A220)),7),"")</f>
        <v/>
      </c>
      <c r="AA216" s="51" t="str">
        <f t="array" ref="AA216">IF(IFERROR(INDEX(Pendencias!$A$2:$O$209,SMALL(IF(Pendencias!$B$2:$B$209=$F$1,ROW(Pendencias!$B$2:$B$209)-1),ROW(A220)),9),"")=0,"",IFERROR(INDEX(Pendencias!$A$2:$O$209,SMALL(IF(Pendencias!$B$2:$B$209=$F$1,ROW(Pendencias!$B$2:$B$209)-1),ROW(A220)),9),""))</f>
        <v/>
      </c>
    </row>
    <row r="217" ht="15.75" customHeight="1">
      <c r="A217" s="325"/>
      <c r="B217" s="147"/>
      <c r="C217" s="329"/>
      <c r="D217" s="330"/>
      <c r="E217" s="322"/>
      <c r="F217" s="47"/>
      <c r="G217" s="47"/>
      <c r="H217" s="91"/>
      <c r="I217" s="328"/>
      <c r="J217" s="324"/>
      <c r="K217" s="51"/>
      <c r="L217" s="51"/>
      <c r="M217" s="51"/>
      <c r="N217" s="51"/>
      <c r="O217" s="51"/>
      <c r="P217" s="51"/>
      <c r="Q217" s="51"/>
      <c r="R217" s="51"/>
      <c r="S217" s="51"/>
      <c r="T217" s="51"/>
      <c r="U217" s="51"/>
      <c r="V217" s="51"/>
      <c r="W217" s="52" t="str">
        <f t="array" ref="W217">IFERROR(INDEX(Pendencias!$A$2:$O$209,SMALL(IF(Pendencias!$B$2:$B$209=$F$1,ROW(Pendencias!$B$2:$B$209)-1),ROW(A221)),1),"")</f>
        <v/>
      </c>
      <c r="X217" s="52" t="str">
        <f t="array" ref="X217">IFERROR(INDEX(Pendencias!$A$2:$O$209,SMALL(IF(Pendencias!$B$2:$B$209=$F$1,ROW(Pendencias!$B$2:$B$209)-1),ROW(A221)),3),"")</f>
        <v/>
      </c>
      <c r="Y217" s="53" t="str">
        <f t="array" ref="Y217">IFERROR(INDEX(Pendencias!$A$2:$O$209,SMALL(IF(Pendencias!$B$2:$B$209=$F$1,ROW(Pendencias!$B$2:$B$209)-1),ROW(A221)),4),"")</f>
        <v/>
      </c>
      <c r="Z217" s="54" t="str">
        <f t="array" ref="Z217">IFERROR(INDEX(Pendencias!$A$2:$O$209,SMALL(IF(Pendencias!$B$2:$B$209=$F$1,ROW(Pendencias!$B$2:$B$209)-1),ROW(A221)),7),"")</f>
        <v/>
      </c>
      <c r="AA217" s="51" t="str">
        <f t="array" ref="AA217">IF(IFERROR(INDEX(Pendencias!$A$2:$O$209,SMALL(IF(Pendencias!$B$2:$B$209=$F$1,ROW(Pendencias!$B$2:$B$209)-1),ROW(A221)),9),"")=0,"",IFERROR(INDEX(Pendencias!$A$2:$O$209,SMALL(IF(Pendencias!$B$2:$B$209=$F$1,ROW(Pendencias!$B$2:$B$209)-1),ROW(A221)),9),""))</f>
        <v/>
      </c>
    </row>
    <row r="218" ht="15.75" customHeight="1">
      <c r="A218" s="325"/>
      <c r="B218" s="147"/>
      <c r="C218" s="329"/>
      <c r="D218" s="330"/>
      <c r="E218" s="322"/>
      <c r="F218" s="47"/>
      <c r="G218" s="47"/>
      <c r="H218" s="91"/>
      <c r="I218" s="328"/>
      <c r="J218" s="324"/>
      <c r="K218" s="51"/>
      <c r="L218" s="51"/>
      <c r="M218" s="51"/>
      <c r="N218" s="51"/>
      <c r="O218" s="51"/>
      <c r="P218" s="51"/>
      <c r="Q218" s="51"/>
      <c r="R218" s="51"/>
      <c r="S218" s="51"/>
      <c r="T218" s="51"/>
      <c r="U218" s="51"/>
      <c r="V218" s="51"/>
      <c r="W218" s="52" t="str">
        <f t="array" ref="W218">IFERROR(INDEX(Pendencias!$A$2:$O$209,SMALL(IF(Pendencias!$B$2:$B$209=$F$1,ROW(Pendencias!$B$2:$B$209)-1),ROW(A222)),1),"")</f>
        <v/>
      </c>
      <c r="X218" s="52" t="str">
        <f t="array" ref="X218">IFERROR(INDEX(Pendencias!$A$2:$O$209,SMALL(IF(Pendencias!$B$2:$B$209=$F$1,ROW(Pendencias!$B$2:$B$209)-1),ROW(A222)),3),"")</f>
        <v/>
      </c>
      <c r="Y218" s="53" t="str">
        <f t="array" ref="Y218">IFERROR(INDEX(Pendencias!$A$2:$O$209,SMALL(IF(Pendencias!$B$2:$B$209=$F$1,ROW(Pendencias!$B$2:$B$209)-1),ROW(A222)),4),"")</f>
        <v/>
      </c>
      <c r="Z218" s="54" t="str">
        <f t="array" ref="Z218">IFERROR(INDEX(Pendencias!$A$2:$O$209,SMALL(IF(Pendencias!$B$2:$B$209=$F$1,ROW(Pendencias!$B$2:$B$209)-1),ROW(A222)),7),"")</f>
        <v/>
      </c>
      <c r="AA218" s="51" t="str">
        <f t="array" ref="AA218">IF(IFERROR(INDEX(Pendencias!$A$2:$O$209,SMALL(IF(Pendencias!$B$2:$B$209=$F$1,ROW(Pendencias!$B$2:$B$209)-1),ROW(A222)),9),"")=0,"",IFERROR(INDEX(Pendencias!$A$2:$O$209,SMALL(IF(Pendencias!$B$2:$B$209=$F$1,ROW(Pendencias!$B$2:$B$209)-1),ROW(A222)),9),""))</f>
        <v/>
      </c>
    </row>
    <row r="219" ht="15.75" customHeight="1">
      <c r="A219" s="331"/>
      <c r="B219" s="147"/>
      <c r="C219" s="329"/>
      <c r="D219" s="330"/>
      <c r="E219" s="322"/>
      <c r="F219" s="47"/>
      <c r="G219" s="47"/>
      <c r="H219" s="91"/>
      <c r="I219" s="328"/>
      <c r="J219" s="324"/>
      <c r="K219" s="51"/>
      <c r="L219" s="51"/>
      <c r="M219" s="51"/>
      <c r="N219" s="51"/>
      <c r="O219" s="51"/>
      <c r="P219" s="51"/>
      <c r="Q219" s="51"/>
      <c r="R219" s="51"/>
      <c r="S219" s="51"/>
      <c r="T219" s="51"/>
      <c r="U219" s="51"/>
      <c r="V219" s="51"/>
      <c r="W219" s="52" t="str">
        <f t="array" ref="W219">IFERROR(INDEX(Pendencias!$A$2:$O$209,SMALL(IF(Pendencias!$B$2:$B$209=$F$1,ROW(Pendencias!$B$2:$B$209)-1),ROW(A223)),1),"")</f>
        <v/>
      </c>
      <c r="X219" s="52" t="str">
        <f t="array" ref="X219">IFERROR(INDEX(Pendencias!$A$2:$O$209,SMALL(IF(Pendencias!$B$2:$B$209=$F$1,ROW(Pendencias!$B$2:$B$209)-1),ROW(A223)),3),"")</f>
        <v/>
      </c>
      <c r="Y219" s="53" t="str">
        <f t="array" ref="Y219">IFERROR(INDEX(Pendencias!$A$2:$O$209,SMALL(IF(Pendencias!$B$2:$B$209=$F$1,ROW(Pendencias!$B$2:$B$209)-1),ROW(A223)),4),"")</f>
        <v/>
      </c>
      <c r="Z219" s="54" t="str">
        <f t="array" ref="Z219">IFERROR(INDEX(Pendencias!$A$2:$O$209,SMALL(IF(Pendencias!$B$2:$B$209=$F$1,ROW(Pendencias!$B$2:$B$209)-1),ROW(A223)),7),"")</f>
        <v/>
      </c>
      <c r="AA219" s="51" t="str">
        <f t="array" ref="AA219">IF(IFERROR(INDEX(Pendencias!$A$2:$O$209,SMALL(IF(Pendencias!$B$2:$B$209=$F$1,ROW(Pendencias!$B$2:$B$209)-1),ROW(A223)),9),"")=0,"",IFERROR(INDEX(Pendencias!$A$2:$O$209,SMALL(IF(Pendencias!$B$2:$B$209=$F$1,ROW(Pendencias!$B$2:$B$209)-1),ROW(A223)),9),""))</f>
        <v/>
      </c>
    </row>
    <row r="220" ht="15.75" customHeight="1">
      <c r="A220" s="331"/>
      <c r="B220" s="147"/>
      <c r="C220" s="329"/>
      <c r="D220" s="330"/>
      <c r="E220" s="322"/>
      <c r="F220" s="47"/>
      <c r="G220" s="47"/>
      <c r="H220" s="91"/>
      <c r="I220" s="328"/>
      <c r="J220" s="324"/>
      <c r="K220" s="51"/>
      <c r="L220" s="51"/>
      <c r="M220" s="51"/>
      <c r="N220" s="51"/>
      <c r="O220" s="51"/>
      <c r="P220" s="51"/>
      <c r="Q220" s="51"/>
      <c r="R220" s="51"/>
      <c r="S220" s="51"/>
      <c r="T220" s="51"/>
      <c r="U220" s="51"/>
      <c r="V220" s="51"/>
      <c r="W220" s="52" t="str">
        <f t="array" ref="W220">IFERROR(INDEX(Pendencias!$A$2:$O$209,SMALL(IF(Pendencias!$B$2:$B$209=$F$1,ROW(Pendencias!$B$2:$B$209)-1),ROW(A224)),1),"")</f>
        <v/>
      </c>
      <c r="X220" s="52" t="str">
        <f t="array" ref="X220">IFERROR(INDEX(Pendencias!$A$2:$O$209,SMALL(IF(Pendencias!$B$2:$B$209=$F$1,ROW(Pendencias!$B$2:$B$209)-1),ROW(A224)),3),"")</f>
        <v/>
      </c>
      <c r="Y220" s="53" t="str">
        <f t="array" ref="Y220">IFERROR(INDEX(Pendencias!$A$2:$O$209,SMALL(IF(Pendencias!$B$2:$B$209=$F$1,ROW(Pendencias!$B$2:$B$209)-1),ROW(A224)),4),"")</f>
        <v/>
      </c>
      <c r="Z220" s="54" t="str">
        <f t="array" ref="Z220">IFERROR(INDEX(Pendencias!$A$2:$O$209,SMALL(IF(Pendencias!$B$2:$B$209=$F$1,ROW(Pendencias!$B$2:$B$209)-1),ROW(A224)),7),"")</f>
        <v/>
      </c>
      <c r="AA220" s="51" t="str">
        <f t="array" ref="AA220">IF(IFERROR(INDEX(Pendencias!$A$2:$O$209,SMALL(IF(Pendencias!$B$2:$B$209=$F$1,ROW(Pendencias!$B$2:$B$209)-1),ROW(A224)),9),"")=0,"",IFERROR(INDEX(Pendencias!$A$2:$O$209,SMALL(IF(Pendencias!$B$2:$B$209=$F$1,ROW(Pendencias!$B$2:$B$209)-1),ROW(A224)),9),""))</f>
        <v/>
      </c>
    </row>
    <row r="221" ht="15.75" customHeight="1">
      <c r="A221" s="331"/>
      <c r="B221" s="147"/>
      <c r="C221" s="329"/>
      <c r="D221" s="330"/>
      <c r="E221" s="322"/>
      <c r="F221" s="47"/>
      <c r="G221" s="47"/>
      <c r="H221" s="91"/>
      <c r="I221" s="328"/>
      <c r="J221" s="324"/>
      <c r="K221" s="51"/>
      <c r="L221" s="51"/>
      <c r="M221" s="51"/>
      <c r="N221" s="51"/>
      <c r="O221" s="51"/>
      <c r="P221" s="51"/>
      <c r="Q221" s="51"/>
      <c r="R221" s="51"/>
      <c r="S221" s="51"/>
      <c r="T221" s="51"/>
      <c r="U221" s="51"/>
      <c r="V221" s="51"/>
      <c r="W221" s="52" t="str">
        <f t="array" ref="W221">IFERROR(INDEX(Pendencias!$A$2:$O$209,SMALL(IF(Pendencias!$B$2:$B$209=$F$1,ROW(Pendencias!$B$2:$B$209)-1),ROW(A225)),1),"")</f>
        <v/>
      </c>
      <c r="X221" s="52" t="str">
        <f t="array" ref="X221">IFERROR(INDEX(Pendencias!$A$2:$O$209,SMALL(IF(Pendencias!$B$2:$B$209=$F$1,ROW(Pendencias!$B$2:$B$209)-1),ROW(A225)),3),"")</f>
        <v/>
      </c>
      <c r="Y221" s="53" t="str">
        <f t="array" ref="Y221">IFERROR(INDEX(Pendencias!$A$2:$O$209,SMALL(IF(Pendencias!$B$2:$B$209=$F$1,ROW(Pendencias!$B$2:$B$209)-1),ROW(A225)),4),"")</f>
        <v/>
      </c>
      <c r="Z221" s="54" t="str">
        <f t="array" ref="Z221">IFERROR(INDEX(Pendencias!$A$2:$O$209,SMALL(IF(Pendencias!$B$2:$B$209=$F$1,ROW(Pendencias!$B$2:$B$209)-1),ROW(A225)),7),"")</f>
        <v/>
      </c>
      <c r="AA221" s="51" t="str">
        <f t="array" ref="AA221">IF(IFERROR(INDEX(Pendencias!$A$2:$O$209,SMALL(IF(Pendencias!$B$2:$B$209=$F$1,ROW(Pendencias!$B$2:$B$209)-1),ROW(A225)),9),"")=0,"",IFERROR(INDEX(Pendencias!$A$2:$O$209,SMALL(IF(Pendencias!$B$2:$B$209=$F$1,ROW(Pendencias!$B$2:$B$209)-1),ROW(A225)),9),""))</f>
        <v/>
      </c>
    </row>
    <row r="222" ht="15.75" customHeight="1">
      <c r="A222" s="331"/>
      <c r="B222" s="147"/>
      <c r="C222" s="329"/>
      <c r="D222" s="330"/>
      <c r="E222" s="322"/>
      <c r="F222" s="47"/>
      <c r="G222" s="47"/>
      <c r="H222" s="91"/>
      <c r="I222" s="328"/>
      <c r="J222" s="324"/>
      <c r="K222" s="51"/>
      <c r="L222" s="51"/>
      <c r="M222" s="51"/>
      <c r="N222" s="51"/>
      <c r="O222" s="51"/>
      <c r="P222" s="51"/>
      <c r="Q222" s="51"/>
      <c r="R222" s="51"/>
      <c r="S222" s="51"/>
      <c r="T222" s="51"/>
      <c r="U222" s="51"/>
      <c r="V222" s="51"/>
      <c r="W222" s="52" t="str">
        <f t="array" ref="W222">IFERROR(INDEX(Pendencias!$A$2:$O$209,SMALL(IF(Pendencias!$B$2:$B$209=$F$1,ROW(Pendencias!$B$2:$B$209)-1),ROW(A226)),1),"")</f>
        <v/>
      </c>
      <c r="X222" s="52" t="str">
        <f t="array" ref="X222">IFERROR(INDEX(Pendencias!$A$2:$O$209,SMALL(IF(Pendencias!$B$2:$B$209=$F$1,ROW(Pendencias!$B$2:$B$209)-1),ROW(A226)),3),"")</f>
        <v/>
      </c>
      <c r="Y222" s="53" t="str">
        <f t="array" ref="Y222">IFERROR(INDEX(Pendencias!$A$2:$O$209,SMALL(IF(Pendencias!$B$2:$B$209=$F$1,ROW(Pendencias!$B$2:$B$209)-1),ROW(A226)),4),"")</f>
        <v/>
      </c>
      <c r="Z222" s="54" t="str">
        <f t="array" ref="Z222">IFERROR(INDEX(Pendencias!$A$2:$O$209,SMALL(IF(Pendencias!$B$2:$B$209=$F$1,ROW(Pendencias!$B$2:$B$209)-1),ROW(A226)),7),"")</f>
        <v/>
      </c>
      <c r="AA222" s="51" t="str">
        <f t="array" ref="AA222">IF(IFERROR(INDEX(Pendencias!$A$2:$O$209,SMALL(IF(Pendencias!$B$2:$B$209=$F$1,ROW(Pendencias!$B$2:$B$209)-1),ROW(A226)),9),"")=0,"",IFERROR(INDEX(Pendencias!$A$2:$O$209,SMALL(IF(Pendencias!$B$2:$B$209=$F$1,ROW(Pendencias!$B$2:$B$209)-1),ROW(A226)),9),""))</f>
        <v/>
      </c>
    </row>
    <row r="223" ht="15.75" customHeight="1">
      <c r="A223" s="331"/>
      <c r="B223" s="147"/>
      <c r="C223" s="329"/>
      <c r="D223" s="330"/>
      <c r="E223" s="332"/>
      <c r="F223" s="47"/>
      <c r="G223" s="47"/>
      <c r="H223" s="91"/>
      <c r="I223" s="328"/>
      <c r="J223" s="324"/>
      <c r="K223" s="51"/>
      <c r="L223" s="51"/>
      <c r="M223" s="51"/>
      <c r="N223" s="51"/>
      <c r="O223" s="51"/>
      <c r="P223" s="51"/>
      <c r="Q223" s="51"/>
      <c r="R223" s="51"/>
      <c r="S223" s="51"/>
      <c r="T223" s="51"/>
      <c r="U223" s="51"/>
      <c r="V223" s="51"/>
      <c r="W223" s="52" t="str">
        <f t="array" ref="W223">IFERROR(INDEX(Pendencias!$A$2:$O$209,SMALL(IF(Pendencias!$B$2:$B$209=$F$1,ROW(Pendencias!$B$2:$B$209)-1),ROW(A227)),1),"")</f>
        <v/>
      </c>
      <c r="X223" s="52" t="str">
        <f t="array" ref="X223">IFERROR(INDEX(Pendencias!$A$2:$O$209,SMALL(IF(Pendencias!$B$2:$B$209=$F$1,ROW(Pendencias!$B$2:$B$209)-1),ROW(A227)),3),"")</f>
        <v/>
      </c>
      <c r="Y223" s="53" t="str">
        <f t="array" ref="Y223">IFERROR(INDEX(Pendencias!$A$2:$O$209,SMALL(IF(Pendencias!$B$2:$B$209=$F$1,ROW(Pendencias!$B$2:$B$209)-1),ROW(A227)),4),"")</f>
        <v/>
      </c>
      <c r="Z223" s="54" t="str">
        <f t="array" ref="Z223">IFERROR(INDEX(Pendencias!$A$2:$O$209,SMALL(IF(Pendencias!$B$2:$B$209=$F$1,ROW(Pendencias!$B$2:$B$209)-1),ROW(A227)),7),"")</f>
        <v/>
      </c>
      <c r="AA223" s="51" t="str">
        <f t="array" ref="AA223">IF(IFERROR(INDEX(Pendencias!$A$2:$O$209,SMALL(IF(Pendencias!$B$2:$B$209=$F$1,ROW(Pendencias!$B$2:$B$209)-1),ROW(A227)),9),"")=0,"",IFERROR(INDEX(Pendencias!$A$2:$O$209,SMALL(IF(Pendencias!$B$2:$B$209=$F$1,ROW(Pendencias!$B$2:$B$209)-1),ROW(A227)),9),""))</f>
        <v/>
      </c>
    </row>
    <row r="224" ht="15.75" customHeight="1">
      <c r="A224" s="331"/>
      <c r="B224" s="147"/>
      <c r="C224" s="329"/>
      <c r="D224" s="330"/>
      <c r="E224" s="332"/>
      <c r="F224" s="47"/>
      <c r="G224" s="47"/>
      <c r="H224" s="91"/>
      <c r="I224" s="328"/>
      <c r="J224" s="324"/>
      <c r="K224" s="51"/>
      <c r="L224" s="51"/>
      <c r="M224" s="51"/>
      <c r="N224" s="51"/>
      <c r="O224" s="51"/>
      <c r="P224" s="51"/>
      <c r="Q224" s="51"/>
      <c r="R224" s="51"/>
      <c r="S224" s="51"/>
      <c r="T224" s="51"/>
      <c r="U224" s="51"/>
      <c r="V224" s="51"/>
      <c r="W224" s="52" t="str">
        <f t="array" ref="W224">IFERROR(INDEX(Pendencias!$A$2:$O$209,SMALL(IF(Pendencias!$B$2:$B$209=$F$1,ROW(Pendencias!$B$2:$B$209)-1),ROW(A228)),1),"")</f>
        <v/>
      </c>
      <c r="X224" s="52" t="str">
        <f t="array" ref="X224">IFERROR(INDEX(Pendencias!$A$2:$O$209,SMALL(IF(Pendencias!$B$2:$B$209=$F$1,ROW(Pendencias!$B$2:$B$209)-1),ROW(A228)),3),"")</f>
        <v/>
      </c>
      <c r="Y224" s="53" t="str">
        <f t="array" ref="Y224">IFERROR(INDEX(Pendencias!$A$2:$O$209,SMALL(IF(Pendencias!$B$2:$B$209=$F$1,ROW(Pendencias!$B$2:$B$209)-1),ROW(A228)),4),"")</f>
        <v/>
      </c>
      <c r="Z224" s="54" t="str">
        <f t="array" ref="Z224">IFERROR(INDEX(Pendencias!$A$2:$O$209,SMALL(IF(Pendencias!$B$2:$B$209=$F$1,ROW(Pendencias!$B$2:$B$209)-1),ROW(A228)),7),"")</f>
        <v/>
      </c>
      <c r="AA224" s="51" t="str">
        <f t="array" ref="AA224">IF(IFERROR(INDEX(Pendencias!$A$2:$O$209,SMALL(IF(Pendencias!$B$2:$B$209=$F$1,ROW(Pendencias!$B$2:$B$209)-1),ROW(A228)),9),"")=0,"",IFERROR(INDEX(Pendencias!$A$2:$O$209,SMALL(IF(Pendencias!$B$2:$B$209=$F$1,ROW(Pendencias!$B$2:$B$209)-1),ROW(A228)),9),""))</f>
        <v/>
      </c>
    </row>
    <row r="225" ht="15.75" customHeight="1">
      <c r="A225" s="331"/>
      <c r="B225" s="147"/>
      <c r="C225" s="329"/>
      <c r="D225" s="333"/>
      <c r="E225" s="334" t="str">
        <f t="array" ref="E225">IFERROR(INDEX($W$1:$AA$101,SMALL(IF($Z$1:$Z$101="A fazer",ROW($Z$1:$Z$101)-1),ROW(A15)),5),"")</f>
        <v/>
      </c>
      <c r="F225" s="47"/>
      <c r="G225" s="47"/>
      <c r="H225" s="91"/>
      <c r="I225" s="328"/>
      <c r="J225" s="324"/>
      <c r="K225" s="51"/>
      <c r="L225" s="51"/>
      <c r="M225" s="51"/>
      <c r="N225" s="51"/>
      <c r="O225" s="51"/>
      <c r="P225" s="51"/>
      <c r="Q225" s="51"/>
      <c r="R225" s="51"/>
      <c r="S225" s="51"/>
      <c r="T225" s="51"/>
      <c r="U225" s="51"/>
      <c r="V225" s="51"/>
      <c r="W225" s="52" t="str">
        <f t="array" ref="W225">IFERROR(INDEX(Pendencias!$A$2:$O$209,SMALL(IF(Pendencias!$B$2:$B$209=$F$1,ROW(Pendencias!$B$2:$B$209)-1),ROW(A229)),1),"")</f>
        <v/>
      </c>
      <c r="X225" s="52" t="str">
        <f t="array" ref="X225">IFERROR(INDEX(Pendencias!$A$2:$O$209,SMALL(IF(Pendencias!$B$2:$B$209=$F$1,ROW(Pendencias!$B$2:$B$209)-1),ROW(A229)),3),"")</f>
        <v/>
      </c>
      <c r="Y225" s="53" t="str">
        <f t="array" ref="Y225">IFERROR(INDEX(Pendencias!$A$2:$O$209,SMALL(IF(Pendencias!$B$2:$B$209=$F$1,ROW(Pendencias!$B$2:$B$209)-1),ROW(A229)),4),"")</f>
        <v/>
      </c>
      <c r="Z225" s="54" t="str">
        <f t="array" ref="Z225">IFERROR(INDEX(Pendencias!$A$2:$O$209,SMALL(IF(Pendencias!$B$2:$B$209=$F$1,ROW(Pendencias!$B$2:$B$209)-1),ROW(A229)),7),"")</f>
        <v/>
      </c>
      <c r="AA225" s="51" t="str">
        <f t="array" ref="AA225">IF(IFERROR(INDEX(Pendencias!$A$2:$O$209,SMALL(IF(Pendencias!$B$2:$B$209=$F$1,ROW(Pendencias!$B$2:$B$209)-1),ROW(A229)),9),"")=0,"",IFERROR(INDEX(Pendencias!$A$2:$O$209,SMALL(IF(Pendencias!$B$2:$B$209=$F$1,ROW(Pendencias!$B$2:$B$209)-1),ROW(A229)),9),""))</f>
        <v/>
      </c>
    </row>
    <row r="226" ht="15.75" customHeight="1">
      <c r="A226" s="331"/>
      <c r="B226" s="147"/>
      <c r="C226" s="329"/>
      <c r="D226" s="333"/>
      <c r="E226" s="334" t="str">
        <f t="array" ref="E226">IFERROR(INDEX($W$1:$AA$101,SMALL(IF($Z$1:$Z$101="A fazer",ROW($Z$1:$Z$101)-1),ROW(A25)),5),"")</f>
        <v/>
      </c>
      <c r="F226" s="47"/>
      <c r="G226" s="47"/>
      <c r="H226" s="91"/>
      <c r="I226" s="328"/>
      <c r="J226" s="324"/>
      <c r="K226" s="51"/>
      <c r="L226" s="51"/>
      <c r="M226" s="51"/>
      <c r="N226" s="51"/>
      <c r="O226" s="51"/>
      <c r="P226" s="51"/>
      <c r="Q226" s="51"/>
      <c r="R226" s="51"/>
      <c r="S226" s="51"/>
      <c r="T226" s="51"/>
      <c r="U226" s="51"/>
      <c r="V226" s="51"/>
      <c r="W226" s="52" t="str">
        <f t="array" ref="W226">IFERROR(INDEX(Pendencias!$A$2:$O$209,SMALL(IF(Pendencias!$B$2:$B$209=$F$1,ROW(Pendencias!$B$2:$B$209)-1),ROW(A230)),1),"")</f>
        <v/>
      </c>
      <c r="X226" s="52" t="str">
        <f t="array" ref="X226">IFERROR(INDEX(Pendencias!$A$2:$O$209,SMALL(IF(Pendencias!$B$2:$B$209=$F$1,ROW(Pendencias!$B$2:$B$209)-1),ROW(A230)),3),"")</f>
        <v/>
      </c>
      <c r="Y226" s="53" t="str">
        <f t="array" ref="Y226">IFERROR(INDEX(Pendencias!$A$2:$O$209,SMALL(IF(Pendencias!$B$2:$B$209=$F$1,ROW(Pendencias!$B$2:$B$209)-1),ROW(A230)),4),"")</f>
        <v/>
      </c>
      <c r="Z226" s="54" t="str">
        <f t="array" ref="Z226">IFERROR(INDEX(Pendencias!$A$2:$O$209,SMALL(IF(Pendencias!$B$2:$B$209=$F$1,ROW(Pendencias!$B$2:$B$209)-1),ROW(A230)),7),"")</f>
        <v/>
      </c>
      <c r="AA226" s="51" t="str">
        <f t="array" ref="AA226">IF(IFERROR(INDEX(Pendencias!$A$2:$O$209,SMALL(IF(Pendencias!$B$2:$B$209=$F$1,ROW(Pendencias!$B$2:$B$209)-1),ROW(A230)),9),"")=0,"",IFERROR(INDEX(Pendencias!$A$2:$O$209,SMALL(IF(Pendencias!$B$2:$B$209=$F$1,ROW(Pendencias!$B$2:$B$209)-1),ROW(A230)),9),""))</f>
        <v/>
      </c>
    </row>
    <row r="227" ht="15.75" customHeight="1">
      <c r="A227" s="331"/>
      <c r="B227" s="147"/>
      <c r="C227" s="329"/>
      <c r="D227" s="333"/>
      <c r="E227" s="334" t="str">
        <f t="array" ref="E227">IFERROR(INDEX($W$1:$AA$101,SMALL(IF($Z$1:$Z$101="A fazer",ROW($Z$1:$Z$101)-1),ROW(A26)),5),"")</f>
        <v/>
      </c>
      <c r="F227" s="47"/>
      <c r="G227" s="47"/>
      <c r="H227" s="91"/>
      <c r="I227" s="328"/>
      <c r="J227" s="324"/>
      <c r="K227" s="51"/>
      <c r="L227" s="51"/>
      <c r="M227" s="51"/>
      <c r="N227" s="51"/>
      <c r="O227" s="51"/>
      <c r="P227" s="51"/>
      <c r="Q227" s="51"/>
      <c r="R227" s="51"/>
      <c r="S227" s="51"/>
      <c r="T227" s="51"/>
      <c r="U227" s="51"/>
      <c r="V227" s="51"/>
      <c r="W227" s="52" t="str">
        <f t="array" ref="W227">IFERROR(INDEX(Pendencias!$A$2:$O$209,SMALL(IF(Pendencias!$B$2:$B$209=$F$1,ROW(Pendencias!$B$2:$B$209)-1),ROW(A231)),1),"")</f>
        <v/>
      </c>
      <c r="X227" s="52" t="str">
        <f t="array" ref="X227">IFERROR(INDEX(Pendencias!$A$2:$O$209,SMALL(IF(Pendencias!$B$2:$B$209=$F$1,ROW(Pendencias!$B$2:$B$209)-1),ROW(A231)),3),"")</f>
        <v/>
      </c>
      <c r="Y227" s="53" t="str">
        <f t="array" ref="Y227">IFERROR(INDEX(Pendencias!$A$2:$O$209,SMALL(IF(Pendencias!$B$2:$B$209=$F$1,ROW(Pendencias!$B$2:$B$209)-1),ROW(A231)),4),"")</f>
        <v/>
      </c>
      <c r="Z227" s="54" t="str">
        <f t="array" ref="Z227">IFERROR(INDEX(Pendencias!$A$2:$O$209,SMALL(IF(Pendencias!$B$2:$B$209=$F$1,ROW(Pendencias!$B$2:$B$209)-1),ROW(A231)),7),"")</f>
        <v/>
      </c>
      <c r="AA227" s="51" t="str">
        <f t="array" ref="AA227">IF(IFERROR(INDEX(Pendencias!$A$2:$O$209,SMALL(IF(Pendencias!$B$2:$B$209=$F$1,ROW(Pendencias!$B$2:$B$209)-1),ROW(A231)),9),"")=0,"",IFERROR(INDEX(Pendencias!$A$2:$O$209,SMALL(IF(Pendencias!$B$2:$B$209=$F$1,ROW(Pendencias!$B$2:$B$209)-1),ROW(A231)),9),""))</f>
        <v/>
      </c>
    </row>
    <row r="228" ht="15.75" customHeight="1">
      <c r="A228" s="331"/>
      <c r="B228" s="147"/>
      <c r="C228" s="329"/>
      <c r="D228" s="333"/>
      <c r="E228" s="334" t="str">
        <f t="array" ref="E228">IFERROR(INDEX($W$1:$AA$101,SMALL(IF($Z$1:$Z$101="A fazer",ROW($Z$1:$Z$101)-1),ROW(A27)),5),"")</f>
        <v/>
      </c>
      <c r="F228" s="47"/>
      <c r="G228" s="47"/>
      <c r="H228" s="91"/>
      <c r="I228" s="328"/>
      <c r="J228" s="324"/>
      <c r="K228" s="51"/>
      <c r="L228" s="51"/>
      <c r="M228" s="51"/>
      <c r="N228" s="51"/>
      <c r="O228" s="51"/>
      <c r="P228" s="51"/>
      <c r="Q228" s="51"/>
      <c r="R228" s="51"/>
      <c r="S228" s="51"/>
      <c r="T228" s="51"/>
      <c r="U228" s="51"/>
      <c r="V228" s="51"/>
      <c r="W228" s="52" t="str">
        <f t="array" ref="W228">IFERROR(INDEX(Pendencias!$A$2:$O$209,SMALL(IF(Pendencias!$B$2:$B$209=$F$1,ROW(Pendencias!$B$2:$B$209)-1),ROW(A232)),1),"")</f>
        <v/>
      </c>
      <c r="X228" s="52" t="str">
        <f t="array" ref="X228">IFERROR(INDEX(Pendencias!$A$2:$O$209,SMALL(IF(Pendencias!$B$2:$B$209=$F$1,ROW(Pendencias!$B$2:$B$209)-1),ROW(A232)),3),"")</f>
        <v/>
      </c>
      <c r="Y228" s="53" t="str">
        <f t="array" ref="Y228">IFERROR(INDEX(Pendencias!$A$2:$O$209,SMALL(IF(Pendencias!$B$2:$B$209=$F$1,ROW(Pendencias!$B$2:$B$209)-1),ROW(A232)),4),"")</f>
        <v/>
      </c>
      <c r="Z228" s="54" t="str">
        <f t="array" ref="Z228">IFERROR(INDEX(Pendencias!$A$2:$O$209,SMALL(IF(Pendencias!$B$2:$B$209=$F$1,ROW(Pendencias!$B$2:$B$209)-1),ROW(A232)),7),"")</f>
        <v/>
      </c>
      <c r="AA228" s="51" t="str">
        <f t="array" ref="AA228">IF(IFERROR(INDEX(Pendencias!$A$2:$O$209,SMALL(IF(Pendencias!$B$2:$B$209=$F$1,ROW(Pendencias!$B$2:$B$209)-1),ROW(A232)),9),"")=0,"",IFERROR(INDEX(Pendencias!$A$2:$O$209,SMALL(IF(Pendencias!$B$2:$B$209=$F$1,ROW(Pendencias!$B$2:$B$209)-1),ROW(A232)),9),""))</f>
        <v/>
      </c>
    </row>
    <row r="229" ht="15.75" customHeight="1">
      <c r="A229" s="331"/>
      <c r="B229" s="147"/>
      <c r="C229" s="329"/>
      <c r="D229" s="333"/>
      <c r="E229" s="334" t="str">
        <f t="array" ref="E229">IFERROR(INDEX($W$1:$AA$101,SMALL(IF($Z$1:$Z$101="A fazer",ROW($Z$1:$Z$101)-1),ROW(A28)),5),"")</f>
        <v/>
      </c>
      <c r="F229" s="47"/>
      <c r="G229" s="47"/>
      <c r="H229" s="91"/>
      <c r="I229" s="328"/>
      <c r="J229" s="324"/>
      <c r="K229" s="51"/>
      <c r="L229" s="51"/>
      <c r="M229" s="51"/>
      <c r="N229" s="51"/>
      <c r="O229" s="51"/>
      <c r="P229" s="51"/>
      <c r="Q229" s="51"/>
      <c r="R229" s="51"/>
      <c r="S229" s="51"/>
      <c r="T229" s="51"/>
      <c r="U229" s="51"/>
      <c r="V229" s="51"/>
      <c r="W229" s="52" t="str">
        <f t="array" ref="W229">IFERROR(INDEX(Pendencias!$A$2:$O$209,SMALL(IF(Pendencias!$B$2:$B$209=$F$1,ROW(Pendencias!$B$2:$B$209)-1),ROW(A233)),1),"")</f>
        <v/>
      </c>
      <c r="X229" s="52" t="str">
        <f t="array" ref="X229">IFERROR(INDEX(Pendencias!$A$2:$O$209,SMALL(IF(Pendencias!$B$2:$B$209=$F$1,ROW(Pendencias!$B$2:$B$209)-1),ROW(A233)),3),"")</f>
        <v/>
      </c>
      <c r="Y229" s="53" t="str">
        <f t="array" ref="Y229">IFERROR(INDEX(Pendencias!$A$2:$O$209,SMALL(IF(Pendencias!$B$2:$B$209=$F$1,ROW(Pendencias!$B$2:$B$209)-1),ROW(A233)),4),"")</f>
        <v/>
      </c>
      <c r="Z229" s="54" t="str">
        <f t="array" ref="Z229">IFERROR(INDEX(Pendencias!$A$2:$O$209,SMALL(IF(Pendencias!$B$2:$B$209=$F$1,ROW(Pendencias!$B$2:$B$209)-1),ROW(A233)),7),"")</f>
        <v/>
      </c>
      <c r="AA229" s="51" t="str">
        <f t="array" ref="AA229">IF(IFERROR(INDEX(Pendencias!$A$2:$O$209,SMALL(IF(Pendencias!$B$2:$B$209=$F$1,ROW(Pendencias!$B$2:$B$209)-1),ROW(A233)),9),"")=0,"",IFERROR(INDEX(Pendencias!$A$2:$O$209,SMALL(IF(Pendencias!$B$2:$B$209=$F$1,ROW(Pendencias!$B$2:$B$209)-1),ROW(A233)),9),""))</f>
        <v/>
      </c>
    </row>
    <row r="230" ht="15.75" customHeight="1">
      <c r="A230" s="331"/>
      <c r="B230" s="147"/>
      <c r="C230" s="329"/>
      <c r="D230" s="333"/>
      <c r="E230" s="334" t="str">
        <f t="array" ref="E230">IFERROR(INDEX($W$1:$AA$101,SMALL(IF($Z$1:$Z$101="A fazer",ROW($Z$1:$Z$101)-1),ROW(A29)),5),"")</f>
        <v/>
      </c>
      <c r="F230" s="47"/>
      <c r="G230" s="47"/>
      <c r="H230" s="91"/>
      <c r="I230" s="328"/>
      <c r="J230" s="324"/>
      <c r="K230" s="51"/>
      <c r="L230" s="51"/>
      <c r="M230" s="51"/>
      <c r="N230" s="51"/>
      <c r="O230" s="51"/>
      <c r="P230" s="51"/>
      <c r="Q230" s="51"/>
      <c r="R230" s="51"/>
      <c r="S230" s="51"/>
      <c r="T230" s="51"/>
      <c r="U230" s="51"/>
      <c r="V230" s="51"/>
      <c r="W230" s="52" t="str">
        <f t="array" ref="W230">IFERROR(INDEX(Pendencias!$A$2:$O$209,SMALL(IF(Pendencias!$B$2:$B$209=$F$1,ROW(Pendencias!$B$2:$B$209)-1),ROW(A234)),1),"")</f>
        <v/>
      </c>
      <c r="X230" s="52" t="str">
        <f t="array" ref="X230">IFERROR(INDEX(Pendencias!$A$2:$O$209,SMALL(IF(Pendencias!$B$2:$B$209=$F$1,ROW(Pendencias!$B$2:$B$209)-1),ROW(A234)),3),"")</f>
        <v/>
      </c>
      <c r="Y230" s="53" t="str">
        <f t="array" ref="Y230">IFERROR(INDEX(Pendencias!$A$2:$O$209,SMALL(IF(Pendencias!$B$2:$B$209=$F$1,ROW(Pendencias!$B$2:$B$209)-1),ROW(A234)),4),"")</f>
        <v/>
      </c>
      <c r="Z230" s="54" t="str">
        <f t="array" ref="Z230">IFERROR(INDEX(Pendencias!$A$2:$O$209,SMALL(IF(Pendencias!$B$2:$B$209=$F$1,ROW(Pendencias!$B$2:$B$209)-1),ROW(A234)),7),"")</f>
        <v/>
      </c>
      <c r="AA230" s="51" t="str">
        <f t="array" ref="AA230">IF(IFERROR(INDEX(Pendencias!$A$2:$O$209,SMALL(IF(Pendencias!$B$2:$B$209=$F$1,ROW(Pendencias!$B$2:$B$209)-1),ROW(A234)),9),"")=0,"",IFERROR(INDEX(Pendencias!$A$2:$O$209,SMALL(IF(Pendencias!$B$2:$B$209=$F$1,ROW(Pendencias!$B$2:$B$209)-1),ROW(A234)),9),""))</f>
        <v/>
      </c>
    </row>
    <row r="231" ht="15.75" customHeight="1">
      <c r="A231" s="331"/>
      <c r="B231" s="147"/>
      <c r="C231" s="329"/>
      <c r="D231" s="333"/>
      <c r="E231" s="334" t="str">
        <f t="array" ref="E231">IFERROR(INDEX($W$1:$AA$101,SMALL(IF($Z$1:$Z$101="A fazer",ROW($Z$1:$Z$101)-1),ROW(A30)),5),"")</f>
        <v/>
      </c>
      <c r="F231" s="47"/>
      <c r="G231" s="47"/>
      <c r="H231" s="91"/>
      <c r="I231" s="328"/>
      <c r="J231" s="324"/>
      <c r="K231" s="51"/>
      <c r="L231" s="51"/>
      <c r="M231" s="51"/>
      <c r="N231" s="51"/>
      <c r="O231" s="51"/>
      <c r="P231" s="51"/>
      <c r="Q231" s="51"/>
      <c r="R231" s="51"/>
      <c r="S231" s="51"/>
      <c r="T231" s="51"/>
      <c r="U231" s="51"/>
      <c r="V231" s="51"/>
      <c r="W231" s="52" t="str">
        <f t="array" ref="W231">IFERROR(INDEX(Pendencias!$A$2:$O$209,SMALL(IF(Pendencias!$B$2:$B$209=$F$1,ROW(Pendencias!$B$2:$B$209)-1),ROW(A235)),1),"")</f>
        <v/>
      </c>
      <c r="X231" s="52" t="str">
        <f t="array" ref="X231">IFERROR(INDEX(Pendencias!$A$2:$O$209,SMALL(IF(Pendencias!$B$2:$B$209=$F$1,ROW(Pendencias!$B$2:$B$209)-1),ROW(A235)),3),"")</f>
        <v/>
      </c>
      <c r="Y231" s="53" t="str">
        <f t="array" ref="Y231">IFERROR(INDEX(Pendencias!$A$2:$O$209,SMALL(IF(Pendencias!$B$2:$B$209=$F$1,ROW(Pendencias!$B$2:$B$209)-1),ROW(A235)),4),"")</f>
        <v/>
      </c>
      <c r="Z231" s="54" t="str">
        <f t="array" ref="Z231">IFERROR(INDEX(Pendencias!$A$2:$O$209,SMALL(IF(Pendencias!$B$2:$B$209=$F$1,ROW(Pendencias!$B$2:$B$209)-1),ROW(A235)),7),"")</f>
        <v/>
      </c>
      <c r="AA231" s="51" t="str">
        <f t="array" ref="AA231">IF(IFERROR(INDEX(Pendencias!$A$2:$O$209,SMALL(IF(Pendencias!$B$2:$B$209=$F$1,ROW(Pendencias!$B$2:$B$209)-1),ROW(A235)),9),"")=0,"",IFERROR(INDEX(Pendencias!$A$2:$O$209,SMALL(IF(Pendencias!$B$2:$B$209=$F$1,ROW(Pendencias!$B$2:$B$209)-1),ROW(A235)),9),""))</f>
        <v/>
      </c>
    </row>
    <row r="232" ht="15.75" customHeight="1">
      <c r="A232" s="331"/>
      <c r="B232" s="147"/>
      <c r="C232" s="329"/>
      <c r="D232" s="333"/>
      <c r="E232" s="334" t="str">
        <f t="array" ref="E232">IFERROR(INDEX($W$1:$AA$101,SMALL(IF($Z$1:$Z$101="A fazer",ROW($Z$1:$Z$101)-1),ROW(A31)),5),"")</f>
        <v/>
      </c>
      <c r="F232" s="47"/>
      <c r="G232" s="47"/>
      <c r="H232" s="91"/>
      <c r="I232" s="328"/>
      <c r="J232" s="324"/>
      <c r="K232" s="51"/>
      <c r="L232" s="51"/>
      <c r="M232" s="51"/>
      <c r="N232" s="51"/>
      <c r="O232" s="51"/>
      <c r="P232" s="51"/>
      <c r="Q232" s="51"/>
      <c r="R232" s="51"/>
      <c r="S232" s="51"/>
      <c r="T232" s="51"/>
      <c r="U232" s="51"/>
      <c r="V232" s="51"/>
      <c r="W232" s="52" t="str">
        <f t="array" ref="W232">IFERROR(INDEX(Pendencias!$A$2:$O$209,SMALL(IF(Pendencias!$B$2:$B$209=$F$1,ROW(Pendencias!$B$2:$B$209)-1),ROW(A236)),1),"")</f>
        <v/>
      </c>
      <c r="X232" s="52" t="str">
        <f t="array" ref="X232">IFERROR(INDEX(Pendencias!$A$2:$O$209,SMALL(IF(Pendencias!$B$2:$B$209=$F$1,ROW(Pendencias!$B$2:$B$209)-1),ROW(A236)),3),"")</f>
        <v/>
      </c>
      <c r="Y232" s="53" t="str">
        <f t="array" ref="Y232">IFERROR(INDEX(Pendencias!$A$2:$O$209,SMALL(IF(Pendencias!$B$2:$B$209=$F$1,ROW(Pendencias!$B$2:$B$209)-1),ROW(A236)),4),"")</f>
        <v/>
      </c>
      <c r="Z232" s="54" t="str">
        <f t="array" ref="Z232">IFERROR(INDEX(Pendencias!$A$2:$O$209,SMALL(IF(Pendencias!$B$2:$B$209=$F$1,ROW(Pendencias!$B$2:$B$209)-1),ROW(A236)),7),"")</f>
        <v/>
      </c>
      <c r="AA232" s="51" t="str">
        <f t="array" ref="AA232">IF(IFERROR(INDEX(Pendencias!$A$2:$O$209,SMALL(IF(Pendencias!$B$2:$B$209=$F$1,ROW(Pendencias!$B$2:$B$209)-1),ROW(A236)),9),"")=0,"",IFERROR(INDEX(Pendencias!$A$2:$O$209,SMALL(IF(Pendencias!$B$2:$B$209=$F$1,ROW(Pendencias!$B$2:$B$209)-1),ROW(A236)),9),""))</f>
        <v/>
      </c>
    </row>
    <row r="233" ht="15.75" customHeight="1">
      <c r="A233" s="331"/>
      <c r="B233" s="147"/>
      <c r="C233" s="329"/>
      <c r="D233" s="333"/>
      <c r="E233" s="334" t="str">
        <f t="array" ref="E233">IFERROR(INDEX($W$1:$AA$101,SMALL(IF($Z$1:$Z$101="A fazer",ROW($Z$1:$Z$101)-1),ROW(A32)),5),"")</f>
        <v/>
      </c>
      <c r="F233" s="47"/>
      <c r="G233" s="47"/>
      <c r="H233" s="91"/>
      <c r="I233" s="328"/>
      <c r="J233" s="324"/>
      <c r="K233" s="51"/>
      <c r="L233" s="51"/>
      <c r="M233" s="51"/>
      <c r="N233" s="51"/>
      <c r="O233" s="51"/>
      <c r="P233" s="51"/>
      <c r="Q233" s="51"/>
      <c r="R233" s="51"/>
      <c r="S233" s="51"/>
      <c r="T233" s="51"/>
      <c r="U233" s="51"/>
      <c r="V233" s="51"/>
      <c r="W233" s="52" t="str">
        <f t="array" ref="W233">IFERROR(INDEX(Pendencias!$A$2:$O$209,SMALL(IF(Pendencias!$B$2:$B$209=$F$1,ROW(Pendencias!$B$2:$B$209)-1),ROW(A237)),1),"")</f>
        <v/>
      </c>
      <c r="X233" s="52" t="str">
        <f t="array" ref="X233">IFERROR(INDEX(Pendencias!$A$2:$O$209,SMALL(IF(Pendencias!$B$2:$B$209=$F$1,ROW(Pendencias!$B$2:$B$209)-1),ROW(A237)),3),"")</f>
        <v/>
      </c>
      <c r="Y233" s="53" t="str">
        <f t="array" ref="Y233">IFERROR(INDEX(Pendencias!$A$2:$O$209,SMALL(IF(Pendencias!$B$2:$B$209=$F$1,ROW(Pendencias!$B$2:$B$209)-1),ROW(A237)),4),"")</f>
        <v/>
      </c>
      <c r="Z233" s="54" t="str">
        <f t="array" ref="Z233">IFERROR(INDEX(Pendencias!$A$2:$O$209,SMALL(IF(Pendencias!$B$2:$B$209=$F$1,ROW(Pendencias!$B$2:$B$209)-1),ROW(A237)),7),"")</f>
        <v/>
      </c>
      <c r="AA233" s="51" t="str">
        <f t="array" ref="AA233">IF(IFERROR(INDEX(Pendencias!$A$2:$O$209,SMALL(IF(Pendencias!$B$2:$B$209=$F$1,ROW(Pendencias!$B$2:$B$209)-1),ROW(A237)),9),"")=0,"",IFERROR(INDEX(Pendencias!$A$2:$O$209,SMALL(IF(Pendencias!$B$2:$B$209=$F$1,ROW(Pendencias!$B$2:$B$209)-1),ROW(A237)),9),""))</f>
        <v/>
      </c>
    </row>
    <row r="234" ht="15.75" customHeight="1">
      <c r="A234" s="331"/>
      <c r="B234" s="147"/>
      <c r="C234" s="329"/>
      <c r="D234" s="333"/>
      <c r="E234" s="334" t="str">
        <f t="array" ref="E234">IFERROR(INDEX($W$1:$AA$101,SMALL(IF($Z$1:$Z$101="A fazer",ROW($Z$1:$Z$101)-1),ROW(A33)),5),"")</f>
        <v/>
      </c>
      <c r="F234" s="47"/>
      <c r="G234" s="47"/>
      <c r="H234" s="91"/>
      <c r="I234" s="328"/>
      <c r="J234" s="324"/>
      <c r="K234" s="51"/>
      <c r="L234" s="51"/>
      <c r="M234" s="51"/>
      <c r="N234" s="51"/>
      <c r="O234" s="51"/>
      <c r="P234" s="51"/>
      <c r="Q234" s="51"/>
      <c r="R234" s="51"/>
      <c r="S234" s="51"/>
      <c r="T234" s="51"/>
      <c r="U234" s="51"/>
      <c r="V234" s="51"/>
      <c r="W234" s="52" t="str">
        <f t="array" ref="W234">IFERROR(INDEX(Pendencias!$A$2:$O$209,SMALL(IF(Pendencias!$B$2:$B$209=$F$1,ROW(Pendencias!$B$2:$B$209)-1),ROW(A238)),1),"")</f>
        <v/>
      </c>
      <c r="X234" s="52" t="str">
        <f t="array" ref="X234">IFERROR(INDEX(Pendencias!$A$2:$O$209,SMALL(IF(Pendencias!$B$2:$B$209=$F$1,ROW(Pendencias!$B$2:$B$209)-1),ROW(A238)),3),"")</f>
        <v/>
      </c>
      <c r="Y234" s="53" t="str">
        <f t="array" ref="Y234">IFERROR(INDEX(Pendencias!$A$2:$O$209,SMALL(IF(Pendencias!$B$2:$B$209=$F$1,ROW(Pendencias!$B$2:$B$209)-1),ROW(A238)),4),"")</f>
        <v/>
      </c>
      <c r="Z234" s="54" t="str">
        <f t="array" ref="Z234">IFERROR(INDEX(Pendencias!$A$2:$O$209,SMALL(IF(Pendencias!$B$2:$B$209=$F$1,ROW(Pendencias!$B$2:$B$209)-1),ROW(A238)),7),"")</f>
        <v/>
      </c>
      <c r="AA234" s="51" t="str">
        <f t="array" ref="AA234">IF(IFERROR(INDEX(Pendencias!$A$2:$O$209,SMALL(IF(Pendencias!$B$2:$B$209=$F$1,ROW(Pendencias!$B$2:$B$209)-1),ROW(A238)),9),"")=0,"",IFERROR(INDEX(Pendencias!$A$2:$O$209,SMALL(IF(Pendencias!$B$2:$B$209=$F$1,ROW(Pendencias!$B$2:$B$209)-1),ROW(A238)),9),""))</f>
        <v/>
      </c>
    </row>
    <row r="235" ht="15.75" customHeight="1">
      <c r="A235" s="331"/>
      <c r="B235" s="147"/>
      <c r="C235" s="329"/>
      <c r="D235" s="333"/>
      <c r="E235" s="334"/>
      <c r="F235" s="47"/>
      <c r="G235" s="47"/>
      <c r="H235" s="91"/>
      <c r="I235" s="328"/>
      <c r="J235" s="324"/>
      <c r="K235" s="51"/>
      <c r="L235" s="51"/>
      <c r="M235" s="51"/>
      <c r="N235" s="51"/>
      <c r="O235" s="51"/>
      <c r="P235" s="51"/>
      <c r="Q235" s="51"/>
      <c r="R235" s="51"/>
      <c r="S235" s="51"/>
      <c r="T235" s="51"/>
      <c r="U235" s="51"/>
      <c r="V235" s="51"/>
      <c r="W235" s="52" t="str">
        <f t="array" ref="W235">IFERROR(INDEX(Pendencias!$A$2:$O$209,SMALL(IF(Pendencias!$B$2:$B$209=$F$1,ROW(Pendencias!$B$2:$B$209)-1),ROW(A239)),1),"")</f>
        <v/>
      </c>
      <c r="X235" s="52" t="str">
        <f t="array" ref="X235">IFERROR(INDEX(Pendencias!$A$2:$O$209,SMALL(IF(Pendencias!$B$2:$B$209=$F$1,ROW(Pendencias!$B$2:$B$209)-1),ROW(A239)),3),"")</f>
        <v/>
      </c>
      <c r="Y235" s="53" t="str">
        <f t="array" ref="Y235">IFERROR(INDEX(Pendencias!$A$2:$O$209,SMALL(IF(Pendencias!$B$2:$B$209=$F$1,ROW(Pendencias!$B$2:$B$209)-1),ROW(A239)),4),"")</f>
        <v/>
      </c>
      <c r="Z235" s="54" t="str">
        <f t="array" ref="Z235">IFERROR(INDEX(Pendencias!$A$2:$O$209,SMALL(IF(Pendencias!$B$2:$B$209=$F$1,ROW(Pendencias!$B$2:$B$209)-1),ROW(A239)),7),"")</f>
        <v/>
      </c>
      <c r="AA235" s="51" t="str">
        <f t="array" ref="AA235">IF(IFERROR(INDEX(Pendencias!$A$2:$O$209,SMALL(IF(Pendencias!$B$2:$B$209=$F$1,ROW(Pendencias!$B$2:$B$209)-1),ROW(A239)),9),"")=0,"",IFERROR(INDEX(Pendencias!$A$2:$O$209,SMALL(IF(Pendencias!$B$2:$B$209=$F$1,ROW(Pendencias!$B$2:$B$209)-1),ROW(A239)),9),""))</f>
        <v/>
      </c>
    </row>
    <row r="236" ht="15.75" customHeight="1">
      <c r="A236" s="331"/>
      <c r="B236" s="147"/>
      <c r="C236" s="329"/>
      <c r="D236" s="333"/>
      <c r="E236" s="334"/>
      <c r="F236" s="47"/>
      <c r="G236" s="47"/>
      <c r="H236" s="91"/>
      <c r="I236" s="328"/>
      <c r="J236" s="324"/>
      <c r="K236" s="51"/>
      <c r="L236" s="51"/>
      <c r="M236" s="51"/>
      <c r="N236" s="51"/>
      <c r="O236" s="51"/>
      <c r="P236" s="51"/>
      <c r="Q236" s="51"/>
      <c r="R236" s="51"/>
      <c r="S236" s="51"/>
      <c r="T236" s="51"/>
      <c r="U236" s="51"/>
      <c r="V236" s="51"/>
      <c r="W236" s="52" t="str">
        <f t="array" ref="W236">IFERROR(INDEX(Pendencias!$A$2:$O$209,SMALL(IF(Pendencias!$B$2:$B$209=$F$1,ROW(Pendencias!$B$2:$B$209)-1),ROW(A240)),1),"")</f>
        <v/>
      </c>
      <c r="X236" s="52" t="str">
        <f t="array" ref="X236">IFERROR(INDEX(Pendencias!$A$2:$O$209,SMALL(IF(Pendencias!$B$2:$B$209=$F$1,ROW(Pendencias!$B$2:$B$209)-1),ROW(A240)),3),"")</f>
        <v/>
      </c>
      <c r="Y236" s="53" t="str">
        <f t="array" ref="Y236">IFERROR(INDEX(Pendencias!$A$2:$O$209,SMALL(IF(Pendencias!$B$2:$B$209=$F$1,ROW(Pendencias!$B$2:$B$209)-1),ROW(A240)),4),"")</f>
        <v/>
      </c>
      <c r="Z236" s="54" t="str">
        <f t="array" ref="Z236">IFERROR(INDEX(Pendencias!$A$2:$O$209,SMALL(IF(Pendencias!$B$2:$B$209=$F$1,ROW(Pendencias!$B$2:$B$209)-1),ROW(A240)),7),"")</f>
        <v/>
      </c>
      <c r="AA236" s="51" t="str">
        <f t="array" ref="AA236">IF(IFERROR(INDEX(Pendencias!$A$2:$O$209,SMALL(IF(Pendencias!$B$2:$B$209=$F$1,ROW(Pendencias!$B$2:$B$209)-1),ROW(A240)),9),"")=0,"",IFERROR(INDEX(Pendencias!$A$2:$O$209,SMALL(IF(Pendencias!$B$2:$B$209=$F$1,ROW(Pendencias!$B$2:$B$209)-1),ROW(A240)),9),""))</f>
        <v/>
      </c>
    </row>
    <row r="237" ht="15.75" customHeight="1">
      <c r="A237" s="331"/>
      <c r="B237" s="147"/>
      <c r="C237" s="329"/>
      <c r="D237" s="333"/>
      <c r="E237" s="334"/>
      <c r="F237" s="47"/>
      <c r="G237" s="47"/>
      <c r="H237" s="91"/>
      <c r="I237" s="328"/>
      <c r="J237" s="324"/>
      <c r="K237" s="51"/>
      <c r="L237" s="51"/>
      <c r="M237" s="51"/>
      <c r="N237" s="51"/>
      <c r="O237" s="51"/>
      <c r="P237" s="51"/>
      <c r="Q237" s="51"/>
      <c r="R237" s="51"/>
      <c r="S237" s="51"/>
      <c r="T237" s="51"/>
      <c r="U237" s="51"/>
      <c r="V237" s="51"/>
      <c r="W237" s="52" t="str">
        <f t="array" ref="W237">IFERROR(INDEX(Pendencias!$A$2:$O$209,SMALL(IF(Pendencias!$B$2:$B$209=$F$1,ROW(Pendencias!$B$2:$B$209)-1),ROW(A241)),1),"")</f>
        <v/>
      </c>
      <c r="X237" s="52" t="str">
        <f t="array" ref="X237">IFERROR(INDEX(Pendencias!$A$2:$O$209,SMALL(IF(Pendencias!$B$2:$B$209=$F$1,ROW(Pendencias!$B$2:$B$209)-1),ROW(A241)),3),"")</f>
        <v/>
      </c>
      <c r="Y237" s="53" t="str">
        <f t="array" ref="Y237">IFERROR(INDEX(Pendencias!$A$2:$O$209,SMALL(IF(Pendencias!$B$2:$B$209=$F$1,ROW(Pendencias!$B$2:$B$209)-1),ROW(A241)),4),"")</f>
        <v/>
      </c>
      <c r="Z237" s="54" t="str">
        <f t="array" ref="Z237">IFERROR(INDEX(Pendencias!$A$2:$O$209,SMALL(IF(Pendencias!$B$2:$B$209=$F$1,ROW(Pendencias!$B$2:$B$209)-1),ROW(A241)),7),"")</f>
        <v/>
      </c>
      <c r="AA237" s="51" t="str">
        <f t="array" ref="AA237">IF(IFERROR(INDEX(Pendencias!$A$2:$O$209,SMALL(IF(Pendencias!$B$2:$B$209=$F$1,ROW(Pendencias!$B$2:$B$209)-1),ROW(A241)),9),"")=0,"",IFERROR(INDEX(Pendencias!$A$2:$O$209,SMALL(IF(Pendencias!$B$2:$B$209=$F$1,ROW(Pendencias!$B$2:$B$209)-1),ROW(A241)),9),""))</f>
        <v/>
      </c>
    </row>
    <row r="238" ht="15.75" customHeight="1">
      <c r="A238" s="331"/>
      <c r="B238" s="147"/>
      <c r="C238" s="329"/>
      <c r="D238" s="333"/>
      <c r="E238" s="334"/>
      <c r="F238" s="47"/>
      <c r="G238" s="47"/>
      <c r="H238" s="91"/>
      <c r="I238" s="328"/>
      <c r="J238" s="324"/>
      <c r="K238" s="51"/>
      <c r="L238" s="51"/>
      <c r="M238" s="51"/>
      <c r="N238" s="51"/>
      <c r="O238" s="51"/>
      <c r="P238" s="51"/>
      <c r="Q238" s="51"/>
      <c r="R238" s="51"/>
      <c r="S238" s="51"/>
      <c r="T238" s="51"/>
      <c r="U238" s="51"/>
      <c r="V238" s="51"/>
      <c r="W238" s="52" t="str">
        <f t="array" ref="W238">IFERROR(INDEX(Pendencias!$A$2:$O$209,SMALL(IF(Pendencias!$B$2:$B$209=$F$1,ROW(Pendencias!$B$2:$B$209)-1),ROW(A242)),1),"")</f>
        <v/>
      </c>
      <c r="X238" s="52" t="str">
        <f t="array" ref="X238">IFERROR(INDEX(Pendencias!$A$2:$O$209,SMALL(IF(Pendencias!$B$2:$B$209=$F$1,ROW(Pendencias!$B$2:$B$209)-1),ROW(A242)),3),"")</f>
        <v/>
      </c>
      <c r="Y238" s="53" t="str">
        <f t="array" ref="Y238">IFERROR(INDEX(Pendencias!$A$2:$O$209,SMALL(IF(Pendencias!$B$2:$B$209=$F$1,ROW(Pendencias!$B$2:$B$209)-1),ROW(A242)),4),"")</f>
        <v/>
      </c>
      <c r="Z238" s="54" t="str">
        <f t="array" ref="Z238">IFERROR(INDEX(Pendencias!$A$2:$O$209,SMALL(IF(Pendencias!$B$2:$B$209=$F$1,ROW(Pendencias!$B$2:$B$209)-1),ROW(A242)),7),"")</f>
        <v/>
      </c>
      <c r="AA238" s="51" t="str">
        <f t="array" ref="AA238">IF(IFERROR(INDEX(Pendencias!$A$2:$O$209,SMALL(IF(Pendencias!$B$2:$B$209=$F$1,ROW(Pendencias!$B$2:$B$209)-1),ROW(A242)),9),"")=0,"",IFERROR(INDEX(Pendencias!$A$2:$O$209,SMALL(IF(Pendencias!$B$2:$B$209=$F$1,ROW(Pendencias!$B$2:$B$209)-1),ROW(A242)),9),""))</f>
        <v/>
      </c>
    </row>
    <row r="239" ht="15.75" customHeight="1">
      <c r="A239" s="331"/>
      <c r="B239" s="147"/>
      <c r="C239" s="329"/>
      <c r="D239" s="333"/>
      <c r="E239" s="334"/>
      <c r="F239" s="47"/>
      <c r="G239" s="47"/>
      <c r="H239" s="91"/>
      <c r="I239" s="328"/>
      <c r="J239" s="324"/>
      <c r="K239" s="51"/>
      <c r="L239" s="51"/>
      <c r="M239" s="51"/>
      <c r="N239" s="51"/>
      <c r="O239" s="51"/>
      <c r="P239" s="51"/>
      <c r="Q239" s="51"/>
      <c r="R239" s="51"/>
      <c r="S239" s="51"/>
      <c r="T239" s="51"/>
      <c r="U239" s="51"/>
      <c r="V239" s="51"/>
      <c r="W239" s="52" t="str">
        <f t="array" ref="W239">IFERROR(INDEX(Pendencias!$A$2:$O$209,SMALL(IF(Pendencias!$B$2:$B$209=$F$1,ROW(Pendencias!$B$2:$B$209)-1),ROW(A243)),1),"")</f>
        <v/>
      </c>
      <c r="X239" s="52" t="str">
        <f t="array" ref="X239">IFERROR(INDEX(Pendencias!$A$2:$O$209,SMALL(IF(Pendencias!$B$2:$B$209=$F$1,ROW(Pendencias!$B$2:$B$209)-1),ROW(A243)),3),"")</f>
        <v/>
      </c>
      <c r="Y239" s="53" t="str">
        <f t="array" ref="Y239">IFERROR(INDEX(Pendencias!$A$2:$O$209,SMALL(IF(Pendencias!$B$2:$B$209=$F$1,ROW(Pendencias!$B$2:$B$209)-1),ROW(A243)),4),"")</f>
        <v/>
      </c>
      <c r="Z239" s="54" t="str">
        <f t="array" ref="Z239">IFERROR(INDEX(Pendencias!$A$2:$O$209,SMALL(IF(Pendencias!$B$2:$B$209=$F$1,ROW(Pendencias!$B$2:$B$209)-1),ROW(A243)),7),"")</f>
        <v/>
      </c>
      <c r="AA239" s="51" t="str">
        <f t="array" ref="AA239">IF(IFERROR(INDEX(Pendencias!$A$2:$O$209,SMALL(IF(Pendencias!$B$2:$B$209=$F$1,ROW(Pendencias!$B$2:$B$209)-1),ROW(A243)),9),"")=0,"",IFERROR(INDEX(Pendencias!$A$2:$O$209,SMALL(IF(Pendencias!$B$2:$B$209=$F$1,ROW(Pendencias!$B$2:$B$209)-1),ROW(A243)),9),""))</f>
        <v/>
      </c>
    </row>
    <row r="240" ht="15.75" customHeight="1">
      <c r="A240" s="331"/>
      <c r="B240" s="147"/>
      <c r="C240" s="329"/>
      <c r="D240" s="333"/>
      <c r="E240" s="334"/>
      <c r="F240" s="47"/>
      <c r="G240" s="47"/>
      <c r="H240" s="91"/>
      <c r="I240" s="328"/>
      <c r="J240" s="324"/>
      <c r="K240" s="51"/>
      <c r="L240" s="51"/>
      <c r="M240" s="51"/>
      <c r="N240" s="51"/>
      <c r="O240" s="51"/>
      <c r="P240" s="51"/>
      <c r="Q240" s="51"/>
      <c r="R240" s="51"/>
      <c r="S240" s="51"/>
      <c r="T240" s="51"/>
      <c r="U240" s="51"/>
      <c r="V240" s="51"/>
      <c r="W240" s="52" t="str">
        <f t="array" ref="W240">IFERROR(INDEX(Pendencias!$A$2:$O$209,SMALL(IF(Pendencias!$B$2:$B$209=$F$1,ROW(Pendencias!$B$2:$B$209)-1),ROW(A244)),1),"")</f>
        <v/>
      </c>
      <c r="X240" s="52" t="str">
        <f t="array" ref="X240">IFERROR(INDEX(Pendencias!$A$2:$O$209,SMALL(IF(Pendencias!$B$2:$B$209=$F$1,ROW(Pendencias!$B$2:$B$209)-1),ROW(A244)),3),"")</f>
        <v/>
      </c>
      <c r="Y240" s="53" t="str">
        <f t="array" ref="Y240">IFERROR(INDEX(Pendencias!$A$2:$O$209,SMALL(IF(Pendencias!$B$2:$B$209=$F$1,ROW(Pendencias!$B$2:$B$209)-1),ROW(A244)),4),"")</f>
        <v/>
      </c>
      <c r="Z240" s="54" t="str">
        <f t="array" ref="Z240">IFERROR(INDEX(Pendencias!$A$2:$O$209,SMALL(IF(Pendencias!$B$2:$B$209=$F$1,ROW(Pendencias!$B$2:$B$209)-1),ROW(A244)),7),"")</f>
        <v/>
      </c>
      <c r="AA240" s="51" t="str">
        <f t="array" ref="AA240">IF(IFERROR(INDEX(Pendencias!$A$2:$O$209,SMALL(IF(Pendencias!$B$2:$B$209=$F$1,ROW(Pendencias!$B$2:$B$209)-1),ROW(A244)),9),"")=0,"",IFERROR(INDEX(Pendencias!$A$2:$O$209,SMALL(IF(Pendencias!$B$2:$B$209=$F$1,ROW(Pendencias!$B$2:$B$209)-1),ROW(A244)),9),""))</f>
        <v/>
      </c>
    </row>
    <row r="241" ht="15.75" customHeight="1">
      <c r="A241" s="331"/>
      <c r="B241" s="147"/>
      <c r="C241" s="329"/>
      <c r="D241" s="333"/>
      <c r="E241" s="334"/>
      <c r="F241" s="47"/>
      <c r="G241" s="47"/>
      <c r="H241" s="91"/>
      <c r="I241" s="328"/>
      <c r="J241" s="324"/>
      <c r="K241" s="51"/>
      <c r="L241" s="51"/>
      <c r="M241" s="51"/>
      <c r="N241" s="51"/>
      <c r="O241" s="51"/>
      <c r="P241" s="51"/>
      <c r="Q241" s="51"/>
      <c r="R241" s="51"/>
      <c r="S241" s="51"/>
      <c r="T241" s="51"/>
      <c r="U241" s="51"/>
      <c r="V241" s="51"/>
      <c r="W241" s="52" t="str">
        <f t="array" ref="W241">IFERROR(INDEX(Pendencias!$A$2:$O$209,SMALL(IF(Pendencias!$B$2:$B$209=$F$1,ROW(Pendencias!$B$2:$B$209)-1),ROW(A245)),1),"")</f>
        <v/>
      </c>
      <c r="X241" s="52" t="str">
        <f t="array" ref="X241">IFERROR(INDEX(Pendencias!$A$2:$O$209,SMALL(IF(Pendencias!$B$2:$B$209=$F$1,ROW(Pendencias!$B$2:$B$209)-1),ROW(A245)),3),"")</f>
        <v/>
      </c>
      <c r="Y241" s="53" t="str">
        <f t="array" ref="Y241">IFERROR(INDEX(Pendencias!$A$2:$O$209,SMALL(IF(Pendencias!$B$2:$B$209=$F$1,ROW(Pendencias!$B$2:$B$209)-1),ROW(A245)),4),"")</f>
        <v/>
      </c>
      <c r="Z241" s="54" t="str">
        <f t="array" ref="Z241">IFERROR(INDEX(Pendencias!$A$2:$O$209,SMALL(IF(Pendencias!$B$2:$B$209=$F$1,ROW(Pendencias!$B$2:$B$209)-1),ROW(A245)),7),"")</f>
        <v/>
      </c>
      <c r="AA241" s="51" t="str">
        <f t="array" ref="AA241">IF(IFERROR(INDEX(Pendencias!$A$2:$O$209,SMALL(IF(Pendencias!$B$2:$B$209=$F$1,ROW(Pendencias!$B$2:$B$209)-1),ROW(A245)),9),"")=0,"",IFERROR(INDEX(Pendencias!$A$2:$O$209,SMALL(IF(Pendencias!$B$2:$B$209=$F$1,ROW(Pendencias!$B$2:$B$209)-1),ROW(A245)),9),""))</f>
        <v/>
      </c>
    </row>
    <row r="242" ht="15.75" customHeight="1">
      <c r="A242" s="331"/>
      <c r="B242" s="147"/>
      <c r="C242" s="329"/>
      <c r="D242" s="333"/>
      <c r="E242" s="334"/>
      <c r="F242" s="47"/>
      <c r="G242" s="47"/>
      <c r="H242" s="91"/>
      <c r="I242" s="328"/>
      <c r="J242" s="324"/>
      <c r="K242" s="51"/>
      <c r="L242" s="51"/>
      <c r="M242" s="51"/>
      <c r="N242" s="51"/>
      <c r="O242" s="51"/>
      <c r="P242" s="51"/>
      <c r="Q242" s="51"/>
      <c r="R242" s="51"/>
      <c r="S242" s="51"/>
      <c r="T242" s="51"/>
      <c r="U242" s="51"/>
      <c r="V242" s="51"/>
      <c r="W242" s="52" t="str">
        <f t="array" ref="W242">IFERROR(INDEX(Pendencias!$A$2:$O$209,SMALL(IF(Pendencias!$B$2:$B$209=$F$1,ROW(Pendencias!$B$2:$B$209)-1),ROW(A246)),1),"")</f>
        <v/>
      </c>
      <c r="X242" s="52" t="str">
        <f t="array" ref="X242">IFERROR(INDEX(Pendencias!$A$2:$O$209,SMALL(IF(Pendencias!$B$2:$B$209=$F$1,ROW(Pendencias!$B$2:$B$209)-1),ROW(A246)),3),"")</f>
        <v/>
      </c>
      <c r="Y242" s="53" t="str">
        <f t="array" ref="Y242">IFERROR(INDEX(Pendencias!$A$2:$O$209,SMALL(IF(Pendencias!$B$2:$B$209=$F$1,ROW(Pendencias!$B$2:$B$209)-1),ROW(A246)),4),"")</f>
        <v/>
      </c>
      <c r="Z242" s="54" t="str">
        <f t="array" ref="Z242">IFERROR(INDEX(Pendencias!$A$2:$O$209,SMALL(IF(Pendencias!$B$2:$B$209=$F$1,ROW(Pendencias!$B$2:$B$209)-1),ROW(A246)),7),"")</f>
        <v/>
      </c>
      <c r="AA242" s="51" t="str">
        <f t="array" ref="AA242">IF(IFERROR(INDEX(Pendencias!$A$2:$O$209,SMALL(IF(Pendencias!$B$2:$B$209=$F$1,ROW(Pendencias!$B$2:$B$209)-1),ROW(A246)),9),"")=0,"",IFERROR(INDEX(Pendencias!$A$2:$O$209,SMALL(IF(Pendencias!$B$2:$B$209=$F$1,ROW(Pendencias!$B$2:$B$209)-1),ROW(A246)),9),""))</f>
        <v/>
      </c>
    </row>
    <row r="243" ht="15.75" customHeight="1">
      <c r="A243" s="331"/>
      <c r="B243" s="147"/>
      <c r="C243" s="329"/>
      <c r="D243" s="333"/>
      <c r="E243" s="334"/>
      <c r="F243" s="47"/>
      <c r="G243" s="47"/>
      <c r="H243" s="91"/>
      <c r="I243" s="328"/>
      <c r="J243" s="324"/>
      <c r="K243" s="51"/>
      <c r="L243" s="51"/>
      <c r="M243" s="51"/>
      <c r="N243" s="51"/>
      <c r="O243" s="51"/>
      <c r="P243" s="51"/>
      <c r="Q243" s="51"/>
      <c r="R243" s="51"/>
      <c r="S243" s="51"/>
      <c r="T243" s="51"/>
      <c r="U243" s="51"/>
      <c r="V243" s="51"/>
      <c r="W243" s="52" t="str">
        <f t="array" ref="W243">IFERROR(INDEX(Pendencias!$A$2:$O$209,SMALL(IF(Pendencias!$B$2:$B$209=$F$1,ROW(Pendencias!$B$2:$B$209)-1),ROW(A247)),1),"")</f>
        <v/>
      </c>
      <c r="X243" s="52" t="str">
        <f t="array" ref="X243">IFERROR(INDEX(Pendencias!$A$2:$O$209,SMALL(IF(Pendencias!$B$2:$B$209=$F$1,ROW(Pendencias!$B$2:$B$209)-1),ROW(A247)),3),"")</f>
        <v/>
      </c>
      <c r="Y243" s="53" t="str">
        <f t="array" ref="Y243">IFERROR(INDEX(Pendencias!$A$2:$O$209,SMALL(IF(Pendencias!$B$2:$B$209=$F$1,ROW(Pendencias!$B$2:$B$209)-1),ROW(A247)),4),"")</f>
        <v/>
      </c>
      <c r="Z243" s="54" t="str">
        <f t="array" ref="Z243">IFERROR(INDEX(Pendencias!$A$2:$O$209,SMALL(IF(Pendencias!$B$2:$B$209=$F$1,ROW(Pendencias!$B$2:$B$209)-1),ROW(A247)),7),"")</f>
        <v/>
      </c>
      <c r="AA243" s="51" t="str">
        <f t="array" ref="AA243">IF(IFERROR(INDEX(Pendencias!$A$2:$O$209,SMALL(IF(Pendencias!$B$2:$B$209=$F$1,ROW(Pendencias!$B$2:$B$209)-1),ROW(A247)),9),"")=0,"",IFERROR(INDEX(Pendencias!$A$2:$O$209,SMALL(IF(Pendencias!$B$2:$B$209=$F$1,ROW(Pendencias!$B$2:$B$209)-1),ROW(A247)),9),""))</f>
        <v/>
      </c>
    </row>
    <row r="244" ht="15.75" customHeight="1">
      <c r="A244" s="331"/>
      <c r="B244" s="147"/>
      <c r="C244" s="329"/>
      <c r="D244" s="333"/>
      <c r="E244" s="334"/>
      <c r="F244" s="47"/>
      <c r="G244" s="47"/>
      <c r="H244" s="91"/>
      <c r="I244" s="328"/>
      <c r="J244" s="324"/>
      <c r="K244" s="51"/>
      <c r="L244" s="51"/>
      <c r="M244" s="51"/>
      <c r="N244" s="51"/>
      <c r="O244" s="51"/>
      <c r="P244" s="51"/>
      <c r="Q244" s="51"/>
      <c r="R244" s="51"/>
      <c r="S244" s="51"/>
      <c r="T244" s="51"/>
      <c r="U244" s="51"/>
      <c r="V244" s="51"/>
      <c r="W244" s="52" t="str">
        <f t="array" ref="W244">IFERROR(INDEX(Pendencias!$A$2:$O$209,SMALL(IF(Pendencias!$B$2:$B$209=$F$1,ROW(Pendencias!$B$2:$B$209)-1),ROW(A248)),1),"")</f>
        <v/>
      </c>
      <c r="X244" s="52" t="str">
        <f t="array" ref="X244">IFERROR(INDEX(Pendencias!$A$2:$O$209,SMALL(IF(Pendencias!$B$2:$B$209=$F$1,ROW(Pendencias!$B$2:$B$209)-1),ROW(A248)),3),"")</f>
        <v/>
      </c>
      <c r="Y244" s="53" t="str">
        <f t="array" ref="Y244">IFERROR(INDEX(Pendencias!$A$2:$O$209,SMALL(IF(Pendencias!$B$2:$B$209=$F$1,ROW(Pendencias!$B$2:$B$209)-1),ROW(A248)),4),"")</f>
        <v/>
      </c>
      <c r="Z244" s="54" t="str">
        <f t="array" ref="Z244">IFERROR(INDEX(Pendencias!$A$2:$O$209,SMALL(IF(Pendencias!$B$2:$B$209=$F$1,ROW(Pendencias!$B$2:$B$209)-1),ROW(A248)),7),"")</f>
        <v/>
      </c>
      <c r="AA244" s="51" t="str">
        <f t="array" ref="AA244">IF(IFERROR(INDEX(Pendencias!$A$2:$O$209,SMALL(IF(Pendencias!$B$2:$B$209=$F$1,ROW(Pendencias!$B$2:$B$209)-1),ROW(A248)),9),"")=0,"",IFERROR(INDEX(Pendencias!$A$2:$O$209,SMALL(IF(Pendencias!$B$2:$B$209=$F$1,ROW(Pendencias!$B$2:$B$209)-1),ROW(A248)),9),""))</f>
        <v/>
      </c>
    </row>
    <row r="245" ht="15.75" customHeight="1">
      <c r="A245" s="331"/>
      <c r="B245" s="147"/>
      <c r="C245" s="329"/>
      <c r="D245" s="333"/>
      <c r="E245" s="334"/>
      <c r="F245" s="47"/>
      <c r="G245" s="47"/>
      <c r="H245" s="91"/>
      <c r="I245" s="328"/>
      <c r="J245" s="324"/>
      <c r="K245" s="51"/>
      <c r="L245" s="51"/>
      <c r="M245" s="51"/>
      <c r="N245" s="51"/>
      <c r="O245" s="51"/>
      <c r="P245" s="51"/>
      <c r="Q245" s="51"/>
      <c r="R245" s="51"/>
      <c r="S245" s="51"/>
      <c r="T245" s="51"/>
      <c r="U245" s="51"/>
      <c r="V245" s="51"/>
      <c r="W245" s="52" t="str">
        <f t="array" ref="W245">IFERROR(INDEX(Pendencias!$A$2:$O$209,SMALL(IF(Pendencias!$B$2:$B$209=$F$1,ROW(Pendencias!$B$2:$B$209)-1),ROW(A249)),1),"")</f>
        <v/>
      </c>
      <c r="X245" s="52" t="str">
        <f t="array" ref="X245">IFERROR(INDEX(Pendencias!$A$2:$O$209,SMALL(IF(Pendencias!$B$2:$B$209=$F$1,ROW(Pendencias!$B$2:$B$209)-1),ROW(A249)),3),"")</f>
        <v/>
      </c>
      <c r="Y245" s="53" t="str">
        <f t="array" ref="Y245">IFERROR(INDEX(Pendencias!$A$2:$O$209,SMALL(IF(Pendencias!$B$2:$B$209=$F$1,ROW(Pendencias!$B$2:$B$209)-1),ROW(A249)),4),"")</f>
        <v/>
      </c>
      <c r="Z245" s="54" t="str">
        <f t="array" ref="Z245">IFERROR(INDEX(Pendencias!$A$2:$O$209,SMALL(IF(Pendencias!$B$2:$B$209=$F$1,ROW(Pendencias!$B$2:$B$209)-1),ROW(A249)),7),"")</f>
        <v/>
      </c>
      <c r="AA245" s="51" t="str">
        <f t="array" ref="AA245">IF(IFERROR(INDEX(Pendencias!$A$2:$O$209,SMALL(IF(Pendencias!$B$2:$B$209=$F$1,ROW(Pendencias!$B$2:$B$209)-1),ROW(A249)),9),"")=0,"",IFERROR(INDEX(Pendencias!$A$2:$O$209,SMALL(IF(Pendencias!$B$2:$B$209=$F$1,ROW(Pendencias!$B$2:$B$209)-1),ROW(A249)),9),""))</f>
        <v/>
      </c>
    </row>
    <row r="246" ht="15.75" customHeight="1">
      <c r="A246" s="331"/>
      <c r="B246" s="147"/>
      <c r="C246" s="329"/>
      <c r="D246" s="333"/>
      <c r="E246" s="334"/>
      <c r="F246" s="47"/>
      <c r="G246" s="47"/>
      <c r="H246" s="91"/>
      <c r="I246" s="328"/>
      <c r="J246" s="324"/>
      <c r="K246" s="51"/>
      <c r="L246" s="51"/>
      <c r="M246" s="51"/>
      <c r="N246" s="51"/>
      <c r="O246" s="51"/>
      <c r="P246" s="51"/>
      <c r="Q246" s="51"/>
      <c r="R246" s="51"/>
      <c r="S246" s="51"/>
      <c r="T246" s="51"/>
      <c r="U246" s="51"/>
      <c r="V246" s="51"/>
      <c r="W246" s="52" t="str">
        <f t="array" ref="W246">IFERROR(INDEX(Pendencias!$A$2:$O$209,SMALL(IF(Pendencias!$B$2:$B$209=$F$1,ROW(Pendencias!$B$2:$B$209)-1),ROW(A250)),1),"")</f>
        <v/>
      </c>
      <c r="X246" s="52" t="str">
        <f t="array" ref="X246">IFERROR(INDEX(Pendencias!$A$2:$O$209,SMALL(IF(Pendencias!$B$2:$B$209=$F$1,ROW(Pendencias!$B$2:$B$209)-1),ROW(A250)),3),"")</f>
        <v/>
      </c>
      <c r="Y246" s="53" t="str">
        <f t="array" ref="Y246">IFERROR(INDEX(Pendencias!$A$2:$O$209,SMALL(IF(Pendencias!$B$2:$B$209=$F$1,ROW(Pendencias!$B$2:$B$209)-1),ROW(A250)),4),"")</f>
        <v/>
      </c>
      <c r="Z246" s="54" t="str">
        <f t="array" ref="Z246">IFERROR(INDEX(Pendencias!$A$2:$O$209,SMALL(IF(Pendencias!$B$2:$B$209=$F$1,ROW(Pendencias!$B$2:$B$209)-1),ROW(A250)),7),"")</f>
        <v/>
      </c>
      <c r="AA246" s="51" t="str">
        <f t="array" ref="AA246">IF(IFERROR(INDEX(Pendencias!$A$2:$O$209,SMALL(IF(Pendencias!$B$2:$B$209=$F$1,ROW(Pendencias!$B$2:$B$209)-1),ROW(A250)),9),"")=0,"",IFERROR(INDEX(Pendencias!$A$2:$O$209,SMALL(IF(Pendencias!$B$2:$B$209=$F$1,ROW(Pendencias!$B$2:$B$209)-1),ROW(A250)),9),""))</f>
        <v/>
      </c>
    </row>
    <row r="247" ht="15.75" customHeight="1">
      <c r="A247" s="331"/>
      <c r="B247" s="147"/>
      <c r="C247" s="329"/>
      <c r="D247" s="333"/>
      <c r="E247" s="334"/>
      <c r="F247" s="47"/>
      <c r="G247" s="47"/>
      <c r="H247" s="91"/>
      <c r="I247" s="328"/>
      <c r="J247" s="324"/>
      <c r="K247" s="51"/>
      <c r="L247" s="51"/>
      <c r="M247" s="51"/>
      <c r="N247" s="51"/>
      <c r="O247" s="51"/>
      <c r="P247" s="51"/>
      <c r="Q247" s="51"/>
      <c r="R247" s="51"/>
      <c r="S247" s="51"/>
      <c r="T247" s="51"/>
      <c r="U247" s="51"/>
      <c r="V247" s="51"/>
      <c r="W247" s="52" t="str">
        <f t="array" ref="W247">IFERROR(INDEX(Pendencias!$A$2:$O$209,SMALL(IF(Pendencias!$B$2:$B$209=$F$1,ROW(Pendencias!$B$2:$B$209)-1),ROW(A251)),1),"")</f>
        <v/>
      </c>
      <c r="X247" s="52" t="str">
        <f t="array" ref="X247">IFERROR(INDEX(Pendencias!$A$2:$O$209,SMALL(IF(Pendencias!$B$2:$B$209=$F$1,ROW(Pendencias!$B$2:$B$209)-1),ROW(A251)),3),"")</f>
        <v/>
      </c>
      <c r="Y247" s="53" t="str">
        <f t="array" ref="Y247">IFERROR(INDEX(Pendencias!$A$2:$O$209,SMALL(IF(Pendencias!$B$2:$B$209=$F$1,ROW(Pendencias!$B$2:$B$209)-1),ROW(A251)),4),"")</f>
        <v/>
      </c>
      <c r="Z247" s="54" t="str">
        <f t="array" ref="Z247">IFERROR(INDEX(Pendencias!$A$2:$O$209,SMALL(IF(Pendencias!$B$2:$B$209=$F$1,ROW(Pendencias!$B$2:$B$209)-1),ROW(A251)),7),"")</f>
        <v/>
      </c>
      <c r="AA247" s="51" t="str">
        <f t="array" ref="AA247">IF(IFERROR(INDEX(Pendencias!$A$2:$O$209,SMALL(IF(Pendencias!$B$2:$B$209=$F$1,ROW(Pendencias!$B$2:$B$209)-1),ROW(A251)),9),"")=0,"",IFERROR(INDEX(Pendencias!$A$2:$O$209,SMALL(IF(Pendencias!$B$2:$B$209=$F$1,ROW(Pendencias!$B$2:$B$209)-1),ROW(A251)),9),""))</f>
        <v/>
      </c>
    </row>
    <row r="248" ht="15.75" customHeight="1">
      <c r="A248" s="331"/>
      <c r="B248" s="147"/>
      <c r="C248" s="329"/>
      <c r="D248" s="333"/>
      <c r="E248" s="334"/>
      <c r="F248" s="47"/>
      <c r="G248" s="47"/>
      <c r="H248" s="91"/>
      <c r="I248" s="328"/>
      <c r="J248" s="324"/>
      <c r="K248" s="51"/>
      <c r="L248" s="51"/>
      <c r="M248" s="51"/>
      <c r="N248" s="51"/>
      <c r="O248" s="51"/>
      <c r="P248" s="51"/>
      <c r="Q248" s="51"/>
      <c r="R248" s="51"/>
      <c r="S248" s="51"/>
      <c r="T248" s="51"/>
      <c r="U248" s="51"/>
      <c r="V248" s="51"/>
      <c r="W248" s="52" t="str">
        <f t="array" ref="W248">IFERROR(INDEX(Pendencias!$A$2:$O$209,SMALL(IF(Pendencias!$B$2:$B$209=$F$1,ROW(Pendencias!$B$2:$B$209)-1),ROW(A252)),1),"")</f>
        <v/>
      </c>
      <c r="X248" s="52" t="str">
        <f t="array" ref="X248">IFERROR(INDEX(Pendencias!$A$2:$O$209,SMALL(IF(Pendencias!$B$2:$B$209=$F$1,ROW(Pendencias!$B$2:$B$209)-1),ROW(A252)),3),"")</f>
        <v/>
      </c>
      <c r="Y248" s="53" t="str">
        <f t="array" ref="Y248">IFERROR(INDEX(Pendencias!$A$2:$O$209,SMALL(IF(Pendencias!$B$2:$B$209=$F$1,ROW(Pendencias!$B$2:$B$209)-1),ROW(A252)),4),"")</f>
        <v/>
      </c>
      <c r="Z248" s="54" t="str">
        <f t="array" ref="Z248">IFERROR(INDEX(Pendencias!$A$2:$O$209,SMALL(IF(Pendencias!$B$2:$B$209=$F$1,ROW(Pendencias!$B$2:$B$209)-1),ROW(A252)),7),"")</f>
        <v/>
      </c>
      <c r="AA248" s="51" t="str">
        <f t="array" ref="AA248">IF(IFERROR(INDEX(Pendencias!$A$2:$O$209,SMALL(IF(Pendencias!$B$2:$B$209=$F$1,ROW(Pendencias!$B$2:$B$209)-1),ROW(A252)),9),"")=0,"",IFERROR(INDEX(Pendencias!$A$2:$O$209,SMALL(IF(Pendencias!$B$2:$B$209=$F$1,ROW(Pendencias!$B$2:$B$209)-1),ROW(A252)),9),""))</f>
        <v/>
      </c>
    </row>
    <row r="249" ht="15.75" customHeight="1">
      <c r="A249" s="331"/>
      <c r="B249" s="147"/>
      <c r="C249" s="329"/>
      <c r="D249" s="333"/>
      <c r="E249" s="334"/>
      <c r="F249" s="47"/>
      <c r="G249" s="47"/>
      <c r="H249" s="91"/>
      <c r="I249" s="328"/>
      <c r="J249" s="324"/>
      <c r="K249" s="51"/>
      <c r="L249" s="51"/>
      <c r="M249" s="51"/>
      <c r="N249" s="51"/>
      <c r="O249" s="51"/>
      <c r="P249" s="51"/>
      <c r="Q249" s="51"/>
      <c r="R249" s="51"/>
      <c r="S249" s="51"/>
      <c r="T249" s="51"/>
      <c r="U249" s="51"/>
      <c r="V249" s="51"/>
      <c r="W249" s="52" t="str">
        <f t="array" ref="W249">IFERROR(INDEX(Pendencias!$A$2:$O$209,SMALL(IF(Pendencias!$B$2:$B$209=$F$1,ROW(Pendencias!$B$2:$B$209)-1),ROW(A253)),1),"")</f>
        <v/>
      </c>
      <c r="X249" s="52" t="str">
        <f t="array" ref="X249">IFERROR(INDEX(Pendencias!$A$2:$O$209,SMALL(IF(Pendencias!$B$2:$B$209=$F$1,ROW(Pendencias!$B$2:$B$209)-1),ROW(A253)),3),"")</f>
        <v/>
      </c>
      <c r="Y249" s="53" t="str">
        <f t="array" ref="Y249">IFERROR(INDEX(Pendencias!$A$2:$O$209,SMALL(IF(Pendencias!$B$2:$B$209=$F$1,ROW(Pendencias!$B$2:$B$209)-1),ROW(A253)),4),"")</f>
        <v/>
      </c>
      <c r="Z249" s="54" t="str">
        <f t="array" ref="Z249">IFERROR(INDEX(Pendencias!$A$2:$O$209,SMALL(IF(Pendencias!$B$2:$B$209=$F$1,ROW(Pendencias!$B$2:$B$209)-1),ROW(A253)),7),"")</f>
        <v/>
      </c>
      <c r="AA249" s="51" t="str">
        <f t="array" ref="AA249">IF(IFERROR(INDEX(Pendencias!$A$2:$O$209,SMALL(IF(Pendencias!$B$2:$B$209=$F$1,ROW(Pendencias!$B$2:$B$209)-1),ROW(A253)),9),"")=0,"",IFERROR(INDEX(Pendencias!$A$2:$O$209,SMALL(IF(Pendencias!$B$2:$B$209=$F$1,ROW(Pendencias!$B$2:$B$209)-1),ROW(A253)),9),""))</f>
        <v/>
      </c>
    </row>
    <row r="250" ht="15.75" customHeight="1">
      <c r="A250" s="331"/>
      <c r="B250" s="147"/>
      <c r="C250" s="329"/>
      <c r="D250" s="333"/>
      <c r="E250" s="334"/>
      <c r="F250" s="47"/>
      <c r="G250" s="47"/>
      <c r="H250" s="91"/>
      <c r="I250" s="328"/>
      <c r="J250" s="324"/>
      <c r="K250" s="51"/>
      <c r="L250" s="51"/>
      <c r="M250" s="51"/>
      <c r="N250" s="51"/>
      <c r="O250" s="51"/>
      <c r="P250" s="51"/>
      <c r="Q250" s="51"/>
      <c r="R250" s="51"/>
      <c r="S250" s="51"/>
      <c r="T250" s="51"/>
      <c r="U250" s="51"/>
      <c r="V250" s="51"/>
      <c r="W250" s="52" t="str">
        <f t="array" ref="W250">IFERROR(INDEX(Pendencias!$A$2:$O$209,SMALL(IF(Pendencias!$B$2:$B$209=$F$1,ROW(Pendencias!$B$2:$B$209)-1),ROW(A254)),1),"")</f>
        <v/>
      </c>
      <c r="X250" s="52" t="str">
        <f t="array" ref="X250">IFERROR(INDEX(Pendencias!$A$2:$O$209,SMALL(IF(Pendencias!$B$2:$B$209=$F$1,ROW(Pendencias!$B$2:$B$209)-1),ROW(A254)),3),"")</f>
        <v/>
      </c>
      <c r="Y250" s="53" t="str">
        <f t="array" ref="Y250">IFERROR(INDEX(Pendencias!$A$2:$O$209,SMALL(IF(Pendencias!$B$2:$B$209=$F$1,ROW(Pendencias!$B$2:$B$209)-1),ROW(A254)),4),"")</f>
        <v/>
      </c>
      <c r="Z250" s="54" t="str">
        <f t="array" ref="Z250">IFERROR(INDEX(Pendencias!$A$2:$O$209,SMALL(IF(Pendencias!$B$2:$B$209=$F$1,ROW(Pendencias!$B$2:$B$209)-1),ROW(A254)),7),"")</f>
        <v/>
      </c>
      <c r="AA250" s="51" t="str">
        <f t="array" ref="AA250">IF(IFERROR(INDEX(Pendencias!$A$2:$O$209,SMALL(IF(Pendencias!$B$2:$B$209=$F$1,ROW(Pendencias!$B$2:$B$209)-1),ROW(A254)),9),"")=0,"",IFERROR(INDEX(Pendencias!$A$2:$O$209,SMALL(IF(Pendencias!$B$2:$B$209=$F$1,ROW(Pendencias!$B$2:$B$209)-1),ROW(A254)),9),""))</f>
        <v/>
      </c>
    </row>
    <row r="251" ht="15.75" customHeight="1">
      <c r="A251" s="331"/>
      <c r="B251" s="147"/>
      <c r="C251" s="335"/>
      <c r="D251" s="336"/>
      <c r="E251" s="334"/>
      <c r="F251" s="47"/>
      <c r="G251" s="47"/>
      <c r="H251" s="91"/>
      <c r="I251" s="337"/>
      <c r="J251" s="338"/>
      <c r="K251" s="51"/>
      <c r="L251" s="51"/>
      <c r="M251" s="51"/>
      <c r="N251" s="51"/>
      <c r="O251" s="51"/>
      <c r="P251" s="51"/>
      <c r="Q251" s="51"/>
      <c r="R251" s="51"/>
      <c r="S251" s="51"/>
      <c r="T251" s="51"/>
      <c r="U251" s="51"/>
      <c r="V251" s="51"/>
      <c r="W251" s="52" t="str">
        <f t="array" ref="W251">IFERROR(INDEX(Pendencias!$A$2:$O$209,SMALL(IF(Pendencias!$B$2:$B$209=$F$1,ROW(Pendencias!$B$2:$B$209)-1),ROW(A255)),1),"")</f>
        <v/>
      </c>
      <c r="X251" s="52" t="str">
        <f t="array" ref="X251">IFERROR(INDEX(Pendencias!$A$2:$O$209,SMALL(IF(Pendencias!$B$2:$B$209=$F$1,ROW(Pendencias!$B$2:$B$209)-1),ROW(A255)),3),"")</f>
        <v/>
      </c>
      <c r="Y251" s="53" t="str">
        <f t="array" ref="Y251">IFERROR(INDEX(Pendencias!$A$2:$O$209,SMALL(IF(Pendencias!$B$2:$B$209=$F$1,ROW(Pendencias!$B$2:$B$209)-1),ROW(A255)),4),"")</f>
        <v/>
      </c>
      <c r="Z251" s="54" t="str">
        <f t="array" ref="Z251">IFERROR(INDEX(Pendencias!$A$2:$O$209,SMALL(IF(Pendencias!$B$2:$B$209=$F$1,ROW(Pendencias!$B$2:$B$209)-1),ROW(A255)),7),"")</f>
        <v/>
      </c>
      <c r="AA251" s="51" t="str">
        <f t="array" ref="AA251">IF(IFERROR(INDEX(Pendencias!$A$2:$O$209,SMALL(IF(Pendencias!$B$2:$B$209=$F$1,ROW(Pendencias!$B$2:$B$209)-1),ROW(A255)),9),"")=0,"",IFERROR(INDEX(Pendencias!$A$2:$O$209,SMALL(IF(Pendencias!$B$2:$B$209=$F$1,ROW(Pendencias!$B$2:$B$209)-1),ROW(A255)),9),""))</f>
        <v/>
      </c>
    </row>
    <row r="252" ht="15.75" customHeight="1">
      <c r="A252" s="339" t="s">
        <v>3428</v>
      </c>
      <c r="B252" s="47"/>
      <c r="C252" s="47"/>
      <c r="D252" s="47"/>
      <c r="E252" s="91"/>
      <c r="F252" s="339" t="s">
        <v>3429</v>
      </c>
      <c r="G252" s="47"/>
      <c r="H252" s="47"/>
      <c r="I252" s="47"/>
      <c r="J252" s="91"/>
      <c r="K252" s="51"/>
      <c r="L252" s="51"/>
      <c r="M252" s="51"/>
      <c r="N252" s="51"/>
      <c r="O252" s="51"/>
      <c r="P252" s="51"/>
      <c r="Q252" s="51"/>
      <c r="R252" s="51"/>
      <c r="S252" s="51"/>
      <c r="T252" s="51"/>
      <c r="U252" s="51"/>
      <c r="V252" s="51"/>
      <c r="W252" s="52" t="str">
        <f t="array" ref="W252">IFERROR(INDEX(Pendencias!$A$2:$O$209,SMALL(IF(Pendencias!$B$2:$B$209=$F$1,ROW(Pendencias!$B$2:$B$209)-1),ROW(A256)),1),"")</f>
        <v/>
      </c>
      <c r="X252" s="52" t="str">
        <f t="array" ref="X252">IFERROR(INDEX(Pendencias!$A$2:$O$209,SMALL(IF(Pendencias!$B$2:$B$209=$F$1,ROW(Pendencias!$B$2:$B$209)-1),ROW(A256)),3),"")</f>
        <v/>
      </c>
      <c r="Y252" s="53" t="str">
        <f t="array" ref="Y252">IFERROR(INDEX(Pendencias!$A$2:$O$209,SMALL(IF(Pendencias!$B$2:$B$209=$F$1,ROW(Pendencias!$B$2:$B$209)-1),ROW(A256)),4),"")</f>
        <v/>
      </c>
      <c r="Z252" s="54" t="str">
        <f t="array" ref="Z252">IFERROR(INDEX(Pendencias!$A$2:$O$209,SMALL(IF(Pendencias!$B$2:$B$209=$F$1,ROW(Pendencias!$B$2:$B$209)-1),ROW(A256)),7),"")</f>
        <v/>
      </c>
      <c r="AA252" s="51" t="str">
        <f t="array" ref="AA252">IF(IFERROR(INDEX(Pendencias!$A$2:$O$209,SMALL(IF(Pendencias!$B$2:$B$209=$F$1,ROW(Pendencias!$B$2:$B$209)-1),ROW(A256)),9),"")=0,"",IFERROR(INDEX(Pendencias!$A$2:$O$209,SMALL(IF(Pendencias!$B$2:$B$209=$F$1,ROW(Pendencias!$B$2:$B$209)-1),ROW(A256)),9),""))</f>
        <v/>
      </c>
    </row>
    <row r="253" ht="15.75" customHeight="1">
      <c r="A253" s="339" t="s">
        <v>3430</v>
      </c>
      <c r="B253" s="91"/>
      <c r="C253" s="340"/>
      <c r="D253" s="47"/>
      <c r="E253" s="91"/>
      <c r="F253" s="339" t="s">
        <v>3430</v>
      </c>
      <c r="G253" s="91"/>
      <c r="H253" s="340"/>
      <c r="I253" s="47"/>
      <c r="J253" s="91"/>
      <c r="K253" s="51"/>
      <c r="L253" s="51"/>
      <c r="M253" s="51"/>
      <c r="N253" s="51"/>
      <c r="O253" s="51"/>
      <c r="P253" s="51"/>
      <c r="Q253" s="51"/>
      <c r="R253" s="51"/>
      <c r="S253" s="51"/>
      <c r="T253" s="51"/>
      <c r="U253" s="51"/>
      <c r="V253" s="51"/>
      <c r="W253" s="52" t="str">
        <f t="array" ref="W253">IFERROR(INDEX(Pendencias!$A$2:$O$209,SMALL(IF(Pendencias!$B$2:$B$209=$F$1,ROW(Pendencias!$B$2:$B$209)-1),ROW(A257)),1),"")</f>
        <v/>
      </c>
      <c r="X253" s="52" t="str">
        <f t="array" ref="X253">IFERROR(INDEX(Pendencias!$A$2:$O$209,SMALL(IF(Pendencias!$B$2:$B$209=$F$1,ROW(Pendencias!$B$2:$B$209)-1),ROW(A257)),3),"")</f>
        <v/>
      </c>
      <c r="Y253" s="53" t="str">
        <f t="array" ref="Y253">IFERROR(INDEX(Pendencias!$A$2:$O$209,SMALL(IF(Pendencias!$B$2:$B$209=$F$1,ROW(Pendencias!$B$2:$B$209)-1),ROW(A257)),4),"")</f>
        <v/>
      </c>
      <c r="Z253" s="54" t="str">
        <f t="array" ref="Z253">IFERROR(INDEX(Pendencias!$A$2:$O$209,SMALL(IF(Pendencias!$B$2:$B$209=$F$1,ROW(Pendencias!$B$2:$B$209)-1),ROW(A257)),7),"")</f>
        <v/>
      </c>
      <c r="AA253" s="51" t="str">
        <f t="array" ref="AA253">IF(IFERROR(INDEX(Pendencias!$A$2:$O$209,SMALL(IF(Pendencias!$B$2:$B$209=$F$1,ROW(Pendencias!$B$2:$B$209)-1),ROW(A257)),9),"")=0,"",IFERROR(INDEX(Pendencias!$A$2:$O$209,SMALL(IF(Pendencias!$B$2:$B$209=$F$1,ROW(Pendencias!$B$2:$B$209)-1),ROW(A257)),9),""))</f>
        <v/>
      </c>
    </row>
    <row r="254" ht="15.75" customHeight="1">
      <c r="A254" s="339" t="s">
        <v>3431</v>
      </c>
      <c r="B254" s="91"/>
      <c r="C254" s="340"/>
      <c r="D254" s="47"/>
      <c r="E254" s="91"/>
      <c r="F254" s="339" t="s">
        <v>3431</v>
      </c>
      <c r="G254" s="91"/>
      <c r="H254" s="340"/>
      <c r="I254" s="47"/>
      <c r="J254" s="91"/>
      <c r="K254" s="51"/>
      <c r="L254" s="51"/>
      <c r="M254" s="51"/>
      <c r="N254" s="51"/>
      <c r="O254" s="51"/>
      <c r="P254" s="51"/>
      <c r="Q254" s="51"/>
      <c r="R254" s="51"/>
      <c r="S254" s="51"/>
      <c r="T254" s="51"/>
      <c r="U254" s="51"/>
      <c r="V254" s="51"/>
      <c r="W254" s="52" t="str">
        <f t="array" ref="W254">IFERROR(INDEX(Pendencias!$A$2:$O$209,SMALL(IF(Pendencias!$B$2:$B$209=$F$1,ROW(Pendencias!$B$2:$B$209)-1),ROW(A258)),1),"")</f>
        <v/>
      </c>
      <c r="X254" s="52" t="str">
        <f t="array" ref="X254">IFERROR(INDEX(Pendencias!$A$2:$O$209,SMALL(IF(Pendencias!$B$2:$B$209=$F$1,ROW(Pendencias!$B$2:$B$209)-1),ROW(A258)),3),"")</f>
        <v/>
      </c>
      <c r="Y254" s="53" t="str">
        <f t="array" ref="Y254">IFERROR(INDEX(Pendencias!$A$2:$O$209,SMALL(IF(Pendencias!$B$2:$B$209=$F$1,ROW(Pendencias!$B$2:$B$209)-1),ROW(A258)),4),"")</f>
        <v/>
      </c>
      <c r="Z254" s="54" t="str">
        <f t="array" ref="Z254">IFERROR(INDEX(Pendencias!$A$2:$O$209,SMALL(IF(Pendencias!$B$2:$B$209=$F$1,ROW(Pendencias!$B$2:$B$209)-1),ROW(A258)),7),"")</f>
        <v/>
      </c>
      <c r="AA254" s="51" t="str">
        <f t="array" ref="AA254">IF(IFERROR(INDEX(Pendencias!$A$2:$O$209,SMALL(IF(Pendencias!$B$2:$B$209=$F$1,ROW(Pendencias!$B$2:$B$209)-1),ROW(A258)),9),"")=0,"",IFERROR(INDEX(Pendencias!$A$2:$O$209,SMALL(IF(Pendencias!$B$2:$B$209=$F$1,ROW(Pendencias!$B$2:$B$209)-1),ROW(A258)),9),""))</f>
        <v/>
      </c>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mergeCells count="400">
    <mergeCell ref="F1:H1"/>
    <mergeCell ref="B2:C2"/>
    <mergeCell ref="D2:E2"/>
    <mergeCell ref="F2:G2"/>
    <mergeCell ref="I2:J2"/>
    <mergeCell ref="B4:I4"/>
    <mergeCell ref="B5:I5"/>
    <mergeCell ref="B6:I6"/>
    <mergeCell ref="B7:I7"/>
    <mergeCell ref="B8:I8"/>
    <mergeCell ref="B9:I9"/>
    <mergeCell ref="B10:I10"/>
    <mergeCell ref="B11:I11"/>
    <mergeCell ref="B12:I12"/>
    <mergeCell ref="B13:I13"/>
    <mergeCell ref="B14:I14"/>
    <mergeCell ref="B15:I15"/>
    <mergeCell ref="A17:J17"/>
    <mergeCell ref="D18:F18"/>
    <mergeCell ref="G18:J18"/>
    <mergeCell ref="G19:J19"/>
    <mergeCell ref="D19:F19"/>
    <mergeCell ref="D20:F20"/>
    <mergeCell ref="G20:J20"/>
    <mergeCell ref="D21:F21"/>
    <mergeCell ref="G21:J21"/>
    <mergeCell ref="D22:F22"/>
    <mergeCell ref="G22:J22"/>
    <mergeCell ref="E27:F27"/>
    <mergeCell ref="G27:H27"/>
    <mergeCell ref="E28:G28"/>
    <mergeCell ref="H28:I28"/>
    <mergeCell ref="A27:B27"/>
    <mergeCell ref="A28:B28"/>
    <mergeCell ref="C28:D28"/>
    <mergeCell ref="D23:F23"/>
    <mergeCell ref="G23:J23"/>
    <mergeCell ref="D24:F24"/>
    <mergeCell ref="G24:J24"/>
    <mergeCell ref="A26:J26"/>
    <mergeCell ref="C27:D27"/>
    <mergeCell ref="I27:J27"/>
    <mergeCell ref="C49:J49"/>
    <mergeCell ref="C50:J50"/>
    <mergeCell ref="F45:G45"/>
    <mergeCell ref="H45:J45"/>
    <mergeCell ref="F46:G46"/>
    <mergeCell ref="H46:J46"/>
    <mergeCell ref="F47:G47"/>
    <mergeCell ref="H47:J47"/>
    <mergeCell ref="C48:J48"/>
    <mergeCell ref="A30:J30"/>
    <mergeCell ref="A31:J32"/>
    <mergeCell ref="A33:J33"/>
    <mergeCell ref="A34:J34"/>
    <mergeCell ref="A35:J35"/>
    <mergeCell ref="A36:J36"/>
    <mergeCell ref="A37:C37"/>
    <mergeCell ref="I37:J37"/>
    <mergeCell ref="F40:H40"/>
    <mergeCell ref="I40:J40"/>
    <mergeCell ref="C41:E41"/>
    <mergeCell ref="F41:H41"/>
    <mergeCell ref="C40:E40"/>
    <mergeCell ref="C42:E42"/>
    <mergeCell ref="C45:E45"/>
    <mergeCell ref="C46:E46"/>
    <mergeCell ref="C47:E47"/>
    <mergeCell ref="F42:H42"/>
    <mergeCell ref="I42:J42"/>
    <mergeCell ref="D51:J51"/>
    <mergeCell ref="G52:I52"/>
    <mergeCell ref="D37:E37"/>
    <mergeCell ref="F37:H37"/>
    <mergeCell ref="C39:E39"/>
    <mergeCell ref="F39:H39"/>
    <mergeCell ref="I39:J39"/>
    <mergeCell ref="I41:J41"/>
    <mergeCell ref="A44:J44"/>
    <mergeCell ref="A39:B42"/>
    <mergeCell ref="A45:B45"/>
    <mergeCell ref="A46:B46"/>
    <mergeCell ref="A47:B47"/>
    <mergeCell ref="A48:B48"/>
    <mergeCell ref="A49:B49"/>
    <mergeCell ref="A50:B50"/>
    <mergeCell ref="F72:G72"/>
    <mergeCell ref="H72:J72"/>
    <mergeCell ref="C68:J68"/>
    <mergeCell ref="A69:J69"/>
    <mergeCell ref="A70:J70"/>
    <mergeCell ref="C71:E71"/>
    <mergeCell ref="F71:G71"/>
    <mergeCell ref="H71:J71"/>
    <mergeCell ref="C72:E72"/>
    <mergeCell ref="A67:B67"/>
    <mergeCell ref="A68:B68"/>
    <mergeCell ref="A71:B72"/>
    <mergeCell ref="A74:J74"/>
    <mergeCell ref="A75:B75"/>
    <mergeCell ref="C75:E75"/>
    <mergeCell ref="F75:G75"/>
    <mergeCell ref="H75:J75"/>
    <mergeCell ref="A77:J77"/>
    <mergeCell ref="A78:B78"/>
    <mergeCell ref="C78:J78"/>
    <mergeCell ref="A79:J79"/>
    <mergeCell ref="A80:J80"/>
    <mergeCell ref="A81:B81"/>
    <mergeCell ref="H81:J81"/>
    <mergeCell ref="C81:E81"/>
    <mergeCell ref="F81:G81"/>
    <mergeCell ref="A82:B82"/>
    <mergeCell ref="C82:E82"/>
    <mergeCell ref="F82:G82"/>
    <mergeCell ref="H82:J82"/>
    <mergeCell ref="A83:B83"/>
    <mergeCell ref="H83:J83"/>
    <mergeCell ref="C83:E83"/>
    <mergeCell ref="F83:G83"/>
    <mergeCell ref="A84:B84"/>
    <mergeCell ref="C84:E84"/>
    <mergeCell ref="F84:G84"/>
    <mergeCell ref="H84:J84"/>
    <mergeCell ref="A85:B85"/>
    <mergeCell ref="H85:J85"/>
    <mergeCell ref="G57:I57"/>
    <mergeCell ref="G58:I58"/>
    <mergeCell ref="D58:E58"/>
    <mergeCell ref="D59:E59"/>
    <mergeCell ref="A51:C51"/>
    <mergeCell ref="A52:E52"/>
    <mergeCell ref="A56:J56"/>
    <mergeCell ref="A57:B57"/>
    <mergeCell ref="D57:E57"/>
    <mergeCell ref="A58:B58"/>
    <mergeCell ref="A59:B59"/>
    <mergeCell ref="F65:G65"/>
    <mergeCell ref="H65:J65"/>
    <mergeCell ref="A60:B60"/>
    <mergeCell ref="D60:E60"/>
    <mergeCell ref="G60:I60"/>
    <mergeCell ref="A62:J63"/>
    <mergeCell ref="A64:J64"/>
    <mergeCell ref="A65:B65"/>
    <mergeCell ref="C65:E65"/>
    <mergeCell ref="A66:B66"/>
    <mergeCell ref="C66:E66"/>
    <mergeCell ref="F66:G66"/>
    <mergeCell ref="H66:J66"/>
    <mergeCell ref="C67:E67"/>
    <mergeCell ref="F67:G67"/>
    <mergeCell ref="H67:J67"/>
    <mergeCell ref="C85:E85"/>
    <mergeCell ref="F85:G85"/>
    <mergeCell ref="A86:B86"/>
    <mergeCell ref="C86:E86"/>
    <mergeCell ref="F86:G86"/>
    <mergeCell ref="H86:J86"/>
    <mergeCell ref="A87:B87"/>
    <mergeCell ref="H87:J87"/>
    <mergeCell ref="B108:C108"/>
    <mergeCell ref="B109:C109"/>
    <mergeCell ref="D109:E109"/>
    <mergeCell ref="F109:G109"/>
    <mergeCell ref="H109:J109"/>
    <mergeCell ref="D110:E110"/>
    <mergeCell ref="F110:G110"/>
    <mergeCell ref="H110:J110"/>
    <mergeCell ref="B110:C110"/>
    <mergeCell ref="B111:C111"/>
    <mergeCell ref="D111:E111"/>
    <mergeCell ref="F111:G111"/>
    <mergeCell ref="H111:J111"/>
    <mergeCell ref="A112:J112"/>
    <mergeCell ref="A113:J116"/>
    <mergeCell ref="C87:E87"/>
    <mergeCell ref="F87:G87"/>
    <mergeCell ref="A88:B88"/>
    <mergeCell ref="C88:E88"/>
    <mergeCell ref="F88:G88"/>
    <mergeCell ref="H88:J88"/>
    <mergeCell ref="G93:I93"/>
    <mergeCell ref="G100:J100"/>
    <mergeCell ref="G101:J101"/>
    <mergeCell ref="A93:E93"/>
    <mergeCell ref="A94:J94"/>
    <mergeCell ref="A95:F95"/>
    <mergeCell ref="D96:F96"/>
    <mergeCell ref="H96:J96"/>
    <mergeCell ref="J97:J98"/>
    <mergeCell ref="D101:E101"/>
    <mergeCell ref="D106:E106"/>
    <mergeCell ref="D107:E107"/>
    <mergeCell ref="F107:G107"/>
    <mergeCell ref="H107:J107"/>
    <mergeCell ref="D108:E108"/>
    <mergeCell ref="F108:G108"/>
    <mergeCell ref="H108:J108"/>
    <mergeCell ref="D102:F102"/>
    <mergeCell ref="D104:J104"/>
    <mergeCell ref="D105:E105"/>
    <mergeCell ref="F105:G105"/>
    <mergeCell ref="H105:J105"/>
    <mergeCell ref="F106:G106"/>
    <mergeCell ref="H106:J106"/>
    <mergeCell ref="A96:B96"/>
    <mergeCell ref="A101:B101"/>
    <mergeCell ref="A102:C102"/>
    <mergeCell ref="A104:A105"/>
    <mergeCell ref="B104:C105"/>
    <mergeCell ref="B106:C106"/>
    <mergeCell ref="B107:C107"/>
    <mergeCell ref="H152:J152"/>
    <mergeCell ref="H153:J153"/>
    <mergeCell ref="A207:E207"/>
    <mergeCell ref="A208:E208"/>
    <mergeCell ref="A209:B209"/>
    <mergeCell ref="D209:E209"/>
    <mergeCell ref="C211:D211"/>
    <mergeCell ref="E211:H211"/>
    <mergeCell ref="A213:B213"/>
    <mergeCell ref="A214:B214"/>
    <mergeCell ref="E214:H214"/>
    <mergeCell ref="A215:B215"/>
    <mergeCell ref="E215:H215"/>
    <mergeCell ref="A216:B216"/>
    <mergeCell ref="E216:H216"/>
    <mergeCell ref="E217:H217"/>
    <mergeCell ref="H147:J147"/>
    <mergeCell ref="H148:J148"/>
    <mergeCell ref="A149:E149"/>
    <mergeCell ref="H149:J149"/>
    <mergeCell ref="A150:E150"/>
    <mergeCell ref="H150:J150"/>
    <mergeCell ref="H151:J151"/>
    <mergeCell ref="A151:E151"/>
    <mergeCell ref="A152:E152"/>
    <mergeCell ref="A153:E153"/>
    <mergeCell ref="A155:J155"/>
    <mergeCell ref="D156:E156"/>
    <mergeCell ref="F156:H156"/>
    <mergeCell ref="I156:J156"/>
    <mergeCell ref="F158:H158"/>
    <mergeCell ref="I158:J158"/>
    <mergeCell ref="A156:C156"/>
    <mergeCell ref="A157:C157"/>
    <mergeCell ref="D157:E157"/>
    <mergeCell ref="F157:H157"/>
    <mergeCell ref="I157:J157"/>
    <mergeCell ref="A158:C158"/>
    <mergeCell ref="D158:E158"/>
    <mergeCell ref="A161:E161"/>
    <mergeCell ref="G161:I161"/>
    <mergeCell ref="A162:J162"/>
    <mergeCell ref="A163:J197"/>
    <mergeCell ref="A198:J198"/>
    <mergeCell ref="A199:J199"/>
    <mergeCell ref="F207:J207"/>
    <mergeCell ref="F208:J208"/>
    <mergeCell ref="E212:H212"/>
    <mergeCell ref="E213:H213"/>
    <mergeCell ref="A225:B225"/>
    <mergeCell ref="A226:B226"/>
    <mergeCell ref="A227:B227"/>
    <mergeCell ref="A237:B237"/>
    <mergeCell ref="A238:B238"/>
    <mergeCell ref="A239:B239"/>
    <mergeCell ref="A240:B240"/>
    <mergeCell ref="A241:B241"/>
    <mergeCell ref="A242:B242"/>
    <mergeCell ref="A243:B243"/>
    <mergeCell ref="A253:B253"/>
    <mergeCell ref="A254:B254"/>
    <mergeCell ref="A244:B244"/>
    <mergeCell ref="A245:B245"/>
    <mergeCell ref="A246:B246"/>
    <mergeCell ref="A247:B247"/>
    <mergeCell ref="A248:B248"/>
    <mergeCell ref="A249:B249"/>
    <mergeCell ref="A250:B250"/>
    <mergeCell ref="A222:B222"/>
    <mergeCell ref="E222:H222"/>
    <mergeCell ref="A223:B223"/>
    <mergeCell ref="E223:H223"/>
    <mergeCell ref="A224:B224"/>
    <mergeCell ref="E224:H224"/>
    <mergeCell ref="E225:H225"/>
    <mergeCell ref="E226:H226"/>
    <mergeCell ref="E227:H227"/>
    <mergeCell ref="A228:B228"/>
    <mergeCell ref="E228:H228"/>
    <mergeCell ref="A229:B229"/>
    <mergeCell ref="E229:H229"/>
    <mergeCell ref="E230:H230"/>
    <mergeCell ref="A230:B230"/>
    <mergeCell ref="A231:B231"/>
    <mergeCell ref="A232:B232"/>
    <mergeCell ref="A233:B233"/>
    <mergeCell ref="A234:B234"/>
    <mergeCell ref="A235:B235"/>
    <mergeCell ref="A236:B236"/>
    <mergeCell ref="E231:H231"/>
    <mergeCell ref="E232:H232"/>
    <mergeCell ref="E233:H233"/>
    <mergeCell ref="E234:H234"/>
    <mergeCell ref="E235:H235"/>
    <mergeCell ref="E236:H236"/>
    <mergeCell ref="E237:H237"/>
    <mergeCell ref="E245:H245"/>
    <mergeCell ref="E246:H246"/>
    <mergeCell ref="E247:H247"/>
    <mergeCell ref="E248:H248"/>
    <mergeCell ref="E249:H249"/>
    <mergeCell ref="E250:H250"/>
    <mergeCell ref="E251:H251"/>
    <mergeCell ref="E238:H238"/>
    <mergeCell ref="E239:H239"/>
    <mergeCell ref="E240:H240"/>
    <mergeCell ref="E241:H241"/>
    <mergeCell ref="E242:H242"/>
    <mergeCell ref="E243:H243"/>
    <mergeCell ref="E244:H244"/>
    <mergeCell ref="F254:G254"/>
    <mergeCell ref="H254:J254"/>
    <mergeCell ref="A251:B251"/>
    <mergeCell ref="A252:E252"/>
    <mergeCell ref="F252:J252"/>
    <mergeCell ref="C253:E253"/>
    <mergeCell ref="F253:G253"/>
    <mergeCell ref="H253:J253"/>
    <mergeCell ref="C254:E254"/>
    <mergeCell ref="H121:J121"/>
    <mergeCell ref="H122:J122"/>
    <mergeCell ref="A117:J118"/>
    <mergeCell ref="A119:E119"/>
    <mergeCell ref="H119:J119"/>
    <mergeCell ref="A120:E120"/>
    <mergeCell ref="H120:J120"/>
    <mergeCell ref="A121:E121"/>
    <mergeCell ref="A122:E122"/>
    <mergeCell ref="A126:E126"/>
    <mergeCell ref="A127:E127"/>
    <mergeCell ref="A128:E128"/>
    <mergeCell ref="A123:E123"/>
    <mergeCell ref="H123:J123"/>
    <mergeCell ref="A124:E124"/>
    <mergeCell ref="H124:J124"/>
    <mergeCell ref="A125:E125"/>
    <mergeCell ref="H125:J125"/>
    <mergeCell ref="H126:J126"/>
    <mergeCell ref="A131:E131"/>
    <mergeCell ref="A132:E132"/>
    <mergeCell ref="A133:E133"/>
    <mergeCell ref="H127:J127"/>
    <mergeCell ref="H128:J128"/>
    <mergeCell ref="A129:E129"/>
    <mergeCell ref="H129:J129"/>
    <mergeCell ref="A130:E130"/>
    <mergeCell ref="H130:J130"/>
    <mergeCell ref="H131:J131"/>
    <mergeCell ref="A136:E136"/>
    <mergeCell ref="A137:E137"/>
    <mergeCell ref="A138:E138"/>
    <mergeCell ref="H132:J132"/>
    <mergeCell ref="H133:J133"/>
    <mergeCell ref="A134:E134"/>
    <mergeCell ref="H134:J134"/>
    <mergeCell ref="A135:E135"/>
    <mergeCell ref="H135:J135"/>
    <mergeCell ref="H136:J136"/>
    <mergeCell ref="A141:E141"/>
    <mergeCell ref="A142:E142"/>
    <mergeCell ref="A143:E143"/>
    <mergeCell ref="H137:J137"/>
    <mergeCell ref="H138:J138"/>
    <mergeCell ref="A139:E139"/>
    <mergeCell ref="H139:J139"/>
    <mergeCell ref="A140:E140"/>
    <mergeCell ref="H140:J140"/>
    <mergeCell ref="H141:J141"/>
    <mergeCell ref="A146:E146"/>
    <mergeCell ref="A147:E147"/>
    <mergeCell ref="A148:E148"/>
    <mergeCell ref="H142:J142"/>
    <mergeCell ref="H143:J143"/>
    <mergeCell ref="A144:E144"/>
    <mergeCell ref="H144:J144"/>
    <mergeCell ref="A145:E145"/>
    <mergeCell ref="H145:J145"/>
    <mergeCell ref="H146:J146"/>
    <mergeCell ref="E220:H220"/>
    <mergeCell ref="E221:H221"/>
    <mergeCell ref="A217:B217"/>
    <mergeCell ref="A218:B218"/>
    <mergeCell ref="E218:H218"/>
    <mergeCell ref="A219:B219"/>
    <mergeCell ref="E219:H219"/>
    <mergeCell ref="A220:B220"/>
    <mergeCell ref="A221:B221"/>
  </mergeCells>
  <conditionalFormatting sqref="I1">
    <cfRule type="containsText" dxfId="0" priority="1" operator="containsText" text="DESATIVADA">
      <formula>NOT(ISERROR(SEARCH(("DESATIVADA"),(I1))))</formula>
    </cfRule>
  </conditionalFormatting>
  <dataValidations>
    <dataValidation type="list" allowBlank="1" showErrorMessage="1" sqref="D106:D111">
      <formula1>FichaCampoTESTE!TAB_FALHA</formula1>
    </dataValidation>
    <dataValidation type="list" allowBlank="1" showErrorMessage="1" sqref="A120:A153">
      <formula1>ItemCadastrado</formula1>
    </dataValidation>
    <dataValidation type="list" allowBlank="1" showErrorMessage="1" sqref="F1">
      <formula1>ESTACOES</formula1>
    </dataValidation>
    <dataValidation type="list" allowBlank="1" showErrorMessage="1" sqref="F106:F111">
      <formula1>FichaCampoTESTE!TAB_ITEM</formula1>
    </dataValidation>
  </dataValidations>
  <printOptions/>
  <pageMargins bottom="0.7875" footer="0.0" header="0.0" left="0.511805555555556" right="0.511805555555556" top="0.7875"/>
  <pageSetup fitToHeight="0"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17.0"/>
    <col customWidth="1" min="2" max="2" width="19.13"/>
    <col customWidth="1" min="3" max="3" width="13.13"/>
    <col customWidth="1" min="4" max="4" width="5.13"/>
    <col customWidth="1" min="5" max="5" width="11.25"/>
    <col customWidth="1" min="6" max="6" width="22.38"/>
    <col customWidth="1" min="7" max="7" width="12.63"/>
    <col customWidth="1" min="8" max="8" width="13.13"/>
    <col customWidth="1" min="9" max="9" width="16.13"/>
    <col customWidth="1" min="10" max="10" width="16.38"/>
    <col customWidth="1" min="11" max="11" width="14.88"/>
    <col customWidth="1" min="12" max="12" width="18.88"/>
    <col customWidth="1" min="13" max="13" width="24.75"/>
    <col customWidth="1" min="14" max="14" width="28.25"/>
    <col customWidth="1" min="15" max="15" width="25.0"/>
    <col customWidth="1" min="16" max="16" width="31.75"/>
    <col customWidth="1" min="17" max="17" width="23.75"/>
    <col customWidth="1" min="18" max="18" width="25.75"/>
    <col customWidth="1" min="19" max="19" width="24.63"/>
    <col customWidth="1" min="20" max="20" width="24.13"/>
    <col customWidth="1" min="21" max="21" width="26.75"/>
    <col customWidth="1" min="22" max="22" width="26.63"/>
    <col customWidth="1" min="23" max="23" width="29.25"/>
    <col customWidth="1" min="24" max="24" width="23.75"/>
    <col customWidth="1" min="25" max="25" width="17.0"/>
    <col customWidth="1" min="26" max="26" width="14.25"/>
    <col customWidth="1" min="27" max="27" width="11.0"/>
    <col customWidth="1" min="28" max="28" width="73.25"/>
    <col customWidth="1" min="29" max="30" width="53.75"/>
    <col customWidth="1" min="31" max="31" width="18.88"/>
    <col customWidth="1" min="32" max="32" width="9.0"/>
    <col customWidth="1" min="33" max="51" width="8.88"/>
    <col customWidth="1" min="52" max="52" width="19.38"/>
    <col customWidth="1" min="53" max="53" width="27.13"/>
  </cols>
  <sheetData>
    <row r="1" ht="12.75" customHeight="1">
      <c r="A1" s="605" t="s">
        <v>4082</v>
      </c>
      <c r="B1" s="606" t="s">
        <v>3945</v>
      </c>
      <c r="C1" s="606" t="s">
        <v>3946</v>
      </c>
      <c r="D1" s="606" t="s">
        <v>4083</v>
      </c>
      <c r="E1" s="606" t="s">
        <v>4084</v>
      </c>
      <c r="F1" s="606" t="s">
        <v>4085</v>
      </c>
      <c r="G1" s="606" t="s">
        <v>4086</v>
      </c>
      <c r="H1" s="606" t="s">
        <v>4087</v>
      </c>
      <c r="I1" s="606" t="s">
        <v>4088</v>
      </c>
      <c r="J1" s="606" t="s">
        <v>4089</v>
      </c>
      <c r="K1" s="606" t="s">
        <v>4090</v>
      </c>
      <c r="L1" s="606" t="s">
        <v>4091</v>
      </c>
      <c r="M1" s="606" t="s">
        <v>4092</v>
      </c>
      <c r="N1" s="606" t="s">
        <v>4093</v>
      </c>
      <c r="O1" s="606" t="s">
        <v>4094</v>
      </c>
      <c r="P1" s="606" t="s">
        <v>4095</v>
      </c>
      <c r="Q1" s="606" t="s">
        <v>4096</v>
      </c>
      <c r="R1" s="606" t="s">
        <v>4097</v>
      </c>
      <c r="S1" s="606" t="s">
        <v>4098</v>
      </c>
      <c r="T1" s="606" t="s">
        <v>4099</v>
      </c>
      <c r="U1" s="606" t="s">
        <v>4100</v>
      </c>
      <c r="V1" s="606" t="s">
        <v>4101</v>
      </c>
      <c r="W1" s="606" t="s">
        <v>4102</v>
      </c>
      <c r="X1" s="606" t="s">
        <v>4103</v>
      </c>
      <c r="Y1" s="606" t="s">
        <v>4104</v>
      </c>
      <c r="Z1" s="606" t="s">
        <v>4105</v>
      </c>
      <c r="AA1" s="606" t="s">
        <v>4106</v>
      </c>
      <c r="AB1" s="606" t="s">
        <v>4107</v>
      </c>
      <c r="AC1" s="606" t="s">
        <v>3296</v>
      </c>
      <c r="AD1" s="607" t="s">
        <v>4108</v>
      </c>
      <c r="AE1" s="606" t="s">
        <v>4109</v>
      </c>
      <c r="AF1" s="606" t="s">
        <v>4110</v>
      </c>
      <c r="AG1" s="4"/>
      <c r="AH1" s="4"/>
      <c r="AI1" s="4"/>
      <c r="AJ1" s="4"/>
      <c r="AK1" s="4"/>
      <c r="AL1" s="4"/>
      <c r="AM1" s="4"/>
      <c r="AN1" s="4"/>
      <c r="AO1" s="4"/>
      <c r="AP1" s="4"/>
      <c r="AQ1" s="4"/>
      <c r="AR1" s="4"/>
      <c r="AS1" s="4"/>
      <c r="AT1" s="4"/>
      <c r="AU1" s="4"/>
      <c r="AV1" s="4"/>
      <c r="AW1" s="4"/>
      <c r="AX1" s="4"/>
      <c r="AY1" s="4"/>
      <c r="AZ1" s="4" t="str">
        <f>ARRAY_CONSTRAIN(ARRAYFORMULA(_xlfn._xlws.SORT(_xlfn.UNIQUE(Tabela5[ESTAÇÃO]))), 113, 1)</f>
        <v>#ERROR!</v>
      </c>
      <c r="BA1" s="4" t="str">
        <f>ARRAY_CONSTRAIN(ARRAYFORMULA(_xlfn._xlws.SORT(_xlfn.UNIQUE(Tabela5[PROJETO]))), 40, 1)</f>
        <v>#ERROR!</v>
      </c>
    </row>
    <row r="2" ht="12.75" customHeight="1">
      <c r="A2" s="608" t="s">
        <v>763</v>
      </c>
      <c r="B2" s="609" t="s">
        <v>3953</v>
      </c>
      <c r="C2" s="609" t="s">
        <v>3954</v>
      </c>
      <c r="D2" s="609" t="s">
        <v>4111</v>
      </c>
      <c r="E2" s="609" t="s">
        <v>4112</v>
      </c>
      <c r="F2" s="609" t="s">
        <v>4113</v>
      </c>
      <c r="G2" s="609" t="s">
        <v>4114</v>
      </c>
      <c r="H2" s="609" t="s">
        <v>4115</v>
      </c>
      <c r="I2" s="609" t="s">
        <v>4116</v>
      </c>
      <c r="J2" s="610" t="s">
        <v>4117</v>
      </c>
      <c r="K2" s="610" t="s">
        <v>4118</v>
      </c>
      <c r="L2" s="610" t="s">
        <v>4119</v>
      </c>
      <c r="M2" s="610">
        <v>60.0</v>
      </c>
      <c r="N2" s="610">
        <v>0.5</v>
      </c>
      <c r="O2" s="610">
        <v>0.25</v>
      </c>
      <c r="P2" s="610">
        <v>1.0</v>
      </c>
      <c r="Q2" s="610">
        <v>5.0</v>
      </c>
      <c r="R2" s="611">
        <v>43994.0</v>
      </c>
      <c r="S2" s="611">
        <v>43834.0</v>
      </c>
      <c r="T2" s="611">
        <v>43994.0</v>
      </c>
      <c r="U2" s="612">
        <v>24.0</v>
      </c>
      <c r="V2" s="611" t="s">
        <v>3826</v>
      </c>
      <c r="W2" s="611" t="s">
        <v>3827</v>
      </c>
      <c r="X2" s="611">
        <v>44723.0</v>
      </c>
      <c r="Y2" s="610" t="s">
        <v>16</v>
      </c>
      <c r="Z2" s="610" t="s">
        <v>19</v>
      </c>
      <c r="AA2" s="610" t="s">
        <v>30</v>
      </c>
      <c r="AB2" s="610" t="s">
        <v>4120</v>
      </c>
      <c r="AC2" s="610" t="s">
        <v>4121</v>
      </c>
      <c r="AD2" s="613" t="s">
        <v>4120</v>
      </c>
      <c r="AE2" s="614"/>
      <c r="AF2" s="614"/>
      <c r="AG2" s="4"/>
      <c r="AH2" s="4"/>
      <c r="AI2" s="4"/>
      <c r="AJ2" s="4"/>
      <c r="AK2" s="4"/>
      <c r="AL2" s="4"/>
      <c r="AM2" s="4"/>
      <c r="AN2" s="4"/>
      <c r="AO2" s="4"/>
      <c r="AP2" s="4"/>
      <c r="AQ2" s="4"/>
      <c r="AR2" s="4"/>
      <c r="AS2" s="4"/>
      <c r="AT2" s="4"/>
      <c r="AU2" s="4"/>
      <c r="AV2" s="4"/>
      <c r="AW2" s="4"/>
      <c r="AX2" s="4"/>
      <c r="AY2" s="4"/>
      <c r="AZ2" s="4"/>
      <c r="BA2" s="4"/>
    </row>
    <row r="3" ht="12.75" customHeight="1">
      <c r="A3" s="608" t="s">
        <v>768</v>
      </c>
      <c r="B3" s="609" t="s">
        <v>3953</v>
      </c>
      <c r="C3" s="609" t="s">
        <v>3954</v>
      </c>
      <c r="D3" s="609" t="s">
        <v>4111</v>
      </c>
      <c r="E3" s="609" t="s">
        <v>4112</v>
      </c>
      <c r="F3" s="609" t="s">
        <v>4113</v>
      </c>
      <c r="G3" s="609" t="s">
        <v>4122</v>
      </c>
      <c r="H3" s="609" t="s">
        <v>4123</v>
      </c>
      <c r="I3" s="609" t="s">
        <v>4116</v>
      </c>
      <c r="J3" s="609" t="s">
        <v>4117</v>
      </c>
      <c r="K3" s="609" t="s">
        <v>4118</v>
      </c>
      <c r="L3" s="609" t="s">
        <v>4124</v>
      </c>
      <c r="M3" s="609">
        <v>60.0</v>
      </c>
      <c r="N3" s="609">
        <v>0.5</v>
      </c>
      <c r="O3" s="609">
        <v>0.25</v>
      </c>
      <c r="P3" s="609">
        <v>1.0</v>
      </c>
      <c r="Q3" s="609">
        <v>5.0</v>
      </c>
      <c r="R3" s="615">
        <v>43995.0</v>
      </c>
      <c r="S3" s="615">
        <v>43834.0</v>
      </c>
      <c r="T3" s="615">
        <v>43994.0</v>
      </c>
      <c r="U3" s="616">
        <v>24.0</v>
      </c>
      <c r="V3" s="615" t="s">
        <v>3826</v>
      </c>
      <c r="W3" s="615" t="s">
        <v>3827</v>
      </c>
      <c r="X3" s="615">
        <v>44723.0</v>
      </c>
      <c r="Y3" s="609" t="s">
        <v>16</v>
      </c>
      <c r="Z3" s="609" t="s">
        <v>19</v>
      </c>
      <c r="AA3" s="609" t="s">
        <v>30</v>
      </c>
      <c r="AB3" s="610" t="s">
        <v>4120</v>
      </c>
      <c r="AC3" s="609" t="s">
        <v>4121</v>
      </c>
      <c r="AD3" s="617" t="s">
        <v>4120</v>
      </c>
      <c r="AE3" s="609"/>
      <c r="AF3" s="609"/>
      <c r="AG3" s="4"/>
      <c r="AH3" s="4"/>
      <c r="AI3" s="4"/>
      <c r="AJ3" s="4"/>
      <c r="AK3" s="4"/>
      <c r="AL3" s="4"/>
      <c r="AM3" s="4"/>
      <c r="AN3" s="4"/>
      <c r="AO3" s="4"/>
      <c r="AP3" s="4"/>
      <c r="AQ3" s="4"/>
      <c r="AR3" s="4"/>
      <c r="AS3" s="4"/>
      <c r="AT3" s="4"/>
      <c r="AU3" s="4"/>
      <c r="AV3" s="4"/>
      <c r="AW3" s="4"/>
      <c r="AX3" s="4"/>
      <c r="AY3" s="4"/>
      <c r="AZ3" s="4"/>
      <c r="BA3" s="4"/>
    </row>
    <row r="4" ht="12.75" customHeight="1">
      <c r="A4" s="608" t="s">
        <v>336</v>
      </c>
      <c r="B4" s="609" t="s">
        <v>3953</v>
      </c>
      <c r="C4" s="609" t="s">
        <v>3954</v>
      </c>
      <c r="D4" s="609" t="s">
        <v>4111</v>
      </c>
      <c r="E4" s="609" t="s">
        <v>4112</v>
      </c>
      <c r="F4" s="609" t="s">
        <v>4113</v>
      </c>
      <c r="G4" s="609" t="s">
        <v>4125</v>
      </c>
      <c r="H4" s="609" t="s">
        <v>4126</v>
      </c>
      <c r="I4" s="609" t="s">
        <v>4116</v>
      </c>
      <c r="J4" s="609" t="s">
        <v>4127</v>
      </c>
      <c r="K4" s="609" t="s">
        <v>4118</v>
      </c>
      <c r="L4" s="609" t="s">
        <v>4128</v>
      </c>
      <c r="M4" s="609">
        <v>90.0</v>
      </c>
      <c r="N4" s="609">
        <v>0.5</v>
      </c>
      <c r="O4" s="609">
        <v>0.166666667</v>
      </c>
      <c r="P4" s="609">
        <v>1.0</v>
      </c>
      <c r="Q4" s="609">
        <v>5.0</v>
      </c>
      <c r="R4" s="615">
        <v>43802.0</v>
      </c>
      <c r="S4" s="615">
        <v>43834.0</v>
      </c>
      <c r="T4" s="615">
        <v>43834.0</v>
      </c>
      <c r="U4" s="616">
        <v>24.0</v>
      </c>
      <c r="V4" s="615" t="s">
        <v>3826</v>
      </c>
      <c r="W4" s="615" t="s">
        <v>3827</v>
      </c>
      <c r="X4" s="615">
        <v>44723.0</v>
      </c>
      <c r="Y4" s="609" t="s">
        <v>16</v>
      </c>
      <c r="Z4" s="609" t="s">
        <v>19</v>
      </c>
      <c r="AA4" s="609" t="s">
        <v>30</v>
      </c>
      <c r="AB4" s="610" t="s">
        <v>4120</v>
      </c>
      <c r="AC4" s="609" t="s">
        <v>4129</v>
      </c>
      <c r="AD4" s="617" t="s">
        <v>4120</v>
      </c>
      <c r="AE4" s="609">
        <v>1771.0</v>
      </c>
      <c r="AF4" s="609" t="s">
        <v>4130</v>
      </c>
      <c r="AG4" s="4"/>
      <c r="AH4" s="4"/>
      <c r="AI4" s="4"/>
      <c r="AJ4" s="4"/>
      <c r="AK4" s="4"/>
      <c r="AL4" s="4"/>
      <c r="AM4" s="4"/>
      <c r="AN4" s="4"/>
      <c r="AO4" s="4"/>
      <c r="AP4" s="4"/>
      <c r="AQ4" s="4"/>
      <c r="AR4" s="4"/>
      <c r="AS4" s="4"/>
      <c r="AT4" s="4"/>
      <c r="AU4" s="4"/>
      <c r="AV4" s="4"/>
      <c r="AW4" s="4"/>
      <c r="AX4" s="4"/>
      <c r="AY4" s="4"/>
      <c r="AZ4" s="4"/>
      <c r="BA4" s="4"/>
    </row>
    <row r="5" ht="12.75" customHeight="1">
      <c r="A5" s="608" t="s">
        <v>348</v>
      </c>
      <c r="B5" s="609" t="s">
        <v>3953</v>
      </c>
      <c r="C5" s="609" t="s">
        <v>3954</v>
      </c>
      <c r="D5" s="609" t="s">
        <v>4111</v>
      </c>
      <c r="E5" s="609" t="s">
        <v>4112</v>
      </c>
      <c r="F5" s="609" t="s">
        <v>4113</v>
      </c>
      <c r="G5" s="609" t="s">
        <v>4131</v>
      </c>
      <c r="H5" s="609" t="s">
        <v>4132</v>
      </c>
      <c r="I5" s="609" t="s">
        <v>4116</v>
      </c>
      <c r="J5" s="609" t="s">
        <v>4133</v>
      </c>
      <c r="K5" s="609" t="s">
        <v>4118</v>
      </c>
      <c r="L5" s="609" t="s">
        <v>4134</v>
      </c>
      <c r="M5" s="609">
        <v>90.0</v>
      </c>
      <c r="N5" s="609">
        <v>0.5</v>
      </c>
      <c r="O5" s="609">
        <v>0.166666667</v>
      </c>
      <c r="P5" s="609">
        <v>1.0</v>
      </c>
      <c r="Q5" s="609">
        <v>5.0</v>
      </c>
      <c r="R5" s="615">
        <v>43802.0</v>
      </c>
      <c r="S5" s="615">
        <v>43834.0</v>
      </c>
      <c r="T5" s="615">
        <v>43834.0</v>
      </c>
      <c r="U5" s="616">
        <v>24.0</v>
      </c>
      <c r="V5" s="615" t="s">
        <v>3826</v>
      </c>
      <c r="W5" s="615" t="s">
        <v>3827</v>
      </c>
      <c r="X5" s="615">
        <v>44723.0</v>
      </c>
      <c r="Y5" s="609" t="s">
        <v>16</v>
      </c>
      <c r="Z5" s="609" t="s">
        <v>19</v>
      </c>
      <c r="AA5" s="609" t="s">
        <v>30</v>
      </c>
      <c r="AB5" s="610" t="s">
        <v>4120</v>
      </c>
      <c r="AC5" s="609" t="s">
        <v>4129</v>
      </c>
      <c r="AD5" s="617" t="s">
        <v>4120</v>
      </c>
      <c r="AE5" s="609"/>
      <c r="AF5" s="609"/>
      <c r="AG5" s="4"/>
      <c r="AH5" s="4"/>
      <c r="AI5" s="4"/>
      <c r="AJ5" s="4"/>
      <c r="AK5" s="4"/>
      <c r="AL5" s="4"/>
      <c r="AM5" s="4"/>
      <c r="AN5" s="4"/>
      <c r="AO5" s="4"/>
      <c r="AP5" s="4"/>
      <c r="AQ5" s="4"/>
      <c r="AR5" s="4"/>
      <c r="AS5" s="4"/>
      <c r="AT5" s="4"/>
      <c r="AU5" s="4"/>
      <c r="AV5" s="4"/>
      <c r="AW5" s="4"/>
      <c r="AX5" s="4"/>
      <c r="AY5" s="4"/>
      <c r="AZ5" s="4"/>
      <c r="BA5" s="4"/>
    </row>
    <row r="6" ht="45.0" customHeight="1">
      <c r="A6" s="608" t="s">
        <v>4135</v>
      </c>
      <c r="B6" s="609" t="s">
        <v>4136</v>
      </c>
      <c r="C6" s="609" t="s">
        <v>4137</v>
      </c>
      <c r="D6" s="609" t="s">
        <v>4138</v>
      </c>
      <c r="E6" s="609" t="s">
        <v>4139</v>
      </c>
      <c r="F6" s="609" t="s">
        <v>4120</v>
      </c>
      <c r="G6" s="609" t="s">
        <v>4120</v>
      </c>
      <c r="H6" s="609" t="s">
        <v>4120</v>
      </c>
      <c r="I6" s="609" t="s">
        <v>4140</v>
      </c>
      <c r="J6" s="609" t="s">
        <v>4141</v>
      </c>
      <c r="K6" s="609" t="s">
        <v>4142</v>
      </c>
      <c r="L6" s="609" t="s">
        <v>4120</v>
      </c>
      <c r="M6" s="609">
        <v>30.0</v>
      </c>
      <c r="N6" s="609">
        <v>1.0</v>
      </c>
      <c r="O6" s="609">
        <v>2.0</v>
      </c>
      <c r="P6" s="609">
        <v>0.0</v>
      </c>
      <c r="Q6" s="609" t="s">
        <v>4143</v>
      </c>
      <c r="R6" s="615">
        <v>44347.0</v>
      </c>
      <c r="S6" s="615"/>
      <c r="T6" s="615"/>
      <c r="U6" s="616"/>
      <c r="V6" s="615" t="s">
        <v>3826</v>
      </c>
      <c r="W6" s="615" t="s">
        <v>3826</v>
      </c>
      <c r="X6" s="615"/>
      <c r="Y6" s="609" t="s">
        <v>0</v>
      </c>
      <c r="Z6" s="609" t="s">
        <v>37</v>
      </c>
      <c r="AA6" s="609" t="s">
        <v>4120</v>
      </c>
      <c r="AB6" s="610" t="s">
        <v>4120</v>
      </c>
      <c r="AC6" s="609" t="s">
        <v>4121</v>
      </c>
      <c r="AD6" s="617" t="s">
        <v>4144</v>
      </c>
      <c r="AE6" s="609"/>
      <c r="AF6" s="609"/>
      <c r="AG6" s="4"/>
      <c r="AH6" s="4"/>
      <c r="AI6" s="4"/>
      <c r="AJ6" s="4"/>
      <c r="AK6" s="4"/>
      <c r="AL6" s="4"/>
      <c r="AM6" s="4"/>
      <c r="AN6" s="4"/>
      <c r="AO6" s="4"/>
      <c r="AP6" s="4"/>
      <c r="AQ6" s="4"/>
      <c r="AR6" s="4"/>
      <c r="AS6" s="4"/>
      <c r="AT6" s="4"/>
      <c r="AU6" s="4"/>
      <c r="AV6" s="4"/>
      <c r="AW6" s="4"/>
      <c r="AX6" s="4"/>
      <c r="AY6" s="4"/>
      <c r="AZ6" s="4"/>
      <c r="BA6" s="4"/>
    </row>
    <row r="7" ht="76.5" customHeight="1">
      <c r="A7" s="618" t="s">
        <v>4145</v>
      </c>
      <c r="B7" s="619" t="s">
        <v>4146</v>
      </c>
      <c r="C7" s="619" t="s">
        <v>4147</v>
      </c>
      <c r="D7" s="619" t="s">
        <v>4148</v>
      </c>
      <c r="E7" s="619" t="s">
        <v>4149</v>
      </c>
      <c r="F7" s="619"/>
      <c r="G7" s="619"/>
      <c r="H7" s="619"/>
      <c r="I7" s="619" t="s">
        <v>4116</v>
      </c>
      <c r="J7" s="619" t="s">
        <v>4141</v>
      </c>
      <c r="K7" s="609" t="s">
        <v>4142</v>
      </c>
      <c r="L7" s="609" t="s">
        <v>4150</v>
      </c>
      <c r="M7" s="619">
        <v>30.0</v>
      </c>
      <c r="N7" s="619">
        <v>0.5</v>
      </c>
      <c r="O7" s="619"/>
      <c r="P7" s="619"/>
      <c r="Q7" s="619"/>
      <c r="R7" s="615"/>
      <c r="S7" s="615"/>
      <c r="T7" s="615"/>
      <c r="U7" s="609"/>
      <c r="V7" s="609"/>
      <c r="W7" s="609"/>
      <c r="X7" s="615"/>
      <c r="Y7" s="609" t="s">
        <v>16</v>
      </c>
      <c r="Z7" s="609" t="s">
        <v>37</v>
      </c>
      <c r="AA7" s="609"/>
      <c r="AB7" s="610"/>
      <c r="AC7" s="609" t="s">
        <v>4121</v>
      </c>
      <c r="AD7" s="617" t="s">
        <v>4151</v>
      </c>
      <c r="AE7" s="609"/>
      <c r="AF7" s="609"/>
      <c r="AG7" s="4"/>
      <c r="AH7" s="4"/>
      <c r="AI7" s="4"/>
      <c r="AJ7" s="4"/>
      <c r="AK7" s="4"/>
      <c r="AL7" s="4"/>
      <c r="AM7" s="4"/>
      <c r="AN7" s="4"/>
      <c r="AO7" s="4"/>
      <c r="AP7" s="4"/>
      <c r="AQ7" s="4"/>
      <c r="AR7" s="4"/>
      <c r="AS7" s="4"/>
      <c r="AT7" s="4"/>
      <c r="AU7" s="4"/>
      <c r="AV7" s="4"/>
      <c r="AW7" s="4"/>
      <c r="AX7" s="4"/>
      <c r="AY7" s="4"/>
      <c r="AZ7" s="4"/>
      <c r="BA7" s="4"/>
    </row>
    <row r="8" ht="48.75" customHeight="1">
      <c r="A8" s="608" t="s">
        <v>929</v>
      </c>
      <c r="B8" s="609" t="s">
        <v>3964</v>
      </c>
      <c r="C8" s="609" t="s">
        <v>3965</v>
      </c>
      <c r="D8" s="609" t="s">
        <v>4152</v>
      </c>
      <c r="E8" s="609" t="s">
        <v>4153</v>
      </c>
      <c r="F8" s="609">
        <v>26.0</v>
      </c>
      <c r="G8" s="609" t="s">
        <v>4154</v>
      </c>
      <c r="H8" s="609" t="s">
        <v>4155</v>
      </c>
      <c r="I8" s="609" t="s">
        <v>4116</v>
      </c>
      <c r="J8" s="609" t="s">
        <v>4156</v>
      </c>
      <c r="K8" s="609" t="s">
        <v>4118</v>
      </c>
      <c r="L8" s="609" t="s">
        <v>4157</v>
      </c>
      <c r="M8" s="609">
        <v>60.0</v>
      </c>
      <c r="N8" s="609">
        <v>0.5</v>
      </c>
      <c r="O8" s="609">
        <v>0.25</v>
      </c>
      <c r="P8" s="609">
        <v>1.0</v>
      </c>
      <c r="Q8" s="609">
        <v>5.0</v>
      </c>
      <c r="R8" s="615">
        <v>44181.0</v>
      </c>
      <c r="S8" s="615">
        <v>43922.0</v>
      </c>
      <c r="T8" s="615">
        <v>43922.0</v>
      </c>
      <c r="U8" s="616">
        <v>36.0</v>
      </c>
      <c r="V8" s="615" t="s">
        <v>3826</v>
      </c>
      <c r="W8" s="615" t="s">
        <v>3826</v>
      </c>
      <c r="X8" s="615">
        <v>45018.0</v>
      </c>
      <c r="Y8" s="609" t="s">
        <v>16</v>
      </c>
      <c r="Z8" s="609" t="s">
        <v>30</v>
      </c>
      <c r="AA8" s="609" t="s">
        <v>26</v>
      </c>
      <c r="AB8" s="610" t="s">
        <v>4120</v>
      </c>
      <c r="AC8" s="609" t="s">
        <v>4158</v>
      </c>
      <c r="AD8" s="617" t="s">
        <v>4120</v>
      </c>
      <c r="AE8" s="609"/>
      <c r="AF8" s="609"/>
      <c r="AG8" s="4"/>
      <c r="AH8" s="4"/>
      <c r="AI8" s="4"/>
      <c r="AJ8" s="4"/>
      <c r="AK8" s="4"/>
      <c r="AL8" s="4"/>
      <c r="AM8" s="4"/>
      <c r="AN8" s="4"/>
      <c r="AO8" s="4"/>
      <c r="AP8" s="4"/>
      <c r="AQ8" s="4"/>
      <c r="AR8" s="4"/>
      <c r="AS8" s="4"/>
      <c r="AT8" s="4"/>
      <c r="AU8" s="4"/>
      <c r="AV8" s="4"/>
      <c r="AW8" s="4"/>
      <c r="AX8" s="4"/>
      <c r="AY8" s="4"/>
      <c r="AZ8" s="4"/>
      <c r="BA8" s="4"/>
    </row>
    <row r="9" ht="12.75" customHeight="1">
      <c r="A9" s="608" t="s">
        <v>925</v>
      </c>
      <c r="B9" s="609" t="s">
        <v>3964</v>
      </c>
      <c r="C9" s="609" t="s">
        <v>3965</v>
      </c>
      <c r="D9" s="609" t="s">
        <v>4152</v>
      </c>
      <c r="E9" s="609" t="s">
        <v>4153</v>
      </c>
      <c r="F9" s="609">
        <v>26.0</v>
      </c>
      <c r="G9" s="609" t="s">
        <v>4154</v>
      </c>
      <c r="H9" s="609" t="s">
        <v>4155</v>
      </c>
      <c r="I9" s="609" t="s">
        <v>4116</v>
      </c>
      <c r="J9" s="609" t="s">
        <v>4127</v>
      </c>
      <c r="K9" s="609" t="s">
        <v>4118</v>
      </c>
      <c r="L9" s="609" t="s">
        <v>4159</v>
      </c>
      <c r="M9" s="609">
        <v>120.0</v>
      </c>
      <c r="N9" s="609">
        <v>0.33</v>
      </c>
      <c r="O9" s="609">
        <v>0.0825</v>
      </c>
      <c r="P9" s="609">
        <v>1.0</v>
      </c>
      <c r="Q9" s="609">
        <v>5.0</v>
      </c>
      <c r="R9" s="615">
        <v>44028.0</v>
      </c>
      <c r="S9" s="615">
        <v>43922.0</v>
      </c>
      <c r="T9" s="615">
        <v>43922.0</v>
      </c>
      <c r="U9" s="616">
        <v>36.0</v>
      </c>
      <c r="V9" s="615" t="s">
        <v>3826</v>
      </c>
      <c r="W9" s="615" t="s">
        <v>3826</v>
      </c>
      <c r="X9" s="615">
        <v>45018.0</v>
      </c>
      <c r="Y9" s="609" t="s">
        <v>16</v>
      </c>
      <c r="Z9" s="609" t="s">
        <v>30</v>
      </c>
      <c r="AA9" s="609" t="s">
        <v>26</v>
      </c>
      <c r="AB9" s="610" t="s">
        <v>4120</v>
      </c>
      <c r="AC9" s="609" t="s">
        <v>4158</v>
      </c>
      <c r="AD9" s="617" t="s">
        <v>4120</v>
      </c>
      <c r="AE9" s="609">
        <v>1782.0</v>
      </c>
      <c r="AF9" s="609" t="s">
        <v>4160</v>
      </c>
      <c r="AG9" s="4"/>
      <c r="AH9" s="4"/>
      <c r="AI9" s="4"/>
      <c r="AJ9" s="4"/>
      <c r="AK9" s="4"/>
      <c r="AL9" s="4"/>
      <c r="AM9" s="4"/>
      <c r="AN9" s="4"/>
      <c r="AO9" s="4"/>
      <c r="AP9" s="4"/>
      <c r="AQ9" s="4"/>
      <c r="AR9" s="4"/>
      <c r="AS9" s="4"/>
      <c r="AT9" s="4"/>
      <c r="AU9" s="4"/>
      <c r="AV9" s="4"/>
      <c r="AW9" s="4"/>
      <c r="AX9" s="4"/>
      <c r="AY9" s="4"/>
      <c r="AZ9" s="4"/>
      <c r="BA9" s="4"/>
    </row>
    <row r="10" ht="12.75" customHeight="1">
      <c r="A10" s="608" t="s">
        <v>994</v>
      </c>
      <c r="B10" s="609" t="s">
        <v>3964</v>
      </c>
      <c r="C10" s="609" t="s">
        <v>3965</v>
      </c>
      <c r="D10" s="609" t="s">
        <v>4152</v>
      </c>
      <c r="E10" s="609" t="s">
        <v>4153</v>
      </c>
      <c r="F10" s="609">
        <v>26.0</v>
      </c>
      <c r="G10" s="609" t="s">
        <v>4161</v>
      </c>
      <c r="H10" s="609" t="s">
        <v>4162</v>
      </c>
      <c r="I10" s="609" t="s">
        <v>4116</v>
      </c>
      <c r="J10" s="609" t="s">
        <v>4156</v>
      </c>
      <c r="K10" s="609" t="s">
        <v>4118</v>
      </c>
      <c r="L10" s="609" t="s">
        <v>4163</v>
      </c>
      <c r="M10" s="609">
        <v>60.0</v>
      </c>
      <c r="N10" s="609">
        <v>0.5</v>
      </c>
      <c r="O10" s="609">
        <v>0.25</v>
      </c>
      <c r="P10" s="609">
        <v>1.0</v>
      </c>
      <c r="Q10" s="609">
        <v>5.0</v>
      </c>
      <c r="R10" s="615">
        <v>44027.0</v>
      </c>
      <c r="S10" s="615">
        <v>43922.0</v>
      </c>
      <c r="T10" s="615">
        <v>43922.0</v>
      </c>
      <c r="U10" s="616">
        <v>36.0</v>
      </c>
      <c r="V10" s="615" t="s">
        <v>3826</v>
      </c>
      <c r="W10" s="615" t="s">
        <v>3826</v>
      </c>
      <c r="X10" s="615">
        <v>45018.0</v>
      </c>
      <c r="Y10" s="609" t="s">
        <v>16</v>
      </c>
      <c r="Z10" s="609" t="s">
        <v>30</v>
      </c>
      <c r="AA10" s="609" t="s">
        <v>26</v>
      </c>
      <c r="AB10" s="610" t="s">
        <v>4120</v>
      </c>
      <c r="AC10" s="609" t="s">
        <v>4158</v>
      </c>
      <c r="AD10" s="617" t="s">
        <v>4120</v>
      </c>
      <c r="AE10" s="609"/>
      <c r="AF10" s="609"/>
      <c r="AG10" s="4"/>
      <c r="AH10" s="4"/>
      <c r="AI10" s="4"/>
      <c r="AJ10" s="4"/>
      <c r="AK10" s="4"/>
      <c r="AL10" s="4"/>
      <c r="AM10" s="4"/>
      <c r="AN10" s="4"/>
      <c r="AO10" s="4"/>
      <c r="AP10" s="4"/>
      <c r="AQ10" s="4"/>
      <c r="AR10" s="4"/>
      <c r="AS10" s="4"/>
      <c r="AT10" s="4"/>
      <c r="AU10" s="4"/>
      <c r="AV10" s="4"/>
      <c r="AW10" s="4"/>
      <c r="AX10" s="4"/>
      <c r="AY10" s="4"/>
      <c r="AZ10" s="4"/>
      <c r="BA10" s="4"/>
    </row>
    <row r="11" ht="12.75" customHeight="1">
      <c r="A11" s="608" t="s">
        <v>2010</v>
      </c>
      <c r="B11" s="609" t="s">
        <v>3964</v>
      </c>
      <c r="C11" s="609" t="s">
        <v>3965</v>
      </c>
      <c r="D11" s="609" t="s">
        <v>4152</v>
      </c>
      <c r="E11" s="609" t="s">
        <v>4153</v>
      </c>
      <c r="F11" s="609">
        <v>26.0</v>
      </c>
      <c r="G11" s="609" t="s">
        <v>4164</v>
      </c>
      <c r="H11" s="609" t="s">
        <v>4165</v>
      </c>
      <c r="I11" s="609" t="s">
        <v>4116</v>
      </c>
      <c r="J11" s="609" t="s">
        <v>4127</v>
      </c>
      <c r="K11" s="609" t="s">
        <v>4118</v>
      </c>
      <c r="L11" s="609" t="s">
        <v>4166</v>
      </c>
      <c r="M11" s="609">
        <v>120.0</v>
      </c>
      <c r="N11" s="609">
        <v>0.33</v>
      </c>
      <c r="O11" s="609">
        <v>0.0825</v>
      </c>
      <c r="P11" s="609">
        <v>1.0</v>
      </c>
      <c r="Q11" s="609">
        <v>5.0</v>
      </c>
      <c r="R11" s="615">
        <v>44028.0</v>
      </c>
      <c r="S11" s="615">
        <v>43922.0</v>
      </c>
      <c r="T11" s="615">
        <v>43922.0</v>
      </c>
      <c r="U11" s="616">
        <v>36.0</v>
      </c>
      <c r="V11" s="615" t="s">
        <v>3826</v>
      </c>
      <c r="W11" s="615" t="s">
        <v>3826</v>
      </c>
      <c r="X11" s="615">
        <v>45018.0</v>
      </c>
      <c r="Y11" s="609" t="s">
        <v>16</v>
      </c>
      <c r="Z11" s="609" t="s">
        <v>30</v>
      </c>
      <c r="AA11" s="609" t="s">
        <v>26</v>
      </c>
      <c r="AB11" s="610" t="s">
        <v>4120</v>
      </c>
      <c r="AC11" s="609" t="s">
        <v>4158</v>
      </c>
      <c r="AD11" s="617" t="s">
        <v>4120</v>
      </c>
      <c r="AE11" s="609">
        <v>1782.0</v>
      </c>
      <c r="AF11" s="609" t="s">
        <v>4160</v>
      </c>
      <c r="AG11" s="4"/>
      <c r="AH11" s="4"/>
      <c r="AI11" s="4"/>
      <c r="AJ11" s="4"/>
      <c r="AK11" s="4"/>
      <c r="AL11" s="4"/>
      <c r="AM11" s="4"/>
      <c r="AN11" s="4"/>
      <c r="AO11" s="4"/>
      <c r="AP11" s="4"/>
      <c r="AQ11" s="4"/>
      <c r="AR11" s="4"/>
      <c r="AS11" s="4"/>
      <c r="AT11" s="4"/>
      <c r="AU11" s="4"/>
      <c r="AV11" s="4"/>
      <c r="AW11" s="4"/>
      <c r="AX11" s="4"/>
      <c r="AY11" s="4"/>
      <c r="AZ11" s="4"/>
      <c r="BA11" s="4"/>
    </row>
    <row r="12" ht="12.75" customHeight="1">
      <c r="A12" s="608" t="s">
        <v>1157</v>
      </c>
      <c r="B12" s="609" t="s">
        <v>3976</v>
      </c>
      <c r="C12" s="609" t="s">
        <v>3965</v>
      </c>
      <c r="D12" s="609" t="s">
        <v>4148</v>
      </c>
      <c r="E12" s="609" t="s">
        <v>4149</v>
      </c>
      <c r="F12" s="609">
        <v>26.0</v>
      </c>
      <c r="G12" s="609" t="s">
        <v>4167</v>
      </c>
      <c r="H12" s="609" t="s">
        <v>4168</v>
      </c>
      <c r="I12" s="609" t="s">
        <v>4116</v>
      </c>
      <c r="J12" s="609" t="s">
        <v>4169</v>
      </c>
      <c r="K12" s="609" t="s">
        <v>4118</v>
      </c>
      <c r="L12" s="609" t="s">
        <v>4170</v>
      </c>
      <c r="M12" s="609">
        <v>60.0</v>
      </c>
      <c r="N12" s="609">
        <v>0.66</v>
      </c>
      <c r="O12" s="609">
        <v>0.33</v>
      </c>
      <c r="P12" s="609">
        <v>1.0</v>
      </c>
      <c r="Q12" s="609">
        <v>5.0</v>
      </c>
      <c r="R12" s="615">
        <v>44070.0</v>
      </c>
      <c r="S12" s="615">
        <v>43889.0</v>
      </c>
      <c r="T12" s="615">
        <v>43922.0</v>
      </c>
      <c r="U12" s="616">
        <v>36.0</v>
      </c>
      <c r="V12" s="615" t="s">
        <v>3826</v>
      </c>
      <c r="W12" s="615" t="s">
        <v>3827</v>
      </c>
      <c r="X12" s="615">
        <v>45018.0</v>
      </c>
      <c r="Y12" s="609" t="s">
        <v>16</v>
      </c>
      <c r="Z12" s="609" t="s">
        <v>58</v>
      </c>
      <c r="AA12" s="609" t="s">
        <v>19</v>
      </c>
      <c r="AB12" s="610" t="s">
        <v>4120</v>
      </c>
      <c r="AC12" s="609" t="s">
        <v>4121</v>
      </c>
      <c r="AD12" s="617" t="s">
        <v>4171</v>
      </c>
      <c r="AE12" s="609"/>
      <c r="AF12" s="609"/>
      <c r="AG12" s="4"/>
      <c r="AH12" s="4"/>
      <c r="AI12" s="4"/>
      <c r="AJ12" s="4"/>
      <c r="AK12" s="4"/>
      <c r="AL12" s="4"/>
      <c r="AM12" s="4"/>
      <c r="AN12" s="4"/>
      <c r="AO12" s="4"/>
      <c r="AP12" s="4"/>
      <c r="AQ12" s="4"/>
      <c r="AR12" s="4"/>
      <c r="AS12" s="4"/>
      <c r="AT12" s="4"/>
      <c r="AU12" s="4"/>
      <c r="AV12" s="4"/>
      <c r="AW12" s="4"/>
      <c r="AX12" s="4"/>
      <c r="AY12" s="4"/>
      <c r="AZ12" s="4"/>
      <c r="BA12" s="4"/>
    </row>
    <row r="13" ht="12.75" customHeight="1">
      <c r="A13" s="608" t="s">
        <v>1838</v>
      </c>
      <c r="B13" s="609" t="s">
        <v>3976</v>
      </c>
      <c r="C13" s="609" t="s">
        <v>3965</v>
      </c>
      <c r="D13" s="609" t="s">
        <v>4148</v>
      </c>
      <c r="E13" s="609" t="s">
        <v>4149</v>
      </c>
      <c r="F13" s="609">
        <v>26.0</v>
      </c>
      <c r="G13" s="609" t="s">
        <v>4172</v>
      </c>
      <c r="H13" s="609" t="s">
        <v>4173</v>
      </c>
      <c r="I13" s="609" t="s">
        <v>4116</v>
      </c>
      <c r="J13" s="609" t="s">
        <v>4169</v>
      </c>
      <c r="K13" s="609" t="s">
        <v>4118</v>
      </c>
      <c r="L13" s="609" t="s">
        <v>4174</v>
      </c>
      <c r="M13" s="609">
        <v>60.0</v>
      </c>
      <c r="N13" s="609">
        <v>0.66</v>
      </c>
      <c r="O13" s="609">
        <v>0.33</v>
      </c>
      <c r="P13" s="609">
        <v>1.0</v>
      </c>
      <c r="Q13" s="609">
        <v>5.0</v>
      </c>
      <c r="R13" s="615">
        <v>44071.0</v>
      </c>
      <c r="S13" s="615">
        <v>43889.0</v>
      </c>
      <c r="T13" s="615">
        <v>43922.0</v>
      </c>
      <c r="U13" s="616">
        <v>36.0</v>
      </c>
      <c r="V13" s="615" t="s">
        <v>3826</v>
      </c>
      <c r="W13" s="615" t="s">
        <v>3827</v>
      </c>
      <c r="X13" s="615">
        <v>45018.0</v>
      </c>
      <c r="Y13" s="609" t="s">
        <v>16</v>
      </c>
      <c r="Z13" s="609" t="s">
        <v>58</v>
      </c>
      <c r="AA13" s="609" t="s">
        <v>19</v>
      </c>
      <c r="AB13" s="610" t="s">
        <v>4120</v>
      </c>
      <c r="AC13" s="609" t="s">
        <v>4121</v>
      </c>
      <c r="AD13" s="617" t="s">
        <v>4171</v>
      </c>
      <c r="AE13" s="609">
        <v>1763.0</v>
      </c>
      <c r="AF13" s="609" t="s">
        <v>4175</v>
      </c>
      <c r="AG13" s="4"/>
      <c r="AH13" s="4"/>
      <c r="AI13" s="4"/>
      <c r="AJ13" s="4"/>
      <c r="AK13" s="4"/>
      <c r="AL13" s="4"/>
      <c r="AM13" s="4"/>
      <c r="AN13" s="4"/>
      <c r="AO13" s="4"/>
      <c r="AP13" s="4"/>
      <c r="AQ13" s="4"/>
      <c r="AR13" s="4"/>
      <c r="AS13" s="4"/>
      <c r="AT13" s="4"/>
      <c r="AU13" s="4"/>
      <c r="AV13" s="4"/>
      <c r="AW13" s="4"/>
      <c r="AX13" s="4"/>
      <c r="AY13" s="4"/>
      <c r="AZ13" s="4"/>
      <c r="BA13" s="4"/>
    </row>
    <row r="14" ht="12.75" customHeight="1">
      <c r="A14" s="608" t="s">
        <v>511</v>
      </c>
      <c r="B14" s="609" t="s">
        <v>3976</v>
      </c>
      <c r="C14" s="609" t="s">
        <v>3965</v>
      </c>
      <c r="D14" s="609" t="s">
        <v>4148</v>
      </c>
      <c r="E14" s="609" t="s">
        <v>4149</v>
      </c>
      <c r="F14" s="609">
        <v>26.0</v>
      </c>
      <c r="G14" s="609" t="s">
        <v>4176</v>
      </c>
      <c r="H14" s="609" t="s">
        <v>4177</v>
      </c>
      <c r="I14" s="609" t="s">
        <v>4116</v>
      </c>
      <c r="J14" s="609" t="s">
        <v>4117</v>
      </c>
      <c r="K14" s="609" t="s">
        <v>4118</v>
      </c>
      <c r="L14" s="609" t="s">
        <v>4178</v>
      </c>
      <c r="M14" s="609">
        <v>60.0</v>
      </c>
      <c r="N14" s="609">
        <v>1.0</v>
      </c>
      <c r="O14" s="609">
        <v>0.5</v>
      </c>
      <c r="P14" s="609">
        <v>1.0</v>
      </c>
      <c r="Q14" s="609">
        <v>10.0</v>
      </c>
      <c r="R14" s="615">
        <v>43879.0</v>
      </c>
      <c r="S14" s="615">
        <v>43889.0</v>
      </c>
      <c r="T14" s="615">
        <v>43922.0</v>
      </c>
      <c r="U14" s="616">
        <v>36.0</v>
      </c>
      <c r="V14" s="615" t="s">
        <v>3826</v>
      </c>
      <c r="W14" s="615" t="s">
        <v>3827</v>
      </c>
      <c r="X14" s="615">
        <v>45018.0</v>
      </c>
      <c r="Y14" s="609" t="s">
        <v>16</v>
      </c>
      <c r="Z14" s="609" t="s">
        <v>58</v>
      </c>
      <c r="AA14" s="609" t="s">
        <v>19</v>
      </c>
      <c r="AB14" s="610" t="s">
        <v>4120</v>
      </c>
      <c r="AC14" s="609" t="s">
        <v>4121</v>
      </c>
      <c r="AD14" s="617" t="s">
        <v>4179</v>
      </c>
      <c r="AE14" s="609"/>
      <c r="AF14" s="609"/>
      <c r="AG14" s="4"/>
      <c r="AH14" s="4"/>
      <c r="AI14" s="4"/>
      <c r="AJ14" s="4"/>
      <c r="AK14" s="4"/>
      <c r="AL14" s="4"/>
      <c r="AM14" s="4"/>
      <c r="AN14" s="4"/>
      <c r="AO14" s="4"/>
      <c r="AP14" s="4"/>
      <c r="AQ14" s="4"/>
      <c r="AR14" s="4"/>
      <c r="AS14" s="4"/>
      <c r="AT14" s="4"/>
      <c r="AU14" s="4"/>
      <c r="AV14" s="4"/>
      <c r="AW14" s="4"/>
      <c r="AX14" s="4"/>
      <c r="AY14" s="4"/>
      <c r="AZ14" s="4"/>
      <c r="BA14" s="4"/>
    </row>
    <row r="15" ht="12.75" customHeight="1">
      <c r="A15" s="608" t="s">
        <v>192</v>
      </c>
      <c r="B15" s="609" t="s">
        <v>3976</v>
      </c>
      <c r="C15" s="609" t="s">
        <v>3965</v>
      </c>
      <c r="D15" s="609" t="s">
        <v>4148</v>
      </c>
      <c r="E15" s="609" t="s">
        <v>4149</v>
      </c>
      <c r="F15" s="609">
        <v>26.0</v>
      </c>
      <c r="G15" s="609" t="s">
        <v>4180</v>
      </c>
      <c r="H15" s="609" t="s">
        <v>4181</v>
      </c>
      <c r="I15" s="609" t="s">
        <v>4116</v>
      </c>
      <c r="J15" s="609" t="s">
        <v>4127</v>
      </c>
      <c r="K15" s="609" t="s">
        <v>4118</v>
      </c>
      <c r="L15" s="609" t="s">
        <v>4182</v>
      </c>
      <c r="M15" s="609">
        <v>120.0</v>
      </c>
      <c r="N15" s="609">
        <v>0.33</v>
      </c>
      <c r="O15" s="609">
        <v>0.0825</v>
      </c>
      <c r="P15" s="609">
        <v>1.0</v>
      </c>
      <c r="Q15" s="609">
        <v>5.0</v>
      </c>
      <c r="R15" s="615">
        <v>0.0</v>
      </c>
      <c r="S15" s="615">
        <v>43889.0</v>
      </c>
      <c r="T15" s="615">
        <v>43922.0</v>
      </c>
      <c r="U15" s="616">
        <v>36.0</v>
      </c>
      <c r="V15" s="615" t="s">
        <v>3826</v>
      </c>
      <c r="W15" s="615" t="s">
        <v>3827</v>
      </c>
      <c r="X15" s="615">
        <v>45018.0</v>
      </c>
      <c r="Y15" s="609" t="s">
        <v>16</v>
      </c>
      <c r="Z15" s="609" t="s">
        <v>58</v>
      </c>
      <c r="AA15" s="609" t="s">
        <v>19</v>
      </c>
      <c r="AB15" s="610" t="s">
        <v>4120</v>
      </c>
      <c r="AC15" s="609" t="s">
        <v>4121</v>
      </c>
      <c r="AD15" s="617" t="s">
        <v>4120</v>
      </c>
      <c r="AE15" s="609"/>
      <c r="AF15" s="609"/>
      <c r="AG15" s="4"/>
      <c r="AH15" s="4"/>
      <c r="AI15" s="4"/>
      <c r="AJ15" s="4"/>
      <c r="AK15" s="4"/>
      <c r="AL15" s="4"/>
      <c r="AM15" s="4"/>
      <c r="AN15" s="4"/>
      <c r="AO15" s="4"/>
      <c r="AP15" s="4"/>
      <c r="AQ15" s="4"/>
      <c r="AR15" s="4"/>
      <c r="AS15" s="4"/>
      <c r="AT15" s="4"/>
      <c r="AU15" s="4"/>
      <c r="AV15" s="4"/>
      <c r="AW15" s="4"/>
      <c r="AX15" s="4"/>
      <c r="AY15" s="4"/>
      <c r="AZ15" s="4"/>
      <c r="BA15" s="4"/>
    </row>
    <row r="16" ht="12.75" customHeight="1">
      <c r="A16" s="608" t="s">
        <v>1179</v>
      </c>
      <c r="B16" s="609" t="s">
        <v>3976</v>
      </c>
      <c r="C16" s="609" t="s">
        <v>3965</v>
      </c>
      <c r="D16" s="609" t="s">
        <v>4148</v>
      </c>
      <c r="E16" s="609" t="s">
        <v>4149</v>
      </c>
      <c r="F16" s="609">
        <v>26.0</v>
      </c>
      <c r="G16" s="609" t="s">
        <v>4183</v>
      </c>
      <c r="H16" s="609" t="s">
        <v>4184</v>
      </c>
      <c r="I16" s="609" t="s">
        <v>4116</v>
      </c>
      <c r="J16" s="609" t="s">
        <v>4127</v>
      </c>
      <c r="K16" s="609" t="s">
        <v>4118</v>
      </c>
      <c r="L16" s="609" t="s">
        <v>4185</v>
      </c>
      <c r="M16" s="609">
        <v>120.0</v>
      </c>
      <c r="N16" s="609">
        <v>0.5</v>
      </c>
      <c r="O16" s="609">
        <v>0.125</v>
      </c>
      <c r="P16" s="609">
        <v>1.0</v>
      </c>
      <c r="Q16" s="609">
        <v>5.0</v>
      </c>
      <c r="R16" s="615">
        <v>44149.0</v>
      </c>
      <c r="S16" s="615">
        <v>43889.0</v>
      </c>
      <c r="T16" s="615">
        <v>43922.0</v>
      </c>
      <c r="U16" s="616">
        <v>36.0</v>
      </c>
      <c r="V16" s="615" t="s">
        <v>3826</v>
      </c>
      <c r="W16" s="615" t="s">
        <v>3827</v>
      </c>
      <c r="X16" s="615">
        <v>45018.0</v>
      </c>
      <c r="Y16" s="609" t="s">
        <v>16</v>
      </c>
      <c r="Z16" s="609" t="s">
        <v>58</v>
      </c>
      <c r="AA16" s="609" t="s">
        <v>19</v>
      </c>
      <c r="AB16" s="610" t="s">
        <v>4120</v>
      </c>
      <c r="AC16" s="609" t="s">
        <v>4158</v>
      </c>
      <c r="AD16" s="617" t="s">
        <v>4120</v>
      </c>
      <c r="AE16" s="609">
        <v>1763.0</v>
      </c>
      <c r="AF16" s="609" t="s">
        <v>4175</v>
      </c>
      <c r="AG16" s="4"/>
      <c r="AH16" s="4"/>
      <c r="AI16" s="4"/>
      <c r="AJ16" s="4"/>
      <c r="AK16" s="4"/>
      <c r="AL16" s="4"/>
      <c r="AM16" s="4"/>
      <c r="AN16" s="4"/>
      <c r="AO16" s="4"/>
      <c r="AP16" s="4"/>
      <c r="AQ16" s="4"/>
      <c r="AR16" s="4"/>
      <c r="AS16" s="4"/>
      <c r="AT16" s="4"/>
      <c r="AU16" s="4"/>
      <c r="AV16" s="4"/>
      <c r="AW16" s="4"/>
      <c r="AX16" s="4"/>
      <c r="AY16" s="4"/>
      <c r="AZ16" s="4"/>
      <c r="BA16" s="4"/>
    </row>
    <row r="17" ht="12.75" customHeight="1">
      <c r="A17" s="608" t="s">
        <v>1170</v>
      </c>
      <c r="B17" s="609" t="s">
        <v>3976</v>
      </c>
      <c r="C17" s="609" t="s">
        <v>3965</v>
      </c>
      <c r="D17" s="609" t="s">
        <v>4148</v>
      </c>
      <c r="E17" s="609" t="s">
        <v>4149</v>
      </c>
      <c r="F17" s="609">
        <v>26.0</v>
      </c>
      <c r="G17" s="609" t="s">
        <v>4186</v>
      </c>
      <c r="H17" s="609" t="s">
        <v>4187</v>
      </c>
      <c r="I17" s="609" t="s">
        <v>4116</v>
      </c>
      <c r="J17" s="609" t="s">
        <v>4127</v>
      </c>
      <c r="K17" s="609" t="s">
        <v>4118</v>
      </c>
      <c r="L17" s="609" t="s">
        <v>4188</v>
      </c>
      <c r="M17" s="609">
        <v>120.0</v>
      </c>
      <c r="N17" s="609">
        <v>0.5</v>
      </c>
      <c r="O17" s="609">
        <v>0.125</v>
      </c>
      <c r="P17" s="609">
        <v>1.0</v>
      </c>
      <c r="Q17" s="609">
        <v>5.0</v>
      </c>
      <c r="R17" s="615">
        <v>44075.0</v>
      </c>
      <c r="S17" s="615">
        <v>43889.0</v>
      </c>
      <c r="T17" s="615">
        <v>43922.0</v>
      </c>
      <c r="U17" s="616">
        <v>36.0</v>
      </c>
      <c r="V17" s="615" t="s">
        <v>3826</v>
      </c>
      <c r="W17" s="615" t="s">
        <v>3827</v>
      </c>
      <c r="X17" s="615">
        <v>45018.0</v>
      </c>
      <c r="Y17" s="609" t="s">
        <v>16</v>
      </c>
      <c r="Z17" s="609" t="s">
        <v>58</v>
      </c>
      <c r="AA17" s="609" t="s">
        <v>19</v>
      </c>
      <c r="AB17" s="610" t="s">
        <v>4120</v>
      </c>
      <c r="AC17" s="609" t="s">
        <v>4158</v>
      </c>
      <c r="AD17" s="617" t="s">
        <v>4120</v>
      </c>
      <c r="AE17" s="609">
        <v>1763.0</v>
      </c>
      <c r="AF17" s="609" t="s">
        <v>4175</v>
      </c>
      <c r="AG17" s="4"/>
      <c r="AH17" s="4"/>
      <c r="AI17" s="4"/>
      <c r="AJ17" s="4"/>
      <c r="AK17" s="4"/>
      <c r="AL17" s="4"/>
      <c r="AM17" s="4"/>
      <c r="AN17" s="4"/>
      <c r="AO17" s="4"/>
      <c r="AP17" s="4"/>
      <c r="AQ17" s="4"/>
      <c r="AR17" s="4"/>
      <c r="AS17" s="4"/>
      <c r="AT17" s="4"/>
      <c r="AU17" s="4"/>
      <c r="AV17" s="4"/>
      <c r="AW17" s="4"/>
      <c r="AX17" s="4"/>
      <c r="AY17" s="4"/>
      <c r="AZ17" s="4"/>
      <c r="BA17" s="4"/>
    </row>
    <row r="18" ht="12.75" customHeight="1">
      <c r="A18" s="608" t="s">
        <v>120</v>
      </c>
      <c r="B18" s="609" t="s">
        <v>4045</v>
      </c>
      <c r="C18" s="609" t="s">
        <v>4046</v>
      </c>
      <c r="D18" s="609" t="s">
        <v>4189</v>
      </c>
      <c r="E18" s="609" t="s">
        <v>4190</v>
      </c>
      <c r="F18" s="609" t="s">
        <v>4191</v>
      </c>
      <c r="G18" s="609" t="s">
        <v>4192</v>
      </c>
      <c r="H18" s="609" t="s">
        <v>4193</v>
      </c>
      <c r="I18" s="609" t="s">
        <v>4116</v>
      </c>
      <c r="J18" s="609" t="s">
        <v>4156</v>
      </c>
      <c r="K18" s="609" t="s">
        <v>4118</v>
      </c>
      <c r="L18" s="609" t="s">
        <v>4194</v>
      </c>
      <c r="M18" s="609">
        <v>60.0</v>
      </c>
      <c r="N18" s="609">
        <v>0.5</v>
      </c>
      <c r="O18" s="609">
        <v>0.25</v>
      </c>
      <c r="P18" s="609">
        <v>1.0</v>
      </c>
      <c r="Q18" s="609">
        <v>5.0</v>
      </c>
      <c r="R18" s="615">
        <v>43523.0</v>
      </c>
      <c r="S18" s="615">
        <v>43478.0</v>
      </c>
      <c r="T18" s="615">
        <v>44453.0</v>
      </c>
      <c r="U18" s="616">
        <v>36.0</v>
      </c>
      <c r="V18" s="615" t="s">
        <v>3827</v>
      </c>
      <c r="W18" s="615" t="s">
        <v>3827</v>
      </c>
      <c r="X18" s="615">
        <v>45549.0</v>
      </c>
      <c r="Y18" s="609" t="s">
        <v>16</v>
      </c>
      <c r="Z18" s="609" t="s">
        <v>23</v>
      </c>
      <c r="AA18" s="609" t="s">
        <v>52</v>
      </c>
      <c r="AB18" s="610" t="s">
        <v>4120</v>
      </c>
      <c r="AC18" s="609" t="s">
        <v>4195</v>
      </c>
      <c r="AD18" s="617" t="s">
        <v>4196</v>
      </c>
      <c r="AE18" s="609"/>
      <c r="AF18" s="609"/>
      <c r="AG18" s="4"/>
      <c r="AH18" s="4"/>
      <c r="AI18" s="4"/>
      <c r="AJ18" s="4"/>
      <c r="AK18" s="4"/>
      <c r="AL18" s="4"/>
      <c r="AM18" s="4"/>
      <c r="AN18" s="4"/>
      <c r="AO18" s="4"/>
      <c r="AP18" s="4"/>
      <c r="AQ18" s="4"/>
      <c r="AR18" s="4"/>
      <c r="AS18" s="4"/>
      <c r="AT18" s="4"/>
      <c r="AU18" s="4"/>
      <c r="AV18" s="4"/>
      <c r="AW18" s="4"/>
      <c r="AX18" s="4"/>
      <c r="AY18" s="4"/>
      <c r="AZ18" s="4"/>
      <c r="BA18" s="4"/>
    </row>
    <row r="19" ht="12.75" customHeight="1">
      <c r="A19" s="608" t="s">
        <v>3013</v>
      </c>
      <c r="B19" s="609" t="s">
        <v>4197</v>
      </c>
      <c r="C19" s="609" t="s">
        <v>4198</v>
      </c>
      <c r="D19" s="609" t="s">
        <v>4148</v>
      </c>
      <c r="E19" s="609" t="s">
        <v>4149</v>
      </c>
      <c r="F19" s="609" t="s">
        <v>4199</v>
      </c>
      <c r="G19" s="609" t="s">
        <v>4200</v>
      </c>
      <c r="H19" s="609" t="s">
        <v>4200</v>
      </c>
      <c r="I19" s="609" t="s">
        <v>4116</v>
      </c>
      <c r="J19" s="609" t="s">
        <v>4142</v>
      </c>
      <c r="K19" s="609" t="s">
        <v>4142</v>
      </c>
      <c r="L19" s="609" t="s">
        <v>4201</v>
      </c>
      <c r="M19" s="609">
        <v>60.0</v>
      </c>
      <c r="N19" s="609">
        <v>2.0</v>
      </c>
      <c r="O19" s="609">
        <v>1.0</v>
      </c>
      <c r="P19" s="609">
        <v>1.0</v>
      </c>
      <c r="Q19" s="609" t="s">
        <v>4120</v>
      </c>
      <c r="R19" s="615">
        <v>44462.0</v>
      </c>
      <c r="S19" s="615">
        <v>44263.0</v>
      </c>
      <c r="T19" s="615">
        <v>44263.0</v>
      </c>
      <c r="U19" s="616">
        <v>24.0</v>
      </c>
      <c r="V19" s="615" t="s">
        <v>3826</v>
      </c>
      <c r="W19" s="616" t="s">
        <v>3826</v>
      </c>
      <c r="X19" s="615">
        <v>44992.0</v>
      </c>
      <c r="Y19" s="609" t="s">
        <v>0</v>
      </c>
      <c r="Z19" s="609" t="s">
        <v>58</v>
      </c>
      <c r="AA19" s="609" t="s">
        <v>4120</v>
      </c>
      <c r="AB19" s="610" t="s">
        <v>4120</v>
      </c>
      <c r="AC19" s="609" t="s">
        <v>4121</v>
      </c>
      <c r="AD19" s="617" t="s">
        <v>4120</v>
      </c>
      <c r="AE19" s="609"/>
      <c r="AF19" s="609"/>
      <c r="AG19" s="4"/>
      <c r="AH19" s="4"/>
      <c r="AI19" s="4"/>
      <c r="AJ19" s="4"/>
      <c r="AK19" s="4"/>
      <c r="AL19" s="4"/>
      <c r="AM19" s="4"/>
      <c r="AN19" s="4"/>
      <c r="AO19" s="4"/>
      <c r="AP19" s="4"/>
      <c r="AQ19" s="4"/>
      <c r="AR19" s="4"/>
      <c r="AS19" s="4"/>
      <c r="AT19" s="4"/>
      <c r="AU19" s="4"/>
      <c r="AV19" s="4"/>
      <c r="AW19" s="4"/>
      <c r="AX19" s="4"/>
      <c r="AY19" s="4"/>
      <c r="AZ19" s="4"/>
      <c r="BA19" s="4"/>
    </row>
    <row r="20" ht="12.75" customHeight="1">
      <c r="A20" s="608" t="s">
        <v>4202</v>
      </c>
      <c r="B20" s="609" t="s">
        <v>4197</v>
      </c>
      <c r="C20" s="609" t="s">
        <v>4198</v>
      </c>
      <c r="D20" s="609" t="s">
        <v>4148</v>
      </c>
      <c r="E20" s="609" t="s">
        <v>4149</v>
      </c>
      <c r="F20" s="609" t="s">
        <v>4199</v>
      </c>
      <c r="G20" s="609" t="s">
        <v>4203</v>
      </c>
      <c r="H20" s="609" t="s">
        <v>4204</v>
      </c>
      <c r="I20" s="609" t="s">
        <v>4116</v>
      </c>
      <c r="J20" s="609" t="s">
        <v>4141</v>
      </c>
      <c r="K20" s="609" t="s">
        <v>4142</v>
      </c>
      <c r="L20" s="609" t="s">
        <v>4205</v>
      </c>
      <c r="M20" s="609">
        <v>60.0</v>
      </c>
      <c r="N20" s="609">
        <v>0.33</v>
      </c>
      <c r="O20" s="609">
        <v>0.165</v>
      </c>
      <c r="P20" s="609">
        <v>1.0</v>
      </c>
      <c r="Q20" s="609" t="s">
        <v>4120</v>
      </c>
      <c r="R20" s="615">
        <v>44461.0</v>
      </c>
      <c r="S20" s="615">
        <v>44263.0</v>
      </c>
      <c r="T20" s="615">
        <v>44263.0</v>
      </c>
      <c r="U20" s="616">
        <v>24.0</v>
      </c>
      <c r="V20" s="615" t="s">
        <v>3826</v>
      </c>
      <c r="W20" s="616" t="s">
        <v>3826</v>
      </c>
      <c r="X20" s="615">
        <v>44992.0</v>
      </c>
      <c r="Y20" s="609" t="s">
        <v>0</v>
      </c>
      <c r="Z20" s="609" t="s">
        <v>58</v>
      </c>
      <c r="AA20" s="609" t="s">
        <v>4120</v>
      </c>
      <c r="AB20" s="610" t="s">
        <v>4120</v>
      </c>
      <c r="AC20" s="609" t="s">
        <v>4121</v>
      </c>
      <c r="AD20" s="617" t="s">
        <v>4120</v>
      </c>
      <c r="AE20" s="609"/>
      <c r="AF20" s="609"/>
      <c r="AG20" s="4"/>
      <c r="AH20" s="4"/>
      <c r="AI20" s="4"/>
      <c r="AJ20" s="4"/>
      <c r="AK20" s="4"/>
      <c r="AL20" s="4"/>
      <c r="AM20" s="4"/>
      <c r="AN20" s="4"/>
      <c r="AO20" s="4"/>
      <c r="AP20" s="4"/>
      <c r="AQ20" s="4"/>
      <c r="AR20" s="4"/>
      <c r="AS20" s="4"/>
      <c r="AT20" s="4"/>
      <c r="AU20" s="4"/>
      <c r="AV20" s="4"/>
      <c r="AW20" s="4"/>
      <c r="AX20" s="4"/>
      <c r="AY20" s="4"/>
      <c r="AZ20" s="4"/>
      <c r="BA20" s="4"/>
    </row>
    <row r="21" ht="12.75" customHeight="1">
      <c r="A21" s="608" t="s">
        <v>4206</v>
      </c>
      <c r="B21" s="609" t="s">
        <v>4197</v>
      </c>
      <c r="C21" s="609" t="s">
        <v>4198</v>
      </c>
      <c r="D21" s="609" t="s">
        <v>4148</v>
      </c>
      <c r="E21" s="609" t="s">
        <v>4149</v>
      </c>
      <c r="F21" s="609" t="s">
        <v>4199</v>
      </c>
      <c r="G21" s="609" t="s">
        <v>4207</v>
      </c>
      <c r="H21" s="609" t="s">
        <v>4208</v>
      </c>
      <c r="I21" s="609" t="s">
        <v>4116</v>
      </c>
      <c r="J21" s="609" t="s">
        <v>4141</v>
      </c>
      <c r="K21" s="609" t="s">
        <v>4142</v>
      </c>
      <c r="L21" s="609" t="s">
        <v>4209</v>
      </c>
      <c r="M21" s="609">
        <v>60.0</v>
      </c>
      <c r="N21" s="609">
        <v>0.33</v>
      </c>
      <c r="O21" s="609">
        <v>0.165</v>
      </c>
      <c r="P21" s="609">
        <v>1.0</v>
      </c>
      <c r="Q21" s="609" t="s">
        <v>4120</v>
      </c>
      <c r="R21" s="615">
        <v>44461.0</v>
      </c>
      <c r="S21" s="615">
        <v>44263.0</v>
      </c>
      <c r="T21" s="615">
        <v>44263.0</v>
      </c>
      <c r="U21" s="616">
        <v>24.0</v>
      </c>
      <c r="V21" s="615" t="s">
        <v>3826</v>
      </c>
      <c r="W21" s="616" t="s">
        <v>3826</v>
      </c>
      <c r="X21" s="615">
        <v>44992.0</v>
      </c>
      <c r="Y21" s="609" t="s">
        <v>0</v>
      </c>
      <c r="Z21" s="609" t="s">
        <v>58</v>
      </c>
      <c r="AA21" s="609" t="s">
        <v>4120</v>
      </c>
      <c r="AB21" s="610" t="s">
        <v>4120</v>
      </c>
      <c r="AC21" s="609" t="s">
        <v>4121</v>
      </c>
      <c r="AD21" s="617" t="s">
        <v>4120</v>
      </c>
      <c r="AE21" s="609"/>
      <c r="AF21" s="609"/>
      <c r="AG21" s="4"/>
      <c r="AH21" s="4"/>
      <c r="AI21" s="4"/>
      <c r="AJ21" s="4"/>
      <c r="AK21" s="4"/>
      <c r="AL21" s="4"/>
      <c r="AM21" s="4"/>
      <c r="AN21" s="4"/>
      <c r="AO21" s="4"/>
      <c r="AP21" s="4"/>
      <c r="AQ21" s="4"/>
      <c r="AR21" s="4"/>
      <c r="AS21" s="4"/>
      <c r="AT21" s="4"/>
      <c r="AU21" s="4"/>
      <c r="AV21" s="4"/>
      <c r="AW21" s="4"/>
      <c r="AX21" s="4"/>
      <c r="AY21" s="4"/>
      <c r="AZ21" s="4"/>
      <c r="BA21" s="4"/>
    </row>
    <row r="22" ht="12.75" customHeight="1">
      <c r="A22" s="608" t="s">
        <v>3009</v>
      </c>
      <c r="B22" s="609" t="s">
        <v>4197</v>
      </c>
      <c r="C22" s="609" t="s">
        <v>4198</v>
      </c>
      <c r="D22" s="609" t="s">
        <v>4148</v>
      </c>
      <c r="E22" s="609" t="s">
        <v>4149</v>
      </c>
      <c r="F22" s="609" t="s">
        <v>4199</v>
      </c>
      <c r="G22" s="609" t="s">
        <v>4210</v>
      </c>
      <c r="H22" s="609" t="s">
        <v>4211</v>
      </c>
      <c r="I22" s="609" t="s">
        <v>4116</v>
      </c>
      <c r="J22" s="609" t="s">
        <v>4141</v>
      </c>
      <c r="K22" s="609" t="s">
        <v>4142</v>
      </c>
      <c r="L22" s="609" t="s">
        <v>4201</v>
      </c>
      <c r="M22" s="609">
        <v>60.0</v>
      </c>
      <c r="N22" s="609">
        <v>0.33</v>
      </c>
      <c r="O22" s="609">
        <v>0.165</v>
      </c>
      <c r="P22" s="609">
        <v>1.0</v>
      </c>
      <c r="Q22" s="609" t="s">
        <v>4120</v>
      </c>
      <c r="R22" s="615">
        <v>44461.0</v>
      </c>
      <c r="S22" s="615">
        <v>44263.0</v>
      </c>
      <c r="T22" s="615">
        <v>44263.0</v>
      </c>
      <c r="U22" s="616">
        <v>24.0</v>
      </c>
      <c r="V22" s="615" t="s">
        <v>3826</v>
      </c>
      <c r="W22" s="616" t="s">
        <v>3826</v>
      </c>
      <c r="X22" s="615">
        <v>44992.0</v>
      </c>
      <c r="Y22" s="609" t="s">
        <v>0</v>
      </c>
      <c r="Z22" s="609" t="s">
        <v>58</v>
      </c>
      <c r="AA22" s="609" t="s">
        <v>4120</v>
      </c>
      <c r="AB22" s="610" t="s">
        <v>4120</v>
      </c>
      <c r="AC22" s="609" t="s">
        <v>4121</v>
      </c>
      <c r="AD22" s="617" t="s">
        <v>4120</v>
      </c>
      <c r="AE22" s="609"/>
      <c r="AF22" s="609"/>
      <c r="AG22" s="4"/>
      <c r="AH22" s="4"/>
      <c r="AI22" s="4"/>
      <c r="AJ22" s="4"/>
      <c r="AK22" s="4"/>
      <c r="AL22" s="4"/>
      <c r="AM22" s="4"/>
      <c r="AN22" s="4"/>
      <c r="AO22" s="4"/>
      <c r="AP22" s="4"/>
      <c r="AQ22" s="4"/>
      <c r="AR22" s="4"/>
      <c r="AS22" s="4"/>
      <c r="AT22" s="4"/>
      <c r="AU22" s="4"/>
      <c r="AV22" s="4"/>
      <c r="AW22" s="4"/>
      <c r="AX22" s="4"/>
      <c r="AY22" s="4"/>
      <c r="AZ22" s="4"/>
      <c r="BA22" s="4"/>
    </row>
    <row r="23" ht="12.75" customHeight="1">
      <c r="A23" s="608" t="s">
        <v>520</v>
      </c>
      <c r="B23" s="609" t="s">
        <v>4045</v>
      </c>
      <c r="C23" s="609" t="s">
        <v>4046</v>
      </c>
      <c r="D23" s="609" t="s">
        <v>4189</v>
      </c>
      <c r="E23" s="609" t="s">
        <v>4190</v>
      </c>
      <c r="F23" s="609" t="s">
        <v>4191</v>
      </c>
      <c r="G23" s="609" t="s">
        <v>4212</v>
      </c>
      <c r="H23" s="609" t="s">
        <v>4213</v>
      </c>
      <c r="I23" s="609" t="s">
        <v>4116</v>
      </c>
      <c r="J23" s="609" t="s">
        <v>4156</v>
      </c>
      <c r="K23" s="609" t="s">
        <v>4118</v>
      </c>
      <c r="L23" s="609" t="s">
        <v>4214</v>
      </c>
      <c r="M23" s="609">
        <v>120.0</v>
      </c>
      <c r="N23" s="609">
        <v>0.33</v>
      </c>
      <c r="O23" s="609">
        <v>0.0825</v>
      </c>
      <c r="P23" s="609">
        <v>1.0</v>
      </c>
      <c r="Q23" s="609">
        <v>5.0</v>
      </c>
      <c r="R23" s="615">
        <v>43629.0</v>
      </c>
      <c r="S23" s="615">
        <v>43478.0</v>
      </c>
      <c r="T23" s="615">
        <v>44453.0</v>
      </c>
      <c r="U23" s="616">
        <v>36.0</v>
      </c>
      <c r="V23" s="615" t="s">
        <v>3827</v>
      </c>
      <c r="W23" s="615" t="s">
        <v>3827</v>
      </c>
      <c r="X23" s="615">
        <v>45549.0</v>
      </c>
      <c r="Y23" s="609" t="s">
        <v>16</v>
      </c>
      <c r="Z23" s="609" t="s">
        <v>23</v>
      </c>
      <c r="AA23" s="609" t="s">
        <v>52</v>
      </c>
      <c r="AB23" s="610" t="s">
        <v>4120</v>
      </c>
      <c r="AC23" s="609" t="s">
        <v>4215</v>
      </c>
      <c r="AD23" s="617" t="s">
        <v>4196</v>
      </c>
      <c r="AE23" s="609"/>
      <c r="AF23" s="609"/>
      <c r="AG23" s="4"/>
      <c r="AH23" s="4"/>
      <c r="AI23" s="4"/>
      <c r="AJ23" s="4"/>
      <c r="AK23" s="4"/>
      <c r="AL23" s="4"/>
      <c r="AM23" s="4"/>
      <c r="AN23" s="4"/>
      <c r="AO23" s="4"/>
      <c r="AP23" s="4"/>
      <c r="AQ23" s="4"/>
      <c r="AR23" s="4"/>
      <c r="AS23" s="4"/>
      <c r="AT23" s="4"/>
      <c r="AU23" s="4"/>
      <c r="AV23" s="4"/>
      <c r="AW23" s="4"/>
      <c r="AX23" s="4"/>
      <c r="AY23" s="4"/>
      <c r="AZ23" s="4"/>
      <c r="BA23" s="4"/>
    </row>
    <row r="24" ht="12.75" customHeight="1">
      <c r="A24" s="608" t="s">
        <v>1016</v>
      </c>
      <c r="B24" s="609" t="s">
        <v>3987</v>
      </c>
      <c r="C24" s="609" t="s">
        <v>3988</v>
      </c>
      <c r="D24" s="609" t="s">
        <v>4216</v>
      </c>
      <c r="E24" s="609" t="s">
        <v>4217</v>
      </c>
      <c r="F24" s="609" t="s">
        <v>4191</v>
      </c>
      <c r="G24" s="609" t="s">
        <v>4218</v>
      </c>
      <c r="H24" s="609" t="s">
        <v>4219</v>
      </c>
      <c r="I24" s="609" t="s">
        <v>4116</v>
      </c>
      <c r="J24" s="609" t="s">
        <v>4117</v>
      </c>
      <c r="K24" s="609" t="s">
        <v>4118</v>
      </c>
      <c r="L24" s="609" t="s">
        <v>4220</v>
      </c>
      <c r="M24" s="609">
        <v>60.0</v>
      </c>
      <c r="N24" s="609">
        <v>1.0</v>
      </c>
      <c r="O24" s="609">
        <v>0.5</v>
      </c>
      <c r="P24" s="609">
        <v>1.0</v>
      </c>
      <c r="Q24" s="609">
        <v>10.0</v>
      </c>
      <c r="R24" s="615">
        <v>43417.0</v>
      </c>
      <c r="S24" s="615">
        <v>43326.0</v>
      </c>
      <c r="T24" s="615">
        <v>44423.0</v>
      </c>
      <c r="U24" s="616">
        <v>36.0</v>
      </c>
      <c r="V24" s="615" t="s">
        <v>3827</v>
      </c>
      <c r="W24" s="615" t="s">
        <v>3826</v>
      </c>
      <c r="X24" s="615">
        <v>45518.0</v>
      </c>
      <c r="Y24" s="609" t="s">
        <v>16</v>
      </c>
      <c r="Z24" s="609" t="s">
        <v>58</v>
      </c>
      <c r="AA24" s="609" t="s">
        <v>23</v>
      </c>
      <c r="AB24" s="610" t="s">
        <v>4120</v>
      </c>
      <c r="AC24" s="609" t="s">
        <v>4121</v>
      </c>
      <c r="AD24" s="617" t="s">
        <v>4221</v>
      </c>
      <c r="AE24" s="609"/>
      <c r="AF24" s="609"/>
      <c r="AG24" s="4"/>
      <c r="AH24" s="4"/>
      <c r="AI24" s="4"/>
      <c r="AJ24" s="4"/>
      <c r="AK24" s="4"/>
      <c r="AL24" s="4"/>
      <c r="AM24" s="4"/>
      <c r="AN24" s="4"/>
      <c r="AO24" s="4"/>
      <c r="AP24" s="4"/>
      <c r="AQ24" s="4"/>
      <c r="AR24" s="4"/>
      <c r="AS24" s="4"/>
      <c r="AT24" s="4"/>
      <c r="AU24" s="4"/>
      <c r="AV24" s="4"/>
      <c r="AW24" s="4"/>
      <c r="AX24" s="4"/>
      <c r="AY24" s="4"/>
      <c r="AZ24" s="4"/>
      <c r="BA24" s="4"/>
    </row>
    <row r="25" ht="12.75" customHeight="1">
      <c r="A25" s="608" t="s">
        <v>3108</v>
      </c>
      <c r="B25" s="609" t="s">
        <v>3987</v>
      </c>
      <c r="C25" s="609" t="s">
        <v>3988</v>
      </c>
      <c r="D25" s="609" t="s">
        <v>4216</v>
      </c>
      <c r="E25" s="609" t="s">
        <v>4217</v>
      </c>
      <c r="F25" s="609" t="s">
        <v>4191</v>
      </c>
      <c r="G25" s="609" t="s">
        <v>4222</v>
      </c>
      <c r="H25" s="609" t="s">
        <v>4223</v>
      </c>
      <c r="I25" s="609" t="s">
        <v>4116</v>
      </c>
      <c r="J25" s="609" t="s">
        <v>4117</v>
      </c>
      <c r="K25" s="609" t="s">
        <v>4118</v>
      </c>
      <c r="L25" s="609" t="s">
        <v>4224</v>
      </c>
      <c r="M25" s="609"/>
      <c r="N25" s="609"/>
      <c r="O25" s="609"/>
      <c r="P25" s="609"/>
      <c r="Q25" s="609">
        <v>30.0</v>
      </c>
      <c r="R25" s="615">
        <v>44477.0</v>
      </c>
      <c r="S25" s="609"/>
      <c r="T25" s="609"/>
      <c r="U25" s="609"/>
      <c r="V25" s="609"/>
      <c r="W25" s="609"/>
      <c r="X25" s="609"/>
      <c r="Y25" s="609" t="s">
        <v>0</v>
      </c>
      <c r="Z25" s="609"/>
      <c r="AA25" s="609"/>
      <c r="AB25" s="610"/>
      <c r="AC25" s="609" t="s">
        <v>4121</v>
      </c>
      <c r="AD25" s="617" t="s">
        <v>4225</v>
      </c>
      <c r="AE25" s="609"/>
      <c r="AF25" s="609"/>
      <c r="AG25" s="4"/>
      <c r="AH25" s="4"/>
      <c r="AI25" s="4"/>
      <c r="AJ25" s="4"/>
      <c r="AK25" s="4"/>
      <c r="AL25" s="4"/>
      <c r="AM25" s="4"/>
      <c r="AN25" s="4"/>
      <c r="AO25" s="4"/>
      <c r="AP25" s="4"/>
      <c r="AQ25" s="4"/>
      <c r="AR25" s="4"/>
      <c r="AS25" s="4"/>
      <c r="AT25" s="4"/>
      <c r="AU25" s="4"/>
      <c r="AV25" s="4"/>
      <c r="AW25" s="4"/>
      <c r="AX25" s="4"/>
      <c r="AY25" s="4"/>
      <c r="AZ25" s="4"/>
      <c r="BA25" s="4"/>
    </row>
    <row r="26" ht="12.75" customHeight="1">
      <c r="A26" s="618" t="s">
        <v>1007</v>
      </c>
      <c r="B26" s="609" t="s">
        <v>3987</v>
      </c>
      <c r="C26" s="619" t="s">
        <v>3988</v>
      </c>
      <c r="D26" s="619" t="s">
        <v>4216</v>
      </c>
      <c r="E26" s="619" t="s">
        <v>4217</v>
      </c>
      <c r="F26" s="609" t="s">
        <v>4191</v>
      </c>
      <c r="G26" s="619" t="s">
        <v>4226</v>
      </c>
      <c r="H26" s="619" t="s">
        <v>4227</v>
      </c>
      <c r="I26" s="619" t="s">
        <v>4116</v>
      </c>
      <c r="J26" s="619" t="s">
        <v>4127</v>
      </c>
      <c r="K26" s="619" t="s">
        <v>4118</v>
      </c>
      <c r="L26" s="619" t="s">
        <v>4228</v>
      </c>
      <c r="M26" s="619">
        <v>120.0</v>
      </c>
      <c r="N26" s="619">
        <v>0.33</v>
      </c>
      <c r="O26" s="619">
        <v>0.0825</v>
      </c>
      <c r="P26" s="619">
        <v>1.0</v>
      </c>
      <c r="Q26" s="619">
        <v>5.0</v>
      </c>
      <c r="R26" s="615">
        <v>43439.0</v>
      </c>
      <c r="S26" s="615">
        <v>43326.0</v>
      </c>
      <c r="T26" s="615">
        <v>44423.0</v>
      </c>
      <c r="U26" s="616">
        <v>36.0</v>
      </c>
      <c r="V26" s="615" t="s">
        <v>3827</v>
      </c>
      <c r="W26" s="615" t="s">
        <v>3826</v>
      </c>
      <c r="X26" s="615">
        <v>45518.0</v>
      </c>
      <c r="Y26" s="609" t="s">
        <v>16</v>
      </c>
      <c r="Z26" s="609" t="s">
        <v>58</v>
      </c>
      <c r="AA26" s="609" t="s">
        <v>23</v>
      </c>
      <c r="AB26" s="610" t="s">
        <v>4120</v>
      </c>
      <c r="AC26" s="609" t="s">
        <v>4121</v>
      </c>
      <c r="AD26" s="617" t="s">
        <v>4225</v>
      </c>
      <c r="AE26" s="609">
        <v>1757.0</v>
      </c>
      <c r="AF26" s="609" t="s">
        <v>4229</v>
      </c>
      <c r="AG26" s="4"/>
      <c r="AH26" s="4"/>
      <c r="AI26" s="4"/>
      <c r="AJ26" s="4"/>
      <c r="AK26" s="4"/>
      <c r="AL26" s="4"/>
      <c r="AM26" s="4"/>
      <c r="AN26" s="4"/>
      <c r="AO26" s="4"/>
      <c r="AP26" s="4"/>
      <c r="AQ26" s="4"/>
      <c r="AR26" s="4"/>
      <c r="AS26" s="4"/>
      <c r="AT26" s="4"/>
      <c r="AU26" s="4"/>
      <c r="AV26" s="4"/>
      <c r="AW26" s="4"/>
      <c r="AX26" s="4"/>
      <c r="AY26" s="4"/>
      <c r="AZ26" s="4"/>
      <c r="BA26" s="4"/>
    </row>
    <row r="27" ht="12.75" customHeight="1">
      <c r="A27" s="608" t="s">
        <v>2307</v>
      </c>
      <c r="B27" s="609" t="s">
        <v>3987</v>
      </c>
      <c r="C27" s="609" t="s">
        <v>3988</v>
      </c>
      <c r="D27" s="609" t="s">
        <v>4216</v>
      </c>
      <c r="E27" s="609" t="s">
        <v>4217</v>
      </c>
      <c r="F27" s="609" t="s">
        <v>4191</v>
      </c>
      <c r="G27" s="609" t="s">
        <v>4230</v>
      </c>
      <c r="H27" s="609" t="s">
        <v>4231</v>
      </c>
      <c r="I27" s="609" t="s">
        <v>4116</v>
      </c>
      <c r="J27" s="609" t="s">
        <v>4133</v>
      </c>
      <c r="K27" s="609" t="s">
        <v>4118</v>
      </c>
      <c r="L27" s="609" t="s">
        <v>4232</v>
      </c>
      <c r="M27" s="609">
        <v>120.0</v>
      </c>
      <c r="N27" s="609">
        <v>0.33</v>
      </c>
      <c r="O27" s="609">
        <v>0.0825</v>
      </c>
      <c r="P27" s="609">
        <v>1.0</v>
      </c>
      <c r="Q27" s="609">
        <v>5.0</v>
      </c>
      <c r="R27" s="615">
        <v>43903.0</v>
      </c>
      <c r="S27" s="615">
        <v>43326.0</v>
      </c>
      <c r="T27" s="615">
        <v>44423.0</v>
      </c>
      <c r="U27" s="616">
        <v>36.0</v>
      </c>
      <c r="V27" s="615" t="s">
        <v>3827</v>
      </c>
      <c r="W27" s="615" t="s">
        <v>3827</v>
      </c>
      <c r="X27" s="615">
        <v>45518.0</v>
      </c>
      <c r="Y27" s="609" t="s">
        <v>16</v>
      </c>
      <c r="Z27" s="609" t="s">
        <v>58</v>
      </c>
      <c r="AA27" s="609" t="s">
        <v>37</v>
      </c>
      <c r="AB27" s="610" t="s">
        <v>4120</v>
      </c>
      <c r="AC27" s="609" t="s">
        <v>4121</v>
      </c>
      <c r="AD27" s="617" t="s">
        <v>4225</v>
      </c>
      <c r="AE27" s="609"/>
      <c r="AF27" s="609"/>
      <c r="AG27" s="4"/>
      <c r="AH27" s="4"/>
      <c r="AI27" s="4"/>
      <c r="AJ27" s="4"/>
      <c r="AK27" s="4"/>
      <c r="AL27" s="4"/>
      <c r="AM27" s="4"/>
      <c r="AN27" s="4"/>
      <c r="AO27" s="4"/>
      <c r="AP27" s="4"/>
      <c r="AQ27" s="4"/>
      <c r="AR27" s="4"/>
      <c r="AS27" s="4"/>
      <c r="AT27" s="4"/>
      <c r="AU27" s="4"/>
      <c r="AV27" s="4"/>
      <c r="AW27" s="4"/>
      <c r="AX27" s="4"/>
      <c r="AY27" s="4"/>
      <c r="AZ27" s="4"/>
      <c r="BA27" s="4"/>
    </row>
    <row r="28" ht="12.75" customHeight="1">
      <c r="A28" s="608" t="s">
        <v>4233</v>
      </c>
      <c r="B28" s="609" t="s">
        <v>4234</v>
      </c>
      <c r="C28" s="609" t="s">
        <v>4235</v>
      </c>
      <c r="D28" s="609" t="s">
        <v>4236</v>
      </c>
      <c r="E28" s="609" t="s">
        <v>4237</v>
      </c>
      <c r="F28" s="609" t="s">
        <v>4238</v>
      </c>
      <c r="G28" s="609" t="s">
        <v>4239</v>
      </c>
      <c r="H28" s="609" t="s">
        <v>4240</v>
      </c>
      <c r="I28" s="609" t="s">
        <v>4241</v>
      </c>
      <c r="J28" s="609" t="s">
        <v>4141</v>
      </c>
      <c r="K28" s="609" t="s">
        <v>4142</v>
      </c>
      <c r="L28" s="609"/>
      <c r="M28" s="609">
        <v>30.0</v>
      </c>
      <c r="N28" s="609">
        <v>1.0</v>
      </c>
      <c r="O28" s="609"/>
      <c r="P28" s="609">
        <v>1.0</v>
      </c>
      <c r="Q28" s="609">
        <v>30.0</v>
      </c>
      <c r="R28" s="615">
        <v>44444.0</v>
      </c>
      <c r="S28" s="615">
        <v>44454.0</v>
      </c>
      <c r="T28" s="615">
        <v>44454.0</v>
      </c>
      <c r="U28" s="616">
        <v>1.0</v>
      </c>
      <c r="V28" s="615" t="s">
        <v>3826</v>
      </c>
      <c r="W28" s="615" t="s">
        <v>3826</v>
      </c>
      <c r="X28" s="615">
        <v>44530.0</v>
      </c>
      <c r="Y28" s="609" t="s">
        <v>0</v>
      </c>
      <c r="Z28" s="609" t="s">
        <v>19</v>
      </c>
      <c r="AA28" s="609"/>
      <c r="AB28" s="610"/>
      <c r="AC28" s="609" t="s">
        <v>4121</v>
      </c>
      <c r="AD28" s="617"/>
      <c r="AE28" s="609"/>
      <c r="AF28" s="609"/>
      <c r="AG28" s="4"/>
      <c r="AH28" s="4"/>
      <c r="AI28" s="4"/>
      <c r="AJ28" s="4"/>
      <c r="AK28" s="4"/>
      <c r="AL28" s="4"/>
      <c r="AM28" s="4"/>
      <c r="AN28" s="4"/>
      <c r="AO28" s="4"/>
      <c r="AP28" s="4"/>
      <c r="AQ28" s="4"/>
      <c r="AR28" s="4"/>
      <c r="AS28" s="4"/>
      <c r="AT28" s="4"/>
      <c r="AU28" s="4"/>
      <c r="AV28" s="4"/>
      <c r="AW28" s="4"/>
      <c r="AX28" s="4"/>
      <c r="AY28" s="4"/>
      <c r="AZ28" s="4"/>
      <c r="BA28" s="4"/>
    </row>
    <row r="29" ht="12.75" customHeight="1">
      <c r="A29" s="608" t="s">
        <v>4242</v>
      </c>
      <c r="B29" s="609" t="s">
        <v>4234</v>
      </c>
      <c r="C29" s="609" t="s">
        <v>4235</v>
      </c>
      <c r="D29" s="609" t="s">
        <v>4236</v>
      </c>
      <c r="E29" s="609" t="s">
        <v>4237</v>
      </c>
      <c r="F29" s="609" t="s">
        <v>4238</v>
      </c>
      <c r="G29" s="609" t="s">
        <v>4243</v>
      </c>
      <c r="H29" s="609" t="s">
        <v>4244</v>
      </c>
      <c r="I29" s="609" t="s">
        <v>4241</v>
      </c>
      <c r="J29" s="609" t="s">
        <v>4133</v>
      </c>
      <c r="K29" s="609" t="s">
        <v>4142</v>
      </c>
      <c r="L29" s="609"/>
      <c r="M29" s="609">
        <v>30.0</v>
      </c>
      <c r="N29" s="609">
        <v>1.0</v>
      </c>
      <c r="O29" s="609"/>
      <c r="P29" s="609">
        <v>1.0</v>
      </c>
      <c r="Q29" s="609">
        <v>30.0</v>
      </c>
      <c r="R29" s="615">
        <v>44445.0</v>
      </c>
      <c r="S29" s="615">
        <v>44454.0</v>
      </c>
      <c r="T29" s="615">
        <v>44454.0</v>
      </c>
      <c r="U29" s="616">
        <v>1.0</v>
      </c>
      <c r="V29" s="615" t="s">
        <v>3826</v>
      </c>
      <c r="W29" s="615" t="s">
        <v>3826</v>
      </c>
      <c r="X29" s="615">
        <v>44530.0</v>
      </c>
      <c r="Y29" s="609" t="s">
        <v>0</v>
      </c>
      <c r="Z29" s="609" t="s">
        <v>19</v>
      </c>
      <c r="AA29" s="609"/>
      <c r="AB29" s="610"/>
      <c r="AC29" s="609" t="s">
        <v>4245</v>
      </c>
      <c r="AD29" s="617"/>
      <c r="AE29" s="609"/>
      <c r="AF29" s="609"/>
      <c r="AG29" s="4"/>
      <c r="AH29" s="4"/>
      <c r="AI29" s="4"/>
      <c r="AJ29" s="4"/>
      <c r="AK29" s="4"/>
      <c r="AL29" s="4"/>
      <c r="AM29" s="4"/>
      <c r="AN29" s="4"/>
      <c r="AO29" s="4"/>
      <c r="AP29" s="4"/>
      <c r="AQ29" s="4"/>
      <c r="AR29" s="4"/>
      <c r="AS29" s="4"/>
      <c r="AT29" s="4"/>
      <c r="AU29" s="4"/>
      <c r="AV29" s="4"/>
      <c r="AW29" s="4"/>
      <c r="AX29" s="4"/>
      <c r="AY29" s="4"/>
      <c r="AZ29" s="4"/>
      <c r="BA29" s="4"/>
    </row>
    <row r="30" ht="12.75" customHeight="1">
      <c r="A30" s="608" t="s">
        <v>491</v>
      </c>
      <c r="B30" s="609" t="s">
        <v>4246</v>
      </c>
      <c r="C30" s="609" t="s">
        <v>4247</v>
      </c>
      <c r="D30" s="609" t="s">
        <v>4138</v>
      </c>
      <c r="E30" s="609" t="s">
        <v>4139</v>
      </c>
      <c r="F30" s="609">
        <v>16.0</v>
      </c>
      <c r="G30" s="609" t="s">
        <v>4248</v>
      </c>
      <c r="H30" s="609" t="s">
        <v>4249</v>
      </c>
      <c r="I30" s="609" t="s">
        <v>4140</v>
      </c>
      <c r="J30" s="609" t="s">
        <v>4127</v>
      </c>
      <c r="K30" s="609" t="s">
        <v>4118</v>
      </c>
      <c r="L30" s="609" t="s">
        <v>4250</v>
      </c>
      <c r="M30" s="609">
        <v>120.0</v>
      </c>
      <c r="N30" s="609">
        <v>0.5</v>
      </c>
      <c r="O30" s="609">
        <v>0.125</v>
      </c>
      <c r="P30" s="609">
        <v>0.0</v>
      </c>
      <c r="Q30" s="609">
        <v>5.0</v>
      </c>
      <c r="R30" s="615">
        <v>43510.0</v>
      </c>
      <c r="S30" s="615">
        <v>43293.0</v>
      </c>
      <c r="T30" s="615">
        <v>43952.0</v>
      </c>
      <c r="U30" s="616">
        <v>8.0</v>
      </c>
      <c r="V30" s="615" t="s">
        <v>3827</v>
      </c>
      <c r="W30" s="615"/>
      <c r="X30" s="615">
        <v>44196.0</v>
      </c>
      <c r="Y30" s="609" t="s">
        <v>0</v>
      </c>
      <c r="Z30" s="609" t="s">
        <v>77</v>
      </c>
      <c r="AA30" s="609" t="s">
        <v>30</v>
      </c>
      <c r="AB30" s="610" t="s">
        <v>4120</v>
      </c>
      <c r="AC30" s="609" t="s">
        <v>4121</v>
      </c>
      <c r="AD30" s="617" t="s">
        <v>4251</v>
      </c>
      <c r="AE30" s="609"/>
      <c r="AF30" s="609"/>
      <c r="AG30" s="4"/>
      <c r="AH30" s="4"/>
      <c r="AI30" s="4"/>
      <c r="AJ30" s="4"/>
      <c r="AK30" s="4"/>
      <c r="AL30" s="4"/>
      <c r="AM30" s="4"/>
      <c r="AN30" s="4"/>
      <c r="AO30" s="4"/>
      <c r="AP30" s="4"/>
      <c r="AQ30" s="4"/>
      <c r="AR30" s="4"/>
      <c r="AS30" s="4"/>
      <c r="AT30" s="4"/>
      <c r="AU30" s="4"/>
      <c r="AV30" s="4"/>
      <c r="AW30" s="4"/>
      <c r="AX30" s="4"/>
      <c r="AY30" s="4"/>
      <c r="AZ30" s="4"/>
      <c r="BA30" s="4"/>
    </row>
    <row r="31" ht="12.75" customHeight="1">
      <c r="A31" s="608" t="s">
        <v>608</v>
      </c>
      <c r="B31" s="609" t="s">
        <v>4056</v>
      </c>
      <c r="C31" s="609" t="s">
        <v>4057</v>
      </c>
      <c r="D31" s="609" t="s">
        <v>4152</v>
      </c>
      <c r="E31" s="609" t="s">
        <v>4153</v>
      </c>
      <c r="F31" s="609" t="s">
        <v>4252</v>
      </c>
      <c r="G31" s="609" t="s">
        <v>4253</v>
      </c>
      <c r="H31" s="609" t="s">
        <v>4254</v>
      </c>
      <c r="I31" s="609" t="s">
        <v>4116</v>
      </c>
      <c r="J31" s="609" t="s">
        <v>4156</v>
      </c>
      <c r="K31" s="609" t="s">
        <v>4118</v>
      </c>
      <c r="L31" s="609" t="s">
        <v>4255</v>
      </c>
      <c r="M31" s="609">
        <v>60.0</v>
      </c>
      <c r="N31" s="609">
        <v>0.66</v>
      </c>
      <c r="O31" s="609">
        <v>0.33</v>
      </c>
      <c r="P31" s="609">
        <v>1.0</v>
      </c>
      <c r="Q31" s="609">
        <v>5.0</v>
      </c>
      <c r="R31" s="615">
        <v>43538.0</v>
      </c>
      <c r="S31" s="615">
        <v>43468.0</v>
      </c>
      <c r="T31" s="615">
        <v>44269.0</v>
      </c>
      <c r="U31" s="616">
        <v>36.0</v>
      </c>
      <c r="V31" s="615" t="s">
        <v>3826</v>
      </c>
      <c r="W31" s="615" t="s">
        <v>3826</v>
      </c>
      <c r="X31" s="615">
        <v>44634.0</v>
      </c>
      <c r="Y31" s="609" t="s">
        <v>16</v>
      </c>
      <c r="Z31" s="609" t="s">
        <v>30</v>
      </c>
      <c r="AA31" s="609" t="s">
        <v>52</v>
      </c>
      <c r="AB31" s="610" t="s">
        <v>4120</v>
      </c>
      <c r="AC31" s="609" t="s">
        <v>4121</v>
      </c>
      <c r="AD31" s="617" t="s">
        <v>4120</v>
      </c>
      <c r="AE31" s="609"/>
      <c r="AF31" s="609"/>
      <c r="AG31" s="4"/>
      <c r="AH31" s="4"/>
      <c r="AI31" s="4"/>
      <c r="AJ31" s="4"/>
      <c r="AK31" s="4"/>
      <c r="AL31" s="4"/>
      <c r="AM31" s="4"/>
      <c r="AN31" s="4"/>
      <c r="AO31" s="4"/>
      <c r="AP31" s="4"/>
      <c r="AQ31" s="4"/>
      <c r="AR31" s="4"/>
      <c r="AS31" s="4"/>
      <c r="AT31" s="4"/>
      <c r="AU31" s="4"/>
      <c r="AV31" s="4"/>
      <c r="AW31" s="4"/>
      <c r="AX31" s="4"/>
      <c r="AY31" s="4"/>
      <c r="AZ31" s="4"/>
      <c r="BA31" s="4"/>
    </row>
    <row r="32" ht="12.75" customHeight="1">
      <c r="A32" s="608" t="s">
        <v>503</v>
      </c>
      <c r="B32" s="609" t="s">
        <v>4056</v>
      </c>
      <c r="C32" s="609" t="s">
        <v>4057</v>
      </c>
      <c r="D32" s="609" t="s">
        <v>4152</v>
      </c>
      <c r="E32" s="609" t="s">
        <v>4153</v>
      </c>
      <c r="F32" s="609" t="s">
        <v>4252</v>
      </c>
      <c r="G32" s="609" t="s">
        <v>4256</v>
      </c>
      <c r="H32" s="609" t="s">
        <v>4257</v>
      </c>
      <c r="I32" s="609" t="s">
        <v>4116</v>
      </c>
      <c r="J32" s="609" t="s">
        <v>4133</v>
      </c>
      <c r="K32" s="609" t="s">
        <v>4118</v>
      </c>
      <c r="L32" s="609" t="s">
        <v>4258</v>
      </c>
      <c r="M32" s="609">
        <v>120.0</v>
      </c>
      <c r="N32" s="609">
        <v>0.33</v>
      </c>
      <c r="O32" s="609">
        <v>0.0825</v>
      </c>
      <c r="P32" s="609">
        <v>1.0</v>
      </c>
      <c r="Q32" s="609">
        <v>5.0</v>
      </c>
      <c r="R32" s="615">
        <v>43879.0</v>
      </c>
      <c r="S32" s="615">
        <v>43468.0</v>
      </c>
      <c r="T32" s="615">
        <v>44269.0</v>
      </c>
      <c r="U32" s="616">
        <v>36.0</v>
      </c>
      <c r="V32" s="615" t="s">
        <v>3826</v>
      </c>
      <c r="W32" s="615" t="s">
        <v>3826</v>
      </c>
      <c r="X32" s="615">
        <v>44634.0</v>
      </c>
      <c r="Y32" s="609" t="s">
        <v>16</v>
      </c>
      <c r="Z32" s="609" t="s">
        <v>30</v>
      </c>
      <c r="AA32" s="609" t="s">
        <v>52</v>
      </c>
      <c r="AB32" s="610" t="s">
        <v>4120</v>
      </c>
      <c r="AC32" s="609" t="s">
        <v>4259</v>
      </c>
      <c r="AD32" s="617" t="s">
        <v>4120</v>
      </c>
      <c r="AE32" s="609"/>
      <c r="AF32" s="609"/>
      <c r="AG32" s="4"/>
      <c r="AH32" s="4"/>
      <c r="AI32" s="4"/>
      <c r="AJ32" s="4"/>
      <c r="AK32" s="4"/>
      <c r="AL32" s="4"/>
      <c r="AM32" s="4"/>
      <c r="AN32" s="4"/>
      <c r="AO32" s="4"/>
      <c r="AP32" s="4"/>
      <c r="AQ32" s="4"/>
      <c r="AR32" s="4"/>
      <c r="AS32" s="4"/>
      <c r="AT32" s="4"/>
      <c r="AU32" s="4"/>
      <c r="AV32" s="4"/>
      <c r="AW32" s="4"/>
      <c r="AX32" s="4"/>
      <c r="AY32" s="4"/>
      <c r="AZ32" s="4"/>
      <c r="BA32" s="4"/>
    </row>
    <row r="33" ht="12.75" customHeight="1">
      <c r="A33" s="608" t="s">
        <v>480</v>
      </c>
      <c r="B33" s="609" t="s">
        <v>4246</v>
      </c>
      <c r="C33" s="609" t="s">
        <v>4247</v>
      </c>
      <c r="D33" s="609" t="s">
        <v>4138</v>
      </c>
      <c r="E33" s="609" t="s">
        <v>4139</v>
      </c>
      <c r="F33" s="609">
        <v>16.0</v>
      </c>
      <c r="G33" s="609" t="s">
        <v>4260</v>
      </c>
      <c r="H33" s="609" t="s">
        <v>4261</v>
      </c>
      <c r="I33" s="609" t="s">
        <v>4140</v>
      </c>
      <c r="J33" s="609" t="s">
        <v>4127</v>
      </c>
      <c r="K33" s="609" t="s">
        <v>4118</v>
      </c>
      <c r="L33" s="609" t="s">
        <v>4262</v>
      </c>
      <c r="M33" s="609">
        <v>120.0</v>
      </c>
      <c r="N33" s="609">
        <v>0.5</v>
      </c>
      <c r="O33" s="609">
        <v>0.125</v>
      </c>
      <c r="P33" s="609">
        <v>0.0</v>
      </c>
      <c r="Q33" s="609">
        <v>5.0</v>
      </c>
      <c r="R33" s="615">
        <v>43497.0</v>
      </c>
      <c r="S33" s="615">
        <v>43293.0</v>
      </c>
      <c r="T33" s="615">
        <v>43952.0</v>
      </c>
      <c r="U33" s="616">
        <v>8.0</v>
      </c>
      <c r="V33" s="615" t="s">
        <v>3827</v>
      </c>
      <c r="W33" s="615"/>
      <c r="X33" s="615">
        <v>44196.0</v>
      </c>
      <c r="Y33" s="609" t="s">
        <v>0</v>
      </c>
      <c r="Z33" s="609" t="s">
        <v>77</v>
      </c>
      <c r="AA33" s="609" t="s">
        <v>30</v>
      </c>
      <c r="AB33" s="610" t="s">
        <v>4120</v>
      </c>
      <c r="AC33" s="609" t="s">
        <v>4121</v>
      </c>
      <c r="AD33" s="617" t="s">
        <v>4251</v>
      </c>
      <c r="AE33" s="609"/>
      <c r="AF33" s="609"/>
      <c r="AG33" s="4"/>
      <c r="AH33" s="4"/>
      <c r="AI33" s="4"/>
      <c r="AJ33" s="4"/>
      <c r="AK33" s="4"/>
      <c r="AL33" s="4"/>
      <c r="AM33" s="4"/>
      <c r="AN33" s="4"/>
      <c r="AO33" s="4"/>
      <c r="AP33" s="4"/>
      <c r="AQ33" s="4"/>
      <c r="AR33" s="4"/>
      <c r="AS33" s="4"/>
      <c r="AT33" s="4"/>
      <c r="AU33" s="4"/>
      <c r="AV33" s="4"/>
      <c r="AW33" s="4"/>
      <c r="AX33" s="4"/>
      <c r="AY33" s="4"/>
      <c r="AZ33" s="4"/>
      <c r="BA33" s="4"/>
    </row>
    <row r="34" ht="12.75" customHeight="1">
      <c r="A34" s="608" t="s">
        <v>1058</v>
      </c>
      <c r="B34" s="609" t="s">
        <v>4246</v>
      </c>
      <c r="C34" s="609" t="s">
        <v>4247</v>
      </c>
      <c r="D34" s="609" t="s">
        <v>4138</v>
      </c>
      <c r="E34" s="609" t="s">
        <v>4139</v>
      </c>
      <c r="F34" s="609">
        <v>16.0</v>
      </c>
      <c r="G34" s="609" t="s">
        <v>4263</v>
      </c>
      <c r="H34" s="609" t="s">
        <v>4264</v>
      </c>
      <c r="I34" s="609" t="s">
        <v>4140</v>
      </c>
      <c r="J34" s="609" t="s">
        <v>4127</v>
      </c>
      <c r="K34" s="609" t="s">
        <v>4118</v>
      </c>
      <c r="L34" s="609" t="s">
        <v>4265</v>
      </c>
      <c r="M34" s="609">
        <v>120.0</v>
      </c>
      <c r="N34" s="609">
        <v>0.5</v>
      </c>
      <c r="O34" s="609">
        <v>0.125</v>
      </c>
      <c r="P34" s="609">
        <v>0.0</v>
      </c>
      <c r="Q34" s="609">
        <v>5.0</v>
      </c>
      <c r="R34" s="615">
        <v>43620.0</v>
      </c>
      <c r="S34" s="615">
        <v>43293.0</v>
      </c>
      <c r="T34" s="615">
        <v>43952.0</v>
      </c>
      <c r="U34" s="616">
        <v>8.0</v>
      </c>
      <c r="V34" s="615" t="s">
        <v>3827</v>
      </c>
      <c r="W34" s="615"/>
      <c r="X34" s="615">
        <v>44196.0</v>
      </c>
      <c r="Y34" s="609" t="s">
        <v>0</v>
      </c>
      <c r="Z34" s="609" t="s">
        <v>77</v>
      </c>
      <c r="AA34" s="609" t="s">
        <v>30</v>
      </c>
      <c r="AB34" s="610" t="s">
        <v>4120</v>
      </c>
      <c r="AC34" s="609" t="s">
        <v>4121</v>
      </c>
      <c r="AD34" s="617" t="s">
        <v>4251</v>
      </c>
      <c r="AE34" s="609"/>
      <c r="AF34" s="609"/>
      <c r="AG34" s="4"/>
      <c r="AH34" s="4"/>
      <c r="AI34" s="4"/>
      <c r="AJ34" s="4"/>
      <c r="AK34" s="4"/>
      <c r="AL34" s="4"/>
      <c r="AM34" s="4"/>
      <c r="AN34" s="4"/>
      <c r="AO34" s="4"/>
      <c r="AP34" s="4"/>
      <c r="AQ34" s="4"/>
      <c r="AR34" s="4"/>
      <c r="AS34" s="4"/>
      <c r="AT34" s="4"/>
      <c r="AU34" s="4"/>
      <c r="AV34" s="4"/>
      <c r="AW34" s="4"/>
      <c r="AX34" s="4"/>
      <c r="AY34" s="4"/>
      <c r="AZ34" s="4"/>
      <c r="BA34" s="4"/>
    </row>
    <row r="35" ht="12.75" customHeight="1">
      <c r="A35" s="608" t="s">
        <v>74</v>
      </c>
      <c r="B35" s="609" t="s">
        <v>4266</v>
      </c>
      <c r="C35" s="609" t="s">
        <v>4267</v>
      </c>
      <c r="D35" s="609" t="s">
        <v>4152</v>
      </c>
      <c r="E35" s="609" t="s">
        <v>4268</v>
      </c>
      <c r="F35" s="609" t="s">
        <v>4252</v>
      </c>
      <c r="G35" s="609" t="s">
        <v>4269</v>
      </c>
      <c r="H35" s="609" t="s">
        <v>4270</v>
      </c>
      <c r="I35" s="609" t="s">
        <v>4116</v>
      </c>
      <c r="J35" s="609" t="s">
        <v>4169</v>
      </c>
      <c r="K35" s="609" t="s">
        <v>4118</v>
      </c>
      <c r="L35" s="609" t="s">
        <v>4271</v>
      </c>
      <c r="M35" s="609">
        <v>60.0</v>
      </c>
      <c r="N35" s="609">
        <v>0.5</v>
      </c>
      <c r="O35" s="609">
        <v>0.25</v>
      </c>
      <c r="P35" s="609">
        <v>1.0</v>
      </c>
      <c r="Q35" s="609">
        <v>5.0</v>
      </c>
      <c r="R35" s="615">
        <v>42361.0</v>
      </c>
      <c r="S35" s="615">
        <v>43677.0</v>
      </c>
      <c r="T35" s="615">
        <v>44409.0</v>
      </c>
      <c r="U35" s="616">
        <v>5.0</v>
      </c>
      <c r="V35" s="615" t="s">
        <v>3827</v>
      </c>
      <c r="W35" s="615" t="s">
        <v>3827</v>
      </c>
      <c r="X35" s="615">
        <v>44561.0</v>
      </c>
      <c r="Y35" s="609" t="s">
        <v>0</v>
      </c>
      <c r="Z35" s="609" t="s">
        <v>26</v>
      </c>
      <c r="AA35" s="609" t="s">
        <v>30</v>
      </c>
      <c r="AB35" s="610" t="s">
        <v>4120</v>
      </c>
      <c r="AC35" s="609" t="s">
        <v>4121</v>
      </c>
      <c r="AD35" s="617" t="s">
        <v>4120</v>
      </c>
      <c r="AE35" s="609"/>
      <c r="AF35" s="609"/>
      <c r="AG35" s="4"/>
      <c r="AH35" s="4"/>
      <c r="AI35" s="4"/>
      <c r="AJ35" s="4"/>
      <c r="AK35" s="4"/>
      <c r="AL35" s="4"/>
      <c r="AM35" s="4"/>
      <c r="AN35" s="4"/>
      <c r="AO35" s="4"/>
      <c r="AP35" s="4"/>
      <c r="AQ35" s="4"/>
      <c r="AR35" s="4"/>
      <c r="AS35" s="4"/>
      <c r="AT35" s="4"/>
      <c r="AU35" s="4"/>
      <c r="AV35" s="4"/>
      <c r="AW35" s="4"/>
      <c r="AX35" s="4"/>
      <c r="AY35" s="4"/>
      <c r="AZ35" s="4"/>
      <c r="BA35" s="4"/>
    </row>
    <row r="36" ht="12.75" customHeight="1">
      <c r="A36" s="608" t="s">
        <v>295</v>
      </c>
      <c r="B36" s="609" t="s">
        <v>4266</v>
      </c>
      <c r="C36" s="609" t="s">
        <v>4267</v>
      </c>
      <c r="D36" s="609" t="s">
        <v>4152</v>
      </c>
      <c r="E36" s="609" t="s">
        <v>4268</v>
      </c>
      <c r="F36" s="609" t="s">
        <v>4272</v>
      </c>
      <c r="G36" s="609" t="s">
        <v>4273</v>
      </c>
      <c r="H36" s="609" t="s">
        <v>4274</v>
      </c>
      <c r="I36" s="609" t="s">
        <v>4116</v>
      </c>
      <c r="J36" s="609" t="s">
        <v>4127</v>
      </c>
      <c r="K36" s="609" t="s">
        <v>4118</v>
      </c>
      <c r="L36" s="609" t="s">
        <v>4275</v>
      </c>
      <c r="M36" s="609">
        <v>120.0</v>
      </c>
      <c r="N36" s="609">
        <v>0.33</v>
      </c>
      <c r="O36" s="609">
        <v>0.0825</v>
      </c>
      <c r="P36" s="609">
        <v>1.0</v>
      </c>
      <c r="Q36" s="609">
        <v>5.0</v>
      </c>
      <c r="R36" s="615">
        <v>42334.0</v>
      </c>
      <c r="S36" s="615">
        <v>43677.0</v>
      </c>
      <c r="T36" s="615">
        <v>44409.0</v>
      </c>
      <c r="U36" s="616">
        <v>5.0</v>
      </c>
      <c r="V36" s="615" t="s">
        <v>3827</v>
      </c>
      <c r="W36" s="615" t="s">
        <v>3827</v>
      </c>
      <c r="X36" s="615">
        <v>44561.0</v>
      </c>
      <c r="Y36" s="609" t="s">
        <v>0</v>
      </c>
      <c r="Z36" s="609" t="s">
        <v>26</v>
      </c>
      <c r="AA36" s="609" t="s">
        <v>30</v>
      </c>
      <c r="AB36" s="610" t="s">
        <v>4120</v>
      </c>
      <c r="AC36" s="609" t="s">
        <v>4121</v>
      </c>
      <c r="AD36" s="617" t="s">
        <v>4276</v>
      </c>
      <c r="AE36" s="609">
        <v>1783.0</v>
      </c>
      <c r="AF36" s="609" t="s">
        <v>4277</v>
      </c>
      <c r="AG36" s="4"/>
      <c r="AH36" s="4"/>
      <c r="AI36" s="4"/>
      <c r="AJ36" s="4"/>
      <c r="AK36" s="4"/>
      <c r="AL36" s="4"/>
      <c r="AM36" s="4"/>
      <c r="AN36" s="4"/>
      <c r="AO36" s="4"/>
      <c r="AP36" s="4"/>
      <c r="AQ36" s="4"/>
      <c r="AR36" s="4"/>
      <c r="AS36" s="4"/>
      <c r="AT36" s="4"/>
      <c r="AU36" s="4"/>
      <c r="AV36" s="4"/>
      <c r="AW36" s="4"/>
      <c r="AX36" s="4"/>
      <c r="AY36" s="4"/>
      <c r="AZ36" s="4"/>
      <c r="BA36" s="4"/>
    </row>
    <row r="37" ht="12.75" customHeight="1">
      <c r="A37" s="608" t="s">
        <v>980</v>
      </c>
      <c r="B37" s="609" t="s">
        <v>4266</v>
      </c>
      <c r="C37" s="609" t="s">
        <v>4267</v>
      </c>
      <c r="D37" s="609" t="s">
        <v>4152</v>
      </c>
      <c r="E37" s="609" t="s">
        <v>4268</v>
      </c>
      <c r="F37" s="609" t="s">
        <v>4272</v>
      </c>
      <c r="G37" s="609" t="s">
        <v>4278</v>
      </c>
      <c r="H37" s="609" t="s">
        <v>4279</v>
      </c>
      <c r="I37" s="609" t="s">
        <v>4116</v>
      </c>
      <c r="J37" s="609" t="s">
        <v>4133</v>
      </c>
      <c r="K37" s="609" t="s">
        <v>4118</v>
      </c>
      <c r="L37" s="609" t="s">
        <v>4280</v>
      </c>
      <c r="M37" s="609">
        <v>120.0</v>
      </c>
      <c r="N37" s="609">
        <v>0.33</v>
      </c>
      <c r="O37" s="609">
        <v>0.0825</v>
      </c>
      <c r="P37" s="609">
        <v>1.0</v>
      </c>
      <c r="Q37" s="609">
        <v>5.0</v>
      </c>
      <c r="R37" s="615">
        <v>44047.0</v>
      </c>
      <c r="S37" s="615">
        <v>43677.0</v>
      </c>
      <c r="T37" s="615">
        <v>44409.0</v>
      </c>
      <c r="U37" s="616">
        <v>5.0</v>
      </c>
      <c r="V37" s="615" t="s">
        <v>3827</v>
      </c>
      <c r="W37" s="615" t="s">
        <v>3827</v>
      </c>
      <c r="X37" s="615">
        <v>44561.0</v>
      </c>
      <c r="Y37" s="609" t="s">
        <v>0</v>
      </c>
      <c r="Z37" s="609" t="s">
        <v>26</v>
      </c>
      <c r="AA37" s="609" t="s">
        <v>30</v>
      </c>
      <c r="AB37" s="610" t="s">
        <v>4120</v>
      </c>
      <c r="AC37" s="609" t="s">
        <v>4121</v>
      </c>
      <c r="AD37" s="617" t="s">
        <v>4281</v>
      </c>
      <c r="AE37" s="609"/>
      <c r="AF37" s="609"/>
      <c r="AG37" s="4"/>
      <c r="AH37" s="4"/>
      <c r="AI37" s="4"/>
      <c r="AJ37" s="4"/>
      <c r="AK37" s="4"/>
      <c r="AL37" s="4"/>
      <c r="AM37" s="4"/>
      <c r="AN37" s="4"/>
      <c r="AO37" s="4"/>
      <c r="AP37" s="4"/>
      <c r="AQ37" s="4"/>
      <c r="AR37" s="4"/>
      <c r="AS37" s="4"/>
      <c r="AT37" s="4"/>
      <c r="AU37" s="4"/>
      <c r="AV37" s="4"/>
      <c r="AW37" s="4"/>
      <c r="AX37" s="4"/>
      <c r="AY37" s="4"/>
      <c r="AZ37" s="4"/>
      <c r="BA37" s="4"/>
    </row>
    <row r="38" ht="12.75" customHeight="1">
      <c r="A38" s="608" t="s">
        <v>1500</v>
      </c>
      <c r="B38" s="609" t="s">
        <v>4282</v>
      </c>
      <c r="C38" s="609" t="s">
        <v>4283</v>
      </c>
      <c r="D38" s="609" t="s">
        <v>4189</v>
      </c>
      <c r="E38" s="609" t="s">
        <v>4190</v>
      </c>
      <c r="F38" s="615">
        <v>44183.0</v>
      </c>
      <c r="G38" s="609" t="s">
        <v>4284</v>
      </c>
      <c r="H38" s="609" t="s">
        <v>4285</v>
      </c>
      <c r="I38" s="609" t="s">
        <v>4140</v>
      </c>
      <c r="J38" s="609" t="s">
        <v>4141</v>
      </c>
      <c r="K38" s="609" t="s">
        <v>4142</v>
      </c>
      <c r="L38" s="609" t="s">
        <v>4286</v>
      </c>
      <c r="M38" s="609">
        <v>999.0</v>
      </c>
      <c r="N38" s="609">
        <v>0.5</v>
      </c>
      <c r="O38" s="609">
        <v>0.015015015</v>
      </c>
      <c r="P38" s="609">
        <v>1.0</v>
      </c>
      <c r="Q38" s="609">
        <v>5.0</v>
      </c>
      <c r="R38" s="615">
        <v>44132.0</v>
      </c>
      <c r="S38" s="615">
        <v>44136.0</v>
      </c>
      <c r="T38" s="615">
        <v>44136.0</v>
      </c>
      <c r="U38" s="616">
        <v>2.0</v>
      </c>
      <c r="V38" s="615" t="s">
        <v>3826</v>
      </c>
      <c r="W38" s="615" t="s">
        <v>3826</v>
      </c>
      <c r="X38" s="615">
        <v>44197.0</v>
      </c>
      <c r="Y38" s="609" t="s">
        <v>16</v>
      </c>
      <c r="Z38" s="609" t="s">
        <v>52</v>
      </c>
      <c r="AA38" s="609" t="s">
        <v>43</v>
      </c>
      <c r="AB38" s="610" t="s">
        <v>4120</v>
      </c>
      <c r="AC38" s="609" t="s">
        <v>4121</v>
      </c>
      <c r="AD38" s="617" t="s">
        <v>4120</v>
      </c>
      <c r="AE38" s="609"/>
      <c r="AF38" s="609"/>
      <c r="AG38" s="4"/>
      <c r="AH38" s="4"/>
      <c r="AI38" s="4"/>
      <c r="AJ38" s="4"/>
      <c r="AK38" s="4"/>
      <c r="AL38" s="4"/>
      <c r="AM38" s="4"/>
      <c r="AN38" s="4"/>
      <c r="AO38" s="4"/>
      <c r="AP38" s="4"/>
      <c r="AQ38" s="4"/>
      <c r="AR38" s="4"/>
      <c r="AS38" s="4"/>
      <c r="AT38" s="4"/>
      <c r="AU38" s="4"/>
      <c r="AV38" s="4"/>
      <c r="AW38" s="4"/>
      <c r="AX38" s="4"/>
      <c r="AY38" s="4"/>
      <c r="AZ38" s="4"/>
      <c r="BA38" s="4"/>
    </row>
    <row r="39" ht="12.75" customHeight="1">
      <c r="A39" s="608" t="s">
        <v>963</v>
      </c>
      <c r="B39" s="609" t="s">
        <v>4287</v>
      </c>
      <c r="C39" s="609" t="s">
        <v>4288</v>
      </c>
      <c r="D39" s="609" t="s">
        <v>4152</v>
      </c>
      <c r="E39" s="609" t="s">
        <v>4153</v>
      </c>
      <c r="F39" s="609" t="s">
        <v>4252</v>
      </c>
      <c r="G39" s="609" t="s">
        <v>4289</v>
      </c>
      <c r="H39" s="609" t="s">
        <v>4290</v>
      </c>
      <c r="I39" s="609" t="s">
        <v>4116</v>
      </c>
      <c r="J39" s="609" t="s">
        <v>4169</v>
      </c>
      <c r="K39" s="609" t="s">
        <v>4118</v>
      </c>
      <c r="L39" s="609" t="s">
        <v>4291</v>
      </c>
      <c r="M39" s="609">
        <v>60.0</v>
      </c>
      <c r="N39" s="609">
        <v>0.5</v>
      </c>
      <c r="O39" s="609">
        <v>0.25</v>
      </c>
      <c r="P39" s="609">
        <v>1.0</v>
      </c>
      <c r="Q39" s="609">
        <v>5.0</v>
      </c>
      <c r="R39" s="615">
        <v>43537.0</v>
      </c>
      <c r="S39" s="615">
        <v>43468.0</v>
      </c>
      <c r="T39" s="615">
        <v>43468.0</v>
      </c>
      <c r="U39" s="616">
        <v>36.0</v>
      </c>
      <c r="V39" s="615" t="s">
        <v>3826</v>
      </c>
      <c r="W39" s="615" t="s">
        <v>3827</v>
      </c>
      <c r="X39" s="615">
        <v>44603.0</v>
      </c>
      <c r="Y39" s="609" t="s">
        <v>16</v>
      </c>
      <c r="Z39" s="609" t="s">
        <v>30</v>
      </c>
      <c r="AA39" s="609" t="s">
        <v>26</v>
      </c>
      <c r="AB39" s="610" t="s">
        <v>4120</v>
      </c>
      <c r="AC39" s="609" t="s">
        <v>4121</v>
      </c>
      <c r="AD39" s="617" t="s">
        <v>4120</v>
      </c>
      <c r="AE39" s="609"/>
      <c r="AF39" s="609"/>
      <c r="AG39" s="4"/>
      <c r="AH39" s="4"/>
      <c r="AI39" s="4"/>
      <c r="AJ39" s="4"/>
      <c r="AK39" s="4"/>
      <c r="AL39" s="4"/>
      <c r="AM39" s="4"/>
      <c r="AN39" s="4"/>
      <c r="AO39" s="4"/>
      <c r="AP39" s="4"/>
      <c r="AQ39" s="4"/>
      <c r="AR39" s="4"/>
      <c r="AS39" s="4"/>
      <c r="AT39" s="4"/>
      <c r="AU39" s="4"/>
      <c r="AV39" s="4"/>
      <c r="AW39" s="4"/>
      <c r="AX39" s="4"/>
      <c r="AY39" s="4"/>
      <c r="AZ39" s="4"/>
      <c r="BA39" s="4"/>
    </row>
    <row r="40" ht="12.75" customHeight="1">
      <c r="A40" s="608" t="s">
        <v>2791</v>
      </c>
      <c r="B40" s="609" t="s">
        <v>4287</v>
      </c>
      <c r="C40" s="609" t="s">
        <v>4288</v>
      </c>
      <c r="D40" s="609" t="s">
        <v>4152</v>
      </c>
      <c r="E40" s="609" t="s">
        <v>4153</v>
      </c>
      <c r="F40" s="609" t="s">
        <v>4252</v>
      </c>
      <c r="G40" s="609" t="s">
        <v>4292</v>
      </c>
      <c r="H40" s="609" t="s">
        <v>4293</v>
      </c>
      <c r="I40" s="609" t="s">
        <v>4116</v>
      </c>
      <c r="J40" s="609" t="s">
        <v>4169</v>
      </c>
      <c r="K40" s="609" t="s">
        <v>4118</v>
      </c>
      <c r="L40" s="609" t="s">
        <v>4294</v>
      </c>
      <c r="M40" s="609">
        <v>70.0</v>
      </c>
      <c r="N40" s="609">
        <v>0.5</v>
      </c>
      <c r="O40" s="609">
        <v>0.25</v>
      </c>
      <c r="P40" s="609">
        <v>1.0</v>
      </c>
      <c r="Q40" s="609">
        <v>5.0</v>
      </c>
      <c r="R40" s="615">
        <v>44385.0</v>
      </c>
      <c r="S40" s="615">
        <v>44364.0</v>
      </c>
      <c r="T40" s="615">
        <v>44364.0</v>
      </c>
      <c r="U40" s="616">
        <v>12.0</v>
      </c>
      <c r="V40" s="615" t="s">
        <v>3826</v>
      </c>
      <c r="W40" s="615" t="s">
        <v>3827</v>
      </c>
      <c r="X40" s="615">
        <v>44603.0</v>
      </c>
      <c r="Y40" s="609" t="s">
        <v>16</v>
      </c>
      <c r="Z40" s="609" t="s">
        <v>30</v>
      </c>
      <c r="AA40" s="609" t="s">
        <v>26</v>
      </c>
      <c r="AB40" s="610"/>
      <c r="AC40" s="609" t="s">
        <v>4121</v>
      </c>
      <c r="AD40" s="617"/>
      <c r="AE40" s="609"/>
      <c r="AF40" s="609"/>
      <c r="AG40" s="4"/>
      <c r="AH40" s="4"/>
      <c r="AI40" s="4"/>
      <c r="AJ40" s="4"/>
      <c r="AK40" s="4"/>
      <c r="AL40" s="4"/>
      <c r="AM40" s="4"/>
      <c r="AN40" s="4"/>
      <c r="AO40" s="4"/>
      <c r="AP40" s="4"/>
      <c r="AQ40" s="4"/>
      <c r="AR40" s="4"/>
      <c r="AS40" s="4"/>
      <c r="AT40" s="4"/>
      <c r="AU40" s="4"/>
      <c r="AV40" s="4"/>
      <c r="AW40" s="4"/>
      <c r="AX40" s="4"/>
      <c r="AY40" s="4"/>
      <c r="AZ40" s="4"/>
      <c r="BA40" s="4"/>
    </row>
    <row r="41" ht="12.75" customHeight="1">
      <c r="A41" s="608" t="s">
        <v>2832</v>
      </c>
      <c r="B41" s="609" t="s">
        <v>4287</v>
      </c>
      <c r="C41" s="609" t="s">
        <v>4288</v>
      </c>
      <c r="D41" s="609" t="s">
        <v>4152</v>
      </c>
      <c r="E41" s="609" t="s">
        <v>4153</v>
      </c>
      <c r="F41" s="609" t="s">
        <v>4252</v>
      </c>
      <c r="G41" s="609" t="s">
        <v>4295</v>
      </c>
      <c r="H41" s="609" t="s">
        <v>4296</v>
      </c>
      <c r="I41" s="609" t="s">
        <v>4116</v>
      </c>
      <c r="J41" s="609" t="s">
        <v>4133</v>
      </c>
      <c r="K41" s="609" t="s">
        <v>4118</v>
      </c>
      <c r="L41" s="609" t="s">
        <v>4297</v>
      </c>
      <c r="M41" s="609">
        <v>120.0</v>
      </c>
      <c r="N41" s="609">
        <v>0.66</v>
      </c>
      <c r="O41" s="609">
        <v>0.165</v>
      </c>
      <c r="P41" s="609">
        <v>1.0</v>
      </c>
      <c r="Q41" s="609">
        <v>5.0</v>
      </c>
      <c r="R41" s="615">
        <v>43588.0</v>
      </c>
      <c r="S41" s="615">
        <v>43468.0</v>
      </c>
      <c r="T41" s="615">
        <v>43468.0</v>
      </c>
      <c r="U41" s="616">
        <v>36.0</v>
      </c>
      <c r="V41" s="615" t="s">
        <v>3826</v>
      </c>
      <c r="W41" s="615" t="s">
        <v>3827</v>
      </c>
      <c r="X41" s="615">
        <v>44603.0</v>
      </c>
      <c r="Y41" s="609" t="s">
        <v>16</v>
      </c>
      <c r="Z41" s="609" t="s">
        <v>30</v>
      </c>
      <c r="AA41" s="609" t="s">
        <v>26</v>
      </c>
      <c r="AB41" s="610" t="s">
        <v>4120</v>
      </c>
      <c r="AC41" s="609" t="s">
        <v>4259</v>
      </c>
      <c r="AD41" s="617" t="s">
        <v>4120</v>
      </c>
      <c r="AE41" s="609"/>
      <c r="AF41" s="609"/>
      <c r="AG41" s="4"/>
      <c r="AH41" s="4"/>
      <c r="AI41" s="4"/>
      <c r="AJ41" s="4"/>
      <c r="AK41" s="4"/>
      <c r="AL41" s="4"/>
      <c r="AM41" s="4"/>
      <c r="AN41" s="4"/>
      <c r="AO41" s="4"/>
      <c r="AP41" s="4"/>
      <c r="AQ41" s="4"/>
      <c r="AR41" s="4"/>
      <c r="AS41" s="4"/>
      <c r="AT41" s="4"/>
      <c r="AU41" s="4"/>
      <c r="AV41" s="4"/>
      <c r="AW41" s="4"/>
      <c r="AX41" s="4"/>
      <c r="AY41" s="4"/>
      <c r="AZ41" s="4"/>
      <c r="BA41" s="4"/>
    </row>
    <row r="42" ht="12.75" customHeight="1">
      <c r="A42" s="608" t="s">
        <v>4298</v>
      </c>
      <c r="B42" s="609" t="s">
        <v>4299</v>
      </c>
      <c r="C42" s="609" t="s">
        <v>4300</v>
      </c>
      <c r="D42" s="609" t="s">
        <v>4189</v>
      </c>
      <c r="E42" s="609" t="s">
        <v>4190</v>
      </c>
      <c r="F42" s="609" t="s">
        <v>3779</v>
      </c>
      <c r="G42" s="609" t="s">
        <v>4120</v>
      </c>
      <c r="H42" s="609" t="s">
        <v>4120</v>
      </c>
      <c r="I42" s="609" t="s">
        <v>4140</v>
      </c>
      <c r="J42" s="609" t="s">
        <v>4133</v>
      </c>
      <c r="K42" s="609" t="s">
        <v>4142</v>
      </c>
      <c r="L42" s="609" t="s">
        <v>4301</v>
      </c>
      <c r="M42" s="609">
        <v>999.0</v>
      </c>
      <c r="N42" s="609">
        <v>0.0</v>
      </c>
      <c r="O42" s="609">
        <v>0.0</v>
      </c>
      <c r="P42" s="609">
        <v>1.0</v>
      </c>
      <c r="Q42" s="609">
        <v>10.0</v>
      </c>
      <c r="R42" s="615">
        <v>43963.0</v>
      </c>
      <c r="S42" s="615">
        <v>43952.0</v>
      </c>
      <c r="T42" s="615">
        <v>43952.0</v>
      </c>
      <c r="U42" s="616">
        <v>3.0</v>
      </c>
      <c r="V42" s="615" t="s">
        <v>3826</v>
      </c>
      <c r="W42" s="615" t="s">
        <v>3826</v>
      </c>
      <c r="X42" s="615">
        <v>44043.0</v>
      </c>
      <c r="Y42" s="609" t="s">
        <v>16</v>
      </c>
      <c r="Z42" s="609" t="s">
        <v>147</v>
      </c>
      <c r="AA42" s="609" t="s">
        <v>3779</v>
      </c>
      <c r="AB42" s="610" t="s">
        <v>4120</v>
      </c>
      <c r="AC42" s="609" t="s">
        <v>4121</v>
      </c>
      <c r="AD42" s="617" t="s">
        <v>4120</v>
      </c>
      <c r="AE42" s="609"/>
      <c r="AF42" s="609"/>
      <c r="AG42" s="4"/>
      <c r="AH42" s="4"/>
      <c r="AI42" s="4"/>
      <c r="AJ42" s="4"/>
      <c r="AK42" s="4"/>
      <c r="AL42" s="4"/>
      <c r="AM42" s="4"/>
      <c r="AN42" s="4"/>
      <c r="AO42" s="4"/>
      <c r="AP42" s="4"/>
      <c r="AQ42" s="4"/>
      <c r="AR42" s="4"/>
      <c r="AS42" s="4"/>
      <c r="AT42" s="4"/>
      <c r="AU42" s="4"/>
      <c r="AV42" s="4"/>
      <c r="AW42" s="4"/>
      <c r="AX42" s="4"/>
      <c r="AY42" s="4"/>
      <c r="AZ42" s="4"/>
      <c r="BA42" s="4"/>
    </row>
    <row r="43" ht="12.75" customHeight="1">
      <c r="A43" s="608" t="s">
        <v>4302</v>
      </c>
      <c r="B43" s="609" t="s">
        <v>4299</v>
      </c>
      <c r="C43" s="609" t="s">
        <v>4300</v>
      </c>
      <c r="D43" s="609" t="s">
        <v>4189</v>
      </c>
      <c r="E43" s="609" t="s">
        <v>4190</v>
      </c>
      <c r="F43" s="609" t="s">
        <v>3779</v>
      </c>
      <c r="G43" s="609" t="s">
        <v>4120</v>
      </c>
      <c r="H43" s="609" t="s">
        <v>4120</v>
      </c>
      <c r="I43" s="609" t="s">
        <v>4140</v>
      </c>
      <c r="J43" s="609" t="s">
        <v>4141</v>
      </c>
      <c r="K43" s="609" t="s">
        <v>4142</v>
      </c>
      <c r="L43" s="609" t="s">
        <v>4303</v>
      </c>
      <c r="M43" s="609">
        <v>999.0</v>
      </c>
      <c r="N43" s="609">
        <v>0.0</v>
      </c>
      <c r="O43" s="609">
        <v>0.0</v>
      </c>
      <c r="P43" s="609">
        <v>1.0</v>
      </c>
      <c r="Q43" s="609">
        <v>10.0</v>
      </c>
      <c r="R43" s="615">
        <v>43964.0</v>
      </c>
      <c r="S43" s="615">
        <v>43952.0</v>
      </c>
      <c r="T43" s="615">
        <v>43952.0</v>
      </c>
      <c r="U43" s="616">
        <v>3.0</v>
      </c>
      <c r="V43" s="615" t="s">
        <v>3826</v>
      </c>
      <c r="W43" s="615" t="s">
        <v>3826</v>
      </c>
      <c r="X43" s="615">
        <v>44043.0</v>
      </c>
      <c r="Y43" s="609" t="s">
        <v>16</v>
      </c>
      <c r="Z43" s="609" t="s">
        <v>147</v>
      </c>
      <c r="AA43" s="609" t="s">
        <v>3779</v>
      </c>
      <c r="AB43" s="610" t="s">
        <v>4120</v>
      </c>
      <c r="AC43" s="609" t="s">
        <v>4121</v>
      </c>
      <c r="AD43" s="617" t="s">
        <v>4120</v>
      </c>
      <c r="AE43" s="609"/>
      <c r="AF43" s="609"/>
      <c r="AG43" s="4"/>
      <c r="AH43" s="4"/>
      <c r="AI43" s="4"/>
      <c r="AJ43" s="4"/>
      <c r="AK43" s="4"/>
      <c r="AL43" s="4"/>
      <c r="AM43" s="4"/>
      <c r="AN43" s="4"/>
      <c r="AO43" s="4"/>
      <c r="AP43" s="4"/>
      <c r="AQ43" s="4"/>
      <c r="AR43" s="4"/>
      <c r="AS43" s="4"/>
      <c r="AT43" s="4"/>
      <c r="AU43" s="4"/>
      <c r="AV43" s="4"/>
      <c r="AW43" s="4"/>
      <c r="AX43" s="4"/>
      <c r="AY43" s="4"/>
      <c r="AZ43" s="4"/>
      <c r="BA43" s="4"/>
    </row>
    <row r="44" ht="12.75" customHeight="1">
      <c r="A44" s="608" t="s">
        <v>3746</v>
      </c>
      <c r="B44" s="609" t="s">
        <v>4304</v>
      </c>
      <c r="C44" s="609" t="s">
        <v>4305</v>
      </c>
      <c r="D44" s="609" t="s">
        <v>4306</v>
      </c>
      <c r="E44" s="609"/>
      <c r="F44" s="609" t="s">
        <v>3779</v>
      </c>
      <c r="G44" s="609" t="s">
        <v>4307</v>
      </c>
      <c r="H44" s="609" t="s">
        <v>4308</v>
      </c>
      <c r="I44" s="609" t="s">
        <v>4116</v>
      </c>
      <c r="J44" s="609" t="s">
        <v>4117</v>
      </c>
      <c r="K44" s="609" t="s">
        <v>4118</v>
      </c>
      <c r="L44" s="609" t="s">
        <v>4309</v>
      </c>
      <c r="M44" s="609">
        <v>180.0</v>
      </c>
      <c r="N44" s="609">
        <v>1.0</v>
      </c>
      <c r="O44" s="609">
        <v>0.167</v>
      </c>
      <c r="P44" s="609">
        <v>2.0</v>
      </c>
      <c r="Q44" s="609">
        <v>60.0</v>
      </c>
      <c r="R44" s="615">
        <v>44524.0</v>
      </c>
      <c r="S44" s="615">
        <v>44501.0</v>
      </c>
      <c r="T44" s="615">
        <v>44501.0</v>
      </c>
      <c r="U44" s="616">
        <v>12.0</v>
      </c>
      <c r="V44" s="615" t="s">
        <v>3826</v>
      </c>
      <c r="W44" s="615" t="s">
        <v>3826</v>
      </c>
      <c r="X44" s="615">
        <v>44866.0</v>
      </c>
      <c r="Y44" s="615" t="s">
        <v>0</v>
      </c>
      <c r="Z44" s="615" t="s">
        <v>19</v>
      </c>
      <c r="AA44" s="609" t="s">
        <v>4120</v>
      </c>
      <c r="AB44" s="610" t="s">
        <v>4120</v>
      </c>
      <c r="AC44" s="609" t="s">
        <v>4158</v>
      </c>
      <c r="AD44" s="617" t="s">
        <v>4120</v>
      </c>
      <c r="AE44" s="609"/>
      <c r="AF44" s="609"/>
      <c r="AG44" s="4"/>
      <c r="AH44" s="4"/>
      <c r="AI44" s="4"/>
      <c r="AJ44" s="4"/>
      <c r="AK44" s="4"/>
      <c r="AL44" s="4"/>
      <c r="AM44" s="4"/>
      <c r="AN44" s="4"/>
      <c r="AO44" s="4"/>
      <c r="AP44" s="4"/>
      <c r="AQ44" s="4"/>
      <c r="AR44" s="4"/>
      <c r="AS44" s="4"/>
      <c r="AT44" s="4"/>
      <c r="AU44" s="4"/>
      <c r="AV44" s="4"/>
      <c r="AW44" s="4"/>
      <c r="AX44" s="4"/>
      <c r="AY44" s="4"/>
      <c r="AZ44" s="4"/>
      <c r="BA44" s="4"/>
    </row>
    <row r="45" ht="12.75" customHeight="1">
      <c r="A45" s="608" t="s">
        <v>158</v>
      </c>
      <c r="B45" s="609" t="s">
        <v>4066</v>
      </c>
      <c r="C45" s="609" t="s">
        <v>4310</v>
      </c>
      <c r="D45" s="609" t="s">
        <v>4152</v>
      </c>
      <c r="E45" s="609" t="s">
        <v>4153</v>
      </c>
      <c r="F45" s="609" t="s">
        <v>4252</v>
      </c>
      <c r="G45" s="609" t="s">
        <v>4311</v>
      </c>
      <c r="H45" s="609" t="s">
        <v>4312</v>
      </c>
      <c r="I45" s="609" t="s">
        <v>4116</v>
      </c>
      <c r="J45" s="609" t="s">
        <v>4169</v>
      </c>
      <c r="K45" s="609" t="s">
        <v>4118</v>
      </c>
      <c r="L45" s="609" t="s">
        <v>4313</v>
      </c>
      <c r="M45" s="609">
        <v>60.0</v>
      </c>
      <c r="N45" s="609">
        <v>0.5</v>
      </c>
      <c r="O45" s="609">
        <v>0.25</v>
      </c>
      <c r="P45" s="609">
        <v>1.0</v>
      </c>
      <c r="Q45" s="609">
        <v>5.0</v>
      </c>
      <c r="R45" s="615">
        <v>43277.0</v>
      </c>
      <c r="S45" s="615">
        <v>42978.0</v>
      </c>
      <c r="T45" s="615">
        <v>44074.0</v>
      </c>
      <c r="U45" s="616">
        <v>36.0</v>
      </c>
      <c r="V45" s="615" t="s">
        <v>3827</v>
      </c>
      <c r="W45" s="615" t="s">
        <v>3827</v>
      </c>
      <c r="X45" s="615">
        <v>45170.0</v>
      </c>
      <c r="Y45" s="609" t="s">
        <v>16</v>
      </c>
      <c r="Z45" s="609" t="s">
        <v>30</v>
      </c>
      <c r="AA45" s="609" t="s">
        <v>26</v>
      </c>
      <c r="AB45" s="610" t="s">
        <v>4120</v>
      </c>
      <c r="AC45" s="609" t="s">
        <v>4121</v>
      </c>
      <c r="AD45" s="617" t="s">
        <v>4120</v>
      </c>
      <c r="AE45" s="609"/>
      <c r="AF45" s="609"/>
      <c r="AG45" s="4"/>
      <c r="AH45" s="4"/>
      <c r="AI45" s="4"/>
      <c r="AJ45" s="4"/>
      <c r="AK45" s="4"/>
      <c r="AL45" s="4"/>
      <c r="AM45" s="4"/>
      <c r="AN45" s="4"/>
      <c r="AO45" s="4"/>
      <c r="AP45" s="4"/>
      <c r="AQ45" s="4"/>
      <c r="AR45" s="4"/>
      <c r="AS45" s="4"/>
      <c r="AT45" s="4"/>
      <c r="AU45" s="4"/>
      <c r="AV45" s="4"/>
      <c r="AW45" s="4"/>
      <c r="AX45" s="4"/>
      <c r="AY45" s="4"/>
      <c r="AZ45" s="4"/>
      <c r="BA45" s="4"/>
    </row>
    <row r="46" ht="12.75" customHeight="1">
      <c r="A46" s="608" t="s">
        <v>255</v>
      </c>
      <c r="B46" s="609" t="s">
        <v>4066</v>
      </c>
      <c r="C46" s="609" t="s">
        <v>4310</v>
      </c>
      <c r="D46" s="609" t="s">
        <v>4152</v>
      </c>
      <c r="E46" s="609" t="s">
        <v>4153</v>
      </c>
      <c r="F46" s="609" t="s">
        <v>4252</v>
      </c>
      <c r="G46" s="609" t="s">
        <v>4314</v>
      </c>
      <c r="H46" s="609" t="s">
        <v>4315</v>
      </c>
      <c r="I46" s="609" t="s">
        <v>4116</v>
      </c>
      <c r="J46" s="609" t="s">
        <v>4156</v>
      </c>
      <c r="K46" s="609" t="s">
        <v>4118</v>
      </c>
      <c r="L46" s="609" t="s">
        <v>4316</v>
      </c>
      <c r="M46" s="609">
        <v>60.0</v>
      </c>
      <c r="N46" s="609">
        <v>0.5</v>
      </c>
      <c r="O46" s="609">
        <v>0.25</v>
      </c>
      <c r="P46" s="609">
        <v>1.0</v>
      </c>
      <c r="Q46" s="609">
        <v>5.0</v>
      </c>
      <c r="R46" s="615">
        <v>42950.0</v>
      </c>
      <c r="S46" s="615">
        <v>42978.0</v>
      </c>
      <c r="T46" s="615">
        <v>44074.0</v>
      </c>
      <c r="U46" s="616">
        <v>36.0</v>
      </c>
      <c r="V46" s="615" t="s">
        <v>3827</v>
      </c>
      <c r="W46" s="615" t="s">
        <v>3827</v>
      </c>
      <c r="X46" s="615">
        <v>45170.0</v>
      </c>
      <c r="Y46" s="609" t="s">
        <v>16</v>
      </c>
      <c r="Z46" s="609" t="s">
        <v>30</v>
      </c>
      <c r="AA46" s="609" t="s">
        <v>26</v>
      </c>
      <c r="AB46" s="610" t="s">
        <v>4120</v>
      </c>
      <c r="AC46" s="609" t="s">
        <v>4121</v>
      </c>
      <c r="AD46" s="617" t="s">
        <v>4120</v>
      </c>
      <c r="AE46" s="609"/>
      <c r="AF46" s="609"/>
      <c r="AG46" s="4"/>
      <c r="AH46" s="4"/>
      <c r="AI46" s="4"/>
      <c r="AJ46" s="4"/>
      <c r="AK46" s="4"/>
      <c r="AL46" s="4"/>
      <c r="AM46" s="4"/>
      <c r="AN46" s="4"/>
      <c r="AO46" s="4"/>
      <c r="AP46" s="4"/>
      <c r="AQ46" s="4"/>
      <c r="AR46" s="4"/>
      <c r="AS46" s="4"/>
      <c r="AT46" s="4"/>
      <c r="AU46" s="4"/>
      <c r="AV46" s="4"/>
      <c r="AW46" s="4"/>
      <c r="AX46" s="4"/>
      <c r="AY46" s="4"/>
      <c r="AZ46" s="4"/>
      <c r="BA46" s="4"/>
    </row>
    <row r="47" ht="12.75" customHeight="1">
      <c r="A47" s="608" t="s">
        <v>211</v>
      </c>
      <c r="B47" s="609" t="s">
        <v>3994</v>
      </c>
      <c r="C47" s="609" t="s">
        <v>3995</v>
      </c>
      <c r="D47" s="609" t="s">
        <v>4236</v>
      </c>
      <c r="E47" s="609" t="s">
        <v>4317</v>
      </c>
      <c r="F47" s="609" t="s">
        <v>4318</v>
      </c>
      <c r="G47" s="609" t="s">
        <v>4319</v>
      </c>
      <c r="H47" s="609" t="s">
        <v>4320</v>
      </c>
      <c r="I47" s="609" t="s">
        <v>4116</v>
      </c>
      <c r="J47" s="609" t="s">
        <v>4117</v>
      </c>
      <c r="K47" s="609" t="s">
        <v>4118</v>
      </c>
      <c r="L47" s="609" t="s">
        <v>4321</v>
      </c>
      <c r="M47" s="609">
        <v>60.0</v>
      </c>
      <c r="N47" s="609">
        <v>0.5</v>
      </c>
      <c r="O47" s="609">
        <v>0.25</v>
      </c>
      <c r="P47" s="609">
        <v>1.0</v>
      </c>
      <c r="Q47" s="609">
        <v>10.0</v>
      </c>
      <c r="R47" s="615">
        <v>43559.0</v>
      </c>
      <c r="S47" s="615">
        <v>43432.0</v>
      </c>
      <c r="T47" s="615">
        <v>44317.0</v>
      </c>
      <c r="U47" s="616">
        <v>12.0</v>
      </c>
      <c r="V47" s="615" t="s">
        <v>3827</v>
      </c>
      <c r="W47" s="615" t="s">
        <v>3827</v>
      </c>
      <c r="X47" s="615">
        <v>44681.0</v>
      </c>
      <c r="Y47" s="609" t="s">
        <v>0</v>
      </c>
      <c r="Z47" s="609" t="s">
        <v>52</v>
      </c>
      <c r="AA47" s="609" t="s">
        <v>19</v>
      </c>
      <c r="AB47" s="610" t="s">
        <v>4120</v>
      </c>
      <c r="AC47" s="609" t="s">
        <v>4121</v>
      </c>
      <c r="AD47" s="617" t="s">
        <v>4179</v>
      </c>
      <c r="AE47" s="609"/>
      <c r="AF47" s="609"/>
      <c r="AG47" s="4"/>
      <c r="AH47" s="4"/>
      <c r="AI47" s="4"/>
      <c r="AJ47" s="4"/>
      <c r="AK47" s="4"/>
      <c r="AL47" s="4"/>
      <c r="AM47" s="4"/>
      <c r="AN47" s="4"/>
      <c r="AO47" s="4"/>
      <c r="AP47" s="4"/>
      <c r="AQ47" s="4"/>
      <c r="AR47" s="4"/>
      <c r="AS47" s="4"/>
      <c r="AT47" s="4"/>
      <c r="AU47" s="4"/>
      <c r="AV47" s="4"/>
      <c r="AW47" s="4"/>
      <c r="AX47" s="4"/>
      <c r="AY47" s="4"/>
      <c r="AZ47" s="4"/>
      <c r="BA47" s="4"/>
    </row>
    <row r="48" ht="12.75" customHeight="1">
      <c r="A48" s="608" t="s">
        <v>181</v>
      </c>
      <c r="B48" s="609" t="s">
        <v>3994</v>
      </c>
      <c r="C48" s="609" t="s">
        <v>3995</v>
      </c>
      <c r="D48" s="609" t="s">
        <v>4236</v>
      </c>
      <c r="E48" s="609" t="s">
        <v>4317</v>
      </c>
      <c r="F48" s="609" t="s">
        <v>4318</v>
      </c>
      <c r="G48" s="609" t="s">
        <v>4322</v>
      </c>
      <c r="H48" s="609" t="s">
        <v>4323</v>
      </c>
      <c r="I48" s="609" t="s">
        <v>4116</v>
      </c>
      <c r="J48" s="609" t="s">
        <v>4133</v>
      </c>
      <c r="K48" s="609" t="s">
        <v>4118</v>
      </c>
      <c r="L48" s="609" t="s">
        <v>4324</v>
      </c>
      <c r="M48" s="609">
        <v>120.0</v>
      </c>
      <c r="N48" s="609">
        <v>0.5</v>
      </c>
      <c r="O48" s="609">
        <v>0.125</v>
      </c>
      <c r="P48" s="609">
        <v>1.0</v>
      </c>
      <c r="Q48" s="609">
        <v>5.0</v>
      </c>
      <c r="R48" s="615">
        <v>43447.0</v>
      </c>
      <c r="S48" s="615">
        <v>43432.0</v>
      </c>
      <c r="T48" s="615">
        <v>44317.0</v>
      </c>
      <c r="U48" s="616">
        <v>12.0</v>
      </c>
      <c r="V48" s="615" t="s">
        <v>3827</v>
      </c>
      <c r="W48" s="615" t="s">
        <v>3827</v>
      </c>
      <c r="X48" s="615">
        <v>44681.0</v>
      </c>
      <c r="Y48" s="609" t="s">
        <v>0</v>
      </c>
      <c r="Z48" s="609" t="s">
        <v>52</v>
      </c>
      <c r="AA48" s="609" t="s">
        <v>19</v>
      </c>
      <c r="AB48" s="610" t="s">
        <v>4120</v>
      </c>
      <c r="AC48" s="609" t="s">
        <v>4259</v>
      </c>
      <c r="AD48" s="617" t="s">
        <v>4120</v>
      </c>
      <c r="AE48" s="609"/>
      <c r="AF48" s="609"/>
      <c r="AG48" s="4"/>
      <c r="AH48" s="4"/>
      <c r="AI48" s="4"/>
      <c r="AJ48" s="4"/>
      <c r="AK48" s="4"/>
      <c r="AL48" s="4"/>
      <c r="AM48" s="4"/>
      <c r="AN48" s="4"/>
      <c r="AO48" s="4"/>
      <c r="AP48" s="4"/>
      <c r="AQ48" s="4"/>
      <c r="AR48" s="4"/>
      <c r="AS48" s="4"/>
      <c r="AT48" s="4"/>
      <c r="AU48" s="4"/>
      <c r="AV48" s="4"/>
      <c r="AW48" s="4"/>
      <c r="AX48" s="4"/>
      <c r="AY48" s="4"/>
      <c r="AZ48" s="4"/>
      <c r="BA48" s="4"/>
    </row>
    <row r="49" ht="12.75" customHeight="1">
      <c r="A49" s="608" t="s">
        <v>413</v>
      </c>
      <c r="B49" s="609" t="s">
        <v>3994</v>
      </c>
      <c r="C49" s="609" t="s">
        <v>3995</v>
      </c>
      <c r="D49" s="609" t="s">
        <v>4236</v>
      </c>
      <c r="E49" s="609" t="s">
        <v>4317</v>
      </c>
      <c r="F49" s="609" t="s">
        <v>4318</v>
      </c>
      <c r="G49" s="609" t="s">
        <v>4325</v>
      </c>
      <c r="H49" s="609" t="s">
        <v>4326</v>
      </c>
      <c r="I49" s="609" t="s">
        <v>4116</v>
      </c>
      <c r="J49" s="609" t="s">
        <v>4127</v>
      </c>
      <c r="K49" s="609" t="s">
        <v>4118</v>
      </c>
      <c r="L49" s="609" t="s">
        <v>4327</v>
      </c>
      <c r="M49" s="609">
        <v>120.0</v>
      </c>
      <c r="N49" s="609">
        <v>0.5</v>
      </c>
      <c r="O49" s="609">
        <v>0.125</v>
      </c>
      <c r="P49" s="609">
        <v>1.0</v>
      </c>
      <c r="Q49" s="609">
        <v>5.0</v>
      </c>
      <c r="R49" s="615">
        <v>43446.0</v>
      </c>
      <c r="S49" s="615">
        <v>43432.0</v>
      </c>
      <c r="T49" s="615">
        <v>44317.0</v>
      </c>
      <c r="U49" s="616">
        <v>12.0</v>
      </c>
      <c r="V49" s="615" t="s">
        <v>3827</v>
      </c>
      <c r="W49" s="615" t="s">
        <v>3827</v>
      </c>
      <c r="X49" s="615">
        <v>44681.0</v>
      </c>
      <c r="Y49" s="609" t="s">
        <v>0</v>
      </c>
      <c r="Z49" s="609" t="s">
        <v>52</v>
      </c>
      <c r="AA49" s="609" t="s">
        <v>19</v>
      </c>
      <c r="AB49" s="610" t="s">
        <v>4120</v>
      </c>
      <c r="AC49" s="609" t="s">
        <v>4121</v>
      </c>
      <c r="AD49" s="617" t="s">
        <v>4120</v>
      </c>
      <c r="AE49" s="609">
        <v>1769.0</v>
      </c>
      <c r="AF49" s="609" t="s">
        <v>4328</v>
      </c>
      <c r="AG49" s="4"/>
      <c r="AH49" s="4"/>
      <c r="AI49" s="4"/>
      <c r="AJ49" s="4"/>
      <c r="AK49" s="4"/>
      <c r="AL49" s="4"/>
      <c r="AM49" s="4"/>
      <c r="AN49" s="4"/>
      <c r="AO49" s="4"/>
      <c r="AP49" s="4"/>
      <c r="AQ49" s="4"/>
      <c r="AR49" s="4"/>
      <c r="AS49" s="4"/>
      <c r="AT49" s="4"/>
      <c r="AU49" s="4"/>
      <c r="AV49" s="4"/>
      <c r="AW49" s="4"/>
      <c r="AX49" s="4"/>
      <c r="AY49" s="4"/>
      <c r="AZ49" s="4"/>
      <c r="BA49" s="4"/>
    </row>
    <row r="50" ht="12.75" customHeight="1">
      <c r="A50" s="608" t="s">
        <v>1345</v>
      </c>
      <c r="B50" s="609" t="s">
        <v>4004</v>
      </c>
      <c r="C50" s="609" t="s">
        <v>4005</v>
      </c>
      <c r="D50" s="609" t="s">
        <v>4111</v>
      </c>
      <c r="E50" s="609" t="s">
        <v>4112</v>
      </c>
      <c r="F50" s="609">
        <v>21.0</v>
      </c>
      <c r="G50" s="609" t="s">
        <v>4329</v>
      </c>
      <c r="H50" s="609" t="s">
        <v>4330</v>
      </c>
      <c r="I50" s="609" t="s">
        <v>4116</v>
      </c>
      <c r="J50" s="609" t="s">
        <v>4156</v>
      </c>
      <c r="K50" s="609" t="s">
        <v>4118</v>
      </c>
      <c r="L50" s="609" t="s">
        <v>4331</v>
      </c>
      <c r="M50" s="609">
        <v>45.0</v>
      </c>
      <c r="N50" s="609">
        <v>0.66</v>
      </c>
      <c r="O50" s="609">
        <v>0.44</v>
      </c>
      <c r="P50" s="609">
        <v>1.0</v>
      </c>
      <c r="Q50" s="609">
        <v>5.0</v>
      </c>
      <c r="R50" s="615">
        <v>44118.0</v>
      </c>
      <c r="S50" s="615">
        <v>43028.0</v>
      </c>
      <c r="T50" s="615">
        <v>43888.0</v>
      </c>
      <c r="U50" s="616">
        <v>24.0</v>
      </c>
      <c r="V50" s="615" t="s">
        <v>3827</v>
      </c>
      <c r="W50" s="615" t="s">
        <v>3827</v>
      </c>
      <c r="X50" s="615">
        <v>44619.0</v>
      </c>
      <c r="Y50" s="609" t="s">
        <v>16</v>
      </c>
      <c r="Z50" s="609" t="s">
        <v>19</v>
      </c>
      <c r="AA50" s="609" t="s">
        <v>30</v>
      </c>
      <c r="AB50" s="610" t="s">
        <v>4120</v>
      </c>
      <c r="AC50" s="609" t="s">
        <v>4121</v>
      </c>
      <c r="AD50" s="617" t="s">
        <v>4120</v>
      </c>
      <c r="AE50" s="609"/>
      <c r="AF50" s="609"/>
      <c r="AG50" s="4"/>
      <c r="AH50" s="4"/>
      <c r="AI50" s="4"/>
      <c r="AJ50" s="4"/>
      <c r="AK50" s="4"/>
      <c r="AL50" s="4"/>
      <c r="AM50" s="4"/>
      <c r="AN50" s="4"/>
      <c r="AO50" s="4"/>
      <c r="AP50" s="4"/>
      <c r="AQ50" s="4"/>
      <c r="AR50" s="4"/>
      <c r="AS50" s="4"/>
      <c r="AT50" s="4"/>
      <c r="AU50" s="4"/>
      <c r="AV50" s="4"/>
      <c r="AW50" s="4"/>
      <c r="AX50" s="4"/>
      <c r="AY50" s="4"/>
      <c r="AZ50" s="4"/>
      <c r="BA50" s="4"/>
    </row>
    <row r="51" ht="12.75" customHeight="1">
      <c r="A51" s="608" t="s">
        <v>1223</v>
      </c>
      <c r="B51" s="609" t="s">
        <v>4004</v>
      </c>
      <c r="C51" s="609" t="s">
        <v>4005</v>
      </c>
      <c r="D51" s="609" t="s">
        <v>4111</v>
      </c>
      <c r="E51" s="609" t="s">
        <v>4112</v>
      </c>
      <c r="F51" s="609">
        <v>21.0</v>
      </c>
      <c r="G51" s="609" t="s">
        <v>4332</v>
      </c>
      <c r="H51" s="609" t="s">
        <v>4333</v>
      </c>
      <c r="I51" s="609" t="s">
        <v>4116</v>
      </c>
      <c r="J51" s="609" t="s">
        <v>4156</v>
      </c>
      <c r="K51" s="609" t="s">
        <v>4118</v>
      </c>
      <c r="L51" s="609" t="s">
        <v>4334</v>
      </c>
      <c r="M51" s="609">
        <v>45.0</v>
      </c>
      <c r="N51" s="609">
        <v>0.66</v>
      </c>
      <c r="O51" s="609">
        <v>0.44</v>
      </c>
      <c r="P51" s="609">
        <v>1.0</v>
      </c>
      <c r="Q51" s="609">
        <v>5.0</v>
      </c>
      <c r="R51" s="615">
        <v>44071.0</v>
      </c>
      <c r="S51" s="615">
        <v>43028.0</v>
      </c>
      <c r="T51" s="615">
        <v>43888.0</v>
      </c>
      <c r="U51" s="616">
        <v>24.0</v>
      </c>
      <c r="V51" s="615" t="s">
        <v>3827</v>
      </c>
      <c r="W51" s="615" t="s">
        <v>3827</v>
      </c>
      <c r="X51" s="615">
        <v>44619.0</v>
      </c>
      <c r="Y51" s="609" t="s">
        <v>16</v>
      </c>
      <c r="Z51" s="609" t="s">
        <v>19</v>
      </c>
      <c r="AA51" s="609" t="s">
        <v>30</v>
      </c>
      <c r="AB51" s="610" t="s">
        <v>4120</v>
      </c>
      <c r="AC51" s="609" t="s">
        <v>4121</v>
      </c>
      <c r="AD51" s="617" t="s">
        <v>4120</v>
      </c>
      <c r="AE51" s="609"/>
      <c r="AF51" s="609"/>
      <c r="AG51" s="4"/>
      <c r="AH51" s="4"/>
      <c r="AI51" s="4"/>
      <c r="AJ51" s="4"/>
      <c r="AK51" s="4"/>
      <c r="AL51" s="4"/>
      <c r="AM51" s="4"/>
      <c r="AN51" s="4"/>
      <c r="AO51" s="4"/>
      <c r="AP51" s="4"/>
      <c r="AQ51" s="4"/>
      <c r="AR51" s="4"/>
      <c r="AS51" s="4"/>
      <c r="AT51" s="4"/>
      <c r="AU51" s="4"/>
      <c r="AV51" s="4"/>
      <c r="AW51" s="4"/>
      <c r="AX51" s="4"/>
      <c r="AY51" s="4"/>
      <c r="AZ51" s="4"/>
      <c r="BA51" s="4"/>
    </row>
    <row r="52" ht="12.75" customHeight="1">
      <c r="A52" s="608" t="s">
        <v>80</v>
      </c>
      <c r="B52" s="609" t="s">
        <v>4004</v>
      </c>
      <c r="C52" s="609" t="s">
        <v>4005</v>
      </c>
      <c r="D52" s="609" t="s">
        <v>4111</v>
      </c>
      <c r="E52" s="609" t="s">
        <v>4112</v>
      </c>
      <c r="F52" s="609">
        <v>21.0</v>
      </c>
      <c r="G52" s="609" t="s">
        <v>4332</v>
      </c>
      <c r="H52" s="609" t="s">
        <v>4333</v>
      </c>
      <c r="I52" s="609" t="s">
        <v>4116</v>
      </c>
      <c r="J52" s="609" t="s">
        <v>4156</v>
      </c>
      <c r="K52" s="609" t="s">
        <v>4118</v>
      </c>
      <c r="L52" s="609" t="s">
        <v>4335</v>
      </c>
      <c r="M52" s="609">
        <v>90.0</v>
      </c>
      <c r="N52" s="609">
        <v>0.66</v>
      </c>
      <c r="O52" s="609">
        <v>0.22</v>
      </c>
      <c r="P52" s="609">
        <v>1.0</v>
      </c>
      <c r="Q52" s="609">
        <v>5.0</v>
      </c>
      <c r="R52" s="615">
        <v>43127.0</v>
      </c>
      <c r="S52" s="615">
        <v>43028.0</v>
      </c>
      <c r="T52" s="615">
        <v>43888.0</v>
      </c>
      <c r="U52" s="616">
        <v>24.0</v>
      </c>
      <c r="V52" s="615" t="s">
        <v>3827</v>
      </c>
      <c r="W52" s="615" t="s">
        <v>3827</v>
      </c>
      <c r="X52" s="615">
        <v>44619.0</v>
      </c>
      <c r="Y52" s="609" t="s">
        <v>16</v>
      </c>
      <c r="Z52" s="609" t="s">
        <v>19</v>
      </c>
      <c r="AA52" s="609" t="s">
        <v>30</v>
      </c>
      <c r="AB52" s="610" t="s">
        <v>4120</v>
      </c>
      <c r="AC52" s="609" t="s">
        <v>4121</v>
      </c>
      <c r="AD52" s="617" t="s">
        <v>4120</v>
      </c>
      <c r="AE52" s="609"/>
      <c r="AF52" s="609"/>
      <c r="AG52" s="4"/>
      <c r="AH52" s="4"/>
      <c r="AI52" s="4"/>
      <c r="AJ52" s="4"/>
      <c r="AK52" s="4"/>
      <c r="AL52" s="4"/>
      <c r="AM52" s="4"/>
      <c r="AN52" s="4"/>
      <c r="AO52" s="4"/>
      <c r="AP52" s="4"/>
      <c r="AQ52" s="4"/>
      <c r="AR52" s="4"/>
      <c r="AS52" s="4"/>
      <c r="AT52" s="4"/>
      <c r="AU52" s="4"/>
      <c r="AV52" s="4"/>
      <c r="AW52" s="4"/>
      <c r="AX52" s="4"/>
      <c r="AY52" s="4"/>
      <c r="AZ52" s="4"/>
      <c r="BA52" s="4"/>
    </row>
    <row r="53" ht="12.75" customHeight="1">
      <c r="A53" s="608" t="s">
        <v>123</v>
      </c>
      <c r="B53" s="609" t="s">
        <v>4004</v>
      </c>
      <c r="C53" s="609" t="s">
        <v>4005</v>
      </c>
      <c r="D53" s="609" t="s">
        <v>4111</v>
      </c>
      <c r="E53" s="609" t="s">
        <v>4112</v>
      </c>
      <c r="F53" s="609">
        <v>21.0</v>
      </c>
      <c r="G53" s="609" t="s">
        <v>4336</v>
      </c>
      <c r="H53" s="609" t="s">
        <v>4337</v>
      </c>
      <c r="I53" s="609" t="s">
        <v>4116</v>
      </c>
      <c r="J53" s="609" t="s">
        <v>4156</v>
      </c>
      <c r="K53" s="609" t="s">
        <v>4118</v>
      </c>
      <c r="L53" s="609" t="s">
        <v>4338</v>
      </c>
      <c r="M53" s="609">
        <v>90.0</v>
      </c>
      <c r="N53" s="609">
        <v>0.66</v>
      </c>
      <c r="O53" s="609">
        <v>0.22</v>
      </c>
      <c r="P53" s="609">
        <v>1.0</v>
      </c>
      <c r="Q53" s="609">
        <v>5.0</v>
      </c>
      <c r="R53" s="615">
        <v>43127.0</v>
      </c>
      <c r="S53" s="615">
        <v>43028.0</v>
      </c>
      <c r="T53" s="615">
        <v>43888.0</v>
      </c>
      <c r="U53" s="616">
        <v>24.0</v>
      </c>
      <c r="V53" s="615" t="s">
        <v>3827</v>
      </c>
      <c r="W53" s="615" t="s">
        <v>3827</v>
      </c>
      <c r="X53" s="615">
        <v>44619.0</v>
      </c>
      <c r="Y53" s="609" t="s">
        <v>16</v>
      </c>
      <c r="Z53" s="609" t="s">
        <v>19</v>
      </c>
      <c r="AA53" s="609" t="s">
        <v>30</v>
      </c>
      <c r="AB53" s="610" t="s">
        <v>4120</v>
      </c>
      <c r="AC53" s="609" t="s">
        <v>4121</v>
      </c>
      <c r="AD53" s="617" t="s">
        <v>4120</v>
      </c>
      <c r="AE53" s="609"/>
      <c r="AF53" s="609"/>
      <c r="AG53" s="4"/>
      <c r="AH53" s="4"/>
      <c r="AI53" s="4"/>
      <c r="AJ53" s="4"/>
      <c r="AK53" s="4"/>
      <c r="AL53" s="4"/>
      <c r="AM53" s="4"/>
      <c r="AN53" s="4"/>
      <c r="AO53" s="4"/>
      <c r="AP53" s="4"/>
      <c r="AQ53" s="4"/>
      <c r="AR53" s="4"/>
      <c r="AS53" s="4"/>
      <c r="AT53" s="4"/>
      <c r="AU53" s="4"/>
      <c r="AV53" s="4"/>
      <c r="AW53" s="4"/>
      <c r="AX53" s="4"/>
      <c r="AY53" s="4"/>
      <c r="AZ53" s="4"/>
      <c r="BA53" s="4"/>
    </row>
    <row r="54" ht="12.75" customHeight="1">
      <c r="A54" s="608" t="s">
        <v>136</v>
      </c>
      <c r="B54" s="609" t="s">
        <v>4004</v>
      </c>
      <c r="C54" s="609" t="s">
        <v>4005</v>
      </c>
      <c r="D54" s="609" t="s">
        <v>4111</v>
      </c>
      <c r="E54" s="609" t="s">
        <v>4112</v>
      </c>
      <c r="F54" s="609">
        <v>21.0</v>
      </c>
      <c r="G54" s="609" t="s">
        <v>4329</v>
      </c>
      <c r="H54" s="609" t="s">
        <v>4330</v>
      </c>
      <c r="I54" s="609" t="s">
        <v>4116</v>
      </c>
      <c r="J54" s="609" t="s">
        <v>4156</v>
      </c>
      <c r="K54" s="609" t="s">
        <v>4118</v>
      </c>
      <c r="L54" s="609" t="s">
        <v>4339</v>
      </c>
      <c r="M54" s="609">
        <v>90.0</v>
      </c>
      <c r="N54" s="609">
        <v>0.66</v>
      </c>
      <c r="O54" s="609">
        <v>0.22</v>
      </c>
      <c r="P54" s="609">
        <v>1.0</v>
      </c>
      <c r="Q54" s="609">
        <v>5.0</v>
      </c>
      <c r="R54" s="615">
        <v>43404.0</v>
      </c>
      <c r="S54" s="615">
        <v>43028.0</v>
      </c>
      <c r="T54" s="615">
        <v>43888.0</v>
      </c>
      <c r="U54" s="616">
        <v>24.0</v>
      </c>
      <c r="V54" s="615" t="s">
        <v>3827</v>
      </c>
      <c r="W54" s="615" t="s">
        <v>3827</v>
      </c>
      <c r="X54" s="615">
        <v>44619.0</v>
      </c>
      <c r="Y54" s="609" t="s">
        <v>16</v>
      </c>
      <c r="Z54" s="609" t="s">
        <v>19</v>
      </c>
      <c r="AA54" s="609" t="s">
        <v>30</v>
      </c>
      <c r="AB54" s="610" t="s">
        <v>4120</v>
      </c>
      <c r="AC54" s="609" t="s">
        <v>4121</v>
      </c>
      <c r="AD54" s="617" t="s">
        <v>4120</v>
      </c>
      <c r="AE54" s="609"/>
      <c r="AF54" s="609"/>
      <c r="AG54" s="4"/>
      <c r="AH54" s="4"/>
      <c r="AI54" s="4"/>
      <c r="AJ54" s="4"/>
      <c r="AK54" s="4"/>
      <c r="AL54" s="4"/>
      <c r="AM54" s="4"/>
      <c r="AN54" s="4"/>
      <c r="AO54" s="4"/>
      <c r="AP54" s="4"/>
      <c r="AQ54" s="4"/>
      <c r="AR54" s="4"/>
      <c r="AS54" s="4"/>
      <c r="AT54" s="4"/>
      <c r="AU54" s="4"/>
      <c r="AV54" s="4"/>
      <c r="AW54" s="4"/>
      <c r="AX54" s="4"/>
      <c r="AY54" s="4"/>
      <c r="AZ54" s="4"/>
      <c r="BA54" s="4"/>
    </row>
    <row r="55" ht="12.75" customHeight="1">
      <c r="A55" s="608" t="s">
        <v>138</v>
      </c>
      <c r="B55" s="609" t="s">
        <v>4004</v>
      </c>
      <c r="C55" s="609" t="s">
        <v>4005</v>
      </c>
      <c r="D55" s="609" t="s">
        <v>4111</v>
      </c>
      <c r="E55" s="609" t="s">
        <v>4112</v>
      </c>
      <c r="F55" s="609">
        <v>21.0</v>
      </c>
      <c r="G55" s="609" t="s">
        <v>4340</v>
      </c>
      <c r="H55" s="609" t="s">
        <v>4341</v>
      </c>
      <c r="I55" s="609" t="s">
        <v>4116</v>
      </c>
      <c r="J55" s="609" t="s">
        <v>4156</v>
      </c>
      <c r="K55" s="609" t="s">
        <v>4118</v>
      </c>
      <c r="L55" s="609" t="s">
        <v>4342</v>
      </c>
      <c r="M55" s="609">
        <v>90.0</v>
      </c>
      <c r="N55" s="609">
        <v>0.66</v>
      </c>
      <c r="O55" s="609">
        <v>0.22</v>
      </c>
      <c r="P55" s="609">
        <v>1.0</v>
      </c>
      <c r="Q55" s="609">
        <v>5.0</v>
      </c>
      <c r="R55" s="615">
        <v>43445.0</v>
      </c>
      <c r="S55" s="615">
        <v>43028.0</v>
      </c>
      <c r="T55" s="615">
        <v>43888.0</v>
      </c>
      <c r="U55" s="616">
        <v>24.0</v>
      </c>
      <c r="V55" s="615" t="s">
        <v>3827</v>
      </c>
      <c r="W55" s="615" t="s">
        <v>3827</v>
      </c>
      <c r="X55" s="615">
        <v>44619.0</v>
      </c>
      <c r="Y55" s="609" t="s">
        <v>16</v>
      </c>
      <c r="Z55" s="609" t="s">
        <v>19</v>
      </c>
      <c r="AA55" s="609" t="s">
        <v>30</v>
      </c>
      <c r="AB55" s="610" t="s">
        <v>4120</v>
      </c>
      <c r="AC55" s="609" t="s">
        <v>4121</v>
      </c>
      <c r="AD55" s="617" t="s">
        <v>4120</v>
      </c>
      <c r="AE55" s="609"/>
      <c r="AF55" s="609"/>
      <c r="AG55" s="4"/>
      <c r="AH55" s="4"/>
      <c r="AI55" s="4"/>
      <c r="AJ55" s="4"/>
      <c r="AK55" s="4"/>
      <c r="AL55" s="4"/>
      <c r="AM55" s="4"/>
      <c r="AN55" s="4"/>
      <c r="AO55" s="4"/>
      <c r="AP55" s="4"/>
      <c r="AQ55" s="4"/>
      <c r="AR55" s="4"/>
      <c r="AS55" s="4"/>
      <c r="AT55" s="4"/>
      <c r="AU55" s="4"/>
      <c r="AV55" s="4"/>
      <c r="AW55" s="4"/>
      <c r="AX55" s="4"/>
      <c r="AY55" s="4"/>
      <c r="AZ55" s="4"/>
      <c r="BA55" s="4"/>
    </row>
    <row r="56" ht="12.75" customHeight="1">
      <c r="A56" s="608" t="s">
        <v>2444</v>
      </c>
      <c r="B56" s="609" t="s">
        <v>4004</v>
      </c>
      <c r="C56" s="609" t="s">
        <v>4005</v>
      </c>
      <c r="D56" s="609" t="s">
        <v>4111</v>
      </c>
      <c r="E56" s="609" t="s">
        <v>4112</v>
      </c>
      <c r="F56" s="609">
        <v>21.0</v>
      </c>
      <c r="G56" s="609" t="s">
        <v>4343</v>
      </c>
      <c r="H56" s="609" t="s">
        <v>4344</v>
      </c>
      <c r="I56" s="609" t="s">
        <v>4116</v>
      </c>
      <c r="J56" s="609" t="s">
        <v>4127</v>
      </c>
      <c r="K56" s="609" t="s">
        <v>4118</v>
      </c>
      <c r="L56" s="609" t="s">
        <v>4345</v>
      </c>
      <c r="M56" s="609">
        <v>120.0</v>
      </c>
      <c r="N56" s="609">
        <v>0.25</v>
      </c>
      <c r="O56" s="609">
        <v>0.0625</v>
      </c>
      <c r="P56" s="609">
        <v>1.0</v>
      </c>
      <c r="Q56" s="609">
        <v>5.0</v>
      </c>
      <c r="R56" s="615">
        <v>44070.0</v>
      </c>
      <c r="S56" s="615">
        <v>43028.0</v>
      </c>
      <c r="T56" s="615">
        <v>43888.0</v>
      </c>
      <c r="U56" s="616">
        <v>24.0</v>
      </c>
      <c r="V56" s="615" t="s">
        <v>3827</v>
      </c>
      <c r="W56" s="615" t="s">
        <v>3827</v>
      </c>
      <c r="X56" s="615">
        <v>44619.0</v>
      </c>
      <c r="Y56" s="609" t="s">
        <v>16</v>
      </c>
      <c r="Z56" s="609" t="s">
        <v>19</v>
      </c>
      <c r="AA56" s="609" t="s">
        <v>30</v>
      </c>
      <c r="AB56" s="610" t="s">
        <v>4120</v>
      </c>
      <c r="AC56" s="609" t="s">
        <v>4121</v>
      </c>
      <c r="AD56" s="617" t="s">
        <v>4120</v>
      </c>
      <c r="AE56" s="609">
        <v>1773.0</v>
      </c>
      <c r="AF56" s="609" t="s">
        <v>4346</v>
      </c>
      <c r="AG56" s="4"/>
      <c r="AH56" s="4"/>
      <c r="AI56" s="4"/>
      <c r="AJ56" s="4"/>
      <c r="AK56" s="4"/>
      <c r="AL56" s="4"/>
      <c r="AM56" s="4"/>
      <c r="AN56" s="4"/>
      <c r="AO56" s="4"/>
      <c r="AP56" s="4"/>
      <c r="AQ56" s="4"/>
      <c r="AR56" s="4"/>
      <c r="AS56" s="4"/>
      <c r="AT56" s="4"/>
      <c r="AU56" s="4"/>
      <c r="AV56" s="4"/>
      <c r="AW56" s="4"/>
      <c r="AX56" s="4"/>
      <c r="AY56" s="4"/>
      <c r="AZ56" s="4"/>
      <c r="BA56" s="4"/>
    </row>
    <row r="57" ht="12.75" customHeight="1">
      <c r="A57" s="608" t="s">
        <v>2447</v>
      </c>
      <c r="B57" s="609" t="s">
        <v>4004</v>
      </c>
      <c r="C57" s="609" t="s">
        <v>4005</v>
      </c>
      <c r="D57" s="609" t="s">
        <v>4111</v>
      </c>
      <c r="E57" s="609" t="s">
        <v>4112</v>
      </c>
      <c r="F57" s="609">
        <v>21.0</v>
      </c>
      <c r="G57" s="609" t="s">
        <v>4347</v>
      </c>
      <c r="H57" s="609" t="s">
        <v>4348</v>
      </c>
      <c r="I57" s="609" t="s">
        <v>4116</v>
      </c>
      <c r="J57" s="609" t="s">
        <v>4127</v>
      </c>
      <c r="K57" s="609" t="s">
        <v>4118</v>
      </c>
      <c r="L57" s="609" t="s">
        <v>4349</v>
      </c>
      <c r="M57" s="609">
        <v>120.0</v>
      </c>
      <c r="N57" s="609">
        <v>0.25</v>
      </c>
      <c r="O57" s="609">
        <v>0.0625</v>
      </c>
      <c r="P57" s="609">
        <v>1.0</v>
      </c>
      <c r="Q57" s="609">
        <v>5.0</v>
      </c>
      <c r="R57" s="615">
        <v>43017.0</v>
      </c>
      <c r="S57" s="615">
        <v>43028.0</v>
      </c>
      <c r="T57" s="615">
        <v>43888.0</v>
      </c>
      <c r="U57" s="616">
        <v>24.0</v>
      </c>
      <c r="V57" s="615" t="s">
        <v>3827</v>
      </c>
      <c r="W57" s="615" t="s">
        <v>3827</v>
      </c>
      <c r="X57" s="615">
        <v>44619.0</v>
      </c>
      <c r="Y57" s="609" t="s">
        <v>16</v>
      </c>
      <c r="Z57" s="609" t="s">
        <v>19</v>
      </c>
      <c r="AA57" s="609" t="s">
        <v>30</v>
      </c>
      <c r="AB57" s="610" t="s">
        <v>4120</v>
      </c>
      <c r="AC57" s="609" t="s">
        <v>4121</v>
      </c>
      <c r="AD57" s="617" t="s">
        <v>4120</v>
      </c>
      <c r="AE57" s="609">
        <v>1773.0</v>
      </c>
      <c r="AF57" s="609" t="s">
        <v>4346</v>
      </c>
      <c r="AG57" s="4"/>
      <c r="AH57" s="4"/>
      <c r="AI57" s="4"/>
      <c r="AJ57" s="4"/>
      <c r="AK57" s="4"/>
      <c r="AL57" s="4"/>
      <c r="AM57" s="4"/>
      <c r="AN57" s="4"/>
      <c r="AO57" s="4"/>
      <c r="AP57" s="4"/>
      <c r="AQ57" s="4"/>
      <c r="AR57" s="4"/>
      <c r="AS57" s="4"/>
      <c r="AT57" s="4"/>
      <c r="AU57" s="4"/>
      <c r="AV57" s="4"/>
      <c r="AW57" s="4"/>
      <c r="AX57" s="4"/>
      <c r="AY57" s="4"/>
      <c r="AZ57" s="4"/>
      <c r="BA57" s="4"/>
    </row>
    <row r="58" ht="12.75" customHeight="1">
      <c r="A58" s="608" t="s">
        <v>738</v>
      </c>
      <c r="B58" s="609" t="s">
        <v>4350</v>
      </c>
      <c r="C58" s="609" t="s">
        <v>4351</v>
      </c>
      <c r="D58" s="609" t="s">
        <v>4189</v>
      </c>
      <c r="E58" s="609" t="s">
        <v>4190</v>
      </c>
      <c r="F58" s="609" t="s">
        <v>4352</v>
      </c>
      <c r="G58" s="609" t="s">
        <v>4353</v>
      </c>
      <c r="H58" s="609" t="s">
        <v>4354</v>
      </c>
      <c r="I58" s="609" t="s">
        <v>4116</v>
      </c>
      <c r="J58" s="609" t="s">
        <v>4117</v>
      </c>
      <c r="K58" s="609" t="s">
        <v>4118</v>
      </c>
      <c r="L58" s="609" t="s">
        <v>4355</v>
      </c>
      <c r="M58" s="609">
        <v>60.0</v>
      </c>
      <c r="N58" s="609">
        <v>1.0</v>
      </c>
      <c r="O58" s="609">
        <v>0.5</v>
      </c>
      <c r="P58" s="609">
        <v>1.0</v>
      </c>
      <c r="Q58" s="609">
        <v>10.0</v>
      </c>
      <c r="R58" s="615">
        <v>43200.0</v>
      </c>
      <c r="S58" s="615">
        <v>43477.0</v>
      </c>
      <c r="T58" s="615">
        <v>43989.0</v>
      </c>
      <c r="U58" s="616">
        <v>12.0</v>
      </c>
      <c r="V58" s="615" t="s">
        <v>3827</v>
      </c>
      <c r="W58" s="615" t="s">
        <v>3826</v>
      </c>
      <c r="X58" s="615">
        <v>44354.0</v>
      </c>
      <c r="Y58" s="609" t="s">
        <v>0</v>
      </c>
      <c r="Z58" s="609" t="s">
        <v>23</v>
      </c>
      <c r="AA58" s="609" t="s">
        <v>58</v>
      </c>
      <c r="AB58" s="610" t="s">
        <v>4120</v>
      </c>
      <c r="AC58" s="609" t="s">
        <v>4121</v>
      </c>
      <c r="AD58" s="617" t="s">
        <v>4179</v>
      </c>
      <c r="AE58" s="609"/>
      <c r="AF58" s="609"/>
      <c r="AG58" s="4"/>
      <c r="AH58" s="4"/>
      <c r="AI58" s="4"/>
      <c r="AJ58" s="4"/>
      <c r="AK58" s="4"/>
      <c r="AL58" s="4"/>
      <c r="AM58" s="4"/>
      <c r="AN58" s="4"/>
      <c r="AO58" s="4"/>
      <c r="AP58" s="4"/>
      <c r="AQ58" s="4"/>
      <c r="AR58" s="4"/>
      <c r="AS58" s="4"/>
      <c r="AT58" s="4"/>
      <c r="AU58" s="4"/>
      <c r="AV58" s="4"/>
      <c r="AW58" s="4"/>
      <c r="AX58" s="4"/>
      <c r="AY58" s="4"/>
      <c r="AZ58" s="4"/>
      <c r="BA58" s="4"/>
    </row>
    <row r="59" ht="12.75" customHeight="1">
      <c r="A59" s="608" t="s">
        <v>112</v>
      </c>
      <c r="B59" s="609" t="s">
        <v>4350</v>
      </c>
      <c r="C59" s="609" t="s">
        <v>4351</v>
      </c>
      <c r="D59" s="609" t="s">
        <v>4189</v>
      </c>
      <c r="E59" s="609" t="s">
        <v>4190</v>
      </c>
      <c r="F59" s="609" t="s">
        <v>4352</v>
      </c>
      <c r="G59" s="609" t="s">
        <v>4356</v>
      </c>
      <c r="H59" s="609" t="s">
        <v>4356</v>
      </c>
      <c r="I59" s="609" t="s">
        <v>4116</v>
      </c>
      <c r="J59" s="609" t="s">
        <v>4133</v>
      </c>
      <c r="K59" s="609" t="s">
        <v>4118</v>
      </c>
      <c r="L59" s="609" t="s">
        <v>4357</v>
      </c>
      <c r="M59" s="609">
        <v>120.0</v>
      </c>
      <c r="N59" s="609">
        <v>1.0</v>
      </c>
      <c r="O59" s="609">
        <v>0.25</v>
      </c>
      <c r="P59" s="609">
        <v>1.0</v>
      </c>
      <c r="Q59" s="609">
        <v>5.0</v>
      </c>
      <c r="R59" s="615">
        <v>43074.0</v>
      </c>
      <c r="S59" s="615">
        <v>43477.0</v>
      </c>
      <c r="T59" s="615">
        <v>43989.0</v>
      </c>
      <c r="U59" s="616">
        <v>12.0</v>
      </c>
      <c r="V59" s="615" t="s">
        <v>3827</v>
      </c>
      <c r="W59" s="615" t="s">
        <v>3826</v>
      </c>
      <c r="X59" s="615">
        <v>44354.0</v>
      </c>
      <c r="Y59" s="609" t="s">
        <v>0</v>
      </c>
      <c r="Z59" s="609" t="s">
        <v>23</v>
      </c>
      <c r="AA59" s="609" t="s">
        <v>58</v>
      </c>
      <c r="AB59" s="610" t="s">
        <v>4120</v>
      </c>
      <c r="AC59" s="609" t="s">
        <v>4259</v>
      </c>
      <c r="AD59" s="617" t="s">
        <v>4120</v>
      </c>
      <c r="AE59" s="609"/>
      <c r="AF59" s="609"/>
      <c r="AG59" s="4"/>
      <c r="AH59" s="4"/>
      <c r="AI59" s="4"/>
      <c r="AJ59" s="4"/>
      <c r="AK59" s="4"/>
      <c r="AL59" s="4"/>
      <c r="AM59" s="4"/>
      <c r="AN59" s="4"/>
      <c r="AO59" s="4"/>
      <c r="AP59" s="4"/>
      <c r="AQ59" s="4"/>
      <c r="AR59" s="4"/>
      <c r="AS59" s="4"/>
      <c r="AT59" s="4"/>
      <c r="AU59" s="4"/>
      <c r="AV59" s="4"/>
      <c r="AW59" s="4"/>
      <c r="AX59" s="4"/>
      <c r="AY59" s="4"/>
      <c r="AZ59" s="4"/>
      <c r="BA59" s="4"/>
    </row>
    <row r="60" ht="12.75" customHeight="1">
      <c r="A60" s="608" t="s">
        <v>1103</v>
      </c>
      <c r="B60" s="609" t="s">
        <v>4358</v>
      </c>
      <c r="C60" s="609" t="s">
        <v>4359</v>
      </c>
      <c r="D60" s="609" t="s">
        <v>4152</v>
      </c>
      <c r="E60" s="609" t="s">
        <v>4268</v>
      </c>
      <c r="F60" s="609" t="s">
        <v>4191</v>
      </c>
      <c r="G60" s="609" t="s">
        <v>4360</v>
      </c>
      <c r="H60" s="609" t="s">
        <v>4361</v>
      </c>
      <c r="I60" s="609" t="s">
        <v>4116</v>
      </c>
      <c r="J60" s="609" t="s">
        <v>4169</v>
      </c>
      <c r="K60" s="609" t="s">
        <v>4118</v>
      </c>
      <c r="L60" s="609" t="s">
        <v>4362</v>
      </c>
      <c r="M60" s="609">
        <v>60.0</v>
      </c>
      <c r="N60" s="609">
        <v>0.5</v>
      </c>
      <c r="O60" s="609">
        <v>0.25</v>
      </c>
      <c r="P60" s="609">
        <v>1.0</v>
      </c>
      <c r="Q60" s="609">
        <v>5.0</v>
      </c>
      <c r="R60" s="615">
        <v>42830.0</v>
      </c>
      <c r="S60" s="615">
        <v>42195.0</v>
      </c>
      <c r="T60" s="615">
        <v>44409.0</v>
      </c>
      <c r="U60" s="616">
        <v>5.0</v>
      </c>
      <c r="V60" s="615" t="s">
        <v>3827</v>
      </c>
      <c r="W60" s="615" t="s">
        <v>3827</v>
      </c>
      <c r="X60" s="615">
        <v>44561.0</v>
      </c>
      <c r="Y60" s="609" t="s">
        <v>0</v>
      </c>
      <c r="Z60" s="609" t="s">
        <v>26</v>
      </c>
      <c r="AA60" s="609" t="s">
        <v>30</v>
      </c>
      <c r="AB60" s="610" t="s">
        <v>4120</v>
      </c>
      <c r="AC60" s="609" t="s">
        <v>4121</v>
      </c>
      <c r="AD60" s="617" t="s">
        <v>4120</v>
      </c>
      <c r="AE60" s="609"/>
      <c r="AF60" s="609"/>
      <c r="AG60" s="4"/>
      <c r="AH60" s="4"/>
      <c r="AI60" s="4"/>
      <c r="AJ60" s="4"/>
      <c r="AK60" s="4"/>
      <c r="AL60" s="4"/>
      <c r="AM60" s="4"/>
      <c r="AN60" s="4"/>
      <c r="AO60" s="4"/>
      <c r="AP60" s="4"/>
      <c r="AQ60" s="4"/>
      <c r="AR60" s="4"/>
      <c r="AS60" s="4"/>
      <c r="AT60" s="4"/>
      <c r="AU60" s="4"/>
      <c r="AV60" s="4"/>
      <c r="AW60" s="4"/>
      <c r="AX60" s="4"/>
      <c r="AY60" s="4"/>
      <c r="AZ60" s="4"/>
      <c r="BA60" s="4"/>
    </row>
    <row r="61" ht="12.75" customHeight="1">
      <c r="A61" s="608" t="s">
        <v>1107</v>
      </c>
      <c r="B61" s="609" t="s">
        <v>4358</v>
      </c>
      <c r="C61" s="609" t="s">
        <v>4359</v>
      </c>
      <c r="D61" s="609" t="s">
        <v>4152</v>
      </c>
      <c r="E61" s="609" t="s">
        <v>4268</v>
      </c>
      <c r="F61" s="609" t="s">
        <v>4191</v>
      </c>
      <c r="G61" s="609" t="s">
        <v>4363</v>
      </c>
      <c r="H61" s="609" t="s">
        <v>4364</v>
      </c>
      <c r="I61" s="609" t="s">
        <v>4116</v>
      </c>
      <c r="J61" s="609" t="s">
        <v>4169</v>
      </c>
      <c r="K61" s="609" t="s">
        <v>4118</v>
      </c>
      <c r="L61" s="609" t="s">
        <v>4365</v>
      </c>
      <c r="M61" s="609">
        <v>60.0</v>
      </c>
      <c r="N61" s="609">
        <v>0.5</v>
      </c>
      <c r="O61" s="609">
        <v>0.25</v>
      </c>
      <c r="P61" s="609">
        <v>1.0</v>
      </c>
      <c r="Q61" s="609">
        <v>5.0</v>
      </c>
      <c r="R61" s="615">
        <v>42829.0</v>
      </c>
      <c r="S61" s="615">
        <v>42195.0</v>
      </c>
      <c r="T61" s="615">
        <v>44409.0</v>
      </c>
      <c r="U61" s="616">
        <v>5.0</v>
      </c>
      <c r="V61" s="615" t="s">
        <v>3827</v>
      </c>
      <c r="W61" s="615" t="s">
        <v>3827</v>
      </c>
      <c r="X61" s="615">
        <v>44561.0</v>
      </c>
      <c r="Y61" s="609" t="s">
        <v>0</v>
      </c>
      <c r="Z61" s="609" t="s">
        <v>26</v>
      </c>
      <c r="AA61" s="609" t="s">
        <v>30</v>
      </c>
      <c r="AB61" s="610" t="s">
        <v>4120</v>
      </c>
      <c r="AC61" s="609" t="s">
        <v>4121</v>
      </c>
      <c r="AD61" s="617" t="s">
        <v>4120</v>
      </c>
      <c r="AE61" s="609"/>
      <c r="AF61" s="609"/>
      <c r="AG61" s="4"/>
      <c r="AH61" s="4"/>
      <c r="AI61" s="4"/>
      <c r="AJ61" s="4"/>
      <c r="AK61" s="4"/>
      <c r="AL61" s="4"/>
      <c r="AM61" s="4"/>
      <c r="AN61" s="4"/>
      <c r="AO61" s="4"/>
      <c r="AP61" s="4"/>
      <c r="AQ61" s="4"/>
      <c r="AR61" s="4"/>
      <c r="AS61" s="4"/>
      <c r="AT61" s="4"/>
      <c r="AU61" s="4"/>
      <c r="AV61" s="4"/>
      <c r="AW61" s="4"/>
      <c r="AX61" s="4"/>
      <c r="AY61" s="4"/>
      <c r="AZ61" s="4"/>
      <c r="BA61" s="4"/>
    </row>
    <row r="62" ht="12.75" customHeight="1">
      <c r="A62" s="608" t="s">
        <v>1680</v>
      </c>
      <c r="B62" s="609" t="s">
        <v>4358</v>
      </c>
      <c r="C62" s="609" t="s">
        <v>4359</v>
      </c>
      <c r="D62" s="609" t="s">
        <v>4152</v>
      </c>
      <c r="E62" s="609" t="s">
        <v>4268</v>
      </c>
      <c r="F62" s="609" t="s">
        <v>4191</v>
      </c>
      <c r="G62" s="609" t="s">
        <v>4120</v>
      </c>
      <c r="H62" s="609" t="s">
        <v>4120</v>
      </c>
      <c r="I62" s="609" t="s">
        <v>4116</v>
      </c>
      <c r="J62" s="609" t="s">
        <v>4127</v>
      </c>
      <c r="K62" s="609" t="s">
        <v>4118</v>
      </c>
      <c r="L62" s="609" t="s">
        <v>4366</v>
      </c>
      <c r="M62" s="609">
        <v>120.0</v>
      </c>
      <c r="N62" s="609">
        <v>0.66</v>
      </c>
      <c r="O62" s="609">
        <v>0.165</v>
      </c>
      <c r="P62" s="609">
        <v>1.0</v>
      </c>
      <c r="Q62" s="609">
        <v>5.0</v>
      </c>
      <c r="R62" s="615">
        <v>0.0</v>
      </c>
      <c r="S62" s="615">
        <v>42195.0</v>
      </c>
      <c r="T62" s="615">
        <v>44409.0</v>
      </c>
      <c r="U62" s="616">
        <v>5.0</v>
      </c>
      <c r="V62" s="615" t="s">
        <v>3827</v>
      </c>
      <c r="W62" s="615" t="s">
        <v>3827</v>
      </c>
      <c r="X62" s="615">
        <v>44561.0</v>
      </c>
      <c r="Y62" s="609" t="s">
        <v>0</v>
      </c>
      <c r="Z62" s="609" t="s">
        <v>26</v>
      </c>
      <c r="AA62" s="609" t="s">
        <v>30</v>
      </c>
      <c r="AB62" s="610" t="s">
        <v>4120</v>
      </c>
      <c r="AC62" s="609" t="s">
        <v>4121</v>
      </c>
      <c r="AD62" s="617" t="s">
        <v>4120</v>
      </c>
      <c r="AE62" s="609">
        <v>1746.0</v>
      </c>
      <c r="AF62" s="609" t="s">
        <v>4367</v>
      </c>
      <c r="AG62" s="4"/>
      <c r="AH62" s="4"/>
      <c r="AI62" s="4"/>
      <c r="AJ62" s="4"/>
      <c r="AK62" s="4"/>
      <c r="AL62" s="4"/>
      <c r="AM62" s="4"/>
      <c r="AN62" s="4"/>
      <c r="AO62" s="4"/>
      <c r="AP62" s="4"/>
      <c r="AQ62" s="4"/>
      <c r="AR62" s="4"/>
      <c r="AS62" s="4"/>
      <c r="AT62" s="4"/>
      <c r="AU62" s="4"/>
      <c r="AV62" s="4"/>
      <c r="AW62" s="4"/>
      <c r="AX62" s="4"/>
      <c r="AY62" s="4"/>
      <c r="AZ62" s="4"/>
      <c r="BA62" s="4"/>
    </row>
    <row r="63" ht="12.75" customHeight="1">
      <c r="A63" s="608" t="s">
        <v>87</v>
      </c>
      <c r="B63" s="609" t="s">
        <v>4358</v>
      </c>
      <c r="C63" s="609" t="s">
        <v>4359</v>
      </c>
      <c r="D63" s="609" t="s">
        <v>4152</v>
      </c>
      <c r="E63" s="609" t="s">
        <v>4268</v>
      </c>
      <c r="F63" s="609" t="s">
        <v>4191</v>
      </c>
      <c r="G63" s="609" t="s">
        <v>4368</v>
      </c>
      <c r="H63" s="609" t="s">
        <v>4369</v>
      </c>
      <c r="I63" s="609" t="s">
        <v>4116</v>
      </c>
      <c r="J63" s="609" t="s">
        <v>4156</v>
      </c>
      <c r="K63" s="609" t="s">
        <v>4118</v>
      </c>
      <c r="L63" s="609" t="s">
        <v>4370</v>
      </c>
      <c r="M63" s="609">
        <v>45.0</v>
      </c>
      <c r="N63" s="609">
        <v>0.66</v>
      </c>
      <c r="O63" s="609">
        <v>0.44</v>
      </c>
      <c r="P63" s="609">
        <v>1.0</v>
      </c>
      <c r="Q63" s="609">
        <v>5.0</v>
      </c>
      <c r="R63" s="615">
        <v>43657.0</v>
      </c>
      <c r="S63" s="615">
        <v>42195.0</v>
      </c>
      <c r="T63" s="615">
        <v>44409.0</v>
      </c>
      <c r="U63" s="616">
        <v>5.0</v>
      </c>
      <c r="V63" s="615" t="s">
        <v>3827</v>
      </c>
      <c r="W63" s="615" t="s">
        <v>3827</v>
      </c>
      <c r="X63" s="615">
        <v>44561.0</v>
      </c>
      <c r="Y63" s="609" t="s">
        <v>0</v>
      </c>
      <c r="Z63" s="609" t="s">
        <v>26</v>
      </c>
      <c r="AA63" s="609" t="s">
        <v>30</v>
      </c>
      <c r="AB63" s="610" t="s">
        <v>4120</v>
      </c>
      <c r="AC63" s="609" t="s">
        <v>4121</v>
      </c>
      <c r="AD63" s="617" t="s">
        <v>4371</v>
      </c>
      <c r="AE63" s="609"/>
      <c r="AF63" s="609"/>
      <c r="AG63" s="4"/>
      <c r="AH63" s="4"/>
      <c r="AI63" s="4"/>
      <c r="AJ63" s="4"/>
      <c r="AK63" s="4"/>
      <c r="AL63" s="4"/>
      <c r="AM63" s="4"/>
      <c r="AN63" s="4"/>
      <c r="AO63" s="4"/>
      <c r="AP63" s="4"/>
      <c r="AQ63" s="4"/>
      <c r="AR63" s="4"/>
      <c r="AS63" s="4"/>
      <c r="AT63" s="4"/>
      <c r="AU63" s="4"/>
      <c r="AV63" s="4"/>
      <c r="AW63" s="4"/>
      <c r="AX63" s="4"/>
      <c r="AY63" s="4"/>
      <c r="AZ63" s="4"/>
      <c r="BA63" s="4"/>
    </row>
    <row r="64" ht="12.75" customHeight="1">
      <c r="A64" s="608" t="s">
        <v>1565</v>
      </c>
      <c r="B64" s="609" t="s">
        <v>4358</v>
      </c>
      <c r="C64" s="609" t="s">
        <v>4359</v>
      </c>
      <c r="D64" s="609" t="s">
        <v>4152</v>
      </c>
      <c r="E64" s="609" t="s">
        <v>4268</v>
      </c>
      <c r="F64" s="609" t="s">
        <v>4191</v>
      </c>
      <c r="G64" s="609" t="s">
        <v>4372</v>
      </c>
      <c r="H64" s="609" t="s">
        <v>4373</v>
      </c>
      <c r="I64" s="609" t="s">
        <v>4116</v>
      </c>
      <c r="J64" s="609" t="s">
        <v>4133</v>
      </c>
      <c r="K64" s="609" t="s">
        <v>4118</v>
      </c>
      <c r="L64" s="609" t="s">
        <v>4374</v>
      </c>
      <c r="M64" s="609">
        <v>120.0</v>
      </c>
      <c r="N64" s="609">
        <v>0.5</v>
      </c>
      <c r="O64" s="609">
        <v>0.125</v>
      </c>
      <c r="P64" s="609">
        <v>1.0</v>
      </c>
      <c r="Q64" s="609">
        <v>5.0</v>
      </c>
      <c r="R64" s="615">
        <v>44134.0</v>
      </c>
      <c r="S64" s="615">
        <v>42195.0</v>
      </c>
      <c r="T64" s="615">
        <v>44409.0</v>
      </c>
      <c r="U64" s="616">
        <v>5.0</v>
      </c>
      <c r="V64" s="615" t="s">
        <v>3827</v>
      </c>
      <c r="W64" s="615" t="s">
        <v>3827</v>
      </c>
      <c r="X64" s="615">
        <v>44561.0</v>
      </c>
      <c r="Y64" s="609" t="s">
        <v>0</v>
      </c>
      <c r="Z64" s="609" t="s">
        <v>26</v>
      </c>
      <c r="AA64" s="609" t="s">
        <v>30</v>
      </c>
      <c r="AB64" s="610" t="s">
        <v>4120</v>
      </c>
      <c r="AC64" s="609" t="s">
        <v>4121</v>
      </c>
      <c r="AD64" s="617" t="s">
        <v>4120</v>
      </c>
      <c r="AE64" s="609"/>
      <c r="AF64" s="609"/>
      <c r="AG64" s="4"/>
      <c r="AH64" s="4"/>
      <c r="AI64" s="4"/>
      <c r="AJ64" s="4"/>
      <c r="AK64" s="4"/>
      <c r="AL64" s="4"/>
      <c r="AM64" s="4"/>
      <c r="AN64" s="4"/>
      <c r="AO64" s="4"/>
      <c r="AP64" s="4"/>
      <c r="AQ64" s="4"/>
      <c r="AR64" s="4"/>
      <c r="AS64" s="4"/>
      <c r="AT64" s="4"/>
      <c r="AU64" s="4"/>
      <c r="AV64" s="4"/>
      <c r="AW64" s="4"/>
      <c r="AX64" s="4"/>
      <c r="AY64" s="4"/>
      <c r="AZ64" s="4"/>
      <c r="BA64" s="4"/>
    </row>
    <row r="65" ht="12.75" customHeight="1">
      <c r="A65" s="608" t="s">
        <v>362</v>
      </c>
      <c r="B65" s="609" t="s">
        <v>4375</v>
      </c>
      <c r="C65" s="609" t="s">
        <v>4376</v>
      </c>
      <c r="D65" s="609" t="s">
        <v>4377</v>
      </c>
      <c r="E65" s="609" t="s">
        <v>4378</v>
      </c>
      <c r="F65" s="609" t="s">
        <v>4379</v>
      </c>
      <c r="G65" s="609" t="s">
        <v>4380</v>
      </c>
      <c r="H65" s="609" t="s">
        <v>4381</v>
      </c>
      <c r="I65" s="609" t="s">
        <v>4140</v>
      </c>
      <c r="J65" s="609" t="s">
        <v>4127</v>
      </c>
      <c r="K65" s="609" t="s">
        <v>4118</v>
      </c>
      <c r="L65" s="609" t="s">
        <v>4382</v>
      </c>
      <c r="M65" s="609">
        <v>90.0</v>
      </c>
      <c r="N65" s="609">
        <v>1.0</v>
      </c>
      <c r="O65" s="609">
        <v>0.333333333</v>
      </c>
      <c r="P65" s="609">
        <v>1.5</v>
      </c>
      <c r="Q65" s="609">
        <v>5.0</v>
      </c>
      <c r="R65" s="615">
        <v>43515.0</v>
      </c>
      <c r="S65" s="615">
        <v>43404.0</v>
      </c>
      <c r="T65" s="615">
        <v>44287.0</v>
      </c>
      <c r="U65" s="616">
        <v>12.0</v>
      </c>
      <c r="V65" s="615" t="s">
        <v>3827</v>
      </c>
      <c r="W65" s="615" t="s">
        <v>3827</v>
      </c>
      <c r="X65" s="615">
        <v>44652.0</v>
      </c>
      <c r="Y65" s="609" t="s">
        <v>0</v>
      </c>
      <c r="Z65" s="609" t="s">
        <v>23</v>
      </c>
      <c r="AA65" s="609" t="s">
        <v>58</v>
      </c>
      <c r="AB65" s="610" t="s">
        <v>4120</v>
      </c>
      <c r="AC65" s="609" t="s">
        <v>4121</v>
      </c>
      <c r="AD65" s="617" t="s">
        <v>4120</v>
      </c>
      <c r="AE65" s="609"/>
      <c r="AF65" s="609"/>
      <c r="AG65" s="4"/>
      <c r="AH65" s="4"/>
      <c r="AI65" s="4"/>
      <c r="AJ65" s="4"/>
      <c r="AK65" s="4"/>
      <c r="AL65" s="4"/>
      <c r="AM65" s="4"/>
      <c r="AN65" s="4"/>
      <c r="AO65" s="4"/>
      <c r="AP65" s="4"/>
      <c r="AQ65" s="4"/>
      <c r="AR65" s="4"/>
      <c r="AS65" s="4"/>
      <c r="AT65" s="4"/>
      <c r="AU65" s="4"/>
      <c r="AV65" s="4"/>
      <c r="AW65" s="4"/>
      <c r="AX65" s="4"/>
      <c r="AY65" s="4"/>
      <c r="AZ65" s="4"/>
      <c r="BA65" s="4"/>
    </row>
    <row r="66" ht="12.75" customHeight="1">
      <c r="A66" s="608" t="s">
        <v>102</v>
      </c>
      <c r="B66" s="609" t="s">
        <v>4375</v>
      </c>
      <c r="C66" s="609" t="s">
        <v>4376</v>
      </c>
      <c r="D66" s="609" t="s">
        <v>4377</v>
      </c>
      <c r="E66" s="609" t="s">
        <v>4378</v>
      </c>
      <c r="F66" s="609" t="s">
        <v>4379</v>
      </c>
      <c r="G66" s="609" t="s">
        <v>4383</v>
      </c>
      <c r="H66" s="609" t="s">
        <v>4384</v>
      </c>
      <c r="I66" s="609" t="s">
        <v>4116</v>
      </c>
      <c r="J66" s="609" t="s">
        <v>4127</v>
      </c>
      <c r="K66" s="609" t="s">
        <v>4118</v>
      </c>
      <c r="L66" s="609" t="s">
        <v>4385</v>
      </c>
      <c r="M66" s="609">
        <v>120.0</v>
      </c>
      <c r="N66" s="609">
        <v>1.0</v>
      </c>
      <c r="O66" s="609">
        <v>0.25</v>
      </c>
      <c r="P66" s="609">
        <v>1.5</v>
      </c>
      <c r="Q66" s="609">
        <v>5.0</v>
      </c>
      <c r="R66" s="615">
        <v>43518.0</v>
      </c>
      <c r="S66" s="615">
        <v>43404.0</v>
      </c>
      <c r="T66" s="615">
        <v>44287.0</v>
      </c>
      <c r="U66" s="616">
        <v>12.0</v>
      </c>
      <c r="V66" s="615" t="s">
        <v>3827</v>
      </c>
      <c r="W66" s="615" t="s">
        <v>3827</v>
      </c>
      <c r="X66" s="615">
        <v>44652.0</v>
      </c>
      <c r="Y66" s="609" t="s">
        <v>0</v>
      </c>
      <c r="Z66" s="609" t="s">
        <v>23</v>
      </c>
      <c r="AA66" s="609" t="s">
        <v>58</v>
      </c>
      <c r="AB66" s="610" t="s">
        <v>4120</v>
      </c>
      <c r="AC66" s="609" t="s">
        <v>4121</v>
      </c>
      <c r="AD66" s="617" t="s">
        <v>4120</v>
      </c>
      <c r="AE66" s="609">
        <v>1778.0</v>
      </c>
      <c r="AF66" s="609" t="s">
        <v>4386</v>
      </c>
      <c r="AG66" s="4"/>
      <c r="AH66" s="4"/>
      <c r="AI66" s="4"/>
      <c r="AJ66" s="4"/>
      <c r="AK66" s="4"/>
      <c r="AL66" s="4"/>
      <c r="AM66" s="4"/>
      <c r="AN66" s="4"/>
      <c r="AO66" s="4"/>
      <c r="AP66" s="4"/>
      <c r="AQ66" s="4"/>
      <c r="AR66" s="4"/>
      <c r="AS66" s="4"/>
      <c r="AT66" s="4"/>
      <c r="AU66" s="4"/>
      <c r="AV66" s="4"/>
      <c r="AW66" s="4"/>
      <c r="AX66" s="4"/>
      <c r="AY66" s="4"/>
      <c r="AZ66" s="4"/>
      <c r="BA66" s="4"/>
    </row>
    <row r="67" ht="12.75" customHeight="1">
      <c r="A67" s="608" t="s">
        <v>1572</v>
      </c>
      <c r="B67" s="609" t="s">
        <v>4375</v>
      </c>
      <c r="C67" s="609" t="s">
        <v>4376</v>
      </c>
      <c r="D67" s="609" t="s">
        <v>4377</v>
      </c>
      <c r="E67" s="609" t="s">
        <v>4378</v>
      </c>
      <c r="F67" s="609" t="s">
        <v>4379</v>
      </c>
      <c r="G67" s="609" t="s">
        <v>4387</v>
      </c>
      <c r="H67" s="609" t="s">
        <v>4388</v>
      </c>
      <c r="I67" s="609" t="s">
        <v>4116</v>
      </c>
      <c r="J67" s="609" t="s">
        <v>4127</v>
      </c>
      <c r="K67" s="609" t="s">
        <v>4118</v>
      </c>
      <c r="L67" s="609" t="s">
        <v>4389</v>
      </c>
      <c r="M67" s="609">
        <v>120.0</v>
      </c>
      <c r="N67" s="609">
        <v>1.0</v>
      </c>
      <c r="O67" s="609">
        <v>0.25</v>
      </c>
      <c r="P67" s="609">
        <v>1.0</v>
      </c>
      <c r="Q67" s="609">
        <v>5.0</v>
      </c>
      <c r="R67" s="615">
        <v>44126.0</v>
      </c>
      <c r="S67" s="615">
        <v>43404.0</v>
      </c>
      <c r="T67" s="615">
        <v>44287.0</v>
      </c>
      <c r="U67" s="616">
        <v>12.0</v>
      </c>
      <c r="V67" s="615" t="s">
        <v>3827</v>
      </c>
      <c r="W67" s="615" t="s">
        <v>3827</v>
      </c>
      <c r="X67" s="615">
        <v>44652.0</v>
      </c>
      <c r="Y67" s="609" t="s">
        <v>0</v>
      </c>
      <c r="Z67" s="609" t="s">
        <v>23</v>
      </c>
      <c r="AA67" s="609" t="s">
        <v>58</v>
      </c>
      <c r="AB67" s="610" t="s">
        <v>4120</v>
      </c>
      <c r="AC67" s="609" t="s">
        <v>4121</v>
      </c>
      <c r="AD67" s="617" t="s">
        <v>4120</v>
      </c>
      <c r="AE67" s="609">
        <v>1734.0</v>
      </c>
      <c r="AF67" s="609" t="s">
        <v>4390</v>
      </c>
      <c r="AG67" s="4"/>
      <c r="AH67" s="4"/>
      <c r="AI67" s="4"/>
      <c r="AJ67" s="4"/>
      <c r="AK67" s="4"/>
      <c r="AL67" s="4"/>
      <c r="AM67" s="4"/>
      <c r="AN67" s="4"/>
      <c r="AO67" s="4"/>
      <c r="AP67" s="4"/>
      <c r="AQ67" s="4"/>
      <c r="AR67" s="4"/>
      <c r="AS67" s="4"/>
      <c r="AT67" s="4"/>
      <c r="AU67" s="4"/>
      <c r="AV67" s="4"/>
      <c r="AW67" s="4"/>
      <c r="AX67" s="4"/>
      <c r="AY67" s="4"/>
      <c r="AZ67" s="4"/>
      <c r="BA67" s="4"/>
    </row>
    <row r="68" ht="12.75" customHeight="1">
      <c r="A68" s="608" t="s">
        <v>301</v>
      </c>
      <c r="B68" s="609" t="s">
        <v>4375</v>
      </c>
      <c r="C68" s="609" t="s">
        <v>4376</v>
      </c>
      <c r="D68" s="609" t="s">
        <v>4377</v>
      </c>
      <c r="E68" s="609" t="s">
        <v>4378</v>
      </c>
      <c r="F68" s="609" t="s">
        <v>4379</v>
      </c>
      <c r="G68" s="609" t="s">
        <v>4391</v>
      </c>
      <c r="H68" s="609" t="s">
        <v>4392</v>
      </c>
      <c r="I68" s="609" t="s">
        <v>4116</v>
      </c>
      <c r="J68" s="609" t="s">
        <v>4127</v>
      </c>
      <c r="K68" s="609" t="s">
        <v>4118</v>
      </c>
      <c r="L68" s="609" t="s">
        <v>4393</v>
      </c>
      <c r="M68" s="609">
        <v>120.0</v>
      </c>
      <c r="N68" s="609">
        <v>2.0</v>
      </c>
      <c r="O68" s="609">
        <v>0.5</v>
      </c>
      <c r="P68" s="609">
        <v>2.0</v>
      </c>
      <c r="Q68" s="609">
        <v>5.0</v>
      </c>
      <c r="R68" s="615">
        <v>43511.0</v>
      </c>
      <c r="S68" s="615">
        <v>43404.0</v>
      </c>
      <c r="T68" s="615">
        <v>44287.0</v>
      </c>
      <c r="U68" s="616">
        <v>12.0</v>
      </c>
      <c r="V68" s="615" t="s">
        <v>3827</v>
      </c>
      <c r="W68" s="615" t="s">
        <v>3827</v>
      </c>
      <c r="X68" s="615">
        <v>44652.0</v>
      </c>
      <c r="Y68" s="609" t="s">
        <v>0</v>
      </c>
      <c r="Z68" s="609" t="s">
        <v>23</v>
      </c>
      <c r="AA68" s="609" t="s">
        <v>58</v>
      </c>
      <c r="AB68" s="610" t="s">
        <v>4120</v>
      </c>
      <c r="AC68" s="609" t="s">
        <v>4121</v>
      </c>
      <c r="AD68" s="617" t="s">
        <v>4120</v>
      </c>
      <c r="AE68" s="609">
        <v>1778.0</v>
      </c>
      <c r="AF68" s="609" t="s">
        <v>4386</v>
      </c>
      <c r="AG68" s="4"/>
      <c r="AH68" s="4"/>
      <c r="AI68" s="4"/>
      <c r="AJ68" s="4"/>
      <c r="AK68" s="4"/>
      <c r="AL68" s="4"/>
      <c r="AM68" s="4"/>
      <c r="AN68" s="4"/>
      <c r="AO68" s="4"/>
      <c r="AP68" s="4"/>
      <c r="AQ68" s="4"/>
      <c r="AR68" s="4"/>
      <c r="AS68" s="4"/>
      <c r="AT68" s="4"/>
      <c r="AU68" s="4"/>
      <c r="AV68" s="4"/>
      <c r="AW68" s="4"/>
      <c r="AX68" s="4"/>
      <c r="AY68" s="4"/>
      <c r="AZ68" s="4"/>
      <c r="BA68" s="4"/>
    </row>
    <row r="69" ht="12.75" customHeight="1">
      <c r="A69" s="608" t="s">
        <v>357</v>
      </c>
      <c r="B69" s="609" t="s">
        <v>4394</v>
      </c>
      <c r="C69" s="609" t="s">
        <v>4395</v>
      </c>
      <c r="D69" s="609" t="s">
        <v>4</v>
      </c>
      <c r="E69" s="609" t="s">
        <v>4396</v>
      </c>
      <c r="F69" s="609" t="s">
        <v>3779</v>
      </c>
      <c r="G69" s="609" t="s">
        <v>4397</v>
      </c>
      <c r="H69" s="609" t="s">
        <v>4398</v>
      </c>
      <c r="I69" s="609" t="s">
        <v>4116</v>
      </c>
      <c r="J69" s="609" t="s">
        <v>4156</v>
      </c>
      <c r="K69" s="609" t="s">
        <v>4118</v>
      </c>
      <c r="L69" s="609" t="s">
        <v>4399</v>
      </c>
      <c r="M69" s="609">
        <v>999.0</v>
      </c>
      <c r="N69" s="609">
        <v>0.0</v>
      </c>
      <c r="O69" s="609">
        <v>0.0</v>
      </c>
      <c r="P69" s="609">
        <v>1.0</v>
      </c>
      <c r="Q69" s="609">
        <v>5.0</v>
      </c>
      <c r="R69" s="615">
        <v>43467.0</v>
      </c>
      <c r="S69" s="615">
        <v>43452.0</v>
      </c>
      <c r="T69" s="615">
        <v>43452.0</v>
      </c>
      <c r="U69" s="616">
        <v>36.0</v>
      </c>
      <c r="V69" s="615" t="s">
        <v>3826</v>
      </c>
      <c r="W69" s="615" t="s">
        <v>3826</v>
      </c>
      <c r="X69" s="615">
        <v>44548.0</v>
      </c>
      <c r="Y69" s="609" t="s">
        <v>16</v>
      </c>
      <c r="Z69" s="609" t="s">
        <v>58</v>
      </c>
      <c r="AA69" s="609" t="s">
        <v>23</v>
      </c>
      <c r="AB69" s="610" t="s">
        <v>4120</v>
      </c>
      <c r="AC69" s="609" t="s">
        <v>4121</v>
      </c>
      <c r="AD69" s="617" t="s">
        <v>4120</v>
      </c>
      <c r="AE69" s="609"/>
      <c r="AF69" s="609"/>
      <c r="AG69" s="4"/>
      <c r="AH69" s="4"/>
      <c r="AI69" s="4"/>
      <c r="AJ69" s="4"/>
      <c r="AK69" s="4"/>
      <c r="AL69" s="4"/>
      <c r="AM69" s="4"/>
      <c r="AN69" s="4"/>
      <c r="AO69" s="4"/>
      <c r="AP69" s="4"/>
      <c r="AQ69" s="4"/>
      <c r="AR69" s="4"/>
      <c r="AS69" s="4"/>
      <c r="AT69" s="4"/>
      <c r="AU69" s="4"/>
      <c r="AV69" s="4"/>
      <c r="AW69" s="4"/>
      <c r="AX69" s="4"/>
      <c r="AY69" s="4"/>
      <c r="AZ69" s="4"/>
      <c r="BA69" s="4"/>
    </row>
    <row r="70" ht="12.75" customHeight="1">
      <c r="A70" s="608" t="s">
        <v>465</v>
      </c>
      <c r="B70" s="609" t="s">
        <v>4400</v>
      </c>
      <c r="C70" s="609" t="s">
        <v>3965</v>
      </c>
      <c r="D70" s="609" t="s">
        <v>4138</v>
      </c>
      <c r="E70" s="609" t="s">
        <v>4139</v>
      </c>
      <c r="F70" s="609">
        <v>26.0</v>
      </c>
      <c r="G70" s="609" t="s">
        <v>4401</v>
      </c>
      <c r="H70" s="609" t="s">
        <v>4402</v>
      </c>
      <c r="I70" s="609" t="s">
        <v>4116</v>
      </c>
      <c r="J70" s="609" t="s">
        <v>4156</v>
      </c>
      <c r="K70" s="609" t="s">
        <v>4118</v>
      </c>
      <c r="L70" s="609" t="s">
        <v>4403</v>
      </c>
      <c r="M70" s="609">
        <v>60.0</v>
      </c>
      <c r="N70" s="609">
        <v>0.5</v>
      </c>
      <c r="O70" s="609">
        <v>0.25</v>
      </c>
      <c r="P70" s="609">
        <v>0.0</v>
      </c>
      <c r="Q70" s="609">
        <v>5.0</v>
      </c>
      <c r="R70" s="615">
        <v>43511.0</v>
      </c>
      <c r="S70" s="615">
        <v>43922.0</v>
      </c>
      <c r="T70" s="615">
        <v>43922.0</v>
      </c>
      <c r="U70" s="616">
        <v>36.0</v>
      </c>
      <c r="V70" s="615" t="s">
        <v>3826</v>
      </c>
      <c r="W70" s="615" t="s">
        <v>3826</v>
      </c>
      <c r="X70" s="615">
        <v>45018.0</v>
      </c>
      <c r="Y70" s="609" t="s">
        <v>0</v>
      </c>
      <c r="Z70" s="609" t="s">
        <v>26</v>
      </c>
      <c r="AA70" s="609" t="s">
        <v>23</v>
      </c>
      <c r="AB70" s="610" t="s">
        <v>4120</v>
      </c>
      <c r="AC70" s="609" t="s">
        <v>4129</v>
      </c>
      <c r="AD70" s="617" t="s">
        <v>4251</v>
      </c>
      <c r="AE70" s="609"/>
      <c r="AF70" s="609"/>
      <c r="AG70" s="4"/>
      <c r="AH70" s="4"/>
      <c r="AI70" s="4"/>
      <c r="AJ70" s="4"/>
      <c r="AK70" s="4"/>
      <c r="AL70" s="4"/>
      <c r="AM70" s="4"/>
      <c r="AN70" s="4"/>
      <c r="AO70" s="4"/>
      <c r="AP70" s="4"/>
      <c r="AQ70" s="4"/>
      <c r="AR70" s="4"/>
      <c r="AS70" s="4"/>
      <c r="AT70" s="4"/>
      <c r="AU70" s="4"/>
      <c r="AV70" s="4"/>
      <c r="AW70" s="4"/>
      <c r="AX70" s="4"/>
      <c r="AY70" s="4"/>
      <c r="AZ70" s="4"/>
      <c r="BA70" s="4"/>
    </row>
    <row r="71" ht="12.75" customHeight="1">
      <c r="A71" s="608" t="s">
        <v>1655</v>
      </c>
      <c r="B71" s="609" t="s">
        <v>4400</v>
      </c>
      <c r="C71" s="609" t="s">
        <v>3965</v>
      </c>
      <c r="D71" s="609" t="s">
        <v>4138</v>
      </c>
      <c r="E71" s="609" t="s">
        <v>4139</v>
      </c>
      <c r="F71" s="609">
        <v>27.0</v>
      </c>
      <c r="G71" s="609" t="s">
        <v>4404</v>
      </c>
      <c r="H71" s="609" t="s">
        <v>4405</v>
      </c>
      <c r="I71" s="609" t="s">
        <v>4116</v>
      </c>
      <c r="J71" s="609" t="s">
        <v>4127</v>
      </c>
      <c r="K71" s="609" t="s">
        <v>4118</v>
      </c>
      <c r="L71" s="609" t="s">
        <v>4406</v>
      </c>
      <c r="M71" s="609">
        <v>90.0</v>
      </c>
      <c r="N71" s="609">
        <v>0.5</v>
      </c>
      <c r="O71" s="609">
        <v>0.166666667</v>
      </c>
      <c r="P71" s="609">
        <v>1.0</v>
      </c>
      <c r="Q71" s="609">
        <v>5.0</v>
      </c>
      <c r="R71" s="615">
        <v>44126.0</v>
      </c>
      <c r="S71" s="615">
        <v>43922.0</v>
      </c>
      <c r="T71" s="615">
        <v>43922.0</v>
      </c>
      <c r="U71" s="616">
        <v>36.0</v>
      </c>
      <c r="V71" s="615" t="s">
        <v>3826</v>
      </c>
      <c r="W71" s="615" t="s">
        <v>3826</v>
      </c>
      <c r="X71" s="615">
        <v>45018.0</v>
      </c>
      <c r="Y71" s="609" t="s">
        <v>16</v>
      </c>
      <c r="Z71" s="609" t="s">
        <v>26</v>
      </c>
      <c r="AA71" s="609" t="s">
        <v>23</v>
      </c>
      <c r="AB71" s="610" t="s">
        <v>4120</v>
      </c>
      <c r="AC71" s="609" t="s">
        <v>4121</v>
      </c>
      <c r="AD71" s="617" t="s">
        <v>4251</v>
      </c>
      <c r="AE71" s="609">
        <v>1784.0</v>
      </c>
      <c r="AF71" s="609" t="s">
        <v>4407</v>
      </c>
      <c r="AG71" s="4"/>
      <c r="AH71" s="4"/>
      <c r="AI71" s="4"/>
      <c r="AJ71" s="4"/>
      <c r="AK71" s="4"/>
      <c r="AL71" s="4"/>
      <c r="AM71" s="4"/>
      <c r="AN71" s="4"/>
      <c r="AO71" s="4"/>
      <c r="AP71" s="4"/>
      <c r="AQ71" s="4"/>
      <c r="AR71" s="4"/>
      <c r="AS71" s="4"/>
      <c r="AT71" s="4"/>
      <c r="AU71" s="4"/>
      <c r="AV71" s="4"/>
      <c r="AW71" s="4"/>
      <c r="AX71" s="4"/>
      <c r="AY71" s="4"/>
      <c r="AZ71" s="4"/>
      <c r="BA71" s="4"/>
    </row>
    <row r="72" ht="12.75" customHeight="1">
      <c r="A72" s="608" t="s">
        <v>788</v>
      </c>
      <c r="B72" s="609" t="s">
        <v>4408</v>
      </c>
      <c r="C72" s="609" t="s">
        <v>4409</v>
      </c>
      <c r="D72" s="609" t="s">
        <v>4138</v>
      </c>
      <c r="E72" s="609" t="s">
        <v>4139</v>
      </c>
      <c r="F72" s="609" t="s">
        <v>4352</v>
      </c>
      <c r="G72" s="609" t="s">
        <v>4410</v>
      </c>
      <c r="H72" s="609" t="s">
        <v>4411</v>
      </c>
      <c r="I72" s="609" t="s">
        <v>4140</v>
      </c>
      <c r="J72" s="609" t="s">
        <v>4156</v>
      </c>
      <c r="K72" s="609" t="s">
        <v>4118</v>
      </c>
      <c r="L72" s="609" t="s">
        <v>4412</v>
      </c>
      <c r="M72" s="609">
        <v>30.0</v>
      </c>
      <c r="N72" s="609">
        <v>0.5</v>
      </c>
      <c r="O72" s="609">
        <v>0.5</v>
      </c>
      <c r="P72" s="609">
        <v>0.0</v>
      </c>
      <c r="Q72" s="609">
        <v>5.0</v>
      </c>
      <c r="R72" s="615">
        <v>42699.0</v>
      </c>
      <c r="S72" s="615">
        <v>41640.0</v>
      </c>
      <c r="T72" s="615">
        <v>44091.0</v>
      </c>
      <c r="U72" s="616">
        <v>12.0</v>
      </c>
      <c r="V72" s="615" t="s">
        <v>3827</v>
      </c>
      <c r="W72" s="615" t="s">
        <v>3827</v>
      </c>
      <c r="X72" s="615">
        <v>44456.0</v>
      </c>
      <c r="Y72" s="609" t="s">
        <v>0</v>
      </c>
      <c r="Z72" s="609" t="s">
        <v>26</v>
      </c>
      <c r="AA72" s="609" t="s">
        <v>30</v>
      </c>
      <c r="AB72" s="610" t="s">
        <v>4120</v>
      </c>
      <c r="AC72" s="609" t="s">
        <v>4158</v>
      </c>
      <c r="AD72" s="617" t="s">
        <v>4251</v>
      </c>
      <c r="AE72" s="609"/>
      <c r="AF72" s="609"/>
      <c r="AG72" s="4"/>
      <c r="AH72" s="4"/>
      <c r="AI72" s="4"/>
      <c r="AJ72" s="4"/>
      <c r="AK72" s="4"/>
      <c r="AL72" s="4"/>
      <c r="AM72" s="4"/>
      <c r="AN72" s="4"/>
      <c r="AO72" s="4"/>
      <c r="AP72" s="4"/>
      <c r="AQ72" s="4"/>
      <c r="AR72" s="4"/>
      <c r="AS72" s="4"/>
      <c r="AT72" s="4"/>
      <c r="AU72" s="4"/>
      <c r="AV72" s="4"/>
      <c r="AW72" s="4"/>
      <c r="AX72" s="4"/>
      <c r="AY72" s="4"/>
      <c r="AZ72" s="4"/>
      <c r="BA72" s="4"/>
    </row>
    <row r="73" ht="12.75" customHeight="1">
      <c r="A73" s="608" t="s">
        <v>2302</v>
      </c>
      <c r="B73" s="609" t="s">
        <v>4408</v>
      </c>
      <c r="C73" s="609" t="s">
        <v>4409</v>
      </c>
      <c r="D73" s="609" t="s">
        <v>4138</v>
      </c>
      <c r="E73" s="609" t="s">
        <v>4139</v>
      </c>
      <c r="F73" s="609" t="s">
        <v>4352</v>
      </c>
      <c r="G73" s="609" t="s">
        <v>4120</v>
      </c>
      <c r="H73" s="609" t="s">
        <v>4120</v>
      </c>
      <c r="I73" s="609" t="s">
        <v>4116</v>
      </c>
      <c r="J73" s="609" t="s">
        <v>4156</v>
      </c>
      <c r="K73" s="609" t="s">
        <v>4118</v>
      </c>
      <c r="L73" s="609" t="s">
        <v>4413</v>
      </c>
      <c r="M73" s="609">
        <v>30.0</v>
      </c>
      <c r="N73" s="609">
        <v>0.5</v>
      </c>
      <c r="O73" s="609">
        <v>0.5</v>
      </c>
      <c r="P73" s="609">
        <v>0.0</v>
      </c>
      <c r="Q73" s="609">
        <v>5.0</v>
      </c>
      <c r="R73" s="615">
        <v>44319.0</v>
      </c>
      <c r="S73" s="615">
        <v>41640.0</v>
      </c>
      <c r="T73" s="615">
        <v>44091.0</v>
      </c>
      <c r="U73" s="616">
        <v>12.0</v>
      </c>
      <c r="V73" s="615" t="s">
        <v>3827</v>
      </c>
      <c r="W73" s="615" t="s">
        <v>3827</v>
      </c>
      <c r="X73" s="615">
        <v>44456.0</v>
      </c>
      <c r="Y73" s="609" t="s">
        <v>0</v>
      </c>
      <c r="Z73" s="609" t="s">
        <v>26</v>
      </c>
      <c r="AA73" s="609" t="s">
        <v>30</v>
      </c>
      <c r="AB73" s="610" t="s">
        <v>4120</v>
      </c>
      <c r="AC73" s="609" t="s">
        <v>4158</v>
      </c>
      <c r="AD73" s="617" t="s">
        <v>4251</v>
      </c>
      <c r="AE73" s="609"/>
      <c r="AF73" s="609"/>
      <c r="AG73" s="4"/>
      <c r="AH73" s="4"/>
      <c r="AI73" s="4"/>
      <c r="AJ73" s="4"/>
      <c r="AK73" s="4"/>
      <c r="AL73" s="4"/>
      <c r="AM73" s="4"/>
      <c r="AN73" s="4"/>
      <c r="AO73" s="4"/>
      <c r="AP73" s="4"/>
      <c r="AQ73" s="4"/>
      <c r="AR73" s="4"/>
      <c r="AS73" s="4"/>
      <c r="AT73" s="4"/>
      <c r="AU73" s="4"/>
      <c r="AV73" s="4"/>
      <c r="AW73" s="4"/>
      <c r="AX73" s="4"/>
      <c r="AY73" s="4"/>
      <c r="AZ73" s="4"/>
      <c r="BA73" s="4"/>
    </row>
    <row r="74" ht="12.75" customHeight="1">
      <c r="A74" s="608" t="s">
        <v>717</v>
      </c>
      <c r="B74" s="609" t="s">
        <v>4408</v>
      </c>
      <c r="C74" s="609" t="s">
        <v>4409</v>
      </c>
      <c r="D74" s="609" t="s">
        <v>4138</v>
      </c>
      <c r="E74" s="609" t="s">
        <v>4139</v>
      </c>
      <c r="F74" s="609" t="s">
        <v>4352</v>
      </c>
      <c r="G74" s="609" t="s">
        <v>4414</v>
      </c>
      <c r="H74" s="609" t="s">
        <v>4415</v>
      </c>
      <c r="I74" s="609" t="s">
        <v>4116</v>
      </c>
      <c r="J74" s="609" t="s">
        <v>4156</v>
      </c>
      <c r="K74" s="609" t="s">
        <v>4118</v>
      </c>
      <c r="L74" s="609" t="s">
        <v>4416</v>
      </c>
      <c r="M74" s="609">
        <v>30.0</v>
      </c>
      <c r="N74" s="609">
        <v>0.66</v>
      </c>
      <c r="O74" s="609">
        <v>0.66</v>
      </c>
      <c r="P74" s="609">
        <v>0.0</v>
      </c>
      <c r="Q74" s="609">
        <v>5.0</v>
      </c>
      <c r="R74" s="615">
        <v>42578.0</v>
      </c>
      <c r="S74" s="615">
        <v>41640.0</v>
      </c>
      <c r="T74" s="615">
        <v>44091.0</v>
      </c>
      <c r="U74" s="616">
        <v>12.0</v>
      </c>
      <c r="V74" s="615" t="s">
        <v>3827</v>
      </c>
      <c r="W74" s="615" t="s">
        <v>3827</v>
      </c>
      <c r="X74" s="615">
        <v>44456.0</v>
      </c>
      <c r="Y74" s="609" t="s">
        <v>0</v>
      </c>
      <c r="Z74" s="609" t="s">
        <v>26</v>
      </c>
      <c r="AA74" s="609" t="s">
        <v>30</v>
      </c>
      <c r="AB74" s="610" t="s">
        <v>4120</v>
      </c>
      <c r="AC74" s="609" t="s">
        <v>4121</v>
      </c>
      <c r="AD74" s="617" t="s">
        <v>4251</v>
      </c>
      <c r="AE74" s="609"/>
      <c r="AF74" s="609"/>
      <c r="AG74" s="4"/>
      <c r="AH74" s="4"/>
      <c r="AI74" s="4"/>
      <c r="AJ74" s="4"/>
      <c r="AK74" s="4"/>
      <c r="AL74" s="4"/>
      <c r="AM74" s="4"/>
      <c r="AN74" s="4"/>
      <c r="AO74" s="4"/>
      <c r="AP74" s="4"/>
      <c r="AQ74" s="4"/>
      <c r="AR74" s="4"/>
      <c r="AS74" s="4"/>
      <c r="AT74" s="4"/>
      <c r="AU74" s="4"/>
      <c r="AV74" s="4"/>
      <c r="AW74" s="4"/>
      <c r="AX74" s="4"/>
      <c r="AY74" s="4"/>
      <c r="AZ74" s="4"/>
      <c r="BA74" s="4"/>
    </row>
    <row r="75" ht="12.75" customHeight="1">
      <c r="A75" s="608" t="s">
        <v>592</v>
      </c>
      <c r="B75" s="609" t="s">
        <v>4408</v>
      </c>
      <c r="C75" s="609" t="s">
        <v>4409</v>
      </c>
      <c r="D75" s="609" t="s">
        <v>4138</v>
      </c>
      <c r="E75" s="609" t="s">
        <v>4139</v>
      </c>
      <c r="F75" s="609" t="s">
        <v>4352</v>
      </c>
      <c r="G75" s="609" t="s">
        <v>4417</v>
      </c>
      <c r="H75" s="609" t="s">
        <v>4418</v>
      </c>
      <c r="I75" s="609" t="s">
        <v>4116</v>
      </c>
      <c r="J75" s="609" t="s">
        <v>4169</v>
      </c>
      <c r="K75" s="609" t="s">
        <v>4118</v>
      </c>
      <c r="L75" s="609" t="s">
        <v>4419</v>
      </c>
      <c r="M75" s="609">
        <v>30.0</v>
      </c>
      <c r="N75" s="609">
        <v>0.5</v>
      </c>
      <c r="O75" s="609">
        <v>0.5</v>
      </c>
      <c r="P75" s="609">
        <v>0.0</v>
      </c>
      <c r="Q75" s="609">
        <v>20.0</v>
      </c>
      <c r="R75" s="615">
        <v>43371.0</v>
      </c>
      <c r="S75" s="615">
        <v>41640.0</v>
      </c>
      <c r="T75" s="615">
        <v>44091.0</v>
      </c>
      <c r="U75" s="616">
        <v>12.0</v>
      </c>
      <c r="V75" s="615" t="s">
        <v>3827</v>
      </c>
      <c r="W75" s="615" t="s">
        <v>3827</v>
      </c>
      <c r="X75" s="615">
        <v>44456.0</v>
      </c>
      <c r="Y75" s="609" t="s">
        <v>0</v>
      </c>
      <c r="Z75" s="609" t="s">
        <v>26</v>
      </c>
      <c r="AA75" s="609" t="s">
        <v>30</v>
      </c>
      <c r="AB75" s="610" t="s">
        <v>4120</v>
      </c>
      <c r="AC75" s="609" t="s">
        <v>4121</v>
      </c>
      <c r="AD75" s="617" t="s">
        <v>4420</v>
      </c>
      <c r="AE75" s="609"/>
      <c r="AF75" s="609"/>
      <c r="AG75" s="4"/>
      <c r="AH75" s="4"/>
      <c r="AI75" s="4"/>
      <c r="AJ75" s="4"/>
      <c r="AK75" s="4"/>
      <c r="AL75" s="4"/>
      <c r="AM75" s="4"/>
      <c r="AN75" s="4"/>
      <c r="AO75" s="4"/>
      <c r="AP75" s="4"/>
      <c r="AQ75" s="4"/>
      <c r="AR75" s="4"/>
      <c r="AS75" s="4"/>
      <c r="AT75" s="4"/>
      <c r="AU75" s="4"/>
      <c r="AV75" s="4"/>
      <c r="AW75" s="4"/>
      <c r="AX75" s="4"/>
      <c r="AY75" s="4"/>
      <c r="AZ75" s="4"/>
      <c r="BA75" s="4"/>
    </row>
    <row r="76" ht="12.75" customHeight="1">
      <c r="A76" s="608" t="s">
        <v>1047</v>
      </c>
      <c r="B76" s="609" t="s">
        <v>4408</v>
      </c>
      <c r="C76" s="609" t="s">
        <v>4409</v>
      </c>
      <c r="D76" s="609" t="s">
        <v>4138</v>
      </c>
      <c r="E76" s="609" t="s">
        <v>4139</v>
      </c>
      <c r="F76" s="609" t="s">
        <v>4352</v>
      </c>
      <c r="G76" s="609" t="s">
        <v>4421</v>
      </c>
      <c r="H76" s="609" t="s">
        <v>4422</v>
      </c>
      <c r="I76" s="609" t="s">
        <v>4116</v>
      </c>
      <c r="J76" s="609" t="s">
        <v>4156</v>
      </c>
      <c r="K76" s="609" t="s">
        <v>4118</v>
      </c>
      <c r="L76" s="609" t="s">
        <v>4423</v>
      </c>
      <c r="M76" s="609">
        <v>30.0</v>
      </c>
      <c r="N76" s="609">
        <v>0.5</v>
      </c>
      <c r="O76" s="609">
        <v>0.5</v>
      </c>
      <c r="P76" s="609">
        <v>0.0</v>
      </c>
      <c r="Q76" s="609">
        <v>5.0</v>
      </c>
      <c r="R76" s="615">
        <v>42188.0</v>
      </c>
      <c r="S76" s="615">
        <v>41640.0</v>
      </c>
      <c r="T76" s="615">
        <v>44091.0</v>
      </c>
      <c r="U76" s="616">
        <v>12.0</v>
      </c>
      <c r="V76" s="615" t="s">
        <v>3827</v>
      </c>
      <c r="W76" s="615" t="s">
        <v>3827</v>
      </c>
      <c r="X76" s="615">
        <v>44456.0</v>
      </c>
      <c r="Y76" s="609" t="s">
        <v>0</v>
      </c>
      <c r="Z76" s="609" t="s">
        <v>26</v>
      </c>
      <c r="AA76" s="609" t="s">
        <v>30</v>
      </c>
      <c r="AB76" s="610" t="s">
        <v>4120</v>
      </c>
      <c r="AC76" s="609" t="s">
        <v>4121</v>
      </c>
      <c r="AD76" s="617" t="s">
        <v>4251</v>
      </c>
      <c r="AE76" s="609"/>
      <c r="AF76" s="609"/>
      <c r="AG76" s="4"/>
      <c r="AH76" s="4"/>
      <c r="AI76" s="4"/>
      <c r="AJ76" s="4"/>
      <c r="AK76" s="4"/>
      <c r="AL76" s="4"/>
      <c r="AM76" s="4"/>
      <c r="AN76" s="4"/>
      <c r="AO76" s="4"/>
      <c r="AP76" s="4"/>
      <c r="AQ76" s="4"/>
      <c r="AR76" s="4"/>
      <c r="AS76" s="4"/>
      <c r="AT76" s="4"/>
      <c r="AU76" s="4"/>
      <c r="AV76" s="4"/>
      <c r="AW76" s="4"/>
      <c r="AX76" s="4"/>
      <c r="AY76" s="4"/>
      <c r="AZ76" s="4"/>
      <c r="BA76" s="4"/>
    </row>
    <row r="77" ht="12.75" customHeight="1">
      <c r="A77" s="608" t="s">
        <v>198</v>
      </c>
      <c r="B77" s="609" t="s">
        <v>4408</v>
      </c>
      <c r="C77" s="609" t="s">
        <v>4409</v>
      </c>
      <c r="D77" s="609" t="s">
        <v>4138</v>
      </c>
      <c r="E77" s="609" t="s">
        <v>4424</v>
      </c>
      <c r="F77" s="609" t="s">
        <v>4352</v>
      </c>
      <c r="G77" s="609" t="s">
        <v>4425</v>
      </c>
      <c r="H77" s="609" t="s">
        <v>4426</v>
      </c>
      <c r="I77" s="609" t="s">
        <v>4140</v>
      </c>
      <c r="J77" s="609" t="s">
        <v>4156</v>
      </c>
      <c r="K77" s="609" t="s">
        <v>4118</v>
      </c>
      <c r="L77" s="609" t="s">
        <v>4427</v>
      </c>
      <c r="M77" s="609">
        <v>60.0</v>
      </c>
      <c r="N77" s="609">
        <v>0.5</v>
      </c>
      <c r="O77" s="609">
        <v>0.25</v>
      </c>
      <c r="P77" s="609">
        <v>1.0</v>
      </c>
      <c r="Q77" s="609">
        <v>5.0</v>
      </c>
      <c r="R77" s="615">
        <v>43174.0</v>
      </c>
      <c r="S77" s="615">
        <v>41640.0</v>
      </c>
      <c r="T77" s="615">
        <v>44091.0</v>
      </c>
      <c r="U77" s="616">
        <v>12.0</v>
      </c>
      <c r="V77" s="615" t="s">
        <v>3827</v>
      </c>
      <c r="W77" s="615" t="s">
        <v>3827</v>
      </c>
      <c r="X77" s="615">
        <v>44456.0</v>
      </c>
      <c r="Y77" s="609" t="s">
        <v>0</v>
      </c>
      <c r="Z77" s="609" t="s">
        <v>26</v>
      </c>
      <c r="AA77" s="609" t="s">
        <v>30</v>
      </c>
      <c r="AB77" s="610" t="s">
        <v>4120</v>
      </c>
      <c r="AC77" s="609" t="s">
        <v>4158</v>
      </c>
      <c r="AD77" s="617" t="s">
        <v>4120</v>
      </c>
      <c r="AE77" s="609"/>
      <c r="AF77" s="609"/>
      <c r="AG77" s="4"/>
      <c r="AH77" s="4"/>
      <c r="AI77" s="4"/>
      <c r="AJ77" s="4"/>
      <c r="AK77" s="4"/>
      <c r="AL77" s="4"/>
      <c r="AM77" s="4"/>
      <c r="AN77" s="4"/>
      <c r="AO77" s="4"/>
      <c r="AP77" s="4"/>
      <c r="AQ77" s="4"/>
      <c r="AR77" s="4"/>
      <c r="AS77" s="4"/>
      <c r="AT77" s="4"/>
      <c r="AU77" s="4"/>
      <c r="AV77" s="4"/>
      <c r="AW77" s="4"/>
      <c r="AX77" s="4"/>
      <c r="AY77" s="4"/>
      <c r="AZ77" s="4"/>
      <c r="BA77" s="4"/>
    </row>
    <row r="78" ht="12.75" customHeight="1">
      <c r="A78" s="608" t="s">
        <v>985</v>
      </c>
      <c r="B78" s="609" t="s">
        <v>4428</v>
      </c>
      <c r="C78" s="609" t="s">
        <v>4409</v>
      </c>
      <c r="D78" s="609" t="s">
        <v>4138</v>
      </c>
      <c r="E78" s="609" t="s">
        <v>4424</v>
      </c>
      <c r="F78" s="609" t="s">
        <v>4352</v>
      </c>
      <c r="G78" s="609" t="s">
        <v>4429</v>
      </c>
      <c r="H78" s="609" t="s">
        <v>4430</v>
      </c>
      <c r="I78" s="609" t="s">
        <v>4116</v>
      </c>
      <c r="J78" s="609" t="s">
        <v>4169</v>
      </c>
      <c r="K78" s="609" t="s">
        <v>4118</v>
      </c>
      <c r="L78" s="609" t="s">
        <v>4431</v>
      </c>
      <c r="M78" s="609">
        <v>60.0</v>
      </c>
      <c r="N78" s="609">
        <v>0.66</v>
      </c>
      <c r="O78" s="609">
        <v>0.33</v>
      </c>
      <c r="P78" s="609">
        <v>1.0</v>
      </c>
      <c r="Q78" s="609">
        <v>5.0</v>
      </c>
      <c r="R78" s="615">
        <v>44049.0</v>
      </c>
      <c r="S78" s="615">
        <v>43171.0</v>
      </c>
      <c r="T78" s="615">
        <v>44044.0</v>
      </c>
      <c r="U78" s="616">
        <v>12.0</v>
      </c>
      <c r="V78" s="615" t="s">
        <v>3827</v>
      </c>
      <c r="W78" s="615" t="s">
        <v>3827</v>
      </c>
      <c r="X78" s="615">
        <v>44409.0</v>
      </c>
      <c r="Y78" s="609" t="s">
        <v>0</v>
      </c>
      <c r="Z78" s="609" t="s">
        <v>52</v>
      </c>
      <c r="AA78" s="609" t="s">
        <v>30</v>
      </c>
      <c r="AB78" s="610" t="s">
        <v>4120</v>
      </c>
      <c r="AC78" s="609" t="s">
        <v>4121</v>
      </c>
      <c r="AD78" s="617" t="s">
        <v>4120</v>
      </c>
      <c r="AE78" s="609"/>
      <c r="AF78" s="609"/>
      <c r="AG78" s="4"/>
      <c r="AH78" s="4"/>
      <c r="AI78" s="4"/>
      <c r="AJ78" s="4"/>
      <c r="AK78" s="4"/>
      <c r="AL78" s="4"/>
      <c r="AM78" s="4"/>
      <c r="AN78" s="4"/>
      <c r="AO78" s="4"/>
      <c r="AP78" s="4"/>
      <c r="AQ78" s="4"/>
      <c r="AR78" s="4"/>
      <c r="AS78" s="4"/>
      <c r="AT78" s="4"/>
      <c r="AU78" s="4"/>
      <c r="AV78" s="4"/>
      <c r="AW78" s="4"/>
      <c r="AX78" s="4"/>
      <c r="AY78" s="4"/>
      <c r="AZ78" s="4"/>
      <c r="BA78" s="4"/>
    </row>
    <row r="79" ht="12.75" customHeight="1">
      <c r="A79" s="608" t="s">
        <v>2209</v>
      </c>
      <c r="B79" s="609" t="s">
        <v>4432</v>
      </c>
      <c r="C79" s="609" t="s">
        <v>3965</v>
      </c>
      <c r="D79" s="609" t="s">
        <v>4138</v>
      </c>
      <c r="E79" s="609" t="s">
        <v>4424</v>
      </c>
      <c r="F79" s="609">
        <v>27.0</v>
      </c>
      <c r="G79" s="609" t="s">
        <v>4433</v>
      </c>
      <c r="H79" s="609" t="s">
        <v>4434</v>
      </c>
      <c r="I79" s="609" t="s">
        <v>4116</v>
      </c>
      <c r="J79" s="609" t="s">
        <v>4435</v>
      </c>
      <c r="K79" s="609" t="s">
        <v>4118</v>
      </c>
      <c r="L79" s="609" t="s">
        <v>4436</v>
      </c>
      <c r="M79" s="609">
        <v>60.0</v>
      </c>
      <c r="N79" s="609">
        <v>0.5</v>
      </c>
      <c r="O79" s="609">
        <v>0.25</v>
      </c>
      <c r="P79" s="609">
        <v>1.0</v>
      </c>
      <c r="Q79" s="609">
        <v>5.0</v>
      </c>
      <c r="R79" s="615">
        <v>44120.0</v>
      </c>
      <c r="S79" s="615">
        <v>43922.0</v>
      </c>
      <c r="T79" s="615">
        <v>43922.0</v>
      </c>
      <c r="U79" s="616">
        <v>36.0</v>
      </c>
      <c r="V79" s="615" t="s">
        <v>3826</v>
      </c>
      <c r="W79" s="615" t="s">
        <v>3826</v>
      </c>
      <c r="X79" s="615">
        <v>45018.0</v>
      </c>
      <c r="Y79" s="609" t="s">
        <v>16</v>
      </c>
      <c r="Z79" s="609" t="s">
        <v>52</v>
      </c>
      <c r="AA79" s="609" t="s">
        <v>26</v>
      </c>
      <c r="AB79" s="610" t="s">
        <v>4120</v>
      </c>
      <c r="AC79" s="609" t="s">
        <v>4158</v>
      </c>
      <c r="AD79" s="617" t="s">
        <v>4120</v>
      </c>
      <c r="AE79" s="609"/>
      <c r="AF79" s="609"/>
      <c r="AG79" s="4"/>
      <c r="AH79" s="4"/>
      <c r="AI79" s="4"/>
      <c r="AJ79" s="4"/>
      <c r="AK79" s="4"/>
      <c r="AL79" s="4"/>
      <c r="AM79" s="4"/>
      <c r="AN79" s="4"/>
      <c r="AO79" s="4"/>
      <c r="AP79" s="4"/>
      <c r="AQ79" s="4"/>
      <c r="AR79" s="4"/>
      <c r="AS79" s="4"/>
      <c r="AT79" s="4"/>
      <c r="AU79" s="4"/>
      <c r="AV79" s="4"/>
      <c r="AW79" s="4"/>
      <c r="AX79" s="4"/>
      <c r="AY79" s="4"/>
      <c r="AZ79" s="4"/>
      <c r="BA79" s="4"/>
    </row>
    <row r="80" ht="12.75" customHeight="1">
      <c r="A80" s="608" t="s">
        <v>1884</v>
      </c>
      <c r="B80" s="609" t="s">
        <v>4432</v>
      </c>
      <c r="C80" s="609" t="s">
        <v>3965</v>
      </c>
      <c r="D80" s="609" t="s">
        <v>4138</v>
      </c>
      <c r="E80" s="609" t="s">
        <v>4424</v>
      </c>
      <c r="F80" s="609">
        <v>27.0</v>
      </c>
      <c r="G80" s="609" t="s">
        <v>4437</v>
      </c>
      <c r="H80" s="609" t="s">
        <v>4438</v>
      </c>
      <c r="I80" s="609" t="s">
        <v>4116</v>
      </c>
      <c r="J80" s="609" t="s">
        <v>4156</v>
      </c>
      <c r="K80" s="609" t="s">
        <v>4118</v>
      </c>
      <c r="L80" s="609" t="s">
        <v>4439</v>
      </c>
      <c r="M80" s="609">
        <v>60.0</v>
      </c>
      <c r="N80" s="609">
        <v>0.5</v>
      </c>
      <c r="O80" s="609">
        <v>0.25</v>
      </c>
      <c r="P80" s="609">
        <v>1.0</v>
      </c>
      <c r="Q80" s="609">
        <v>5.0</v>
      </c>
      <c r="R80" s="615">
        <v>44120.0</v>
      </c>
      <c r="S80" s="615">
        <v>43922.0</v>
      </c>
      <c r="T80" s="615">
        <v>43922.0</v>
      </c>
      <c r="U80" s="616">
        <v>36.0</v>
      </c>
      <c r="V80" s="615" t="s">
        <v>3826</v>
      </c>
      <c r="W80" s="615" t="s">
        <v>3826</v>
      </c>
      <c r="X80" s="615">
        <v>45018.0</v>
      </c>
      <c r="Y80" s="609" t="s">
        <v>16</v>
      </c>
      <c r="Z80" s="609" t="s">
        <v>52</v>
      </c>
      <c r="AA80" s="609" t="s">
        <v>26</v>
      </c>
      <c r="AB80" s="610" t="s">
        <v>4120</v>
      </c>
      <c r="AC80" s="609" t="s">
        <v>4158</v>
      </c>
      <c r="AD80" s="617" t="s">
        <v>4120</v>
      </c>
      <c r="AE80" s="609"/>
      <c r="AF80" s="609"/>
      <c r="AG80" s="4"/>
      <c r="AH80" s="4"/>
      <c r="AI80" s="4"/>
      <c r="AJ80" s="4"/>
      <c r="AK80" s="4"/>
      <c r="AL80" s="4"/>
      <c r="AM80" s="4"/>
      <c r="AN80" s="4"/>
      <c r="AO80" s="4"/>
      <c r="AP80" s="4"/>
      <c r="AQ80" s="4"/>
      <c r="AR80" s="4"/>
      <c r="AS80" s="4"/>
      <c r="AT80" s="4"/>
      <c r="AU80" s="4"/>
      <c r="AV80" s="4"/>
      <c r="AW80" s="4"/>
      <c r="AX80" s="4"/>
      <c r="AY80" s="4"/>
      <c r="AZ80" s="4"/>
      <c r="BA80" s="4"/>
    </row>
    <row r="81" ht="12.75" customHeight="1">
      <c r="A81" s="608" t="s">
        <v>1880</v>
      </c>
      <c r="B81" s="609" t="s">
        <v>4432</v>
      </c>
      <c r="C81" s="609" t="s">
        <v>3965</v>
      </c>
      <c r="D81" s="609" t="s">
        <v>4138</v>
      </c>
      <c r="E81" s="609" t="s">
        <v>4424</v>
      </c>
      <c r="F81" s="609">
        <v>27.0</v>
      </c>
      <c r="G81" s="609" t="s">
        <v>4440</v>
      </c>
      <c r="H81" s="609" t="s">
        <v>4441</v>
      </c>
      <c r="I81" s="609" t="s">
        <v>4116</v>
      </c>
      <c r="J81" s="609" t="s">
        <v>4127</v>
      </c>
      <c r="K81" s="609" t="s">
        <v>4118</v>
      </c>
      <c r="L81" s="609" t="s">
        <v>4442</v>
      </c>
      <c r="M81" s="609">
        <v>120.0</v>
      </c>
      <c r="N81" s="609">
        <v>0.33</v>
      </c>
      <c r="O81" s="609">
        <v>0.0825</v>
      </c>
      <c r="P81" s="609">
        <v>1.0</v>
      </c>
      <c r="Q81" s="609">
        <v>5.0</v>
      </c>
      <c r="R81" s="615">
        <v>44119.0</v>
      </c>
      <c r="S81" s="615">
        <v>43922.0</v>
      </c>
      <c r="T81" s="615">
        <v>43922.0</v>
      </c>
      <c r="U81" s="616">
        <v>36.0</v>
      </c>
      <c r="V81" s="615" t="s">
        <v>3826</v>
      </c>
      <c r="W81" s="615" t="s">
        <v>3826</v>
      </c>
      <c r="X81" s="615">
        <v>45018.0</v>
      </c>
      <c r="Y81" s="609" t="s">
        <v>16</v>
      </c>
      <c r="Z81" s="609" t="s">
        <v>52</v>
      </c>
      <c r="AA81" s="609" t="s">
        <v>26</v>
      </c>
      <c r="AB81" s="610" t="s">
        <v>4120</v>
      </c>
      <c r="AC81" s="609" t="s">
        <v>4158</v>
      </c>
      <c r="AD81" s="617" t="s">
        <v>4120</v>
      </c>
      <c r="AE81" s="609">
        <v>1756.0</v>
      </c>
      <c r="AF81" s="609" t="s">
        <v>4443</v>
      </c>
      <c r="AG81" s="4"/>
      <c r="AH81" s="4"/>
      <c r="AI81" s="4"/>
      <c r="AJ81" s="4"/>
      <c r="AK81" s="4"/>
      <c r="AL81" s="4"/>
      <c r="AM81" s="4"/>
      <c r="AN81" s="4"/>
      <c r="AO81" s="4"/>
      <c r="AP81" s="4"/>
      <c r="AQ81" s="4"/>
      <c r="AR81" s="4"/>
      <c r="AS81" s="4"/>
      <c r="AT81" s="4"/>
      <c r="AU81" s="4"/>
      <c r="AV81" s="4"/>
      <c r="AW81" s="4"/>
      <c r="AX81" s="4"/>
      <c r="AY81" s="4"/>
      <c r="AZ81" s="4"/>
      <c r="BA81" s="4"/>
    </row>
    <row r="82" ht="12.75" customHeight="1">
      <c r="A82" s="608" t="s">
        <v>1619</v>
      </c>
      <c r="B82" s="609" t="s">
        <v>4444</v>
      </c>
      <c r="C82" s="609" t="s">
        <v>3965</v>
      </c>
      <c r="D82" s="609" t="s">
        <v>4445</v>
      </c>
      <c r="E82" s="609" t="s">
        <v>4446</v>
      </c>
      <c r="F82" s="609">
        <v>26.0</v>
      </c>
      <c r="G82" s="609" t="s">
        <v>4447</v>
      </c>
      <c r="H82" s="609" t="s">
        <v>4448</v>
      </c>
      <c r="I82" s="609" t="s">
        <v>4116</v>
      </c>
      <c r="J82" s="609" t="s">
        <v>4156</v>
      </c>
      <c r="K82" s="609" t="s">
        <v>4118</v>
      </c>
      <c r="L82" s="609" t="s">
        <v>4449</v>
      </c>
      <c r="M82" s="609">
        <v>60.0</v>
      </c>
      <c r="N82" s="609">
        <v>0.5</v>
      </c>
      <c r="O82" s="609">
        <v>0.25</v>
      </c>
      <c r="P82" s="609">
        <v>1.0</v>
      </c>
      <c r="Q82" s="609">
        <v>5.0</v>
      </c>
      <c r="R82" s="615">
        <v>44147.0</v>
      </c>
      <c r="S82" s="615">
        <v>43922.0</v>
      </c>
      <c r="T82" s="615">
        <v>43922.0</v>
      </c>
      <c r="U82" s="616">
        <v>36.0</v>
      </c>
      <c r="V82" s="615" t="s">
        <v>3826</v>
      </c>
      <c r="W82" s="615" t="s">
        <v>3826</v>
      </c>
      <c r="X82" s="615">
        <v>45018.0</v>
      </c>
      <c r="Y82" s="609" t="s">
        <v>16</v>
      </c>
      <c r="Z82" s="609" t="s">
        <v>26</v>
      </c>
      <c r="AA82" s="609" t="s">
        <v>23</v>
      </c>
      <c r="AB82" s="610" t="s">
        <v>4120</v>
      </c>
      <c r="AC82" s="609" t="s">
        <v>4158</v>
      </c>
      <c r="AD82" s="617" t="s">
        <v>4120</v>
      </c>
      <c r="AE82" s="609"/>
      <c r="AF82" s="609"/>
      <c r="AG82" s="4"/>
      <c r="AH82" s="4"/>
      <c r="AI82" s="4"/>
      <c r="AJ82" s="4"/>
      <c r="AK82" s="4"/>
      <c r="AL82" s="4"/>
      <c r="AM82" s="4"/>
      <c r="AN82" s="4"/>
      <c r="AO82" s="4"/>
      <c r="AP82" s="4"/>
      <c r="AQ82" s="4"/>
      <c r="AR82" s="4"/>
      <c r="AS82" s="4"/>
      <c r="AT82" s="4"/>
      <c r="AU82" s="4"/>
      <c r="AV82" s="4"/>
      <c r="AW82" s="4"/>
      <c r="AX82" s="4"/>
      <c r="AY82" s="4"/>
      <c r="AZ82" s="4"/>
      <c r="BA82" s="4"/>
    </row>
    <row r="83" ht="12.75" customHeight="1">
      <c r="A83" s="608" t="s">
        <v>1613</v>
      </c>
      <c r="B83" s="609" t="s">
        <v>4444</v>
      </c>
      <c r="C83" s="609" t="s">
        <v>3965</v>
      </c>
      <c r="D83" s="609" t="s">
        <v>4445</v>
      </c>
      <c r="E83" s="609" t="s">
        <v>4446</v>
      </c>
      <c r="F83" s="609">
        <v>26.0</v>
      </c>
      <c r="G83" s="609" t="s">
        <v>4450</v>
      </c>
      <c r="H83" s="609" t="s">
        <v>4451</v>
      </c>
      <c r="I83" s="609" t="s">
        <v>4116</v>
      </c>
      <c r="J83" s="609" t="s">
        <v>4133</v>
      </c>
      <c r="K83" s="609" t="s">
        <v>4118</v>
      </c>
      <c r="L83" s="609" t="s">
        <v>4452</v>
      </c>
      <c r="M83" s="609">
        <v>120.0</v>
      </c>
      <c r="N83" s="609">
        <v>0.5</v>
      </c>
      <c r="O83" s="609">
        <v>0.125</v>
      </c>
      <c r="P83" s="609">
        <v>1.0</v>
      </c>
      <c r="Q83" s="609">
        <v>5.0</v>
      </c>
      <c r="R83" s="615">
        <v>44148.0</v>
      </c>
      <c r="S83" s="615">
        <v>43922.0</v>
      </c>
      <c r="T83" s="615">
        <v>43922.0</v>
      </c>
      <c r="U83" s="616">
        <v>36.0</v>
      </c>
      <c r="V83" s="615" t="s">
        <v>3826</v>
      </c>
      <c r="W83" s="615" t="s">
        <v>3826</v>
      </c>
      <c r="X83" s="615">
        <v>45018.0</v>
      </c>
      <c r="Y83" s="609" t="s">
        <v>16</v>
      </c>
      <c r="Z83" s="609" t="s">
        <v>26</v>
      </c>
      <c r="AA83" s="609" t="s">
        <v>23</v>
      </c>
      <c r="AB83" s="610" t="s">
        <v>4120</v>
      </c>
      <c r="AC83" s="609" t="s">
        <v>4158</v>
      </c>
      <c r="AD83" s="617" t="s">
        <v>4120</v>
      </c>
      <c r="AE83" s="609"/>
      <c r="AF83" s="609"/>
      <c r="AG83" s="4"/>
      <c r="AH83" s="4"/>
      <c r="AI83" s="4"/>
      <c r="AJ83" s="4"/>
      <c r="AK83" s="4"/>
      <c r="AL83" s="4"/>
      <c r="AM83" s="4"/>
      <c r="AN83" s="4"/>
      <c r="AO83" s="4"/>
      <c r="AP83" s="4"/>
      <c r="AQ83" s="4"/>
      <c r="AR83" s="4"/>
      <c r="AS83" s="4"/>
      <c r="AT83" s="4"/>
      <c r="AU83" s="4"/>
      <c r="AV83" s="4"/>
      <c r="AW83" s="4"/>
      <c r="AX83" s="4"/>
      <c r="AY83" s="4"/>
      <c r="AZ83" s="4"/>
      <c r="BA83" s="4"/>
    </row>
    <row r="84" ht="12.75" customHeight="1">
      <c r="A84" s="608" t="s">
        <v>954</v>
      </c>
      <c r="B84" s="609" t="s">
        <v>4011</v>
      </c>
      <c r="C84" s="609" t="s">
        <v>4012</v>
      </c>
      <c r="D84" s="609" t="s">
        <v>4445</v>
      </c>
      <c r="E84" s="609" t="s">
        <v>4446</v>
      </c>
      <c r="F84" s="609" t="s">
        <v>4272</v>
      </c>
      <c r="G84" s="609" t="s">
        <v>4453</v>
      </c>
      <c r="H84" s="609" t="s">
        <v>4454</v>
      </c>
      <c r="I84" s="609" t="s">
        <v>4116</v>
      </c>
      <c r="J84" s="609" t="s">
        <v>4156</v>
      </c>
      <c r="K84" s="609" t="s">
        <v>4118</v>
      </c>
      <c r="L84" s="609" t="s">
        <v>4455</v>
      </c>
      <c r="M84" s="609">
        <v>60.0</v>
      </c>
      <c r="N84" s="609">
        <v>0.5</v>
      </c>
      <c r="O84" s="609">
        <v>0.25</v>
      </c>
      <c r="P84" s="609">
        <v>1.0</v>
      </c>
      <c r="Q84" s="609">
        <v>5.0</v>
      </c>
      <c r="R84" s="615">
        <v>42587.0</v>
      </c>
      <c r="S84" s="615">
        <v>42497.0</v>
      </c>
      <c r="T84" s="615">
        <v>44440.0</v>
      </c>
      <c r="U84" s="616">
        <v>12.0</v>
      </c>
      <c r="V84" s="615" t="s">
        <v>3827</v>
      </c>
      <c r="W84" s="615" t="s">
        <v>3826</v>
      </c>
      <c r="X84" s="615">
        <v>44804.0</v>
      </c>
      <c r="Y84" s="609" t="s">
        <v>16</v>
      </c>
      <c r="Z84" s="609" t="s">
        <v>26</v>
      </c>
      <c r="AA84" s="609" t="s">
        <v>23</v>
      </c>
      <c r="AB84" s="610" t="s">
        <v>4120</v>
      </c>
      <c r="AC84" s="609" t="s">
        <v>4158</v>
      </c>
      <c r="AD84" s="617" t="s">
        <v>4120</v>
      </c>
      <c r="AE84" s="609"/>
      <c r="AF84" s="609"/>
      <c r="AG84" s="4"/>
      <c r="AH84" s="4"/>
      <c r="AI84" s="4"/>
      <c r="AJ84" s="4"/>
      <c r="AK84" s="4"/>
      <c r="AL84" s="4"/>
      <c r="AM84" s="4"/>
      <c r="AN84" s="4"/>
      <c r="AO84" s="4"/>
      <c r="AP84" s="4"/>
      <c r="AQ84" s="4"/>
      <c r="AR84" s="4"/>
      <c r="AS84" s="4"/>
      <c r="AT84" s="4"/>
      <c r="AU84" s="4"/>
      <c r="AV84" s="4"/>
      <c r="AW84" s="4"/>
      <c r="AX84" s="4"/>
      <c r="AY84" s="4"/>
      <c r="AZ84" s="4"/>
      <c r="BA84" s="4"/>
    </row>
    <row r="85" ht="12.75" customHeight="1">
      <c r="A85" s="608" t="s">
        <v>4456</v>
      </c>
      <c r="B85" s="609" t="s">
        <v>4011</v>
      </c>
      <c r="C85" s="609" t="s">
        <v>4012</v>
      </c>
      <c r="D85" s="609" t="s">
        <v>4445</v>
      </c>
      <c r="E85" s="609" t="s">
        <v>4446</v>
      </c>
      <c r="F85" s="609" t="s">
        <v>4272</v>
      </c>
      <c r="G85" s="609" t="s">
        <v>4457</v>
      </c>
      <c r="H85" s="609" t="s">
        <v>4458</v>
      </c>
      <c r="I85" s="609" t="s">
        <v>4116</v>
      </c>
      <c r="J85" s="609" t="s">
        <v>4117</v>
      </c>
      <c r="K85" s="609" t="s">
        <v>4118</v>
      </c>
      <c r="L85" s="609" t="s">
        <v>4459</v>
      </c>
      <c r="M85" s="609">
        <v>90.0</v>
      </c>
      <c r="N85" s="609">
        <v>0.5</v>
      </c>
      <c r="O85" s="609">
        <v>0.166666667</v>
      </c>
      <c r="P85" s="609">
        <v>1.0</v>
      </c>
      <c r="Q85" s="609">
        <v>10.0</v>
      </c>
      <c r="R85" s="615">
        <v>42614.0</v>
      </c>
      <c r="S85" s="615">
        <v>42497.0</v>
      </c>
      <c r="T85" s="615">
        <v>44440.0</v>
      </c>
      <c r="U85" s="616">
        <v>12.0</v>
      </c>
      <c r="V85" s="615" t="s">
        <v>3827</v>
      </c>
      <c r="W85" s="615" t="s">
        <v>3826</v>
      </c>
      <c r="X85" s="615">
        <v>44804.0</v>
      </c>
      <c r="Y85" s="609" t="s">
        <v>16</v>
      </c>
      <c r="Z85" s="609" t="s">
        <v>26</v>
      </c>
      <c r="AA85" s="609" t="s">
        <v>23</v>
      </c>
      <c r="AB85" s="610" t="s">
        <v>4120</v>
      </c>
      <c r="AC85" s="609" t="s">
        <v>4121</v>
      </c>
      <c r="AD85" s="617" t="s">
        <v>4179</v>
      </c>
      <c r="AE85" s="609"/>
      <c r="AF85" s="609"/>
      <c r="AG85" s="4"/>
      <c r="AH85" s="4"/>
      <c r="AI85" s="4"/>
      <c r="AJ85" s="4"/>
      <c r="AK85" s="4"/>
      <c r="AL85" s="4"/>
      <c r="AM85" s="4"/>
      <c r="AN85" s="4"/>
      <c r="AO85" s="4"/>
      <c r="AP85" s="4"/>
      <c r="AQ85" s="4"/>
      <c r="AR85" s="4"/>
      <c r="AS85" s="4"/>
      <c r="AT85" s="4"/>
      <c r="AU85" s="4"/>
      <c r="AV85" s="4"/>
      <c r="AW85" s="4"/>
      <c r="AX85" s="4"/>
      <c r="AY85" s="4"/>
      <c r="AZ85" s="4"/>
      <c r="BA85" s="4"/>
    </row>
    <row r="86" ht="12.75" customHeight="1">
      <c r="A86" s="608" t="s">
        <v>744</v>
      </c>
      <c r="B86" s="609" t="s">
        <v>4460</v>
      </c>
      <c r="C86" s="609" t="s">
        <v>4461</v>
      </c>
      <c r="D86" s="609" t="s">
        <v>4152</v>
      </c>
      <c r="E86" s="609" t="s">
        <v>4462</v>
      </c>
      <c r="F86" s="609">
        <v>26.0</v>
      </c>
      <c r="G86" s="609" t="s">
        <v>4463</v>
      </c>
      <c r="H86" s="609" t="s">
        <v>4464</v>
      </c>
      <c r="I86" s="609" t="s">
        <v>4116</v>
      </c>
      <c r="J86" s="609" t="s">
        <v>4117</v>
      </c>
      <c r="K86" s="609" t="s">
        <v>4118</v>
      </c>
      <c r="L86" s="609" t="s">
        <v>4465</v>
      </c>
      <c r="M86" s="609">
        <v>120.0</v>
      </c>
      <c r="N86" s="609">
        <v>2.0</v>
      </c>
      <c r="O86" s="609">
        <v>0.5</v>
      </c>
      <c r="P86" s="609">
        <v>1.0</v>
      </c>
      <c r="Q86" s="609">
        <v>30.0</v>
      </c>
      <c r="R86" s="615">
        <v>43685.0</v>
      </c>
      <c r="S86" s="615">
        <v>43631.0</v>
      </c>
      <c r="T86" s="615">
        <v>44348.0</v>
      </c>
      <c r="U86" s="616">
        <v>4.0</v>
      </c>
      <c r="V86" s="615" t="s">
        <v>3827</v>
      </c>
      <c r="W86" s="615" t="s">
        <v>3827</v>
      </c>
      <c r="X86" s="615">
        <v>44439.0</v>
      </c>
      <c r="Y86" s="609" t="s">
        <v>0</v>
      </c>
      <c r="Z86" s="609" t="s">
        <v>30</v>
      </c>
      <c r="AA86" s="609" t="s">
        <v>58</v>
      </c>
      <c r="AB86" s="610" t="s">
        <v>4120</v>
      </c>
      <c r="AC86" s="609" t="s">
        <v>4121</v>
      </c>
      <c r="AD86" s="617" t="s">
        <v>4120</v>
      </c>
      <c r="AE86" s="609"/>
      <c r="AF86" s="609"/>
      <c r="AG86" s="4"/>
      <c r="AH86" s="4"/>
      <c r="AI86" s="4"/>
      <c r="AJ86" s="4"/>
      <c r="AK86" s="4"/>
      <c r="AL86" s="4"/>
      <c r="AM86" s="4"/>
      <c r="AN86" s="4"/>
      <c r="AO86" s="4"/>
      <c r="AP86" s="4"/>
      <c r="AQ86" s="4"/>
      <c r="AR86" s="4"/>
      <c r="AS86" s="4"/>
      <c r="AT86" s="4"/>
      <c r="AU86" s="4"/>
      <c r="AV86" s="4"/>
      <c r="AW86" s="4"/>
      <c r="AX86" s="4"/>
      <c r="AY86" s="4"/>
      <c r="AZ86" s="4"/>
      <c r="BA86" s="4"/>
    </row>
    <row r="87" ht="12.75" customHeight="1">
      <c r="A87" s="608" t="s">
        <v>795</v>
      </c>
      <c r="B87" s="609" t="s">
        <v>4466</v>
      </c>
      <c r="C87" s="609" t="s">
        <v>3965</v>
      </c>
      <c r="D87" s="609" t="s">
        <v>4152</v>
      </c>
      <c r="E87" s="609" t="s">
        <v>4467</v>
      </c>
      <c r="F87" s="609">
        <v>26.0</v>
      </c>
      <c r="G87" s="609" t="s">
        <v>4468</v>
      </c>
      <c r="H87" s="609" t="s">
        <v>4469</v>
      </c>
      <c r="I87" s="609" t="s">
        <v>4116</v>
      </c>
      <c r="J87" s="609" t="s">
        <v>4169</v>
      </c>
      <c r="K87" s="609" t="s">
        <v>4118</v>
      </c>
      <c r="L87" s="609" t="s">
        <v>4470</v>
      </c>
      <c r="M87" s="609">
        <v>60.0</v>
      </c>
      <c r="N87" s="609">
        <v>0.5</v>
      </c>
      <c r="O87" s="609">
        <v>0.25</v>
      </c>
      <c r="P87" s="609">
        <v>1.0</v>
      </c>
      <c r="Q87" s="609">
        <v>5.0</v>
      </c>
      <c r="R87" s="615">
        <v>44012.0</v>
      </c>
      <c r="S87" s="615">
        <v>43922.0</v>
      </c>
      <c r="T87" s="615">
        <v>43922.0</v>
      </c>
      <c r="U87" s="616">
        <v>36.0</v>
      </c>
      <c r="V87" s="615" t="s">
        <v>3827</v>
      </c>
      <c r="W87" s="615" t="s">
        <v>3827</v>
      </c>
      <c r="X87" s="615">
        <v>45018.0</v>
      </c>
      <c r="Y87" s="609" t="s">
        <v>16</v>
      </c>
      <c r="Z87" s="609" t="s">
        <v>52</v>
      </c>
      <c r="AA87" s="609" t="s">
        <v>30</v>
      </c>
      <c r="AB87" s="610" t="s">
        <v>4120</v>
      </c>
      <c r="AC87" s="609" t="s">
        <v>4121</v>
      </c>
      <c r="AD87" s="617" t="s">
        <v>4120</v>
      </c>
      <c r="AE87" s="609"/>
      <c r="AF87" s="609"/>
      <c r="AG87" s="4"/>
      <c r="AH87" s="4"/>
      <c r="AI87" s="4"/>
      <c r="AJ87" s="4"/>
      <c r="AK87" s="4"/>
      <c r="AL87" s="4"/>
      <c r="AM87" s="4"/>
      <c r="AN87" s="4"/>
      <c r="AO87" s="4"/>
      <c r="AP87" s="4"/>
      <c r="AQ87" s="4"/>
      <c r="AR87" s="4"/>
      <c r="AS87" s="4"/>
      <c r="AT87" s="4"/>
      <c r="AU87" s="4"/>
      <c r="AV87" s="4"/>
      <c r="AW87" s="4"/>
      <c r="AX87" s="4"/>
      <c r="AY87" s="4"/>
      <c r="AZ87" s="4"/>
      <c r="BA87" s="4"/>
    </row>
    <row r="88" ht="12.75" customHeight="1">
      <c r="A88" s="608" t="s">
        <v>1603</v>
      </c>
      <c r="B88" s="609" t="s">
        <v>4466</v>
      </c>
      <c r="C88" s="609" t="s">
        <v>3965</v>
      </c>
      <c r="D88" s="609" t="s">
        <v>4152</v>
      </c>
      <c r="E88" s="609" t="s">
        <v>4467</v>
      </c>
      <c r="F88" s="609">
        <v>26.0</v>
      </c>
      <c r="G88" s="609" t="s">
        <v>4471</v>
      </c>
      <c r="H88" s="609" t="s">
        <v>4472</v>
      </c>
      <c r="I88" s="609" t="s">
        <v>4116</v>
      </c>
      <c r="J88" s="609" t="s">
        <v>4169</v>
      </c>
      <c r="K88" s="609" t="s">
        <v>4118</v>
      </c>
      <c r="L88" s="609" t="s">
        <v>4473</v>
      </c>
      <c r="M88" s="609">
        <v>60.0</v>
      </c>
      <c r="N88" s="609">
        <v>0.5</v>
      </c>
      <c r="O88" s="609">
        <v>0.25</v>
      </c>
      <c r="P88" s="609">
        <v>1.0</v>
      </c>
      <c r="Q88" s="609">
        <v>5.0</v>
      </c>
      <c r="R88" s="615">
        <v>43700.0</v>
      </c>
      <c r="S88" s="615">
        <v>43922.0</v>
      </c>
      <c r="T88" s="615">
        <v>43922.0</v>
      </c>
      <c r="U88" s="616">
        <v>36.0</v>
      </c>
      <c r="V88" s="615" t="s">
        <v>3827</v>
      </c>
      <c r="W88" s="615" t="s">
        <v>3827</v>
      </c>
      <c r="X88" s="615">
        <v>45018.0</v>
      </c>
      <c r="Y88" s="609" t="s">
        <v>16</v>
      </c>
      <c r="Z88" s="609" t="s">
        <v>52</v>
      </c>
      <c r="AA88" s="609" t="s">
        <v>30</v>
      </c>
      <c r="AB88" s="610" t="s">
        <v>4120</v>
      </c>
      <c r="AC88" s="609" t="s">
        <v>4121</v>
      </c>
      <c r="AD88" s="617" t="s">
        <v>4120</v>
      </c>
      <c r="AE88" s="609"/>
      <c r="AF88" s="609"/>
      <c r="AG88" s="4"/>
      <c r="AH88" s="4"/>
      <c r="AI88" s="4"/>
      <c r="AJ88" s="4"/>
      <c r="AK88" s="4"/>
      <c r="AL88" s="4"/>
      <c r="AM88" s="4"/>
      <c r="AN88" s="4"/>
      <c r="AO88" s="4"/>
      <c r="AP88" s="4"/>
      <c r="AQ88" s="4"/>
      <c r="AR88" s="4"/>
      <c r="AS88" s="4"/>
      <c r="AT88" s="4"/>
      <c r="AU88" s="4"/>
      <c r="AV88" s="4"/>
      <c r="AW88" s="4"/>
      <c r="AX88" s="4"/>
      <c r="AY88" s="4"/>
      <c r="AZ88" s="4"/>
      <c r="BA88" s="4"/>
    </row>
    <row r="89" ht="12.75" customHeight="1">
      <c r="A89" s="608" t="s">
        <v>460</v>
      </c>
      <c r="B89" s="609" t="s">
        <v>4466</v>
      </c>
      <c r="C89" s="609" t="s">
        <v>3965</v>
      </c>
      <c r="D89" s="609" t="s">
        <v>4152</v>
      </c>
      <c r="E89" s="609" t="s">
        <v>4467</v>
      </c>
      <c r="F89" s="609">
        <v>26.0</v>
      </c>
      <c r="G89" s="609" t="s">
        <v>4471</v>
      </c>
      <c r="H89" s="609" t="s">
        <v>4472</v>
      </c>
      <c r="I89" s="609" t="s">
        <v>4116</v>
      </c>
      <c r="J89" s="609" t="s">
        <v>4435</v>
      </c>
      <c r="K89" s="609" t="s">
        <v>4118</v>
      </c>
      <c r="L89" s="609" t="s">
        <v>4474</v>
      </c>
      <c r="M89" s="609">
        <v>120.0</v>
      </c>
      <c r="N89" s="609">
        <v>0.33</v>
      </c>
      <c r="O89" s="609">
        <v>0.0825</v>
      </c>
      <c r="P89" s="609">
        <v>1.0</v>
      </c>
      <c r="Q89" s="609">
        <v>5.0</v>
      </c>
      <c r="R89" s="615">
        <v>44012.0</v>
      </c>
      <c r="S89" s="615">
        <v>43922.0</v>
      </c>
      <c r="T89" s="615">
        <v>43922.0</v>
      </c>
      <c r="U89" s="616">
        <v>36.0</v>
      </c>
      <c r="V89" s="615" t="s">
        <v>3827</v>
      </c>
      <c r="W89" s="615" t="s">
        <v>3827</v>
      </c>
      <c r="X89" s="615">
        <v>45018.0</v>
      </c>
      <c r="Y89" s="609" t="s">
        <v>16</v>
      </c>
      <c r="Z89" s="609" t="s">
        <v>52</v>
      </c>
      <c r="AA89" s="609" t="s">
        <v>30</v>
      </c>
      <c r="AB89" s="610" t="s">
        <v>4120</v>
      </c>
      <c r="AC89" s="609" t="s">
        <v>4121</v>
      </c>
      <c r="AD89" s="617" t="s">
        <v>4120</v>
      </c>
      <c r="AE89" s="609"/>
      <c r="AF89" s="609"/>
      <c r="AG89" s="4"/>
      <c r="AH89" s="4"/>
      <c r="AI89" s="4"/>
      <c r="AJ89" s="4"/>
      <c r="AK89" s="4"/>
      <c r="AL89" s="4"/>
      <c r="AM89" s="4"/>
      <c r="AN89" s="4"/>
      <c r="AO89" s="4"/>
      <c r="AP89" s="4"/>
      <c r="AQ89" s="4"/>
      <c r="AR89" s="4"/>
      <c r="AS89" s="4"/>
      <c r="AT89" s="4"/>
      <c r="AU89" s="4"/>
      <c r="AV89" s="4"/>
      <c r="AW89" s="4"/>
      <c r="AX89" s="4"/>
      <c r="AY89" s="4"/>
      <c r="AZ89" s="4"/>
      <c r="BA89" s="4"/>
    </row>
    <row r="90" ht="12.75" customHeight="1">
      <c r="A90" s="608" t="s">
        <v>274</v>
      </c>
      <c r="B90" s="609" t="s">
        <v>4466</v>
      </c>
      <c r="C90" s="609" t="s">
        <v>3965</v>
      </c>
      <c r="D90" s="609" t="s">
        <v>4152</v>
      </c>
      <c r="E90" s="609" t="s">
        <v>4467</v>
      </c>
      <c r="F90" s="609">
        <v>26.0</v>
      </c>
      <c r="G90" s="609" t="s">
        <v>4475</v>
      </c>
      <c r="H90" s="609" t="s">
        <v>4476</v>
      </c>
      <c r="I90" s="609" t="s">
        <v>4116</v>
      </c>
      <c r="J90" s="609" t="s">
        <v>4127</v>
      </c>
      <c r="K90" s="609" t="s">
        <v>4118</v>
      </c>
      <c r="L90" s="609" t="s">
        <v>4477</v>
      </c>
      <c r="M90" s="609">
        <v>120.0</v>
      </c>
      <c r="N90" s="609">
        <v>0.5</v>
      </c>
      <c r="O90" s="609">
        <v>0.125</v>
      </c>
      <c r="P90" s="609">
        <v>1.0</v>
      </c>
      <c r="Q90" s="609">
        <v>5.0</v>
      </c>
      <c r="R90" s="615">
        <v>43056.0</v>
      </c>
      <c r="S90" s="615">
        <v>43922.0</v>
      </c>
      <c r="T90" s="615">
        <v>43922.0</v>
      </c>
      <c r="U90" s="616">
        <v>36.0</v>
      </c>
      <c r="V90" s="615" t="s">
        <v>3827</v>
      </c>
      <c r="W90" s="615" t="s">
        <v>3827</v>
      </c>
      <c r="X90" s="615">
        <v>45018.0</v>
      </c>
      <c r="Y90" s="609" t="s">
        <v>16</v>
      </c>
      <c r="Z90" s="609" t="s">
        <v>52</v>
      </c>
      <c r="AA90" s="609" t="s">
        <v>30</v>
      </c>
      <c r="AB90" s="610" t="s">
        <v>4120</v>
      </c>
      <c r="AC90" s="609" t="s">
        <v>4158</v>
      </c>
      <c r="AD90" s="617" t="s">
        <v>4120</v>
      </c>
      <c r="AE90" s="609">
        <v>1781.0</v>
      </c>
      <c r="AF90" s="609" t="s">
        <v>4478</v>
      </c>
      <c r="AG90" s="4"/>
      <c r="AH90" s="4"/>
      <c r="AI90" s="4"/>
      <c r="AJ90" s="4"/>
      <c r="AK90" s="4"/>
      <c r="AL90" s="4"/>
      <c r="AM90" s="4"/>
      <c r="AN90" s="4"/>
      <c r="AO90" s="4"/>
      <c r="AP90" s="4"/>
      <c r="AQ90" s="4"/>
      <c r="AR90" s="4"/>
      <c r="AS90" s="4"/>
      <c r="AT90" s="4"/>
      <c r="AU90" s="4"/>
      <c r="AV90" s="4"/>
      <c r="AW90" s="4"/>
      <c r="AX90" s="4"/>
      <c r="AY90" s="4"/>
      <c r="AZ90" s="4"/>
      <c r="BA90" s="4"/>
    </row>
    <row r="91" ht="12.75" customHeight="1">
      <c r="A91" s="608" t="s">
        <v>2249</v>
      </c>
      <c r="B91" s="609" t="s">
        <v>3239</v>
      </c>
      <c r="C91" s="609" t="s">
        <v>4005</v>
      </c>
      <c r="D91" s="609" t="s">
        <v>4152</v>
      </c>
      <c r="E91" s="609" t="s">
        <v>4268</v>
      </c>
      <c r="F91" s="609">
        <v>21.0</v>
      </c>
      <c r="G91" s="609" t="s">
        <v>4479</v>
      </c>
      <c r="H91" s="609" t="s">
        <v>4480</v>
      </c>
      <c r="I91" s="609" t="s">
        <v>4116</v>
      </c>
      <c r="J91" s="609" t="s">
        <v>4117</v>
      </c>
      <c r="K91" s="609" t="s">
        <v>4118</v>
      </c>
      <c r="L91" s="609" t="s">
        <v>4481</v>
      </c>
      <c r="M91" s="609">
        <v>60.0</v>
      </c>
      <c r="N91" s="609">
        <v>0.5</v>
      </c>
      <c r="O91" s="609">
        <v>0.25</v>
      </c>
      <c r="P91" s="609">
        <v>1.0</v>
      </c>
      <c r="Q91" s="609">
        <v>10.0</v>
      </c>
      <c r="R91" s="615">
        <v>44458.0</v>
      </c>
      <c r="S91" s="615">
        <v>44136.0</v>
      </c>
      <c r="T91" s="615">
        <v>44136.0</v>
      </c>
      <c r="U91" s="616">
        <v>36.0</v>
      </c>
      <c r="V91" s="615" t="s">
        <v>3826</v>
      </c>
      <c r="W91" s="615" t="s">
        <v>3826</v>
      </c>
      <c r="X91" s="615">
        <v>45232.0</v>
      </c>
      <c r="Y91" s="609" t="s">
        <v>0</v>
      </c>
      <c r="Z91" s="609" t="s">
        <v>37</v>
      </c>
      <c r="AA91" s="609" t="s">
        <v>52</v>
      </c>
      <c r="AB91" s="610" t="s">
        <v>4120</v>
      </c>
      <c r="AC91" s="609" t="s">
        <v>4121</v>
      </c>
      <c r="AD91" s="617" t="s">
        <v>4120</v>
      </c>
      <c r="AE91" s="609"/>
      <c r="AF91" s="609"/>
      <c r="AG91" s="4"/>
      <c r="AH91" s="4"/>
      <c r="AI91" s="4"/>
      <c r="AJ91" s="4"/>
      <c r="AK91" s="4"/>
      <c r="AL91" s="4"/>
      <c r="AM91" s="4"/>
      <c r="AN91" s="4"/>
      <c r="AO91" s="4"/>
      <c r="AP91" s="4"/>
      <c r="AQ91" s="4"/>
      <c r="AR91" s="4"/>
      <c r="AS91" s="4"/>
      <c r="AT91" s="4"/>
      <c r="AU91" s="4"/>
      <c r="AV91" s="4"/>
      <c r="AW91" s="4"/>
      <c r="AX91" s="4"/>
      <c r="AY91" s="4"/>
      <c r="AZ91" s="4"/>
      <c r="BA91" s="4"/>
    </row>
    <row r="92" ht="12.75" customHeight="1">
      <c r="A92" s="608" t="s">
        <v>1762</v>
      </c>
      <c r="B92" s="609" t="s">
        <v>3239</v>
      </c>
      <c r="C92" s="609" t="s">
        <v>4005</v>
      </c>
      <c r="D92" s="609" t="s">
        <v>4152</v>
      </c>
      <c r="E92" s="609" t="s">
        <v>4268</v>
      </c>
      <c r="F92" s="609">
        <v>21.0</v>
      </c>
      <c r="G92" s="609" t="s">
        <v>4482</v>
      </c>
      <c r="H92" s="609" t="s">
        <v>4483</v>
      </c>
      <c r="I92" s="609" t="s">
        <v>4116</v>
      </c>
      <c r="J92" s="609" t="s">
        <v>4117</v>
      </c>
      <c r="K92" s="609" t="s">
        <v>4118</v>
      </c>
      <c r="L92" s="609" t="s">
        <v>4484</v>
      </c>
      <c r="M92" s="609">
        <v>60.0</v>
      </c>
      <c r="N92" s="609">
        <v>0.5</v>
      </c>
      <c r="O92" s="609">
        <v>0.25</v>
      </c>
      <c r="P92" s="609">
        <v>1.0</v>
      </c>
      <c r="Q92" s="609">
        <v>10.0</v>
      </c>
      <c r="R92" s="615">
        <v>44416.0</v>
      </c>
      <c r="S92" s="615">
        <v>44136.0</v>
      </c>
      <c r="T92" s="615">
        <v>44136.0</v>
      </c>
      <c r="U92" s="616">
        <v>36.0</v>
      </c>
      <c r="V92" s="615" t="s">
        <v>3826</v>
      </c>
      <c r="W92" s="615" t="s">
        <v>3826</v>
      </c>
      <c r="X92" s="615">
        <v>45232.0</v>
      </c>
      <c r="Y92" s="609" t="s">
        <v>0</v>
      </c>
      <c r="Z92" s="609" t="s">
        <v>37</v>
      </c>
      <c r="AA92" s="609" t="s">
        <v>52</v>
      </c>
      <c r="AB92" s="610" t="s">
        <v>4120</v>
      </c>
      <c r="AC92" s="609" t="s">
        <v>4121</v>
      </c>
      <c r="AD92" s="617" t="s">
        <v>4120</v>
      </c>
      <c r="AE92" s="609"/>
      <c r="AF92" s="609"/>
      <c r="AG92" s="4"/>
      <c r="AH92" s="4"/>
      <c r="AI92" s="4"/>
      <c r="AJ92" s="4"/>
      <c r="AK92" s="4"/>
      <c r="AL92" s="4"/>
      <c r="AM92" s="4"/>
      <c r="AN92" s="4"/>
      <c r="AO92" s="4"/>
      <c r="AP92" s="4"/>
      <c r="AQ92" s="4"/>
      <c r="AR92" s="4"/>
      <c r="AS92" s="4"/>
      <c r="AT92" s="4"/>
      <c r="AU92" s="4"/>
      <c r="AV92" s="4"/>
      <c r="AW92" s="4"/>
      <c r="AX92" s="4"/>
      <c r="AY92" s="4"/>
      <c r="AZ92" s="4"/>
      <c r="BA92" s="4"/>
    </row>
    <row r="93" ht="12.75" customHeight="1">
      <c r="A93" s="608" t="s">
        <v>641</v>
      </c>
      <c r="B93" s="609" t="s">
        <v>4485</v>
      </c>
      <c r="C93" s="609" t="s">
        <v>4005</v>
      </c>
      <c r="D93" s="609" t="s">
        <v>4152</v>
      </c>
      <c r="E93" s="609" t="s">
        <v>4268</v>
      </c>
      <c r="F93" s="609" t="s">
        <v>3779</v>
      </c>
      <c r="G93" s="609" t="s">
        <v>4120</v>
      </c>
      <c r="H93" s="609" t="s">
        <v>4120</v>
      </c>
      <c r="I93" s="609" t="s">
        <v>4140</v>
      </c>
      <c r="J93" s="609" t="s">
        <v>4127</v>
      </c>
      <c r="K93" s="609" t="s">
        <v>4142</v>
      </c>
      <c r="L93" s="609" t="s">
        <v>4486</v>
      </c>
      <c r="M93" s="609">
        <v>999.0</v>
      </c>
      <c r="N93" s="609">
        <v>0.0</v>
      </c>
      <c r="O93" s="609">
        <v>0.0</v>
      </c>
      <c r="P93" s="609">
        <v>1.0</v>
      </c>
      <c r="Q93" s="609">
        <v>2.0</v>
      </c>
      <c r="R93" s="615">
        <v>43949.0</v>
      </c>
      <c r="S93" s="615">
        <v>43891.0</v>
      </c>
      <c r="T93" s="615">
        <v>43891.0</v>
      </c>
      <c r="U93" s="616">
        <v>4.0</v>
      </c>
      <c r="V93" s="615" t="s">
        <v>3826</v>
      </c>
      <c r="W93" s="615" t="s">
        <v>3826</v>
      </c>
      <c r="X93" s="615">
        <v>44013.0</v>
      </c>
      <c r="Y93" s="609" t="s">
        <v>0</v>
      </c>
      <c r="Z93" s="609" t="s">
        <v>19</v>
      </c>
      <c r="AA93" s="609" t="s">
        <v>3779</v>
      </c>
      <c r="AB93" s="610" t="s">
        <v>4120</v>
      </c>
      <c r="AC93" s="609" t="s">
        <v>4121</v>
      </c>
      <c r="AD93" s="617" t="s">
        <v>4120</v>
      </c>
      <c r="AE93" s="609"/>
      <c r="AF93" s="609"/>
      <c r="AG93" s="4"/>
      <c r="AH93" s="4"/>
      <c r="AI93" s="4"/>
      <c r="AJ93" s="4"/>
      <c r="AK93" s="4"/>
      <c r="AL93" s="4"/>
      <c r="AM93" s="4"/>
      <c r="AN93" s="4"/>
      <c r="AO93" s="4"/>
      <c r="AP93" s="4"/>
      <c r="AQ93" s="4"/>
      <c r="AR93" s="4"/>
      <c r="AS93" s="4"/>
      <c r="AT93" s="4"/>
      <c r="AU93" s="4"/>
      <c r="AV93" s="4"/>
      <c r="AW93" s="4"/>
      <c r="AX93" s="4"/>
      <c r="AY93" s="4"/>
      <c r="AZ93" s="4"/>
      <c r="BA93" s="4"/>
    </row>
    <row r="94" ht="12.75" customHeight="1">
      <c r="A94" s="618" t="s">
        <v>4487</v>
      </c>
      <c r="B94" s="619" t="s">
        <v>3239</v>
      </c>
      <c r="C94" s="619" t="s">
        <v>4005</v>
      </c>
      <c r="D94" s="619" t="s">
        <v>4152</v>
      </c>
      <c r="E94" s="619" t="s">
        <v>4268</v>
      </c>
      <c r="F94" s="619">
        <v>21.0</v>
      </c>
      <c r="G94" s="619" t="s">
        <v>4488</v>
      </c>
      <c r="H94" s="619" t="s">
        <v>4489</v>
      </c>
      <c r="I94" s="619" t="s">
        <v>4140</v>
      </c>
      <c r="J94" s="609" t="s">
        <v>4133</v>
      </c>
      <c r="K94" s="609" t="s">
        <v>4118</v>
      </c>
      <c r="L94" s="609" t="s">
        <v>4490</v>
      </c>
      <c r="M94" s="609">
        <v>120.0</v>
      </c>
      <c r="N94" s="609">
        <v>0.5</v>
      </c>
      <c r="O94" s="609">
        <v>0.125</v>
      </c>
      <c r="P94" s="609">
        <v>1.0</v>
      </c>
      <c r="Q94" s="609">
        <v>5.0</v>
      </c>
      <c r="R94" s="615"/>
      <c r="S94" s="615">
        <v>44136.0</v>
      </c>
      <c r="T94" s="615">
        <v>44136.0</v>
      </c>
      <c r="U94" s="616">
        <v>36.0</v>
      </c>
      <c r="V94" s="615" t="s">
        <v>3826</v>
      </c>
      <c r="W94" s="615" t="s">
        <v>3826</v>
      </c>
      <c r="X94" s="615">
        <v>45232.0</v>
      </c>
      <c r="Y94" s="609" t="s">
        <v>0</v>
      </c>
      <c r="Z94" s="609" t="s">
        <v>37</v>
      </c>
      <c r="AA94" s="609" t="s">
        <v>52</v>
      </c>
      <c r="AB94" s="610" t="s">
        <v>4120</v>
      </c>
      <c r="AC94" s="609" t="s">
        <v>4259</v>
      </c>
      <c r="AD94" s="617" t="s">
        <v>4120</v>
      </c>
      <c r="AE94" s="609"/>
      <c r="AF94" s="609"/>
      <c r="AG94" s="4"/>
      <c r="AH94" s="4"/>
      <c r="AI94" s="4"/>
      <c r="AJ94" s="4"/>
      <c r="AK94" s="4"/>
      <c r="AL94" s="4"/>
      <c r="AM94" s="4"/>
      <c r="AN94" s="4"/>
      <c r="AO94" s="4"/>
      <c r="AP94" s="4"/>
      <c r="AQ94" s="4"/>
      <c r="AR94" s="4"/>
      <c r="AS94" s="4"/>
      <c r="AT94" s="4"/>
      <c r="AU94" s="4"/>
      <c r="AV94" s="4"/>
      <c r="AW94" s="4"/>
      <c r="AX94" s="4"/>
      <c r="AY94" s="4"/>
      <c r="AZ94" s="4"/>
      <c r="BA94" s="4"/>
    </row>
    <row r="95" ht="12.75" customHeight="1">
      <c r="A95" s="608" t="s">
        <v>637</v>
      </c>
      <c r="B95" s="609" t="s">
        <v>4485</v>
      </c>
      <c r="C95" s="609" t="s">
        <v>4005</v>
      </c>
      <c r="D95" s="609" t="s">
        <v>4152</v>
      </c>
      <c r="E95" s="609" t="s">
        <v>4268</v>
      </c>
      <c r="F95" s="609" t="s">
        <v>3779</v>
      </c>
      <c r="G95" s="609" t="s">
        <v>4120</v>
      </c>
      <c r="H95" s="609" t="s">
        <v>4120</v>
      </c>
      <c r="I95" s="609" t="s">
        <v>4140</v>
      </c>
      <c r="J95" s="609" t="s">
        <v>4127</v>
      </c>
      <c r="K95" s="609" t="s">
        <v>4142</v>
      </c>
      <c r="L95" s="609" t="s">
        <v>4491</v>
      </c>
      <c r="M95" s="609">
        <v>999.0</v>
      </c>
      <c r="N95" s="609">
        <v>0.0</v>
      </c>
      <c r="O95" s="609">
        <v>0.0</v>
      </c>
      <c r="P95" s="609">
        <v>1.0</v>
      </c>
      <c r="Q95" s="609">
        <v>2.0</v>
      </c>
      <c r="R95" s="615">
        <v>43950.0</v>
      </c>
      <c r="S95" s="615">
        <v>43891.0</v>
      </c>
      <c r="T95" s="615">
        <v>43891.0</v>
      </c>
      <c r="U95" s="616">
        <v>4.0</v>
      </c>
      <c r="V95" s="615" t="s">
        <v>3826</v>
      </c>
      <c r="W95" s="615" t="s">
        <v>3826</v>
      </c>
      <c r="X95" s="615">
        <v>44013.0</v>
      </c>
      <c r="Y95" s="609" t="s">
        <v>0</v>
      </c>
      <c r="Z95" s="609" t="s">
        <v>19</v>
      </c>
      <c r="AA95" s="609" t="s">
        <v>3779</v>
      </c>
      <c r="AB95" s="610" t="s">
        <v>4120</v>
      </c>
      <c r="AC95" s="609" t="s">
        <v>4121</v>
      </c>
      <c r="AD95" s="617" t="s">
        <v>4120</v>
      </c>
      <c r="AE95" s="609"/>
      <c r="AF95" s="609"/>
      <c r="AG95" s="4"/>
      <c r="AH95" s="4"/>
      <c r="AI95" s="4"/>
      <c r="AJ95" s="4"/>
      <c r="AK95" s="4"/>
      <c r="AL95" s="4"/>
      <c r="AM95" s="4"/>
      <c r="AN95" s="4"/>
      <c r="AO95" s="4"/>
      <c r="AP95" s="4"/>
      <c r="AQ95" s="4"/>
      <c r="AR95" s="4"/>
      <c r="AS95" s="4"/>
      <c r="AT95" s="4"/>
      <c r="AU95" s="4"/>
      <c r="AV95" s="4"/>
      <c r="AW95" s="4"/>
      <c r="AX95" s="4"/>
      <c r="AY95" s="4"/>
      <c r="AZ95" s="4"/>
      <c r="BA95" s="4"/>
    </row>
    <row r="96" ht="12.75" customHeight="1">
      <c r="A96" s="608" t="s">
        <v>1750</v>
      </c>
      <c r="B96" s="609" t="s">
        <v>3239</v>
      </c>
      <c r="C96" s="609" t="s">
        <v>4005</v>
      </c>
      <c r="D96" s="609" t="s">
        <v>4152</v>
      </c>
      <c r="E96" s="609" t="s">
        <v>4268</v>
      </c>
      <c r="F96" s="609">
        <v>21.0</v>
      </c>
      <c r="G96" s="609" t="s">
        <v>4492</v>
      </c>
      <c r="H96" s="609" t="s">
        <v>4493</v>
      </c>
      <c r="I96" s="609" t="s">
        <v>4116</v>
      </c>
      <c r="J96" s="609" t="s">
        <v>4133</v>
      </c>
      <c r="K96" s="609" t="s">
        <v>4118</v>
      </c>
      <c r="L96" s="609" t="s">
        <v>4494</v>
      </c>
      <c r="M96" s="609">
        <v>120.0</v>
      </c>
      <c r="N96" s="609">
        <v>0.5</v>
      </c>
      <c r="O96" s="609">
        <v>0.125</v>
      </c>
      <c r="P96" s="609">
        <v>1.0</v>
      </c>
      <c r="Q96" s="609">
        <v>5.0</v>
      </c>
      <c r="R96" s="615">
        <v>44411.0</v>
      </c>
      <c r="S96" s="615">
        <v>44136.0</v>
      </c>
      <c r="T96" s="615">
        <v>44136.0</v>
      </c>
      <c r="U96" s="616">
        <v>36.0</v>
      </c>
      <c r="V96" s="615" t="s">
        <v>3826</v>
      </c>
      <c r="W96" s="615" t="s">
        <v>3826</v>
      </c>
      <c r="X96" s="615">
        <v>45232.0</v>
      </c>
      <c r="Y96" s="609" t="s">
        <v>0</v>
      </c>
      <c r="Z96" s="609" t="s">
        <v>37</v>
      </c>
      <c r="AA96" s="609" t="s">
        <v>52</v>
      </c>
      <c r="AB96" s="610" t="s">
        <v>4120</v>
      </c>
      <c r="AC96" s="609" t="s">
        <v>4259</v>
      </c>
      <c r="AD96" s="617" t="s">
        <v>4120</v>
      </c>
      <c r="AE96" s="609"/>
      <c r="AF96" s="609"/>
      <c r="AG96" s="4"/>
      <c r="AH96" s="4"/>
      <c r="AI96" s="4"/>
      <c r="AJ96" s="4"/>
      <c r="AK96" s="4"/>
      <c r="AL96" s="4"/>
      <c r="AM96" s="4"/>
      <c r="AN96" s="4"/>
      <c r="AO96" s="4"/>
      <c r="AP96" s="4"/>
      <c r="AQ96" s="4"/>
      <c r="AR96" s="4"/>
      <c r="AS96" s="4"/>
      <c r="AT96" s="4"/>
      <c r="AU96" s="4"/>
      <c r="AV96" s="4"/>
      <c r="AW96" s="4"/>
      <c r="AX96" s="4"/>
      <c r="AY96" s="4"/>
      <c r="AZ96" s="4"/>
      <c r="BA96" s="4"/>
    </row>
    <row r="97" ht="12.75" customHeight="1">
      <c r="A97" s="608" t="s">
        <v>2974</v>
      </c>
      <c r="B97" s="609" t="s">
        <v>4023</v>
      </c>
      <c r="C97" s="609" t="s">
        <v>4495</v>
      </c>
      <c r="D97" s="609" t="s">
        <v>4377</v>
      </c>
      <c r="E97" s="609" t="s">
        <v>4496</v>
      </c>
      <c r="F97" s="609" t="s">
        <v>4379</v>
      </c>
      <c r="G97" s="609" t="s">
        <v>4497</v>
      </c>
      <c r="H97" s="609" t="s">
        <v>4498</v>
      </c>
      <c r="I97" s="609" t="s">
        <v>4116</v>
      </c>
      <c r="J97" s="609" t="s">
        <v>4133</v>
      </c>
      <c r="K97" s="609" t="s">
        <v>4118</v>
      </c>
      <c r="L97" s="609" t="s">
        <v>4499</v>
      </c>
      <c r="M97" s="609">
        <v>120.0</v>
      </c>
      <c r="N97" s="609">
        <v>0.5</v>
      </c>
      <c r="O97" s="609">
        <v>0.125</v>
      </c>
      <c r="P97" s="609">
        <v>1.0</v>
      </c>
      <c r="Q97" s="609">
        <v>5.0</v>
      </c>
      <c r="R97" s="615">
        <v>44439.0</v>
      </c>
      <c r="S97" s="615"/>
      <c r="T97" s="615">
        <v>43465.0</v>
      </c>
      <c r="U97" s="616">
        <v>36.0</v>
      </c>
      <c r="V97" s="615" t="s">
        <v>3826</v>
      </c>
      <c r="W97" s="615" t="s">
        <v>3827</v>
      </c>
      <c r="X97" s="615">
        <v>44561.0</v>
      </c>
      <c r="Y97" s="609" t="s">
        <v>0</v>
      </c>
      <c r="Z97" s="609" t="s">
        <v>58</v>
      </c>
      <c r="AA97" s="609" t="s">
        <v>52</v>
      </c>
      <c r="AB97" s="610" t="s">
        <v>4120</v>
      </c>
      <c r="AC97" s="609" t="s">
        <v>4121</v>
      </c>
      <c r="AD97" s="617" t="s">
        <v>4120</v>
      </c>
      <c r="AE97" s="609"/>
      <c r="AF97" s="609"/>
      <c r="AG97" s="4"/>
      <c r="AH97" s="4"/>
      <c r="AI97" s="4"/>
      <c r="AJ97" s="4"/>
      <c r="AK97" s="4"/>
      <c r="AL97" s="4"/>
      <c r="AM97" s="4"/>
      <c r="AN97" s="4"/>
      <c r="AO97" s="4"/>
      <c r="AP97" s="4"/>
      <c r="AQ97" s="4"/>
      <c r="AR97" s="4"/>
      <c r="AS97" s="4"/>
      <c r="AT97" s="4"/>
      <c r="AU97" s="4"/>
      <c r="AV97" s="4"/>
      <c r="AW97" s="4"/>
      <c r="AX97" s="4"/>
      <c r="AY97" s="4"/>
      <c r="AZ97" s="4"/>
      <c r="BA97" s="4"/>
    </row>
    <row r="98" ht="12.75" customHeight="1">
      <c r="A98" s="618" t="s">
        <v>93</v>
      </c>
      <c r="B98" s="619" t="s">
        <v>4023</v>
      </c>
      <c r="C98" s="619" t="s">
        <v>4495</v>
      </c>
      <c r="D98" s="619" t="s">
        <v>4377</v>
      </c>
      <c r="E98" s="619" t="s">
        <v>4496</v>
      </c>
      <c r="F98" s="609" t="s">
        <v>4379</v>
      </c>
      <c r="G98" s="619" t="s">
        <v>4500</v>
      </c>
      <c r="H98" s="619" t="s">
        <v>4501</v>
      </c>
      <c r="I98" s="619" t="s">
        <v>4116</v>
      </c>
      <c r="J98" s="619" t="s">
        <v>4156</v>
      </c>
      <c r="K98" s="619" t="s">
        <v>4118</v>
      </c>
      <c r="L98" s="619" t="s">
        <v>4502</v>
      </c>
      <c r="M98" s="619">
        <v>90.0</v>
      </c>
      <c r="N98" s="619">
        <v>0.66</v>
      </c>
      <c r="O98" s="619">
        <v>0.22</v>
      </c>
      <c r="P98" s="619">
        <v>1.0</v>
      </c>
      <c r="Q98" s="619">
        <v>20.0</v>
      </c>
      <c r="R98" s="620">
        <v>43555.0</v>
      </c>
      <c r="S98" s="620">
        <v>42201.0</v>
      </c>
      <c r="T98" s="620">
        <v>43465.0</v>
      </c>
      <c r="U98" s="621">
        <v>36.0</v>
      </c>
      <c r="V98" s="620" t="s">
        <v>3826</v>
      </c>
      <c r="W98" s="620" t="s">
        <v>3827</v>
      </c>
      <c r="X98" s="620">
        <v>44561.0</v>
      </c>
      <c r="Y98" s="619" t="s">
        <v>0</v>
      </c>
      <c r="Z98" s="619" t="s">
        <v>58</v>
      </c>
      <c r="AA98" s="619" t="s">
        <v>52</v>
      </c>
      <c r="AB98" s="610" t="s">
        <v>4120</v>
      </c>
      <c r="AC98" s="609" t="s">
        <v>4121</v>
      </c>
      <c r="AD98" s="617" t="s">
        <v>4120</v>
      </c>
      <c r="AE98" s="609"/>
      <c r="AF98" s="609"/>
      <c r="AG98" s="4"/>
      <c r="AH98" s="4"/>
      <c r="AI98" s="4"/>
      <c r="AJ98" s="4"/>
      <c r="AK98" s="4"/>
      <c r="AL98" s="4"/>
      <c r="AM98" s="4"/>
      <c r="AN98" s="4"/>
      <c r="AO98" s="4"/>
      <c r="AP98" s="4"/>
      <c r="AQ98" s="4"/>
      <c r="AR98" s="4"/>
      <c r="AS98" s="4"/>
      <c r="AT98" s="4"/>
      <c r="AU98" s="4"/>
      <c r="AV98" s="4"/>
      <c r="AW98" s="4"/>
      <c r="AX98" s="4"/>
      <c r="AY98" s="4"/>
      <c r="AZ98" s="4"/>
      <c r="BA98" s="4"/>
    </row>
    <row r="99" ht="12.75" customHeight="1">
      <c r="A99" s="618" t="s">
        <v>96</v>
      </c>
      <c r="B99" s="619" t="s">
        <v>4023</v>
      </c>
      <c r="C99" s="619" t="s">
        <v>4495</v>
      </c>
      <c r="D99" s="619" t="s">
        <v>4377</v>
      </c>
      <c r="E99" s="619" t="s">
        <v>4496</v>
      </c>
      <c r="F99" s="619" t="s">
        <v>4379</v>
      </c>
      <c r="G99" s="619" t="s">
        <v>4503</v>
      </c>
      <c r="H99" s="619" t="s">
        <v>4504</v>
      </c>
      <c r="I99" s="619" t="s">
        <v>4116</v>
      </c>
      <c r="J99" s="619" t="s">
        <v>4133</v>
      </c>
      <c r="K99" s="619" t="s">
        <v>4118</v>
      </c>
      <c r="L99" s="619" t="s">
        <v>4505</v>
      </c>
      <c r="M99" s="619">
        <v>120.0</v>
      </c>
      <c r="N99" s="619">
        <v>0.5</v>
      </c>
      <c r="O99" s="619">
        <v>0.125</v>
      </c>
      <c r="P99" s="619">
        <v>1.0</v>
      </c>
      <c r="Q99" s="619">
        <v>5.0</v>
      </c>
      <c r="R99" s="620">
        <v>43554.0</v>
      </c>
      <c r="S99" s="620">
        <v>42201.0</v>
      </c>
      <c r="T99" s="620">
        <v>43465.0</v>
      </c>
      <c r="U99" s="621">
        <v>36.0</v>
      </c>
      <c r="V99" s="620" t="s">
        <v>3826</v>
      </c>
      <c r="W99" s="620" t="s">
        <v>3827</v>
      </c>
      <c r="X99" s="620">
        <v>44561.0</v>
      </c>
      <c r="Y99" s="619" t="s">
        <v>0</v>
      </c>
      <c r="Z99" s="619" t="s">
        <v>58</v>
      </c>
      <c r="AA99" s="619" t="s">
        <v>52</v>
      </c>
      <c r="AB99" s="610" t="s">
        <v>4120</v>
      </c>
      <c r="AC99" s="609" t="s">
        <v>4245</v>
      </c>
      <c r="AD99" s="622" t="s">
        <v>4120</v>
      </c>
      <c r="AE99" s="609"/>
      <c r="AF99" s="609"/>
      <c r="AG99" s="4"/>
      <c r="AH99" s="4"/>
      <c r="AI99" s="4"/>
      <c r="AJ99" s="4"/>
      <c r="AK99" s="4"/>
      <c r="AL99" s="4"/>
      <c r="AM99" s="4"/>
      <c r="AN99" s="4"/>
      <c r="AO99" s="4"/>
      <c r="AP99" s="4"/>
      <c r="AQ99" s="4"/>
      <c r="AR99" s="4"/>
      <c r="AS99" s="4"/>
      <c r="AT99" s="4"/>
      <c r="AU99" s="4"/>
      <c r="AV99" s="4"/>
      <c r="AW99" s="4"/>
      <c r="AX99" s="4"/>
      <c r="AY99" s="4"/>
      <c r="AZ99" s="4"/>
      <c r="BA99" s="4"/>
    </row>
    <row r="100" ht="12.75" customHeight="1">
      <c r="A100" s="618" t="s">
        <v>228</v>
      </c>
      <c r="B100" s="619" t="s">
        <v>4023</v>
      </c>
      <c r="C100" s="619" t="s">
        <v>4495</v>
      </c>
      <c r="D100" s="619" t="s">
        <v>4377</v>
      </c>
      <c r="E100" s="619" t="s">
        <v>4496</v>
      </c>
      <c r="F100" s="619" t="s">
        <v>4379</v>
      </c>
      <c r="G100" s="619" t="s">
        <v>4506</v>
      </c>
      <c r="H100" s="619" t="s">
        <v>4507</v>
      </c>
      <c r="I100" s="619" t="s">
        <v>4116</v>
      </c>
      <c r="J100" s="609" t="s">
        <v>4156</v>
      </c>
      <c r="K100" s="609" t="s">
        <v>4118</v>
      </c>
      <c r="L100" s="609" t="s">
        <v>4508</v>
      </c>
      <c r="M100" s="619">
        <v>90.0</v>
      </c>
      <c r="N100" s="619">
        <v>0.66</v>
      </c>
      <c r="O100" s="619">
        <v>0.22</v>
      </c>
      <c r="P100" s="619">
        <v>1.0</v>
      </c>
      <c r="Q100" s="619">
        <v>20.0</v>
      </c>
      <c r="R100" s="620">
        <v>42286.0</v>
      </c>
      <c r="S100" s="620">
        <v>42201.0</v>
      </c>
      <c r="T100" s="620">
        <v>43465.0</v>
      </c>
      <c r="U100" s="621">
        <v>36.0</v>
      </c>
      <c r="V100" s="620" t="s">
        <v>3826</v>
      </c>
      <c r="W100" s="620" t="s">
        <v>3827</v>
      </c>
      <c r="X100" s="620">
        <v>44561.0</v>
      </c>
      <c r="Y100" s="619" t="s">
        <v>0</v>
      </c>
      <c r="Z100" s="619" t="s">
        <v>58</v>
      </c>
      <c r="AA100" s="619" t="s">
        <v>52</v>
      </c>
      <c r="AB100" s="610" t="s">
        <v>4120</v>
      </c>
      <c r="AC100" s="619" t="s">
        <v>4121</v>
      </c>
      <c r="AD100" s="622" t="s">
        <v>4120</v>
      </c>
      <c r="AE100" s="609"/>
      <c r="AF100" s="609"/>
      <c r="AG100" s="4"/>
      <c r="AH100" s="4"/>
      <c r="AI100" s="4"/>
      <c r="AJ100" s="4"/>
      <c r="AK100" s="4"/>
      <c r="AL100" s="4"/>
      <c r="AM100" s="4"/>
      <c r="AN100" s="4"/>
      <c r="AO100" s="4"/>
      <c r="AP100" s="4"/>
      <c r="AQ100" s="4"/>
      <c r="AR100" s="4"/>
      <c r="AS100" s="4"/>
      <c r="AT100" s="4"/>
      <c r="AU100" s="4"/>
      <c r="AV100" s="4"/>
      <c r="AW100" s="4"/>
      <c r="AX100" s="4"/>
      <c r="AY100" s="4"/>
      <c r="AZ100" s="4"/>
      <c r="BA100" s="4"/>
    </row>
    <row r="101" ht="12.75" customHeight="1">
      <c r="A101" s="618" t="s">
        <v>661</v>
      </c>
      <c r="B101" s="619" t="s">
        <v>4035</v>
      </c>
      <c r="C101" s="619" t="s">
        <v>4036</v>
      </c>
      <c r="D101" s="619" t="s">
        <v>4236</v>
      </c>
      <c r="E101" s="619" t="s">
        <v>4509</v>
      </c>
      <c r="F101" s="619">
        <v>21.0</v>
      </c>
      <c r="G101" s="619" t="s">
        <v>4510</v>
      </c>
      <c r="H101" s="619" t="s">
        <v>4511</v>
      </c>
      <c r="I101" s="619" t="s">
        <v>4116</v>
      </c>
      <c r="J101" s="619" t="s">
        <v>4117</v>
      </c>
      <c r="K101" s="619" t="s">
        <v>4118</v>
      </c>
      <c r="L101" s="619" t="s">
        <v>4512</v>
      </c>
      <c r="M101" s="619">
        <v>60.0</v>
      </c>
      <c r="N101" s="619">
        <v>1.0</v>
      </c>
      <c r="O101" s="619">
        <v>0.5</v>
      </c>
      <c r="P101" s="619">
        <v>1.0</v>
      </c>
      <c r="Q101" s="619">
        <v>10.0</v>
      </c>
      <c r="R101" s="620">
        <v>44253.0</v>
      </c>
      <c r="S101" s="620">
        <v>43922.0</v>
      </c>
      <c r="T101" s="620">
        <v>43922.0</v>
      </c>
      <c r="U101" s="621">
        <v>48.0</v>
      </c>
      <c r="V101" s="620" t="s">
        <v>3826</v>
      </c>
      <c r="W101" s="620" t="s">
        <v>3826</v>
      </c>
      <c r="X101" s="620">
        <v>45383.0</v>
      </c>
      <c r="Y101" s="619" t="s">
        <v>0</v>
      </c>
      <c r="Z101" s="619" t="s">
        <v>52</v>
      </c>
      <c r="AA101" s="619" t="s">
        <v>23</v>
      </c>
      <c r="AB101" s="610" t="s">
        <v>4120</v>
      </c>
      <c r="AC101" s="619" t="s">
        <v>4158</v>
      </c>
      <c r="AD101" s="622" t="s">
        <v>4179</v>
      </c>
      <c r="AE101" s="609"/>
      <c r="AF101" s="609"/>
      <c r="AG101" s="4"/>
      <c r="AH101" s="4"/>
      <c r="AI101" s="4"/>
      <c r="AJ101" s="4"/>
      <c r="AK101" s="4"/>
      <c r="AL101" s="4"/>
      <c r="AM101" s="4"/>
      <c r="AN101" s="4"/>
      <c r="AO101" s="4"/>
      <c r="AP101" s="4"/>
      <c r="AQ101" s="4"/>
      <c r="AR101" s="4"/>
      <c r="AS101" s="4"/>
      <c r="AT101" s="4"/>
      <c r="AU101" s="4"/>
      <c r="AV101" s="4"/>
      <c r="AW101" s="4"/>
      <c r="AX101" s="4"/>
      <c r="AY101" s="4"/>
      <c r="AZ101" s="4"/>
      <c r="BA101" s="4"/>
    </row>
    <row r="102" ht="12.75" customHeight="1">
      <c r="A102" s="618" t="s">
        <v>651</v>
      </c>
      <c r="B102" s="619" t="s">
        <v>4035</v>
      </c>
      <c r="C102" s="619" t="s">
        <v>4036</v>
      </c>
      <c r="D102" s="619" t="s">
        <v>4236</v>
      </c>
      <c r="E102" s="619" t="s">
        <v>4509</v>
      </c>
      <c r="F102" s="619">
        <v>21.0</v>
      </c>
      <c r="G102" s="619" t="s">
        <v>4513</v>
      </c>
      <c r="H102" s="619" t="s">
        <v>4514</v>
      </c>
      <c r="I102" s="619" t="s">
        <v>4116</v>
      </c>
      <c r="J102" s="619" t="s">
        <v>4127</v>
      </c>
      <c r="K102" s="619" t="s">
        <v>4118</v>
      </c>
      <c r="L102" s="619" t="s">
        <v>4515</v>
      </c>
      <c r="M102" s="619">
        <v>120.0</v>
      </c>
      <c r="N102" s="619">
        <v>0.5</v>
      </c>
      <c r="O102" s="619">
        <v>0.125</v>
      </c>
      <c r="P102" s="619">
        <v>1.0</v>
      </c>
      <c r="Q102" s="619">
        <v>5.0</v>
      </c>
      <c r="R102" s="620">
        <v>44099.0</v>
      </c>
      <c r="S102" s="620">
        <v>43922.0</v>
      </c>
      <c r="T102" s="620">
        <v>43922.0</v>
      </c>
      <c r="U102" s="621">
        <v>48.0</v>
      </c>
      <c r="V102" s="620" t="s">
        <v>3826</v>
      </c>
      <c r="W102" s="620" t="s">
        <v>3826</v>
      </c>
      <c r="X102" s="620">
        <v>45383.0</v>
      </c>
      <c r="Y102" s="619" t="s">
        <v>0</v>
      </c>
      <c r="Z102" s="619" t="s">
        <v>52</v>
      </c>
      <c r="AA102" s="619" t="s">
        <v>23</v>
      </c>
      <c r="AB102" s="610" t="s">
        <v>4120</v>
      </c>
      <c r="AC102" s="619" t="s">
        <v>4158</v>
      </c>
      <c r="AD102" s="622" t="s">
        <v>4120</v>
      </c>
      <c r="AE102" s="609">
        <v>1768.0</v>
      </c>
      <c r="AF102" s="609" t="s">
        <v>4516</v>
      </c>
      <c r="AG102" s="4"/>
      <c r="AH102" s="4"/>
      <c r="AI102" s="4"/>
      <c r="AJ102" s="4"/>
      <c r="AK102" s="4"/>
      <c r="AL102" s="4"/>
      <c r="AM102" s="4"/>
      <c r="AN102" s="4"/>
      <c r="AO102" s="4"/>
      <c r="AP102" s="4"/>
      <c r="AQ102" s="4"/>
      <c r="AR102" s="4"/>
      <c r="AS102" s="4"/>
      <c r="AT102" s="4"/>
      <c r="AU102" s="4"/>
      <c r="AV102" s="4"/>
      <c r="AW102" s="4"/>
      <c r="AX102" s="4"/>
      <c r="AY102" s="4"/>
      <c r="AZ102" s="4"/>
      <c r="BA102" s="4"/>
    </row>
    <row r="103" ht="12.75" customHeight="1">
      <c r="A103" s="618" t="s">
        <v>791</v>
      </c>
      <c r="B103" s="619" t="s">
        <v>4035</v>
      </c>
      <c r="C103" s="619" t="s">
        <v>4036</v>
      </c>
      <c r="D103" s="619" t="s">
        <v>4236</v>
      </c>
      <c r="E103" s="619" t="s">
        <v>4509</v>
      </c>
      <c r="F103" s="619">
        <v>21.0</v>
      </c>
      <c r="G103" s="619" t="s">
        <v>4517</v>
      </c>
      <c r="H103" s="619" t="s">
        <v>4518</v>
      </c>
      <c r="I103" s="619" t="s">
        <v>4116</v>
      </c>
      <c r="J103" s="619" t="s">
        <v>4127</v>
      </c>
      <c r="K103" s="619" t="s">
        <v>4118</v>
      </c>
      <c r="L103" s="619" t="s">
        <v>4519</v>
      </c>
      <c r="M103" s="619">
        <v>120.0</v>
      </c>
      <c r="N103" s="619">
        <v>0.5</v>
      </c>
      <c r="O103" s="619">
        <v>0.125</v>
      </c>
      <c r="P103" s="619">
        <v>1.0</v>
      </c>
      <c r="Q103" s="619">
        <v>5.0</v>
      </c>
      <c r="R103" s="620">
        <v>44099.0</v>
      </c>
      <c r="S103" s="620">
        <v>43922.0</v>
      </c>
      <c r="T103" s="620">
        <v>43922.0</v>
      </c>
      <c r="U103" s="621">
        <v>48.0</v>
      </c>
      <c r="V103" s="620" t="s">
        <v>3826</v>
      </c>
      <c r="W103" s="620" t="s">
        <v>3826</v>
      </c>
      <c r="X103" s="620">
        <v>45383.0</v>
      </c>
      <c r="Y103" s="619" t="s">
        <v>0</v>
      </c>
      <c r="Z103" s="619" t="s">
        <v>52</v>
      </c>
      <c r="AA103" s="619" t="s">
        <v>23</v>
      </c>
      <c r="AB103" s="619" t="s">
        <v>4120</v>
      </c>
      <c r="AC103" s="619" t="s">
        <v>4158</v>
      </c>
      <c r="AD103" s="622" t="s">
        <v>4120</v>
      </c>
      <c r="AE103" s="609">
        <v>1768.0</v>
      </c>
      <c r="AF103" s="609" t="s">
        <v>4516</v>
      </c>
      <c r="AG103" s="4"/>
      <c r="AH103" s="4"/>
      <c r="AI103" s="4"/>
      <c r="AJ103" s="4"/>
      <c r="AK103" s="4"/>
      <c r="AL103" s="4"/>
      <c r="AM103" s="4"/>
      <c r="AN103" s="4"/>
      <c r="AO103" s="4"/>
      <c r="AP103" s="4"/>
      <c r="AQ103" s="4"/>
      <c r="AR103" s="4"/>
      <c r="AS103" s="4"/>
      <c r="AT103" s="4"/>
      <c r="AU103" s="4"/>
      <c r="AV103" s="4"/>
      <c r="AW103" s="4"/>
      <c r="AX103" s="4"/>
      <c r="AY103" s="4"/>
      <c r="AZ103" s="4"/>
      <c r="BA103" s="4"/>
    </row>
    <row r="104" ht="59.25" customHeight="1">
      <c r="A104" s="608" t="s">
        <v>648</v>
      </c>
      <c r="B104" s="609" t="s">
        <v>4035</v>
      </c>
      <c r="C104" s="609" t="s">
        <v>4036</v>
      </c>
      <c r="D104" s="609" t="s">
        <v>4236</v>
      </c>
      <c r="E104" s="609" t="s">
        <v>4509</v>
      </c>
      <c r="F104" s="609">
        <v>21.0</v>
      </c>
      <c r="G104" s="609" t="s">
        <v>4520</v>
      </c>
      <c r="H104" s="609" t="s">
        <v>4521</v>
      </c>
      <c r="I104" s="609" t="s">
        <v>4116</v>
      </c>
      <c r="J104" s="609" t="s">
        <v>4133</v>
      </c>
      <c r="K104" s="609" t="s">
        <v>4118</v>
      </c>
      <c r="L104" s="609" t="s">
        <v>4522</v>
      </c>
      <c r="M104" s="609">
        <v>120.0</v>
      </c>
      <c r="N104" s="609">
        <v>0.5</v>
      </c>
      <c r="O104" s="609">
        <v>0.125</v>
      </c>
      <c r="P104" s="609">
        <v>1.0</v>
      </c>
      <c r="Q104" s="609">
        <v>5.0</v>
      </c>
      <c r="R104" s="620">
        <v>44099.0</v>
      </c>
      <c r="S104" s="620">
        <v>43922.0</v>
      </c>
      <c r="T104" s="620">
        <v>43922.0</v>
      </c>
      <c r="U104" s="616">
        <v>48.0</v>
      </c>
      <c r="V104" s="615" t="s">
        <v>3826</v>
      </c>
      <c r="W104" s="615" t="s">
        <v>3826</v>
      </c>
      <c r="X104" s="620">
        <v>45383.0</v>
      </c>
      <c r="Y104" s="609" t="s">
        <v>0</v>
      </c>
      <c r="Z104" s="609" t="s">
        <v>52</v>
      </c>
      <c r="AA104" s="609" t="s">
        <v>23</v>
      </c>
      <c r="AB104" s="609" t="s">
        <v>4120</v>
      </c>
      <c r="AC104" s="609" t="s">
        <v>4158</v>
      </c>
      <c r="AD104" s="617" t="s">
        <v>4120</v>
      </c>
      <c r="AE104" s="609"/>
      <c r="AF104" s="609"/>
      <c r="AG104" s="4"/>
      <c r="AH104" s="4"/>
      <c r="AI104" s="4"/>
      <c r="AJ104" s="4"/>
      <c r="AK104" s="4"/>
      <c r="AL104" s="4"/>
      <c r="AM104" s="4"/>
      <c r="AN104" s="4"/>
      <c r="AO104" s="4"/>
      <c r="AP104" s="4"/>
      <c r="AQ104" s="4"/>
      <c r="AR104" s="4"/>
      <c r="AS104" s="4"/>
      <c r="AT104" s="4"/>
      <c r="AU104" s="4"/>
      <c r="AV104" s="4"/>
      <c r="AW104" s="4"/>
      <c r="AX104" s="4"/>
      <c r="AY104" s="4"/>
      <c r="AZ104" s="4"/>
      <c r="BA104" s="4"/>
    </row>
    <row r="105" ht="66.75" customHeight="1">
      <c r="A105" s="623" t="s">
        <v>166</v>
      </c>
      <c r="B105" s="624" t="s">
        <v>4523</v>
      </c>
      <c r="C105" s="624" t="s">
        <v>4524</v>
      </c>
      <c r="D105" s="624" t="s">
        <v>3779</v>
      </c>
      <c r="E105" s="624" t="s">
        <v>3779</v>
      </c>
      <c r="F105" s="624" t="s">
        <v>3779</v>
      </c>
      <c r="G105" s="624" t="s">
        <v>3779</v>
      </c>
      <c r="H105" s="624" t="s">
        <v>3779</v>
      </c>
      <c r="I105" s="624" t="s">
        <v>4525</v>
      </c>
      <c r="J105" s="624"/>
      <c r="K105" s="624" t="s">
        <v>3779</v>
      </c>
      <c r="L105" s="624" t="s">
        <v>3779</v>
      </c>
      <c r="M105" s="624" t="s">
        <v>3779</v>
      </c>
      <c r="N105" s="624" t="s">
        <v>3779</v>
      </c>
      <c r="O105" s="624" t="s">
        <v>3779</v>
      </c>
      <c r="P105" s="624" t="s">
        <v>3779</v>
      </c>
      <c r="Q105" s="624" t="s">
        <v>3779</v>
      </c>
      <c r="R105" s="624" t="s">
        <v>3779</v>
      </c>
      <c r="S105" s="624" t="s">
        <v>3779</v>
      </c>
      <c r="T105" s="624" t="s">
        <v>3779</v>
      </c>
      <c r="U105" s="624" t="s">
        <v>3779</v>
      </c>
      <c r="V105" s="624" t="s">
        <v>3779</v>
      </c>
      <c r="W105" s="624" t="s">
        <v>3779</v>
      </c>
      <c r="X105" s="624" t="s">
        <v>3779</v>
      </c>
      <c r="Y105" s="624" t="s">
        <v>3779</v>
      </c>
      <c r="Z105" s="624" t="s">
        <v>3779</v>
      </c>
      <c r="AA105" s="624" t="s">
        <v>3779</v>
      </c>
      <c r="AB105" s="624" t="s">
        <v>3779</v>
      </c>
      <c r="AC105" s="624" t="s">
        <v>3779</v>
      </c>
      <c r="AD105" s="625" t="s">
        <v>4526</v>
      </c>
      <c r="AE105" s="609"/>
      <c r="AF105" s="609"/>
      <c r="AG105" s="4"/>
      <c r="AH105" s="4"/>
      <c r="AI105" s="4"/>
      <c r="AJ105" s="4"/>
      <c r="AK105" s="4"/>
      <c r="AL105" s="4"/>
      <c r="AM105" s="4"/>
      <c r="AN105" s="4"/>
      <c r="AO105" s="4"/>
      <c r="AP105" s="4"/>
      <c r="AQ105" s="4"/>
      <c r="AR105" s="4"/>
      <c r="AS105" s="4"/>
      <c r="AT105" s="4"/>
      <c r="AU105" s="4"/>
      <c r="AV105" s="4"/>
      <c r="AW105" s="4"/>
      <c r="AX105" s="4"/>
      <c r="AY105" s="4"/>
      <c r="AZ105" s="4"/>
      <c r="BA105" s="4"/>
    </row>
    <row r="106" ht="14.25" customHeight="1">
      <c r="A106" s="608" t="s">
        <v>4527</v>
      </c>
      <c r="B106" s="609" t="s">
        <v>4528</v>
      </c>
      <c r="C106" s="609" t="s">
        <v>3965</v>
      </c>
      <c r="D106" s="609" t="s">
        <v>4</v>
      </c>
      <c r="E106" s="609" t="s">
        <v>4529</v>
      </c>
      <c r="F106" s="609">
        <v>26.0</v>
      </c>
      <c r="G106" s="609" t="s">
        <v>4530</v>
      </c>
      <c r="H106" s="609" t="s">
        <v>4531</v>
      </c>
      <c r="I106" s="609" t="s">
        <v>4241</v>
      </c>
      <c r="J106" s="609" t="s">
        <v>4117</v>
      </c>
      <c r="K106" s="609" t="s">
        <v>4118</v>
      </c>
      <c r="L106" s="609"/>
      <c r="M106" s="609">
        <v>90.0</v>
      </c>
      <c r="N106" s="609">
        <v>1.0</v>
      </c>
      <c r="O106" s="609">
        <v>0.33</v>
      </c>
      <c r="P106" s="609">
        <v>1.0</v>
      </c>
      <c r="Q106" s="609">
        <v>30.0</v>
      </c>
      <c r="R106" s="620"/>
      <c r="S106" s="620">
        <v>43922.0</v>
      </c>
      <c r="T106" s="620">
        <v>43922.0</v>
      </c>
      <c r="U106" s="616">
        <v>36.0</v>
      </c>
      <c r="V106" s="615" t="s">
        <v>3826</v>
      </c>
      <c r="W106" s="615" t="s">
        <v>3826</v>
      </c>
      <c r="X106" s="620">
        <v>45018.0</v>
      </c>
      <c r="Y106" s="609" t="s">
        <v>16</v>
      </c>
      <c r="Z106" s="609" t="s">
        <v>37</v>
      </c>
      <c r="AA106" s="609"/>
      <c r="AB106" s="609"/>
      <c r="AC106" s="609" t="s">
        <v>4158</v>
      </c>
      <c r="AD106" s="617"/>
      <c r="AE106" s="609"/>
      <c r="AF106" s="609"/>
      <c r="AG106" s="4"/>
      <c r="AH106" s="4"/>
      <c r="AI106" s="4"/>
      <c r="AJ106" s="4"/>
      <c r="AK106" s="4"/>
      <c r="AL106" s="4"/>
      <c r="AM106" s="4"/>
      <c r="AN106" s="4"/>
      <c r="AO106" s="4"/>
      <c r="AP106" s="4"/>
      <c r="AQ106" s="4"/>
      <c r="AR106" s="4"/>
      <c r="AS106" s="4"/>
      <c r="AT106" s="4"/>
      <c r="AU106" s="4"/>
      <c r="AV106" s="4"/>
      <c r="AW106" s="4"/>
      <c r="AX106" s="4"/>
      <c r="AY106" s="4"/>
      <c r="AZ106" s="4"/>
      <c r="BA106" s="4"/>
    </row>
    <row r="107" ht="77.25" customHeight="1">
      <c r="A107" s="623" t="s">
        <v>4076</v>
      </c>
      <c r="B107" s="624" t="s">
        <v>4358</v>
      </c>
      <c r="C107" s="624" t="s">
        <v>4359</v>
      </c>
      <c r="D107" s="624" t="s">
        <v>4152</v>
      </c>
      <c r="E107" s="624" t="s">
        <v>4268</v>
      </c>
      <c r="F107" s="624" t="s">
        <v>4191</v>
      </c>
      <c r="G107" s="624"/>
      <c r="H107" s="624"/>
      <c r="I107" s="624" t="s">
        <v>4116</v>
      </c>
      <c r="J107" s="624" t="s">
        <v>4133</v>
      </c>
      <c r="K107" s="624" t="s">
        <v>4118</v>
      </c>
      <c r="L107" s="624" t="s">
        <v>4532</v>
      </c>
      <c r="M107" s="624">
        <v>120.0</v>
      </c>
      <c r="N107" s="624">
        <v>0.66</v>
      </c>
      <c r="O107" s="624">
        <v>0.165</v>
      </c>
      <c r="P107" s="624">
        <v>1.0</v>
      </c>
      <c r="Q107" s="624">
        <v>10.0</v>
      </c>
      <c r="R107" s="624">
        <v>44518.0</v>
      </c>
      <c r="S107" s="624">
        <v>42195.0</v>
      </c>
      <c r="T107" s="624">
        <v>44409.0</v>
      </c>
      <c r="U107" s="624">
        <v>5.0</v>
      </c>
      <c r="V107" s="624" t="s">
        <v>3827</v>
      </c>
      <c r="W107" s="624" t="s">
        <v>3827</v>
      </c>
      <c r="X107" s="626">
        <v>44561.0</v>
      </c>
      <c r="Y107" s="624" t="s">
        <v>0</v>
      </c>
      <c r="Z107" s="624" t="s">
        <v>26</v>
      </c>
      <c r="AA107" s="624" t="s">
        <v>30</v>
      </c>
      <c r="AB107" s="624"/>
      <c r="AC107" s="624" t="s">
        <v>4259</v>
      </c>
      <c r="AD107" s="625" t="s">
        <v>4533</v>
      </c>
      <c r="AE107" s="624"/>
      <c r="AF107" s="624"/>
      <c r="AG107" s="4"/>
      <c r="AH107" s="4"/>
      <c r="AI107" s="4"/>
      <c r="AJ107" s="4"/>
      <c r="AK107" s="4"/>
      <c r="AL107" s="4"/>
      <c r="AM107" s="4"/>
      <c r="AN107" s="4"/>
      <c r="AO107" s="4"/>
      <c r="AP107" s="4"/>
      <c r="AQ107" s="4"/>
      <c r="AR107" s="4"/>
      <c r="AS107" s="4"/>
      <c r="AT107" s="4"/>
      <c r="AU107" s="4"/>
      <c r="AV107" s="4"/>
      <c r="AW107" s="4"/>
      <c r="AX107" s="4"/>
      <c r="AY107" s="4"/>
      <c r="AZ107" s="4"/>
      <c r="BA107" s="4"/>
    </row>
    <row r="108" ht="12.75" customHeight="1">
      <c r="A108" s="623" t="s">
        <v>4534</v>
      </c>
      <c r="B108" s="624" t="s">
        <v>4035</v>
      </c>
      <c r="C108" s="609" t="s">
        <v>4036</v>
      </c>
      <c r="D108" s="609" t="s">
        <v>4236</v>
      </c>
      <c r="E108" s="609" t="s">
        <v>4509</v>
      </c>
      <c r="F108" s="609">
        <v>21.0</v>
      </c>
      <c r="G108" s="609" t="s">
        <v>4520</v>
      </c>
      <c r="H108" s="609" t="s">
        <v>4521</v>
      </c>
      <c r="I108" s="609" t="s">
        <v>4116</v>
      </c>
      <c r="J108" s="609" t="s">
        <v>4156</v>
      </c>
      <c r="K108" s="609" t="s">
        <v>4118</v>
      </c>
      <c r="L108" s="609" t="s">
        <v>4535</v>
      </c>
      <c r="M108" s="609">
        <v>60.0</v>
      </c>
      <c r="N108" s="609">
        <v>0.5</v>
      </c>
      <c r="O108" s="609">
        <v>0.25</v>
      </c>
      <c r="P108" s="609">
        <v>1.0</v>
      </c>
      <c r="Q108" s="609">
        <v>60.0</v>
      </c>
      <c r="R108" s="620"/>
      <c r="S108" s="620">
        <v>43922.0</v>
      </c>
      <c r="T108" s="620">
        <v>43922.0</v>
      </c>
      <c r="U108" s="616">
        <v>48.0</v>
      </c>
      <c r="V108" s="615" t="s">
        <v>3826</v>
      </c>
      <c r="W108" s="615" t="s">
        <v>3826</v>
      </c>
      <c r="X108" s="620">
        <v>45383.0</v>
      </c>
      <c r="Y108" s="609" t="s">
        <v>0</v>
      </c>
      <c r="Z108" s="609" t="s">
        <v>52</v>
      </c>
      <c r="AA108" s="609" t="s">
        <v>23</v>
      </c>
      <c r="AB108" s="609" t="s">
        <v>4120</v>
      </c>
      <c r="AC108" s="609" t="s">
        <v>4158</v>
      </c>
      <c r="AD108" s="617" t="s">
        <v>4120</v>
      </c>
      <c r="AE108" s="609">
        <v>1768.0</v>
      </c>
      <c r="AF108" s="609" t="s">
        <v>4516</v>
      </c>
      <c r="AG108" s="4"/>
      <c r="AH108" s="4"/>
      <c r="AI108" s="4"/>
      <c r="AJ108" s="4"/>
      <c r="AK108" s="4"/>
      <c r="AL108" s="4"/>
      <c r="AM108" s="4"/>
      <c r="AN108" s="4"/>
      <c r="AO108" s="4"/>
      <c r="AP108" s="4"/>
      <c r="AQ108" s="4"/>
      <c r="AR108" s="4"/>
      <c r="AS108" s="4"/>
      <c r="AT108" s="4"/>
      <c r="AU108" s="4"/>
      <c r="AV108" s="4"/>
      <c r="AW108" s="4"/>
      <c r="AX108" s="4"/>
      <c r="AY108" s="4"/>
      <c r="AZ108" s="4"/>
      <c r="BA108" s="4"/>
    </row>
    <row r="109" ht="12.75" customHeight="1">
      <c r="A109" s="608" t="s">
        <v>4536</v>
      </c>
      <c r="B109" s="609" t="s">
        <v>4537</v>
      </c>
      <c r="C109" s="609" t="s">
        <v>4538</v>
      </c>
      <c r="D109" s="609" t="s">
        <v>4152</v>
      </c>
      <c r="E109" s="609" t="s">
        <v>4539</v>
      </c>
      <c r="F109" s="609" t="s">
        <v>4540</v>
      </c>
      <c r="G109" s="609"/>
      <c r="H109" s="609"/>
      <c r="I109" s="609" t="s">
        <v>4241</v>
      </c>
      <c r="J109" s="609" t="s">
        <v>4141</v>
      </c>
      <c r="K109" s="609" t="s">
        <v>4142</v>
      </c>
      <c r="L109" s="609" t="s">
        <v>4541</v>
      </c>
      <c r="M109" s="609">
        <v>60.0</v>
      </c>
      <c r="N109" s="609"/>
      <c r="O109" s="609"/>
      <c r="P109" s="609"/>
      <c r="Q109" s="609">
        <v>30.0</v>
      </c>
      <c r="R109" s="626">
        <v>44593.0</v>
      </c>
      <c r="S109" s="626"/>
      <c r="T109" s="626"/>
      <c r="U109" s="616">
        <v>12.0</v>
      </c>
      <c r="V109" s="615" t="s">
        <v>3826</v>
      </c>
      <c r="W109" s="615" t="s">
        <v>3826</v>
      </c>
      <c r="X109" s="626">
        <v>44958.0</v>
      </c>
      <c r="Y109" s="609" t="s">
        <v>16</v>
      </c>
      <c r="Z109" s="609" t="s">
        <v>37</v>
      </c>
      <c r="AA109" s="609"/>
      <c r="AB109" s="609"/>
      <c r="AC109" s="609"/>
      <c r="AD109" s="617" t="s">
        <v>4542</v>
      </c>
      <c r="AE109" s="609"/>
      <c r="AF109" s="609"/>
      <c r="AG109" s="4"/>
      <c r="AH109" s="4"/>
      <c r="AI109" s="4"/>
      <c r="AJ109" s="4"/>
      <c r="AK109" s="4"/>
      <c r="AL109" s="4"/>
      <c r="AM109" s="4"/>
      <c r="AN109" s="4"/>
      <c r="AO109" s="4"/>
      <c r="AP109" s="4"/>
      <c r="AQ109" s="4"/>
      <c r="AR109" s="4"/>
      <c r="AS109" s="4"/>
      <c r="AT109" s="4"/>
      <c r="AU109" s="4"/>
      <c r="AV109" s="4"/>
      <c r="AW109" s="4"/>
      <c r="AX109" s="4"/>
      <c r="AY109" s="4"/>
      <c r="AZ109" s="4"/>
      <c r="BA109" s="4"/>
    </row>
    <row r="110" ht="12.75" customHeight="1">
      <c r="A110" s="608" t="s">
        <v>4543</v>
      </c>
      <c r="B110" s="609" t="s">
        <v>4537</v>
      </c>
      <c r="C110" s="609" t="s">
        <v>4538</v>
      </c>
      <c r="D110" s="609" t="s">
        <v>4152</v>
      </c>
      <c r="E110" s="609" t="s">
        <v>4539</v>
      </c>
      <c r="F110" s="609" t="s">
        <v>4540</v>
      </c>
      <c r="G110" s="609"/>
      <c r="H110" s="609"/>
      <c r="I110" s="609" t="s">
        <v>4241</v>
      </c>
      <c r="J110" s="609" t="s">
        <v>4141</v>
      </c>
      <c r="K110" s="609" t="s">
        <v>4142</v>
      </c>
      <c r="L110" s="609" t="s">
        <v>4544</v>
      </c>
      <c r="M110" s="609">
        <v>60.0</v>
      </c>
      <c r="N110" s="609"/>
      <c r="O110" s="609"/>
      <c r="P110" s="609"/>
      <c r="Q110" s="609">
        <v>30.0</v>
      </c>
      <c r="R110" s="627">
        <v>44593.0</v>
      </c>
      <c r="S110" s="627"/>
      <c r="T110" s="627"/>
      <c r="U110" s="616">
        <v>12.0</v>
      </c>
      <c r="V110" s="615" t="s">
        <v>3826</v>
      </c>
      <c r="W110" s="615" t="s">
        <v>3826</v>
      </c>
      <c r="X110" s="627">
        <v>44958.0</v>
      </c>
      <c r="Y110" s="609" t="s">
        <v>16</v>
      </c>
      <c r="Z110" s="609" t="s">
        <v>37</v>
      </c>
      <c r="AA110" s="609"/>
      <c r="AB110" s="609"/>
      <c r="AC110" s="609"/>
      <c r="AD110" s="617" t="s">
        <v>4542</v>
      </c>
      <c r="AE110" s="609"/>
      <c r="AF110" s="609"/>
      <c r="AG110" s="4"/>
      <c r="AH110" s="4"/>
      <c r="AI110" s="4"/>
      <c r="AJ110" s="4"/>
      <c r="AK110" s="4"/>
      <c r="AL110" s="4"/>
      <c r="AM110" s="4"/>
      <c r="AN110" s="4"/>
      <c r="AO110" s="4"/>
      <c r="AP110" s="4"/>
      <c r="AQ110" s="4"/>
      <c r="AR110" s="4"/>
      <c r="AS110" s="4"/>
      <c r="AT110" s="4"/>
      <c r="AU110" s="4"/>
      <c r="AV110" s="4"/>
      <c r="AW110" s="4"/>
      <c r="AX110" s="4"/>
      <c r="AY110" s="4"/>
      <c r="AZ110" s="4"/>
      <c r="BA110" s="4"/>
    </row>
    <row r="111" ht="12.75" customHeight="1">
      <c r="A111" s="623" t="s">
        <v>4545</v>
      </c>
      <c r="B111" s="624" t="s">
        <v>4537</v>
      </c>
      <c r="C111" s="624" t="s">
        <v>4538</v>
      </c>
      <c r="D111" s="624" t="s">
        <v>4152</v>
      </c>
      <c r="E111" s="624" t="s">
        <v>4539</v>
      </c>
      <c r="F111" s="624" t="s">
        <v>4540</v>
      </c>
      <c r="G111" s="624"/>
      <c r="H111" s="624"/>
      <c r="I111" s="624" t="s">
        <v>4241</v>
      </c>
      <c r="J111" s="624" t="s">
        <v>4141</v>
      </c>
      <c r="K111" s="624" t="s">
        <v>4142</v>
      </c>
      <c r="L111" s="624" t="s">
        <v>4546</v>
      </c>
      <c r="M111" s="624">
        <v>60.0</v>
      </c>
      <c r="N111" s="624"/>
      <c r="O111" s="624"/>
      <c r="P111" s="624"/>
      <c r="Q111" s="624">
        <v>30.0</v>
      </c>
      <c r="R111" s="627">
        <v>44593.0</v>
      </c>
      <c r="S111" s="627"/>
      <c r="T111" s="627"/>
      <c r="U111" s="628">
        <v>12.0</v>
      </c>
      <c r="V111" s="626" t="s">
        <v>3826</v>
      </c>
      <c r="W111" s="626" t="s">
        <v>3826</v>
      </c>
      <c r="X111" s="627">
        <v>44958.0</v>
      </c>
      <c r="Y111" s="624" t="s">
        <v>16</v>
      </c>
      <c r="Z111" s="624" t="s">
        <v>37</v>
      </c>
      <c r="AA111" s="624"/>
      <c r="AB111" s="624"/>
      <c r="AC111" s="624"/>
      <c r="AD111" s="625" t="s">
        <v>4542</v>
      </c>
      <c r="AE111" s="624"/>
      <c r="AF111" s="624"/>
      <c r="AG111" s="4"/>
      <c r="AH111" s="4"/>
      <c r="AI111" s="4"/>
      <c r="AJ111" s="4"/>
      <c r="AK111" s="4"/>
      <c r="AL111" s="4"/>
      <c r="AM111" s="4"/>
      <c r="AN111" s="4"/>
      <c r="AO111" s="4"/>
      <c r="AP111" s="4"/>
      <c r="AQ111" s="4"/>
      <c r="AR111" s="4"/>
      <c r="AS111" s="4"/>
      <c r="AT111" s="4"/>
      <c r="AU111" s="4"/>
      <c r="AV111" s="4"/>
      <c r="AW111" s="4"/>
      <c r="AX111" s="4"/>
      <c r="AY111" s="4"/>
      <c r="AZ111" s="4"/>
      <c r="BA111" s="4"/>
    </row>
    <row r="112" ht="12.75" customHeight="1">
      <c r="A112" s="608" t="s">
        <v>4547</v>
      </c>
      <c r="B112" s="609" t="s">
        <v>4548</v>
      </c>
      <c r="C112" s="609" t="s">
        <v>4283</v>
      </c>
      <c r="D112" s="609" t="s">
        <v>4445</v>
      </c>
      <c r="E112" s="609" t="s">
        <v>4549</v>
      </c>
      <c r="F112" s="609" t="s">
        <v>4550</v>
      </c>
      <c r="G112" s="609" t="s">
        <v>4551</v>
      </c>
      <c r="H112" s="609" t="s">
        <v>4552</v>
      </c>
      <c r="I112" s="609" t="s">
        <v>4241</v>
      </c>
      <c r="J112" s="609" t="s">
        <v>4141</v>
      </c>
      <c r="K112" s="609" t="s">
        <v>4142</v>
      </c>
      <c r="L112" s="609" t="s">
        <v>4553</v>
      </c>
      <c r="M112" s="609">
        <v>32.0</v>
      </c>
      <c r="N112" s="609">
        <v>0.5</v>
      </c>
      <c r="O112" s="609">
        <v>0.5</v>
      </c>
      <c r="P112" s="609">
        <v>1.0</v>
      </c>
      <c r="Q112" s="609">
        <v>60.0</v>
      </c>
      <c r="R112" s="626">
        <v>44601.0</v>
      </c>
      <c r="S112" s="626">
        <v>44593.0</v>
      </c>
      <c r="T112" s="626">
        <v>44593.0</v>
      </c>
      <c r="U112" s="616">
        <v>3.0</v>
      </c>
      <c r="V112" s="615" t="s">
        <v>3826</v>
      </c>
      <c r="W112" s="615" t="s">
        <v>3826</v>
      </c>
      <c r="X112" s="626">
        <v>44652.0</v>
      </c>
      <c r="Y112" s="609" t="s">
        <v>0</v>
      </c>
      <c r="Z112" s="609" t="s">
        <v>58</v>
      </c>
      <c r="AA112" s="609"/>
      <c r="AB112" s="609"/>
      <c r="AC112" s="609"/>
      <c r="AD112" s="617"/>
      <c r="AE112" s="609"/>
      <c r="AF112" s="609"/>
      <c r="AG112" s="4"/>
      <c r="AH112" s="4"/>
      <c r="AI112" s="4"/>
      <c r="AJ112" s="4"/>
      <c r="AK112" s="4"/>
      <c r="AL112" s="4"/>
      <c r="AM112" s="4"/>
      <c r="AN112" s="4"/>
      <c r="AO112" s="4"/>
      <c r="AP112" s="4"/>
      <c r="AQ112" s="4"/>
      <c r="AR112" s="4"/>
      <c r="AS112" s="4"/>
      <c r="AT112" s="4"/>
      <c r="AU112" s="4"/>
      <c r="AV112" s="4"/>
      <c r="AW112" s="4"/>
      <c r="AX112" s="4"/>
      <c r="AY112" s="4"/>
      <c r="AZ112" s="4"/>
      <c r="BA112" s="4"/>
    </row>
    <row r="113" ht="12.75" customHeight="1">
      <c r="A113" s="623" t="s">
        <v>3676</v>
      </c>
      <c r="B113" s="624" t="s">
        <v>4548</v>
      </c>
      <c r="C113" s="624" t="s">
        <v>4283</v>
      </c>
      <c r="D113" s="624" t="s">
        <v>4445</v>
      </c>
      <c r="E113" s="624" t="s">
        <v>4549</v>
      </c>
      <c r="F113" s="624" t="s">
        <v>4550</v>
      </c>
      <c r="G113" s="624" t="s">
        <v>4554</v>
      </c>
      <c r="H113" s="624" t="s">
        <v>4555</v>
      </c>
      <c r="I113" s="624" t="s">
        <v>4241</v>
      </c>
      <c r="J113" s="624" t="s">
        <v>4141</v>
      </c>
      <c r="K113" s="624" t="s">
        <v>4142</v>
      </c>
      <c r="L113" s="624" t="s">
        <v>4556</v>
      </c>
      <c r="M113" s="624">
        <v>32.0</v>
      </c>
      <c r="N113" s="624">
        <v>0.5</v>
      </c>
      <c r="O113" s="624">
        <v>0.5</v>
      </c>
      <c r="P113" s="624">
        <v>1.0</v>
      </c>
      <c r="Q113" s="624">
        <v>60.0</v>
      </c>
      <c r="R113" s="627">
        <v>44601.0</v>
      </c>
      <c r="S113" s="627">
        <v>44593.0</v>
      </c>
      <c r="T113" s="627">
        <v>44593.0</v>
      </c>
      <c r="U113" s="628">
        <v>3.0</v>
      </c>
      <c r="V113" s="626" t="s">
        <v>3826</v>
      </c>
      <c r="W113" s="626" t="s">
        <v>3826</v>
      </c>
      <c r="X113" s="627">
        <v>44652.0</v>
      </c>
      <c r="Y113" s="624" t="s">
        <v>0</v>
      </c>
      <c r="Z113" s="624" t="s">
        <v>58</v>
      </c>
      <c r="AA113" s="624"/>
      <c r="AB113" s="624"/>
      <c r="AC113" s="624"/>
      <c r="AD113" s="625"/>
      <c r="AE113" s="624"/>
      <c r="AF113" s="624"/>
      <c r="AG113" s="4"/>
      <c r="AH113" s="4"/>
      <c r="AI113" s="4"/>
      <c r="AJ113" s="4"/>
      <c r="AK113" s="4"/>
      <c r="AL113" s="4"/>
      <c r="AM113" s="4"/>
      <c r="AN113" s="4"/>
      <c r="AO113" s="4"/>
      <c r="AP113" s="4"/>
      <c r="AQ113" s="4"/>
      <c r="AR113" s="4"/>
      <c r="AS113" s="4"/>
      <c r="AT113" s="4"/>
      <c r="AU113" s="4"/>
      <c r="AV113" s="4"/>
      <c r="AW113" s="4"/>
      <c r="AX113" s="4"/>
      <c r="AY113" s="4"/>
      <c r="AZ113" s="4"/>
      <c r="BA113" s="4"/>
    </row>
    <row r="114" ht="12.75" customHeight="1">
      <c r="A114" s="623" t="s">
        <v>4557</v>
      </c>
      <c r="B114" s="624" t="s">
        <v>4558</v>
      </c>
      <c r="C114" s="624" t="s">
        <v>4559</v>
      </c>
      <c r="D114" s="624" t="s">
        <v>4148</v>
      </c>
      <c r="E114" s="624" t="s">
        <v>4560</v>
      </c>
      <c r="F114" s="624" t="s">
        <v>4550</v>
      </c>
      <c r="G114" s="624" t="s">
        <v>4561</v>
      </c>
      <c r="H114" s="624" t="s">
        <v>4562</v>
      </c>
      <c r="I114" s="624" t="s">
        <v>4241</v>
      </c>
      <c r="J114" s="624" t="s">
        <v>4141</v>
      </c>
      <c r="K114" s="624" t="s">
        <v>4142</v>
      </c>
      <c r="L114" s="624"/>
      <c r="M114" s="624">
        <v>32.0</v>
      </c>
      <c r="N114" s="624"/>
      <c r="O114" s="624"/>
      <c r="P114" s="624"/>
      <c r="Q114" s="624"/>
      <c r="R114" s="626"/>
      <c r="S114" s="626"/>
      <c r="T114" s="626"/>
      <c r="U114" s="628"/>
      <c r="V114" s="626"/>
      <c r="W114" s="626"/>
      <c r="X114" s="626"/>
      <c r="Y114" s="624" t="s">
        <v>16</v>
      </c>
      <c r="Z114" s="624" t="s">
        <v>37</v>
      </c>
      <c r="AA114" s="624"/>
      <c r="AB114" s="624"/>
      <c r="AC114" s="624"/>
      <c r="AD114" s="625"/>
      <c r="AE114" s="624"/>
      <c r="AF114" s="624"/>
      <c r="AG114" s="4"/>
      <c r="AH114" s="4"/>
      <c r="AI114" s="4"/>
      <c r="AJ114" s="4"/>
      <c r="AK114" s="4"/>
      <c r="AL114" s="4"/>
      <c r="AM114" s="4"/>
      <c r="AN114" s="4"/>
      <c r="AO114" s="4"/>
      <c r="AP114" s="4"/>
      <c r="AQ114" s="4"/>
      <c r="AR114" s="4"/>
      <c r="AS114" s="4"/>
      <c r="AT114" s="4"/>
      <c r="AU114" s="4"/>
      <c r="AV114" s="4"/>
      <c r="AW114" s="4"/>
      <c r="AX114" s="4"/>
      <c r="AY114" s="4"/>
      <c r="AZ114" s="4"/>
      <c r="BA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row>
  </sheetData>
  <conditionalFormatting sqref="X2:X33 X36:X103 X106">
    <cfRule type="expression" dxfId="0" priority="1">
      <formula>$X2&lt;TODAY()</formula>
    </cfRule>
  </conditionalFormatting>
  <conditionalFormatting sqref="X34">
    <cfRule type="expression" dxfId="1" priority="2">
      <formula>$X34&lt;TODAY()</formula>
    </cfRule>
  </conditionalFormatting>
  <conditionalFormatting sqref="X35">
    <cfRule type="expression" dxfId="2" priority="3">
      <formula>$X35&lt;TODAY()</formula>
    </cfRule>
  </conditionalFormatting>
  <conditionalFormatting sqref="X104:X105">
    <cfRule type="expression" dxfId="3" priority="4">
      <formula>$X104&lt;TODAY()</formula>
    </cfRule>
  </conditionalFormatting>
  <conditionalFormatting sqref="X108">
    <cfRule type="expression" dxfId="4" priority="5">
      <formula>$X108&lt;TODAY()</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2021-02-02T19:59:23Z</dcterms:created>
  <dc:creator>Fernando Furlan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0x010100CC1699C1E2FDE44586A14BDE48FFD181</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