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5\FLowPoint\"/>
    </mc:Choice>
  </mc:AlternateContent>
  <xr:revisionPtr revIDLastSave="0" documentId="13_ncr:1_{CFCFE85B-970D-4B99-BB8B-E7CC7C2C58BF}" xr6:coauthVersionLast="47" xr6:coauthVersionMax="47" xr10:uidLastSave="{00000000-0000-0000-0000-000000000000}"/>
  <bookViews>
    <workbookView xWindow="20370" yWindow="-120" windowWidth="15600" windowHeight="11160" activeTab="1" xr2:uid="{0703AF15-B5A1-4A68-88FF-1B4354C08421}"/>
  </bookViews>
  <sheets>
    <sheet name="Hoja1" sheetId="1" r:id="rId1"/>
    <sheet name="Hoja1 (2)" sheetId="7" r:id="rId2"/>
    <sheet name="Hoja2" sheetId="2" r:id="rId3"/>
    <sheet name="Hoja2 (2)" sheetId="5" r:id="rId4"/>
    <sheet name="Hoja4" sheetId="4" r:id="rId5"/>
    <sheet name="Hoja3" sheetId="3" r:id="rId6"/>
  </sheets>
  <definedNames>
    <definedName name="_xlnm._FilterDatabase" localSheetId="2" hidden="1">Hoja2!$A$1:$I$38</definedName>
    <definedName name="_xlnm._FilterDatabase" localSheetId="3" hidden="1">'Hoja2 (2)'!$A$1:$I$26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" i="7"/>
  <c r="I26" i="5"/>
  <c r="H26" i="5"/>
  <c r="G26" i="5"/>
  <c r="F26" i="5"/>
  <c r="E26" i="5"/>
  <c r="I25" i="5"/>
  <c r="H25" i="5"/>
  <c r="G25" i="5"/>
  <c r="F25" i="5"/>
  <c r="E25" i="5"/>
  <c r="I24" i="5"/>
  <c r="H24" i="5"/>
  <c r="G24" i="5"/>
  <c r="F24" i="5"/>
  <c r="E24" i="5"/>
  <c r="I23" i="5"/>
  <c r="H23" i="5"/>
  <c r="G23" i="5"/>
  <c r="F23" i="5"/>
  <c r="E23" i="5"/>
  <c r="I22" i="5"/>
  <c r="H22" i="5"/>
  <c r="G22" i="5"/>
  <c r="F22" i="5"/>
  <c r="E22" i="5"/>
  <c r="I21" i="5"/>
  <c r="H21" i="5"/>
  <c r="G21" i="5"/>
  <c r="F21" i="5"/>
  <c r="E21" i="5"/>
  <c r="I20" i="5"/>
  <c r="H20" i="5"/>
  <c r="G20" i="5"/>
  <c r="F20" i="5"/>
  <c r="E20" i="5"/>
  <c r="I19" i="5"/>
  <c r="H19" i="5"/>
  <c r="G19" i="5"/>
  <c r="F19" i="5"/>
  <c r="E19" i="5"/>
  <c r="I18" i="5"/>
  <c r="H18" i="5"/>
  <c r="G18" i="5"/>
  <c r="F18" i="5"/>
  <c r="E18" i="5"/>
  <c r="I17" i="5"/>
  <c r="H17" i="5"/>
  <c r="G17" i="5"/>
  <c r="F17" i="5"/>
  <c r="E17" i="5"/>
  <c r="I16" i="5"/>
  <c r="H16" i="5"/>
  <c r="G16" i="5"/>
  <c r="F16" i="5"/>
  <c r="E16" i="5"/>
  <c r="I15" i="5"/>
  <c r="H15" i="5"/>
  <c r="G15" i="5"/>
  <c r="F15" i="5"/>
  <c r="E15" i="5"/>
  <c r="I14" i="5"/>
  <c r="H14" i="5"/>
  <c r="G14" i="5"/>
  <c r="F14" i="5"/>
  <c r="E14" i="5"/>
  <c r="I13" i="5"/>
  <c r="H13" i="5"/>
  <c r="G13" i="5"/>
  <c r="F13" i="5"/>
  <c r="E13" i="5"/>
  <c r="I12" i="5"/>
  <c r="H12" i="5"/>
  <c r="G12" i="5"/>
  <c r="F12" i="5"/>
  <c r="E12" i="5"/>
  <c r="I11" i="5"/>
  <c r="H11" i="5"/>
  <c r="G11" i="5"/>
  <c r="F11" i="5"/>
  <c r="E11" i="5"/>
  <c r="I10" i="5"/>
  <c r="H10" i="5"/>
  <c r="G10" i="5"/>
  <c r="F10" i="5"/>
  <c r="E10" i="5"/>
  <c r="I9" i="5"/>
  <c r="H9" i="5"/>
  <c r="G9" i="5"/>
  <c r="F9" i="5"/>
  <c r="E9" i="5"/>
  <c r="I8" i="5"/>
  <c r="H8" i="5"/>
  <c r="G8" i="5"/>
  <c r="F8" i="5"/>
  <c r="E8" i="5"/>
  <c r="I7" i="5"/>
  <c r="H7" i="5"/>
  <c r="G7" i="5"/>
  <c r="F7" i="5"/>
  <c r="E7" i="5"/>
  <c r="I6" i="5"/>
  <c r="H6" i="5"/>
  <c r="G6" i="5"/>
  <c r="F6" i="5"/>
  <c r="E6" i="5"/>
  <c r="I5" i="5"/>
  <c r="H5" i="5"/>
  <c r="G5" i="5"/>
  <c r="F5" i="5"/>
  <c r="E5" i="5"/>
  <c r="I4" i="5"/>
  <c r="H4" i="5"/>
  <c r="G4" i="5"/>
  <c r="F4" i="5"/>
  <c r="E4" i="5"/>
  <c r="I3" i="5"/>
  <c r="H3" i="5"/>
  <c r="G3" i="5"/>
  <c r="F3" i="5"/>
  <c r="E3" i="5"/>
  <c r="I2" i="5"/>
  <c r="H2" i="5"/>
  <c r="G2" i="5"/>
  <c r="F2" i="5"/>
  <c r="E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F7" i="2" l="1"/>
  <c r="F5" i="2"/>
  <c r="F4" i="2"/>
  <c r="F2" i="2"/>
  <c r="F3" i="2"/>
  <c r="F24" i="2"/>
  <c r="F23" i="2"/>
  <c r="F25" i="2"/>
  <c r="F26" i="2"/>
  <c r="F30" i="2"/>
  <c r="F31" i="2"/>
  <c r="F12" i="2"/>
  <c r="F9" i="2"/>
  <c r="F6" i="2"/>
  <c r="F27" i="2"/>
  <c r="F29" i="2"/>
  <c r="F28" i="2"/>
  <c r="F36" i="2"/>
  <c r="F13" i="2"/>
  <c r="F32" i="2"/>
  <c r="F34" i="2"/>
  <c r="F33" i="2"/>
  <c r="F35" i="2"/>
  <c r="F18" i="2"/>
  <c r="F38" i="2"/>
  <c r="F37" i="2"/>
  <c r="F14" i="2"/>
  <c r="F16" i="2"/>
  <c r="F15" i="2"/>
  <c r="F11" i="2"/>
  <c r="F17" i="2"/>
  <c r="F20" i="2"/>
  <c r="F19" i="2"/>
  <c r="F8" i="2"/>
  <c r="F21" i="2"/>
  <c r="F22" i="2"/>
  <c r="F10" i="2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M2" i="1"/>
  <c r="L2" i="1"/>
  <c r="K2" i="1"/>
  <c r="J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<sst xmlns="http://schemas.openxmlformats.org/spreadsheetml/2006/main" count="642" uniqueCount="568">
  <si>
    <t>A (km2)</t>
  </si>
  <si>
    <t>Budyko Composite</t>
  </si>
  <si>
    <t>Budyko Niña</t>
  </si>
  <si>
    <t>Budyko Niño</t>
  </si>
  <si>
    <t>Budyko Neutral</t>
  </si>
  <si>
    <t>Dekop Composite</t>
  </si>
  <si>
    <t>Dekop Niña</t>
  </si>
  <si>
    <t>Dekop Niño</t>
  </si>
  <si>
    <t>Dekop Neutral</t>
  </si>
  <si>
    <t>Turc Composite</t>
  </si>
  <si>
    <t>Turc Niña</t>
  </si>
  <si>
    <t>Turc Niño</t>
  </si>
  <si>
    <t>Turc Neutral</t>
  </si>
  <si>
    <t>CODIGO</t>
  </si>
  <si>
    <t>nombre</t>
  </si>
  <si>
    <t>NARINO - AUT [21237010]</t>
  </si>
  <si>
    <t>GIRARDOT  2 [21237030]</t>
  </si>
  <si>
    <t>GIRARDOT  1 [21187040]</t>
  </si>
  <si>
    <t>LA CAMPINA - AUT [21209200]</t>
  </si>
  <si>
    <t>SAN MIGUEL</t>
  </si>
  <si>
    <t>GIRARDOT  [21208240]</t>
  </si>
  <si>
    <t>SILENCIO EL  [21208910]</t>
  </si>
  <si>
    <t>PASO EL  [21197170]</t>
  </si>
  <si>
    <t>ACUEDUCTO  [21208420]</t>
  </si>
  <si>
    <t>LOMITAS LAS  [21209020]</t>
  </si>
  <si>
    <t>CUARTOS LOS [21197210]</t>
  </si>
  <si>
    <t>LIMONAR EL [21197150]</t>
  </si>
  <si>
    <t>PAJAS BLANCAS  [21197140]</t>
  </si>
  <si>
    <t>PORTILLO EL  [21208820]</t>
  </si>
  <si>
    <t>GUACA LA  [21208830]</t>
  </si>
  <si>
    <t>PTE SAENZ  [21209000]</t>
  </si>
  <si>
    <t>PTE NEGRO  [21197330]</t>
  </si>
  <si>
    <t>PTE NEGRO  - AUT  [21197450]</t>
  </si>
  <si>
    <t>PTE CUCHARO  - AUT  [21197390]</t>
  </si>
  <si>
    <t>CEMENTOS DIAMANTE  [21208840]</t>
  </si>
  <si>
    <t>PUERTO BRASIL  [21208930]</t>
  </si>
  <si>
    <t>FLORIDA LA  [21208990]</t>
  </si>
  <si>
    <t>PTE BRASIL  [21209320]</t>
  </si>
  <si>
    <t>BOQUERON  [21197040]</t>
  </si>
  <si>
    <t>SUMAPAZ</t>
  </si>
  <si>
    <t>BONANZA LA HACIENDA  - AUT [21197080]</t>
  </si>
  <si>
    <t>SILVANIA [21197110]</t>
  </si>
  <si>
    <t>CARCEL LA  [21209520]</t>
  </si>
  <si>
    <t>EMBALSE LOS TUNJOS  [21209530]</t>
  </si>
  <si>
    <t>LAG LOS TUNJOS  [21207690]</t>
  </si>
  <si>
    <t>VERGEL EL  [21197120]</t>
  </si>
  <si>
    <t>JALISCO BAJO  [21197220]</t>
  </si>
  <si>
    <t>CAIRO EL  [21197180]</t>
  </si>
  <si>
    <t>PTE AGUADITA  [21197260]</t>
  </si>
  <si>
    <t>HACIENDA EL HATO  - AUT  [24017704]</t>
  </si>
  <si>
    <t>PROVIDENCIA  - AUT  [21197430]</t>
  </si>
  <si>
    <t>ROBLE EL  [21197370]</t>
  </si>
  <si>
    <t>PASCA  [21197230]</t>
  </si>
  <si>
    <t>COSTA RICA  [21197190]</t>
  </si>
  <si>
    <t>PASCA1  [21197240]</t>
  </si>
  <si>
    <t>PTE CARO  [21197290]</t>
  </si>
  <si>
    <t>PTE LOS PINOS  [21197310]</t>
  </si>
  <si>
    <t>PTE LOS RIOS  [21197320]</t>
  </si>
  <si>
    <t>PTE SAN VICENTE  [21197350]</t>
  </si>
  <si>
    <t>ROBLE EL  - AUT  [21197420]</t>
  </si>
  <si>
    <t>PTE ROJO  [21197340]</t>
  </si>
  <si>
    <t>PTE ROJO  - AUT  [21197440]</t>
  </si>
  <si>
    <t>CAJON EL  [21197130]</t>
  </si>
  <si>
    <t>PUENTE ROJO  - AUT  [21197701]</t>
  </si>
  <si>
    <t>PTE ARBELAEZ  [21197270]</t>
  </si>
  <si>
    <t>SAN JUAN XXIII  [21197360]</t>
  </si>
  <si>
    <t>TANQUES LOS  [21197380]</t>
  </si>
  <si>
    <t>MATADERO  - AUT  [21197400]</t>
  </si>
  <si>
    <t>CARAZA  - AUT [35027100]</t>
  </si>
  <si>
    <t>TOMA LA  [21207460]</t>
  </si>
  <si>
    <t>HERRADERO  [21207470]</t>
  </si>
  <si>
    <t>PALMAR EL  [21207110]</t>
  </si>
  <si>
    <t>PTE AUSTRALIA  [21207250]</t>
  </si>
  <si>
    <t>CANALETA PARSHALL  [21207590]</t>
  </si>
  <si>
    <t>PTE CARRETERA  [21208590]</t>
  </si>
  <si>
    <t>PTE CARRETERA  [21209540]</t>
  </si>
  <si>
    <t>REGADERA  [21207060]</t>
  </si>
  <si>
    <t>HOYA HASTA REPRESA  [21207070]</t>
  </si>
  <si>
    <t>REGADERA REBOSADER  [21207170]</t>
  </si>
  <si>
    <t>SUMIMISTRO BOGOTA  [21207180]</t>
  </si>
  <si>
    <t>BETANIA  [35027490]</t>
  </si>
  <si>
    <t>RECINTOS  [35027320]</t>
  </si>
  <si>
    <t>REMOLINO  [35027120]</t>
  </si>
  <si>
    <t>CAJITAS LAS  [35027030]</t>
  </si>
  <si>
    <t>ORO PODRIDO [35027020]</t>
  </si>
  <si>
    <t>GUAYABETAL RIO NEGRO 1 - AUT [3502700146]</t>
  </si>
  <si>
    <t>GUAYABETAL RIO NEGRO 2 - AUT [3502700147]</t>
  </si>
  <si>
    <t>GUACAPATE [35027190]</t>
  </si>
  <si>
    <t>EL PALMAR [35027200]</t>
  </si>
  <si>
    <t>UNION LA  [35027450]</t>
  </si>
  <si>
    <t>UNION LA  [35037060]</t>
  </si>
  <si>
    <t>PUENTE ABADIA - AUT [35037100]</t>
  </si>
  <si>
    <t>PALMARITO [35037110]</t>
  </si>
  <si>
    <t>YE LA  [35037190]</t>
  </si>
  <si>
    <t>GUADUAL EL  [35037120]</t>
  </si>
  <si>
    <t>CARMEN EL  [35037170]</t>
  </si>
  <si>
    <t>CORRALITOS [21237040]</t>
  </si>
  <si>
    <t>PIEDRAS  - AUT [21227010]</t>
  </si>
  <si>
    <t>PUENTE PORTILLO [21207960]</t>
  </si>
  <si>
    <t>SAN JOAQUIN - AUT   [2120700162]</t>
  </si>
  <si>
    <t>TOCAIMA  [21208230]</t>
  </si>
  <si>
    <t>APULO  [21208280]</t>
  </si>
  <si>
    <t>COMPUERTA 2  [21209440]</t>
  </si>
  <si>
    <t>GRANJA BOSCONIA  - AUT  [21207702]</t>
  </si>
  <si>
    <t>SAN PAULUNA  [21209010]</t>
  </si>
  <si>
    <t>VIOTA  [21208960]</t>
  </si>
  <si>
    <t>ENTRERRIOS  [21209030]</t>
  </si>
  <si>
    <t>EL PORTILLO  - AUT  [21207703]</t>
  </si>
  <si>
    <t>PTE BOCAS  [21208880]</t>
  </si>
  <si>
    <t>PUEBLO DE PIEDRA  [21208890]</t>
  </si>
  <si>
    <t>POLA LA  [21208950]</t>
  </si>
  <si>
    <t>PTE SAMPER MENDOZA  [21208870]</t>
  </si>
  <si>
    <t>NEPTUNA LA  [21208940]</t>
  </si>
  <si>
    <t>CASCADA LA  [21208970]</t>
  </si>
  <si>
    <t>CORRALITOS PULI  [21237060]</t>
  </si>
  <si>
    <t>APULO  - AUT  [21209930]</t>
  </si>
  <si>
    <t>CARACOLI  [21209140]</t>
  </si>
  <si>
    <t>TRIUFO EL  [21209290]</t>
  </si>
  <si>
    <t>PTE APULO  [21208810]</t>
  </si>
  <si>
    <t>ACDTO MESITAS-ANTI  [21209380]</t>
  </si>
  <si>
    <t>ACDTO MESITAS ABAJ  [21209690]</t>
  </si>
  <si>
    <t>TOCAIMA [21208900]</t>
  </si>
  <si>
    <t>ZARAGOZA  [21207490]</t>
  </si>
  <si>
    <t>HUERTAS LAS  [21208060]</t>
  </si>
  <si>
    <t>SANTANDERCITO  [21208400]</t>
  </si>
  <si>
    <t>SALTO EL  [21208300]</t>
  </si>
  <si>
    <t>COMPUERTA 1  [21209430]</t>
  </si>
  <si>
    <t>ISLA LA  [21208020]</t>
  </si>
  <si>
    <t>PTE MUÑA  - AUT  [21207001]</t>
  </si>
  <si>
    <t>AGUAS CLARAS  - AUT  [21207002]</t>
  </si>
  <si>
    <t>AGUAS CLARAS  [21207970]</t>
  </si>
  <si>
    <t>VILLABLANCA  [21209630]</t>
  </si>
  <si>
    <t>PTE SALAZAR  [21209860]</t>
  </si>
  <si>
    <t>CHUCUITA LA  [21207720]</t>
  </si>
  <si>
    <t>ENTRERRIOS  [21207730]</t>
  </si>
  <si>
    <t>PTE BOSA  [21207010]</t>
  </si>
  <si>
    <t>PTE CANOAS  [21208290]</t>
  </si>
  <si>
    <t>JAVA  [21208860]</t>
  </si>
  <si>
    <t>REP MUNA-AFLUENCIA  [21207230]</t>
  </si>
  <si>
    <t>REP EL MUNA-BOMBEO  [21207400]</t>
  </si>
  <si>
    <t>BOGOTA SIN MUNA  [21207600]</t>
  </si>
  <si>
    <t>VICTORIA  [21209280]</t>
  </si>
  <si>
    <t>ALICACHIN-EL SALTO  [21207120]</t>
  </si>
  <si>
    <t>SAN FRANCISCO  - AUT  [21207011]</t>
  </si>
  <si>
    <t>ESTACION SAN FCO  [21208200]</t>
  </si>
  <si>
    <t>SAN FRANCISCO  [21209150]</t>
  </si>
  <si>
    <t>ESC ANTIOQUIA  [21209700]</t>
  </si>
  <si>
    <t>TORRES  [21209740]</t>
  </si>
  <si>
    <t>REP MUNA-SUMINISTR  [21207220]</t>
  </si>
  <si>
    <t>PTE LA ISLA  [21207710]</t>
  </si>
  <si>
    <t>SALTO EL  [21207130]</t>
  </si>
  <si>
    <t>EL TABACO RIO BOGOTA</t>
  </si>
  <si>
    <t>LLANO LARGO</t>
  </si>
  <si>
    <t>ALEMANA  [21209450]</t>
  </si>
  <si>
    <t>CANTARRANA  [21207500]</t>
  </si>
  <si>
    <t>FISCALA LA  [21208580]</t>
  </si>
  <si>
    <t>CABECERA  [21209570]</t>
  </si>
  <si>
    <t>TOLOSA LA  [21207240]</t>
  </si>
  <si>
    <t>DELIRIO EL CAPTACI  [21207050]</t>
  </si>
  <si>
    <t>MOLINOS LOS  [21209560]</t>
  </si>
  <si>
    <t>DECANTADORES  [21207030]</t>
  </si>
  <si>
    <t>AVENIDA BOYACA  [21208360]</t>
  </si>
  <si>
    <t>CANAL EMBALSE 1  [21209040]</t>
  </si>
  <si>
    <t>CANAL EMBALSE 2  [21209050]</t>
  </si>
  <si>
    <t>CALLE 10 CRA 22 SUR  [21209110]</t>
  </si>
  <si>
    <t>PADILLA  [21207020]</t>
  </si>
  <si>
    <t>CANAL EMBALSE 3  [21209060]</t>
  </si>
  <si>
    <t>AV AMERICAS AV 68  [21209100]</t>
  </si>
  <si>
    <t>PARQUE NACIONAL  [21209510]</t>
  </si>
  <si>
    <t>BAVARIA-CAPTACION  [21207040]</t>
  </si>
  <si>
    <t>CANAL CALLE 51  [21208410]</t>
  </si>
  <si>
    <t>VENTANA CAPTACION  [21209490]</t>
  </si>
  <si>
    <t>CABLE EL  [21209500]</t>
  </si>
  <si>
    <t>CAPTACION Q VIEJA  [21207100]</t>
  </si>
  <si>
    <t>R BOGOTA FUCHA  [21208310]</t>
  </si>
  <si>
    <t>BELLAVISTA  [21209470]</t>
  </si>
  <si>
    <t>MAYOLICA  [21207610]</t>
  </si>
  <si>
    <t>TEXACO-R SAN FCO  [21207890]</t>
  </si>
  <si>
    <t>SAN RAFAEL  [21208030]</t>
  </si>
  <si>
    <t>LAGUNA  [21208070]</t>
  </si>
  <si>
    <t>FONTIBON  [21208220]</t>
  </si>
  <si>
    <t>AVENIDA 68  [21208440]</t>
  </si>
  <si>
    <t>AV 30 CALLE 68  [21209090]</t>
  </si>
  <si>
    <t>TRAMONTI  [21209480]</t>
  </si>
  <si>
    <t>ELEVADORA FUCHA  [21209550]</t>
  </si>
  <si>
    <t>RIO TUNJUELITO AUTOPISTA DEL SUR</t>
  </si>
  <si>
    <t>RIO FUCHA AV. CIUDAD DE CALI</t>
  </si>
  <si>
    <t>SAN JORGE GJA  [21207550]</t>
  </si>
  <si>
    <t>USME-21207713  - AUT  [21207713]</t>
  </si>
  <si>
    <t>AVENIDA AMERICAS  [21209900]</t>
  </si>
  <si>
    <t>DESCARGA COMUNEROS  [21209910]</t>
  </si>
  <si>
    <t>AVDA LAS AMERICAS  [21208330]</t>
  </si>
  <si>
    <t>VISION COLOMBIA  [21209890]</t>
  </si>
  <si>
    <t>TINTAL EL  [21207740]</t>
  </si>
  <si>
    <t>RINCON EL  [21207900]</t>
  </si>
  <si>
    <t>ZONA FRANCA  [21209880]</t>
  </si>
  <si>
    <t>CARRERA 86  [21209750]</t>
  </si>
  <si>
    <t>GRAVILLERA  - AUT  [21209940]</t>
  </si>
  <si>
    <t>CASAS FISCALES ESCUELA DE ARTILLERÍA - AUT  [2120700037]</t>
  </si>
  <si>
    <t>SAN FRANCISCO - AUT  [2120700038]</t>
  </si>
  <si>
    <t>RIO FUCHA PUENTE PEATONAL CARRERA 12</t>
  </si>
  <si>
    <t>RIO SALITRE CARRERA 56B</t>
  </si>
  <si>
    <t>BOCATOMA EAAB - AUT [35027520]</t>
  </si>
  <si>
    <t>CALOSTROS BAJO - AUT  [35027510]</t>
  </si>
  <si>
    <t>QUEBRADA RINCON  - AUT [35027500]</t>
  </si>
  <si>
    <t>PAVAL EL  [35027430]</t>
  </si>
  <si>
    <t>BOCATOMA  [35027460]</t>
  </si>
  <si>
    <t>CHINIA  [35027290]</t>
  </si>
  <si>
    <t>CARRETERA  [35027440]</t>
  </si>
  <si>
    <t>RIO FRIO ENTRADA  [35037220]</t>
  </si>
  <si>
    <t>HATO VIEJO  [35027170]</t>
  </si>
  <si>
    <t>RIO FRIO SALIDA  [35037230]</t>
  </si>
  <si>
    <t>SALIDA LAGUNA  [35037030]</t>
  </si>
  <si>
    <t>SAN JOSE  [35037040]</t>
  </si>
  <si>
    <t>RIO GUATIQUIA BOCA  [35037240]</t>
  </si>
  <si>
    <t>BOQUERON  [35037010]</t>
  </si>
  <si>
    <t>BOCATOMA KM 16+180  [35027330]</t>
  </si>
  <si>
    <t>BOCATOMA  [35027340]</t>
  </si>
  <si>
    <t>BOCATOMA  [35027350]</t>
  </si>
  <si>
    <t>BOCATOMA  [35027360]</t>
  </si>
  <si>
    <t>BOCATOMA EL MANGON  [35027380]</t>
  </si>
  <si>
    <t>BOCATOMA C PARSHAL  [35027300]</t>
  </si>
  <si>
    <t>BOCATOMA  [35027390]</t>
  </si>
  <si>
    <t>CALOSTROS  [35027410]</t>
  </si>
  <si>
    <t>BOCATOMA  [35027420]</t>
  </si>
  <si>
    <t>MUNDO NUEVO  [35027060]</t>
  </si>
  <si>
    <t>PNN CHINGAZA - AUT</t>
  </si>
  <si>
    <t>SANTA BARBARA [35067120]</t>
  </si>
  <si>
    <t>NACIMIENTO  [35037200]</t>
  </si>
  <si>
    <t>CENTRO  [35037090]</t>
  </si>
  <si>
    <t>SAN LUIS  [35037180]</t>
  </si>
  <si>
    <t>NACIMIENTO 2  [35037210]</t>
  </si>
  <si>
    <t>CHUZA  [35037050]</t>
  </si>
  <si>
    <t>LETICIA  [35037150]</t>
  </si>
  <si>
    <t>CHINGAZA  [35037160]</t>
  </si>
  <si>
    <t>DEDAL EL  [35037070]</t>
  </si>
  <si>
    <t>DEDAL EL CAMPAMENT  [35037080]</t>
  </si>
  <si>
    <t>MONTERREDONDO  [35037020]</t>
  </si>
  <si>
    <t>PTE CARRETER C2620  [35067270]</t>
  </si>
  <si>
    <t>BONILLA  [35067290]</t>
  </si>
  <si>
    <t>RESERVA LA  [35067200]</t>
  </si>
  <si>
    <t>SANTA BARBARA  [35067280]</t>
  </si>
  <si>
    <t>CANAL PRINCIPAL [21257030]</t>
  </si>
  <si>
    <t>LA ESMERALDA - AUT [21257090]</t>
  </si>
  <si>
    <t>CANAL LERIDA  [21257050]</t>
  </si>
  <si>
    <t>CANAL AMBALEMA  [21257060]</t>
  </si>
  <si>
    <t>CANAL PRINC LASIER  [21257040]</t>
  </si>
  <si>
    <t>VENADILLO PAJONALES</t>
  </si>
  <si>
    <t>MANZANARES  [21208920]</t>
  </si>
  <si>
    <t>ESPERANZA LA  [21209160]</t>
  </si>
  <si>
    <t>PTE PEATONAL  [21209310]</t>
  </si>
  <si>
    <t>PENA NEGRA  [21208850]</t>
  </si>
  <si>
    <t>ACDTO MADRID-  [21208320]</t>
  </si>
  <si>
    <t>PTE MICOS  [21208050]</t>
  </si>
  <si>
    <t>BOSQUE EL  [21208450]</t>
  </si>
  <si>
    <t>STA HELENA  [21208540]</t>
  </si>
  <si>
    <t>ESMERALDA  [21208550]</t>
  </si>
  <si>
    <t>AUTOPISTA FACA  [21208620]</t>
  </si>
  <si>
    <t>PTE GALINDO  [21207520]</t>
  </si>
  <si>
    <t>ACDTO FUNZA  [21209190]</t>
  </si>
  <si>
    <t>CARTAGENA  [21209300]</t>
  </si>
  <si>
    <t>CAJITAS  ANTIGUA  [21208560]</t>
  </si>
  <si>
    <t>DESPUES CAJITAS  [21208570]</t>
  </si>
  <si>
    <t>LAJITAS  [21208710]</t>
  </si>
  <si>
    <t>CHIRCAL EL  [21209340]</t>
  </si>
  <si>
    <t>PTE FERROCARRIL  [21209330]</t>
  </si>
  <si>
    <t>REBOSE GATELO  [21209640]</t>
  </si>
  <si>
    <t>RECREO EL  [21207560]</t>
  </si>
  <si>
    <t>VERTEDERO  [21208090]</t>
  </si>
  <si>
    <t>HERRERA LA  [21208610]</t>
  </si>
  <si>
    <t>PEDRO PALO  [21208980]</t>
  </si>
  <si>
    <t>HERRERA LA NO. 2  [21209710]</t>
  </si>
  <si>
    <t>SAN JAVIER  [21208800]</t>
  </si>
  <si>
    <t>DELTA 2  [21209270]</t>
  </si>
  <si>
    <t>PTE BRASILIA  [21209720]</t>
  </si>
  <si>
    <t>ALTAMIRA  [21207950]</t>
  </si>
  <si>
    <t>SAN ANTONIO  [21208600]</t>
  </si>
  <si>
    <t>DELTA 1  [21209260]</t>
  </si>
  <si>
    <t>TRIBUNA LA  [21209120]</t>
  </si>
  <si>
    <t>GRANDE HDA  [21209650]</t>
  </si>
  <si>
    <t>FUNZA  [21207370]</t>
  </si>
  <si>
    <t>MONDONEDO-CAR  [21207750]</t>
  </si>
  <si>
    <t>SAN PATRICIO  [21208430]</t>
  </si>
  <si>
    <t>UNIVERSIDAD DE LA SABANA - AUT   [2120700146]</t>
  </si>
  <si>
    <t>CAFAM LA FLORESTA  [21209080]</t>
  </si>
  <si>
    <t>USAQUEN GARITA  [21209420]</t>
  </si>
  <si>
    <t>PTE FRANCIS  [21209460]</t>
  </si>
  <si>
    <t>TAMBOR EL  [21207260]</t>
  </si>
  <si>
    <t>RAMADA LA-ABAJO M  [21207300]</t>
  </si>
  <si>
    <t>RAMADA LA MIRA 1  [21207360]</t>
  </si>
  <si>
    <t>RAMADA LA MIRA 5  [21207410]</t>
  </si>
  <si>
    <t>PTE SOL EL  [21208390]</t>
  </si>
  <si>
    <t>AV 127 AV 26  [21209070]</t>
  </si>
  <si>
    <t>STA ROSA  [21207090]</t>
  </si>
  <si>
    <t>TIBABUEYES  [21208040]</t>
  </si>
  <si>
    <t>RAMADA LA  [21208500]</t>
  </si>
  <si>
    <t>AUTOPISTA MEDELLIN  [21208190]</t>
  </si>
  <si>
    <t>R BOGOTA R CHICU  [21208370]</t>
  </si>
  <si>
    <t>PTE BUENAVISTA  [21208130]</t>
  </si>
  <si>
    <t>PTE LA VIRGEN  [21208110]</t>
  </si>
  <si>
    <t>RIO BOGOTA-FRIO  [21208340]</t>
  </si>
  <si>
    <t>CARRETERA CHIA  [21208470]</t>
  </si>
  <si>
    <t>PUENTE CUNDINAMARC  - AUT  [21207701]</t>
  </si>
  <si>
    <t>CALERA LA  [21208720]</t>
  </si>
  <si>
    <t>DESC. SAN RAFAEL  [21209580]</t>
  </si>
  <si>
    <t>TRANSVERSAL 91  [21209820]</t>
  </si>
  <si>
    <t>VUELTA GRANDE  [21208100]</t>
  </si>
  <si>
    <t>LISBOA CHICU  [21209790]</t>
  </si>
  <si>
    <t>JUAN AMARILLO  [21209800]</t>
  </si>
  <si>
    <t>VUELTA GRANDE-CAR  [21207770]</t>
  </si>
  <si>
    <t>CHICU EL BOGOTA  [21208660]</t>
  </si>
  <si>
    <t>CANAL TORCA  [21209760]</t>
  </si>
  <si>
    <t>PTE LA VIRGEN CAR  [21209730]</t>
  </si>
  <si>
    <t>PTE LA VIRGEN  [21209770]</t>
  </si>
  <si>
    <t>PTE CHACAL  [21207620]</t>
  </si>
  <si>
    <t>PTE CUNDINAMARC  [21209840]</t>
  </si>
  <si>
    <t>AVENIDA 68  [21209850]</t>
  </si>
  <si>
    <t>PTE CUNDINAMARC  [21207140]</t>
  </si>
  <si>
    <t>PARQUE LA CALERA  [21208730]</t>
  </si>
  <si>
    <t>LA  [21207420]</t>
  </si>
  <si>
    <t>ACEQUIA SAN PATRIC  [21207570]</t>
  </si>
  <si>
    <t>MURALLA LA  [21207580]</t>
  </si>
  <si>
    <t>MERCEDES LAS  [21208170]</t>
  </si>
  <si>
    <t>PTE CACIQUE  [21209600]</t>
  </si>
  <si>
    <t>PTE ADOBES  [21207880]</t>
  </si>
  <si>
    <t>MERCEDES LAS  [21208790]</t>
  </si>
  <si>
    <t>ACDTO FONTIBON  [21208380]</t>
  </si>
  <si>
    <t>RAMADA LA-MIRA N.4  [21207160]</t>
  </si>
  <si>
    <t>AFLUENT SAN RAFAEL  [21209400]</t>
  </si>
  <si>
    <t>ESCLUSA LA RAMADA  [21207310]</t>
  </si>
  <si>
    <t>PONTEBEDRA  [21209830]</t>
  </si>
  <si>
    <t>PTE EL CORTIJO  [21207700]</t>
  </si>
  <si>
    <t>NOVICIADO  [21207760]</t>
  </si>
  <si>
    <t>PTE EL MERIDOR  [21208180]</t>
  </si>
  <si>
    <t>GUAYMARAL</t>
  </si>
  <si>
    <t>LA RAMADA</t>
  </si>
  <si>
    <t>CHICU</t>
  </si>
  <si>
    <t>CANAL CORDOBA</t>
  </si>
  <si>
    <t>POZO 1 TUBERIA 2  [35027240]</t>
  </si>
  <si>
    <t>BOCATOMA VENTANA  [35027370]</t>
  </si>
  <si>
    <t>BOCATOMA LA RUEDA  [35027400]</t>
  </si>
  <si>
    <t>CANALETA PARSHALL  [35027250]</t>
  </si>
  <si>
    <t>POZO 1  [35027260]</t>
  </si>
  <si>
    <t>POZO 4  [35027270]</t>
  </si>
  <si>
    <t>POZO 2  [35027280]</t>
  </si>
  <si>
    <t>BRAZO IZQUIERDO  [35067230]</t>
  </si>
  <si>
    <t>HACIENDA LA  [35067260]</t>
  </si>
  <si>
    <t>FARO EL  [21208490]</t>
  </si>
  <si>
    <t>CANAL DESVIO  [21209410]</t>
  </si>
  <si>
    <t>MONTECARLO  [35027070]</t>
  </si>
  <si>
    <t>RINCON DEL OSO  [35027080]</t>
  </si>
  <si>
    <t>COTA 2950  [35067250]</t>
  </si>
  <si>
    <t>BRAZO DERECHO  [35067240]</t>
  </si>
  <si>
    <t>CABANA LA  [21207290]</t>
  </si>
  <si>
    <t>CANTABRIA  [35067170]</t>
  </si>
  <si>
    <t>HIERBA FRESCA  [35067180]</t>
  </si>
  <si>
    <t>COTA 3020  [35067160]</t>
  </si>
  <si>
    <t>PTE ARENAL  [35067320]</t>
  </si>
  <si>
    <t>SUEVA  [35067110]</t>
  </si>
  <si>
    <t>CANALETA LETICIA  [35067220]</t>
  </si>
  <si>
    <t>PEÑON EL  [35067300]</t>
  </si>
  <si>
    <t>DESEMBOCADURA  [35067310]</t>
  </si>
  <si>
    <t>POTRERITOS  [35067060]</t>
  </si>
  <si>
    <t>SAN JOSE - VUELTA  [21207480]</t>
  </si>
  <si>
    <t>FLORES  [21207270]</t>
  </si>
  <si>
    <t>SIMAYA-21207711  - AUT  [21207711]</t>
  </si>
  <si>
    <t>CARTAGO  [26127070]</t>
  </si>
  <si>
    <t>SAN ISIDRO  [21207980]</t>
  </si>
  <si>
    <t>STO DOMINGO  [21207990]</t>
  </si>
  <si>
    <t>VERGEL EL  [21208780]</t>
  </si>
  <si>
    <t>SAN ISIDRO  - AUT  [21207006]</t>
  </si>
  <si>
    <t>SANTO DOMINGO  - AUT  [21207007]</t>
  </si>
  <si>
    <t>VEGA LA  [21207510]</t>
  </si>
  <si>
    <t>EL VERGEL-  - AUT  [21207705]</t>
  </si>
  <si>
    <t>LA VEGA  - AUT  [21207008]</t>
  </si>
  <si>
    <t>UBALA [35067020]</t>
  </si>
  <si>
    <t>CHUSNEQUE [35067040]</t>
  </si>
  <si>
    <t>PUENTE HOLGUIN [35067050]</t>
  </si>
  <si>
    <t>PUENTE REYES [35067330]</t>
  </si>
  <si>
    <t>PTE CORDOBA  [35067080]</t>
  </si>
  <si>
    <t>ARENAL EL  [35067190]</t>
  </si>
  <si>
    <t>ALAMBRA LA  [35067210]</t>
  </si>
  <si>
    <t>PALMAR EL  [35067070]</t>
  </si>
  <si>
    <t>PTE CAMINO  [35027470]</t>
  </si>
  <si>
    <t>VEGA LA [35067100]</t>
  </si>
  <si>
    <t>UBALA [35067030]</t>
  </si>
  <si>
    <t>LA BOCA [35067090]</t>
  </si>
  <si>
    <t>CAMBAO [21237050]</t>
  </si>
  <si>
    <t>VILLETA - AUT [23067070]</t>
  </si>
  <si>
    <t>TOBIA  - AUT [23067060]</t>
  </si>
  <si>
    <t>PUENTE GRANADA  [23067160]</t>
  </si>
  <si>
    <t>PTE GRANADA  - AUT  [23067210]</t>
  </si>
  <si>
    <t>RIO TOBIA  - AUT  [23067704]</t>
  </si>
  <si>
    <t>PTE NARANJAL  [23067110]</t>
  </si>
  <si>
    <t>AGUA FRIA  [23067100]</t>
  </si>
  <si>
    <t>QUEBRADA NEGRA  - AUT  [23067703]</t>
  </si>
  <si>
    <t>RIO DULCE  [23067120]</t>
  </si>
  <si>
    <t>PTE ARCO  - AUT  [23067190]</t>
  </si>
  <si>
    <t>SALITRE BLANCO  [23067130]</t>
  </si>
  <si>
    <t>SAN ISIDRO  [23067140]</t>
  </si>
  <si>
    <t>PASO DEL REJO  - AUT  [23067250]</t>
  </si>
  <si>
    <t>PTE NARANJAL  - AUT  [23067200]</t>
  </si>
  <si>
    <t>BOQUERON  [21207200]</t>
  </si>
  <si>
    <t>ZIPAQUIRA  [21208350]</t>
  </si>
  <si>
    <t>PLTA TIBITOC SUMIN  [21207530]</t>
  </si>
  <si>
    <t>ZIPAQUIRA  [21208120]</t>
  </si>
  <si>
    <t>PRADERA LA  - AUT  [21207714]</t>
  </si>
  <si>
    <t>PARAMO GUERRERO  [21209590]</t>
  </si>
  <si>
    <t>CABRERA  [23067170]</t>
  </si>
  <si>
    <t>EMBALSE NEUSA  - AUT  [21207004]</t>
  </si>
  <si>
    <t>REPRESA NEUSA-VOL  [21207390]</t>
  </si>
  <si>
    <t>REPRESA NEUSA-AFL  [21207450]</t>
  </si>
  <si>
    <t>CANALETA PARSHALL  [21207830]</t>
  </si>
  <si>
    <t>EMBALSE DEL NEUSA  [21208520]</t>
  </si>
  <si>
    <t>PTE LATA  [21209610]</t>
  </si>
  <si>
    <t>POZO HONDO  [21209660]</t>
  </si>
  <si>
    <t>RECUERDO EL  [21207860]</t>
  </si>
  <si>
    <t>SOL EL  [21207780]</t>
  </si>
  <si>
    <t>SALITRE  [21209210]</t>
  </si>
  <si>
    <t>PTE CALAMAR  [21209250]</t>
  </si>
  <si>
    <t>REFISAL-21207709  - AUT  [21207709]</t>
  </si>
  <si>
    <t>PUENTE CALAMAR  - AUT  [21207707]</t>
  </si>
  <si>
    <t>STA ISABEL  [21207870]</t>
  </si>
  <si>
    <t>ESPINO EL  [21207930]</t>
  </si>
  <si>
    <t>PRADERA LA  [21207660]</t>
  </si>
  <si>
    <t>LAJAS LAS  [21207680]</t>
  </si>
  <si>
    <t>PASO ANCHO  [21209670]</t>
  </si>
  <si>
    <t>AVE COLOMBIANA  [21209390]</t>
  </si>
  <si>
    <t>LUKE  [21208530]</t>
  </si>
  <si>
    <t>RODAMONTAL  [21209620]</t>
  </si>
  <si>
    <t>GUAMAL  [21209680]</t>
  </si>
  <si>
    <t>MANZANO EL  [21209350]</t>
  </si>
  <si>
    <t>PTE VARGAS  [21207340]</t>
  </si>
  <si>
    <t>PTE LA VIRGINIA  [21207350]</t>
  </si>
  <si>
    <t>PTE MANRIQUE  [21208000]</t>
  </si>
  <si>
    <t>ACDTO ANTIGUO  [21209230]</t>
  </si>
  <si>
    <t>PLAZA MERCADO  [21209240]</t>
  </si>
  <si>
    <t>PTE FAGUA  [21207800]</t>
  </si>
  <si>
    <t>ACEQUIA CAJICA  [21208010]</t>
  </si>
  <si>
    <t>PUENTE LA BALSA  - AUT  [21207708]</t>
  </si>
  <si>
    <t>PUENTE VARGAS  - AUT  [21207716]</t>
  </si>
  <si>
    <t>HOYA MOTOSA  [21209220]</t>
  </si>
  <si>
    <t>MARGARITAS LAS  [21207790]</t>
  </si>
  <si>
    <t>PTE SOPO  [21207910]</t>
  </si>
  <si>
    <t>R SISGA-SITIO REPR  [21207150]</t>
  </si>
  <si>
    <t>SISGA EL  [21208140]</t>
  </si>
  <si>
    <t>SESQUILE  [21207380]</t>
  </si>
  <si>
    <t>PTE CARRETERA  [21207320]</t>
  </si>
  <si>
    <t>ACEQUIA LA QUINTA  [21207330]</t>
  </si>
  <si>
    <t>EMBALSE SISGA-AFLU  [21207430]</t>
  </si>
  <si>
    <t>EMBALSE SISGA-VOL  [21207440]</t>
  </si>
  <si>
    <t>PUENTE TOCANCIPA  - AUT  [21207715]</t>
  </si>
  <si>
    <t>SISGA  - AUT  [21207712]</t>
  </si>
  <si>
    <t>PTE SISGA  [21207640]</t>
  </si>
  <si>
    <t>STA ROSITA  [21208160]</t>
  </si>
  <si>
    <t>PTE SUESCA  [21207630]</t>
  </si>
  <si>
    <t>PTE CHECUA  [21208750]</t>
  </si>
  <si>
    <t>HOYA HASTA REPRESA  [21207210]</t>
  </si>
  <si>
    <t>RIO EL  [21207840]</t>
  </si>
  <si>
    <t>HOYO ABAJO EL  [21208740]</t>
  </si>
  <si>
    <t>ACEQUIA EL MOLINO  [21207280]</t>
  </si>
  <si>
    <t>PENITENCIARIA  [21207540]</t>
  </si>
  <si>
    <t>TOCANCIPA  [21207920]</t>
  </si>
  <si>
    <t>CADILLAL  [21208770]</t>
  </si>
  <si>
    <t>EMBALSE TOMINE  - AUT  [21207009]</t>
  </si>
  <si>
    <t>HOYA HASTA REPRESA  [21207650]</t>
  </si>
  <si>
    <t>PTE FLORENCIA  [21207670]</t>
  </si>
  <si>
    <t>REP GUATAVITA-  [21207820]</t>
  </si>
  <si>
    <t>EMBALSE GUATAVITA  [21208210]</t>
  </si>
  <si>
    <t>IBERIA LA  [21208700]</t>
  </si>
  <si>
    <t>SAN LUIS  [21207810]</t>
  </si>
  <si>
    <t>MOLINO EL  [21207850]</t>
  </si>
  <si>
    <t>PTE SESQUILE  [21208630]</t>
  </si>
  <si>
    <t>CHOCHE EL  [21209360]</t>
  </si>
  <si>
    <t>MONTECILLOS  [21209370]</t>
  </si>
  <si>
    <t>PTE CALDAS  [21207940]</t>
  </si>
  <si>
    <t>BARBOSA TERMALES [35077140]</t>
  </si>
  <si>
    <t>EMBALSE SISGA  - AUT  [21207000]</t>
  </si>
  <si>
    <t>REPRESA SISGA  [21208510]</t>
  </si>
  <si>
    <t>SAUCIO  - AUT  [21207190]</t>
  </si>
  <si>
    <t>PTE NARINO  [21208460]</t>
  </si>
  <si>
    <t>PTE BARAYA  [21208270]</t>
  </si>
  <si>
    <t>JUNTAS LAS  [35077030]</t>
  </si>
  <si>
    <t>LA IBERIA  - AUT  [21207003]</t>
  </si>
  <si>
    <t>STA MARTA  [21208680]</t>
  </si>
  <si>
    <t>SALITRE EL [35077070]</t>
  </si>
  <si>
    <t>PUENTE CARRETERA [23027060]</t>
  </si>
  <si>
    <t>BOCATOMA [23017020]</t>
  </si>
  <si>
    <t>PUENTE VARIANTE [23017090]</t>
  </si>
  <si>
    <t>PUENTE LOPEZ [23017030]</t>
  </si>
  <si>
    <t>ARRANCAPLUMAS  - AUT [21237020]</t>
  </si>
  <si>
    <t>PTE CARRETERA  [23027070]</t>
  </si>
  <si>
    <t>GUADUERO [23067050]</t>
  </si>
  <si>
    <t>BRISAS LAS  [23067180]</t>
  </si>
  <si>
    <t>ZUSNE  [23067150]</t>
  </si>
  <si>
    <t>PARAISO EL [23067090]</t>
  </si>
  <si>
    <t>CHARCO LARGO  - AUT [23067080]</t>
  </si>
  <si>
    <t>CUCHARAL EL  - AUT  [23067220]</t>
  </si>
  <si>
    <t>EL PARAISO-23067701  - AUT  [23067701]</t>
  </si>
  <si>
    <t>ACDTO LA PALMA  - AUT  [23067260]</t>
  </si>
  <si>
    <t>JUNTAS LAS  [21207080]</t>
  </si>
  <si>
    <t>NEUSA  - AUT  [21207706]</t>
  </si>
  <si>
    <t>VOLADOR EL  [21208640]</t>
  </si>
  <si>
    <t>VOLADOR EL  [21209180]</t>
  </si>
  <si>
    <t>EL VOLADOR  - AUT  [21207005]</t>
  </si>
  <si>
    <t>PTE CAPITAN  - AUT  [23067240]</t>
  </si>
  <si>
    <t>SANTA ROSITA - AUT [21209920]</t>
  </si>
  <si>
    <t>LA BOYERA [24017150]</t>
  </si>
  <si>
    <t>PTE LA BALSA  - AUT  [24017330]</t>
  </si>
  <si>
    <t>BOYERA LA  - AUT  [23127701]</t>
  </si>
  <si>
    <t>HATO EL  [21209130]</t>
  </si>
  <si>
    <t>PUEBLO VIEJO  [24017840]</t>
  </si>
  <si>
    <t>APOSENTOS  [24017870]</t>
  </si>
  <si>
    <t>PENAS DE PALACIO  [24017260]</t>
  </si>
  <si>
    <t>CUCUNUBA  [24017850]</t>
  </si>
  <si>
    <t>CARRIZAL 2 EL  [21208760]</t>
  </si>
  <si>
    <t>HATILLO EL  [24017200]</t>
  </si>
  <si>
    <t>PSICULTURA  [21208690]</t>
  </si>
  <si>
    <t>EL BOQUERÓN  - AUT  [24017702]</t>
  </si>
  <si>
    <t>FUQUENE  TICHA MARIA  - AUT  [24017703]</t>
  </si>
  <si>
    <t>CARRIZAL  [24017180]</t>
  </si>
  <si>
    <t>CHAPALA  [24017860]</t>
  </si>
  <si>
    <t>EL PINO-24017701  - AUT  [24017701]</t>
  </si>
  <si>
    <t>CORRALEJAS  [24017100]</t>
  </si>
  <si>
    <t>ESCLUSA CARTAGENA  [24017080]</t>
  </si>
  <si>
    <t>CARTAGENA ABAJO  [24017090]</t>
  </si>
  <si>
    <t>CORRALEJAS  [24017800]</t>
  </si>
  <si>
    <t>PTE CARTEGENA  [24017320]</t>
  </si>
  <si>
    <t>PTE NARINO  [24017360]</t>
  </si>
  <si>
    <t>PTE PIEDRAGORDA  [24017430]</t>
  </si>
  <si>
    <t>PUENTE CABUYA - CAR  [24017960]</t>
  </si>
  <si>
    <t>MALILLA LA  [24017550]</t>
  </si>
  <si>
    <t>CAPTACION 2 - CAR  [24017970]</t>
  </si>
  <si>
    <t>RAMADA LA  [24017370]</t>
  </si>
  <si>
    <t>JUNTAS LAS  [24017440]</t>
  </si>
  <si>
    <t>PTE SAN IGNACIO  [24017470]</t>
  </si>
  <si>
    <t>PTE FLORES  [24017340]</t>
  </si>
  <si>
    <t>PTE LA JABONERA  [24017350]</t>
  </si>
  <si>
    <t>BOQUERON [24017610]</t>
  </si>
  <si>
    <t>EL TRIUNFO  - AUT  [21207704]</t>
  </si>
  <si>
    <t>RESACA LA  [24017530]</t>
  </si>
  <si>
    <t>PTE CHOCONTA  [21209170]</t>
  </si>
  <si>
    <t>VILLAPINZON  [21208150]</t>
  </si>
  <si>
    <t>TAPIAS  [24017140]</t>
  </si>
  <si>
    <t>BOQUERON EL  [24017230]</t>
  </si>
  <si>
    <t>PTE BARCELONA  [24017310]</t>
  </si>
  <si>
    <t>LTWBDekopC</t>
  </si>
  <si>
    <t>LTWBBudyko</t>
  </si>
  <si>
    <t>LTWBTurcCo</t>
  </si>
  <si>
    <t>Estación</t>
  </si>
  <si>
    <t>Latitud (°)</t>
  </si>
  <si>
    <t>Longitud (°)</t>
  </si>
  <si>
    <t>Qm Budyko (m3/s)</t>
  </si>
  <si>
    <t>Qm Dekop (m3/s)</t>
  </si>
  <si>
    <t>Qm Turc (m3/s)</t>
  </si>
  <si>
    <t>Qm IDEAM (m3/s)</t>
  </si>
  <si>
    <t>Station</t>
  </si>
  <si>
    <t>AggComposite</t>
  </si>
  <si>
    <t>AggNina</t>
  </si>
  <si>
    <t>AggNino</t>
  </si>
  <si>
    <t>AggNeutral</t>
  </si>
  <si>
    <t>Akm2</t>
  </si>
  <si>
    <t>ALOSFac</t>
  </si>
  <si>
    <t>Regional Composite</t>
  </si>
  <si>
    <t>Qm IDEAM</t>
  </si>
  <si>
    <t>Qm Budyko</t>
  </si>
  <si>
    <t>Qm Dekop</t>
  </si>
  <si>
    <t>Qm Turc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</si>
</sst>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Budyko Composite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Hoja1!$B$2:$B$26</c:f>
              <c:numCache>
                <c:formatCode>0.0000</c:formatCode>
                <c:ptCount val="25"/>
                <c:pt idx="0">
                  <c:v>0.28000000000000003</c:v>
                </c:pt>
                <c:pt idx="1">
                  <c:v>2.6049999999999995</c:v>
                </c:pt>
                <c:pt idx="2">
                  <c:v>4.93</c:v>
                </c:pt>
                <c:pt idx="3">
                  <c:v>7.2549999999999999</c:v>
                </c:pt>
                <c:pt idx="4">
                  <c:v>9.5799999999999983</c:v>
                </c:pt>
                <c:pt idx="5">
                  <c:v>11.904999999999998</c:v>
                </c:pt>
                <c:pt idx="6">
                  <c:v>14.229999999999999</c:v>
                </c:pt>
                <c:pt idx="7">
                  <c:v>16.555</c:v>
                </c:pt>
                <c:pt idx="8">
                  <c:v>18.88</c:v>
                </c:pt>
                <c:pt idx="9">
                  <c:v>21.204999999999998</c:v>
                </c:pt>
                <c:pt idx="10">
                  <c:v>23.529999999999998</c:v>
                </c:pt>
                <c:pt idx="11">
                  <c:v>25.855</c:v>
                </c:pt>
                <c:pt idx="12">
                  <c:v>28.18</c:v>
                </c:pt>
                <c:pt idx="13">
                  <c:v>30.504999999999999</c:v>
                </c:pt>
                <c:pt idx="14">
                  <c:v>32.83</c:v>
                </c:pt>
                <c:pt idx="15">
                  <c:v>35.155000000000001</c:v>
                </c:pt>
                <c:pt idx="16">
                  <c:v>37.479999999999997</c:v>
                </c:pt>
                <c:pt idx="17">
                  <c:v>39.805</c:v>
                </c:pt>
                <c:pt idx="18">
                  <c:v>42.129999999999995</c:v>
                </c:pt>
                <c:pt idx="19">
                  <c:v>44.454999999999998</c:v>
                </c:pt>
                <c:pt idx="20">
                  <c:v>46.779999999999994</c:v>
                </c:pt>
                <c:pt idx="21">
                  <c:v>49.104999999999997</c:v>
                </c:pt>
                <c:pt idx="22">
                  <c:v>51.43</c:v>
                </c:pt>
                <c:pt idx="23">
                  <c:v>53.754999999999995</c:v>
                </c:pt>
                <c:pt idx="24">
                  <c:v>56.08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F-448A-888F-AA001B0B7FF9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Dekop Composite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Hoja1!$F$2:$F$26</c:f>
              <c:numCache>
                <c:formatCode>0.0000</c:formatCode>
                <c:ptCount val="25"/>
                <c:pt idx="0">
                  <c:v>0.25</c:v>
                </c:pt>
                <c:pt idx="1">
                  <c:v>2.0750000000000002</c:v>
                </c:pt>
                <c:pt idx="2">
                  <c:v>3.9</c:v>
                </c:pt>
                <c:pt idx="3">
                  <c:v>5.7249999999999996</c:v>
                </c:pt>
                <c:pt idx="4">
                  <c:v>7.55</c:v>
                </c:pt>
                <c:pt idx="5">
                  <c:v>9.375</c:v>
                </c:pt>
                <c:pt idx="6">
                  <c:v>11.2</c:v>
                </c:pt>
                <c:pt idx="7">
                  <c:v>13.025</c:v>
                </c:pt>
                <c:pt idx="8">
                  <c:v>14.85</c:v>
                </c:pt>
                <c:pt idx="9">
                  <c:v>16.675000000000001</c:v>
                </c:pt>
                <c:pt idx="10">
                  <c:v>18.5</c:v>
                </c:pt>
                <c:pt idx="11">
                  <c:v>20.324999999999999</c:v>
                </c:pt>
                <c:pt idx="12">
                  <c:v>22.15</c:v>
                </c:pt>
                <c:pt idx="13">
                  <c:v>23.975000000000001</c:v>
                </c:pt>
                <c:pt idx="14">
                  <c:v>25.8</c:v>
                </c:pt>
                <c:pt idx="15">
                  <c:v>27.625</c:v>
                </c:pt>
                <c:pt idx="16">
                  <c:v>29.45</c:v>
                </c:pt>
                <c:pt idx="17">
                  <c:v>31.274999999999999</c:v>
                </c:pt>
                <c:pt idx="18">
                  <c:v>33.1</c:v>
                </c:pt>
                <c:pt idx="19">
                  <c:v>34.924999999999997</c:v>
                </c:pt>
                <c:pt idx="20">
                  <c:v>36.75</c:v>
                </c:pt>
                <c:pt idx="21">
                  <c:v>38.575000000000003</c:v>
                </c:pt>
                <c:pt idx="22">
                  <c:v>40.4</c:v>
                </c:pt>
                <c:pt idx="23">
                  <c:v>42.225000000000001</c:v>
                </c:pt>
                <c:pt idx="24">
                  <c:v>44.05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0F-448A-888F-AA001B0B7FF9}"/>
            </c:ext>
          </c:extLst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Turc Composite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Hoja1!$J$2:$J$26</c:f>
              <c:numCache>
                <c:formatCode>0.0000</c:formatCode>
                <c:ptCount val="25"/>
                <c:pt idx="0">
                  <c:v>0.23699999999999999</c:v>
                </c:pt>
                <c:pt idx="1">
                  <c:v>2.8620000000000001</c:v>
                </c:pt>
                <c:pt idx="2">
                  <c:v>5.4870000000000001</c:v>
                </c:pt>
                <c:pt idx="3">
                  <c:v>8.1120000000000001</c:v>
                </c:pt>
                <c:pt idx="4">
                  <c:v>10.737</c:v>
                </c:pt>
                <c:pt idx="5">
                  <c:v>13.362</c:v>
                </c:pt>
                <c:pt idx="6">
                  <c:v>15.987000000000002</c:v>
                </c:pt>
                <c:pt idx="7">
                  <c:v>18.611999999999998</c:v>
                </c:pt>
                <c:pt idx="8">
                  <c:v>21.236999999999998</c:v>
                </c:pt>
                <c:pt idx="9">
                  <c:v>23.861999999999998</c:v>
                </c:pt>
                <c:pt idx="10">
                  <c:v>26.486999999999998</c:v>
                </c:pt>
                <c:pt idx="11">
                  <c:v>29.112000000000002</c:v>
                </c:pt>
                <c:pt idx="12">
                  <c:v>31.737000000000002</c:v>
                </c:pt>
                <c:pt idx="13">
                  <c:v>34.362000000000002</c:v>
                </c:pt>
                <c:pt idx="14">
                  <c:v>36.987000000000002</c:v>
                </c:pt>
                <c:pt idx="15">
                  <c:v>39.612000000000002</c:v>
                </c:pt>
                <c:pt idx="16">
                  <c:v>42.237000000000002</c:v>
                </c:pt>
                <c:pt idx="17">
                  <c:v>44.862000000000002</c:v>
                </c:pt>
                <c:pt idx="18">
                  <c:v>47.487000000000002</c:v>
                </c:pt>
                <c:pt idx="19">
                  <c:v>50.112000000000002</c:v>
                </c:pt>
                <c:pt idx="20">
                  <c:v>52.737000000000002</c:v>
                </c:pt>
                <c:pt idx="21">
                  <c:v>55.362000000000002</c:v>
                </c:pt>
                <c:pt idx="22">
                  <c:v>57.987000000000009</c:v>
                </c:pt>
                <c:pt idx="23">
                  <c:v>60.612000000000009</c:v>
                </c:pt>
                <c:pt idx="24">
                  <c:v>63.237000000000009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F-448A-888F-AA001B0B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Budyko Niña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Hoja1!$C$2:$C$26</c:f>
              <c:numCache>
                <c:formatCode>0.0000</c:formatCode>
                <c:ptCount val="25"/>
                <c:pt idx="0">
                  <c:v>0.28399999999999997</c:v>
                </c:pt>
                <c:pt idx="1">
                  <c:v>2.984</c:v>
                </c:pt>
                <c:pt idx="2">
                  <c:v>5.6840000000000002</c:v>
                </c:pt>
                <c:pt idx="3">
                  <c:v>8.3840000000000003</c:v>
                </c:pt>
                <c:pt idx="4">
                  <c:v>11.084000000000001</c:v>
                </c:pt>
                <c:pt idx="5">
                  <c:v>13.784000000000001</c:v>
                </c:pt>
                <c:pt idx="6">
                  <c:v>16.483999999999998</c:v>
                </c:pt>
                <c:pt idx="7">
                  <c:v>19.184000000000001</c:v>
                </c:pt>
                <c:pt idx="8">
                  <c:v>21.884</c:v>
                </c:pt>
                <c:pt idx="9">
                  <c:v>24.584</c:v>
                </c:pt>
                <c:pt idx="10">
                  <c:v>27.283999999999999</c:v>
                </c:pt>
                <c:pt idx="11">
                  <c:v>29.984000000000002</c:v>
                </c:pt>
                <c:pt idx="12">
                  <c:v>32.683999999999997</c:v>
                </c:pt>
                <c:pt idx="13">
                  <c:v>35.384</c:v>
                </c:pt>
                <c:pt idx="14">
                  <c:v>38.084000000000003</c:v>
                </c:pt>
                <c:pt idx="15">
                  <c:v>40.783999999999999</c:v>
                </c:pt>
                <c:pt idx="16">
                  <c:v>43.484000000000002</c:v>
                </c:pt>
                <c:pt idx="17">
                  <c:v>46.184000000000005</c:v>
                </c:pt>
                <c:pt idx="18">
                  <c:v>48.884</c:v>
                </c:pt>
                <c:pt idx="19">
                  <c:v>51.584000000000003</c:v>
                </c:pt>
                <c:pt idx="20">
                  <c:v>54.283999999999999</c:v>
                </c:pt>
                <c:pt idx="21">
                  <c:v>56.984000000000002</c:v>
                </c:pt>
                <c:pt idx="22">
                  <c:v>59.684000000000005</c:v>
                </c:pt>
                <c:pt idx="23">
                  <c:v>62.384</c:v>
                </c:pt>
                <c:pt idx="24">
                  <c:v>65.084000000000003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2-47D8-BE29-711A7A3876EB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Dekop Niña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Hoja1!$G$2:$G$26</c:f>
              <c:numCache>
                <c:formatCode>0.0000</c:formatCode>
                <c:ptCount val="25"/>
                <c:pt idx="0">
                  <c:v>0.26</c:v>
                </c:pt>
                <c:pt idx="1">
                  <c:v>2.41</c:v>
                </c:pt>
                <c:pt idx="2">
                  <c:v>4.5599999999999996</c:v>
                </c:pt>
                <c:pt idx="3">
                  <c:v>6.71</c:v>
                </c:pt>
                <c:pt idx="4">
                  <c:v>8.86</c:v>
                </c:pt>
                <c:pt idx="5">
                  <c:v>11.01</c:v>
                </c:pt>
                <c:pt idx="6">
                  <c:v>13.16</c:v>
                </c:pt>
                <c:pt idx="7">
                  <c:v>15.31</c:v>
                </c:pt>
                <c:pt idx="8">
                  <c:v>17.46</c:v>
                </c:pt>
                <c:pt idx="9">
                  <c:v>19.610000000000003</c:v>
                </c:pt>
                <c:pt idx="10">
                  <c:v>21.76</c:v>
                </c:pt>
                <c:pt idx="11">
                  <c:v>23.91</c:v>
                </c:pt>
                <c:pt idx="12">
                  <c:v>26.060000000000002</c:v>
                </c:pt>
                <c:pt idx="13">
                  <c:v>28.21</c:v>
                </c:pt>
                <c:pt idx="14">
                  <c:v>30.360000000000003</c:v>
                </c:pt>
                <c:pt idx="15">
                  <c:v>32.51</c:v>
                </c:pt>
                <c:pt idx="16">
                  <c:v>34.659999999999997</c:v>
                </c:pt>
                <c:pt idx="17">
                  <c:v>36.809999999999995</c:v>
                </c:pt>
                <c:pt idx="18">
                  <c:v>38.96</c:v>
                </c:pt>
                <c:pt idx="19">
                  <c:v>41.11</c:v>
                </c:pt>
                <c:pt idx="20">
                  <c:v>43.26</c:v>
                </c:pt>
                <c:pt idx="21">
                  <c:v>45.41</c:v>
                </c:pt>
                <c:pt idx="22">
                  <c:v>47.559999999999995</c:v>
                </c:pt>
                <c:pt idx="23">
                  <c:v>49.71</c:v>
                </c:pt>
                <c:pt idx="24">
                  <c:v>51.86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2-47D8-BE29-711A7A3876EB}"/>
            </c:ext>
          </c:extLst>
        </c:ser>
        <c:ser>
          <c:idx val="2"/>
          <c:order val="2"/>
          <c:tx>
            <c:strRef>
              <c:f>Hoja1!$K$1</c:f>
              <c:strCache>
                <c:ptCount val="1"/>
                <c:pt idx="0">
                  <c:v>Turc Niña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Hoja1!$K$2:$K$26</c:f>
              <c:numCache>
                <c:formatCode>0.0000</c:formatCode>
                <c:ptCount val="25"/>
                <c:pt idx="0">
                  <c:v>0.23499999999999999</c:v>
                </c:pt>
                <c:pt idx="1">
                  <c:v>3.26</c:v>
                </c:pt>
                <c:pt idx="2">
                  <c:v>6.2850000000000001</c:v>
                </c:pt>
                <c:pt idx="3">
                  <c:v>9.3099999999999987</c:v>
                </c:pt>
                <c:pt idx="4">
                  <c:v>12.334999999999999</c:v>
                </c:pt>
                <c:pt idx="5">
                  <c:v>15.36</c:v>
                </c:pt>
                <c:pt idx="6">
                  <c:v>18.384999999999998</c:v>
                </c:pt>
                <c:pt idx="7">
                  <c:v>21.41</c:v>
                </c:pt>
                <c:pt idx="8">
                  <c:v>24.434999999999999</c:v>
                </c:pt>
                <c:pt idx="9">
                  <c:v>27.459999999999997</c:v>
                </c:pt>
                <c:pt idx="10">
                  <c:v>30.484999999999999</c:v>
                </c:pt>
                <c:pt idx="11">
                  <c:v>33.51</c:v>
                </c:pt>
                <c:pt idx="12">
                  <c:v>36.534999999999997</c:v>
                </c:pt>
                <c:pt idx="13">
                  <c:v>39.559999999999995</c:v>
                </c:pt>
                <c:pt idx="14">
                  <c:v>42.585000000000001</c:v>
                </c:pt>
                <c:pt idx="15">
                  <c:v>45.61</c:v>
                </c:pt>
                <c:pt idx="16">
                  <c:v>48.634999999999998</c:v>
                </c:pt>
                <c:pt idx="17">
                  <c:v>51.66</c:v>
                </c:pt>
                <c:pt idx="18">
                  <c:v>54.684999999999995</c:v>
                </c:pt>
                <c:pt idx="19">
                  <c:v>57.71</c:v>
                </c:pt>
                <c:pt idx="20">
                  <c:v>60.734999999999999</c:v>
                </c:pt>
                <c:pt idx="21">
                  <c:v>63.76</c:v>
                </c:pt>
                <c:pt idx="22">
                  <c:v>66.784999999999997</c:v>
                </c:pt>
                <c:pt idx="23">
                  <c:v>69.81</c:v>
                </c:pt>
                <c:pt idx="24">
                  <c:v>72.834999999999994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2-47D8-BE29-711A7A38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Budyko Niño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Hoja1!$D$2:$D$26</c:f>
              <c:numCache>
                <c:formatCode>0.0000</c:formatCode>
                <c:ptCount val="25"/>
                <c:pt idx="0">
                  <c:v>0.26</c:v>
                </c:pt>
                <c:pt idx="1">
                  <c:v>2.1100000000000003</c:v>
                </c:pt>
                <c:pt idx="2">
                  <c:v>3.96</c:v>
                </c:pt>
                <c:pt idx="3">
                  <c:v>5.81</c:v>
                </c:pt>
                <c:pt idx="4">
                  <c:v>7.66</c:v>
                </c:pt>
                <c:pt idx="5">
                  <c:v>9.51</c:v>
                </c:pt>
                <c:pt idx="6">
                  <c:v>11.36</c:v>
                </c:pt>
                <c:pt idx="7">
                  <c:v>13.21</c:v>
                </c:pt>
                <c:pt idx="8">
                  <c:v>15.06</c:v>
                </c:pt>
                <c:pt idx="9">
                  <c:v>16.910000000000004</c:v>
                </c:pt>
                <c:pt idx="10">
                  <c:v>18.760000000000002</c:v>
                </c:pt>
                <c:pt idx="11">
                  <c:v>20.610000000000003</c:v>
                </c:pt>
                <c:pt idx="12">
                  <c:v>22.46</c:v>
                </c:pt>
                <c:pt idx="13">
                  <c:v>24.310000000000002</c:v>
                </c:pt>
                <c:pt idx="14">
                  <c:v>26.160000000000004</c:v>
                </c:pt>
                <c:pt idx="15">
                  <c:v>28.01</c:v>
                </c:pt>
                <c:pt idx="16">
                  <c:v>29.860000000000003</c:v>
                </c:pt>
                <c:pt idx="17">
                  <c:v>31.710000000000004</c:v>
                </c:pt>
                <c:pt idx="18">
                  <c:v>33.56</c:v>
                </c:pt>
                <c:pt idx="19">
                  <c:v>35.409999999999997</c:v>
                </c:pt>
                <c:pt idx="20">
                  <c:v>37.26</c:v>
                </c:pt>
                <c:pt idx="21">
                  <c:v>39.11</c:v>
                </c:pt>
                <c:pt idx="22">
                  <c:v>40.96</c:v>
                </c:pt>
                <c:pt idx="23">
                  <c:v>42.81</c:v>
                </c:pt>
                <c:pt idx="24">
                  <c:v>44.66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B-477E-B263-3ECECA4D94D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Dekop Niño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Hoja1!$H$2:$H$26</c:f>
              <c:numCache>
                <c:formatCode>0.0000</c:formatCode>
                <c:ptCount val="25"/>
                <c:pt idx="0">
                  <c:v>0.23</c:v>
                </c:pt>
                <c:pt idx="1">
                  <c:v>1.68</c:v>
                </c:pt>
                <c:pt idx="2">
                  <c:v>3.13</c:v>
                </c:pt>
                <c:pt idx="3">
                  <c:v>4.58</c:v>
                </c:pt>
                <c:pt idx="4">
                  <c:v>6.03</c:v>
                </c:pt>
                <c:pt idx="5">
                  <c:v>7.4799999999999995</c:v>
                </c:pt>
                <c:pt idx="6">
                  <c:v>8.93</c:v>
                </c:pt>
                <c:pt idx="7">
                  <c:v>10.379999999999999</c:v>
                </c:pt>
                <c:pt idx="8">
                  <c:v>11.83</c:v>
                </c:pt>
                <c:pt idx="9">
                  <c:v>13.28</c:v>
                </c:pt>
                <c:pt idx="10">
                  <c:v>14.729999999999999</c:v>
                </c:pt>
                <c:pt idx="11">
                  <c:v>16.18</c:v>
                </c:pt>
                <c:pt idx="12">
                  <c:v>17.63</c:v>
                </c:pt>
                <c:pt idx="13">
                  <c:v>19.079999999999998</c:v>
                </c:pt>
                <c:pt idx="14">
                  <c:v>20.529999999999998</c:v>
                </c:pt>
                <c:pt idx="15">
                  <c:v>21.98</c:v>
                </c:pt>
                <c:pt idx="16">
                  <c:v>23.43</c:v>
                </c:pt>
                <c:pt idx="17">
                  <c:v>24.88</c:v>
                </c:pt>
                <c:pt idx="18">
                  <c:v>26.33</c:v>
                </c:pt>
                <c:pt idx="19">
                  <c:v>27.779999999999998</c:v>
                </c:pt>
                <c:pt idx="20">
                  <c:v>29.229999999999997</c:v>
                </c:pt>
                <c:pt idx="21">
                  <c:v>30.68</c:v>
                </c:pt>
                <c:pt idx="22">
                  <c:v>32.129999999999995</c:v>
                </c:pt>
                <c:pt idx="23">
                  <c:v>33.579999999999991</c:v>
                </c:pt>
                <c:pt idx="24">
                  <c:v>35.029999999999994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B-477E-B263-3ECECA4D94DD}"/>
            </c:ext>
          </c:extLst>
        </c:ser>
        <c:ser>
          <c:idx val="2"/>
          <c:order val="2"/>
          <c:tx>
            <c:strRef>
              <c:f>Hoja1!$L$1</c:f>
              <c:strCache>
                <c:ptCount val="1"/>
                <c:pt idx="0">
                  <c:v>Turc Niño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Hoja1!$L$2:$L$26</c:f>
              <c:numCache>
                <c:formatCode>0.0000</c:formatCode>
                <c:ptCount val="25"/>
                <c:pt idx="0">
                  <c:v>0.22700000000000001</c:v>
                </c:pt>
                <c:pt idx="1">
                  <c:v>2.3519999999999999</c:v>
                </c:pt>
                <c:pt idx="2">
                  <c:v>4.4770000000000003</c:v>
                </c:pt>
                <c:pt idx="3">
                  <c:v>6.6020000000000012</c:v>
                </c:pt>
                <c:pt idx="4">
                  <c:v>8.7270000000000003</c:v>
                </c:pt>
                <c:pt idx="5">
                  <c:v>10.852</c:v>
                </c:pt>
                <c:pt idx="6">
                  <c:v>12.977000000000002</c:v>
                </c:pt>
                <c:pt idx="7">
                  <c:v>15.102000000000002</c:v>
                </c:pt>
                <c:pt idx="8">
                  <c:v>17.227</c:v>
                </c:pt>
                <c:pt idx="9">
                  <c:v>19.352</c:v>
                </c:pt>
                <c:pt idx="10">
                  <c:v>21.477</c:v>
                </c:pt>
                <c:pt idx="11">
                  <c:v>23.602</c:v>
                </c:pt>
                <c:pt idx="12">
                  <c:v>25.727000000000004</c:v>
                </c:pt>
                <c:pt idx="13">
                  <c:v>27.852000000000004</c:v>
                </c:pt>
                <c:pt idx="14">
                  <c:v>29.977000000000004</c:v>
                </c:pt>
                <c:pt idx="15">
                  <c:v>32.102000000000004</c:v>
                </c:pt>
                <c:pt idx="16">
                  <c:v>34.226999999999997</c:v>
                </c:pt>
                <c:pt idx="17">
                  <c:v>36.351999999999997</c:v>
                </c:pt>
                <c:pt idx="18">
                  <c:v>38.476999999999997</c:v>
                </c:pt>
                <c:pt idx="19">
                  <c:v>40.601999999999997</c:v>
                </c:pt>
                <c:pt idx="20">
                  <c:v>42.726999999999997</c:v>
                </c:pt>
                <c:pt idx="21">
                  <c:v>44.851999999999997</c:v>
                </c:pt>
                <c:pt idx="22">
                  <c:v>46.976999999999997</c:v>
                </c:pt>
                <c:pt idx="23">
                  <c:v>49.101999999999997</c:v>
                </c:pt>
                <c:pt idx="24">
                  <c:v>51.227000000000004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B-477E-B263-3ECECA4D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Budyko Neutral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Hoja1!$E$2:$E$26</c:f>
              <c:numCache>
                <c:formatCode>0.0000</c:formatCode>
                <c:ptCount val="25"/>
                <c:pt idx="0">
                  <c:v>0.28299999999999997</c:v>
                </c:pt>
                <c:pt idx="1">
                  <c:v>2.633</c:v>
                </c:pt>
                <c:pt idx="2">
                  <c:v>4.9830000000000005</c:v>
                </c:pt>
                <c:pt idx="3">
                  <c:v>7.3330000000000011</c:v>
                </c:pt>
                <c:pt idx="4">
                  <c:v>9.6829999999999998</c:v>
                </c:pt>
                <c:pt idx="5">
                  <c:v>12.032999999999999</c:v>
                </c:pt>
                <c:pt idx="6">
                  <c:v>14.383000000000001</c:v>
                </c:pt>
                <c:pt idx="7">
                  <c:v>16.733000000000001</c:v>
                </c:pt>
                <c:pt idx="8">
                  <c:v>19.083000000000002</c:v>
                </c:pt>
                <c:pt idx="9">
                  <c:v>21.433000000000003</c:v>
                </c:pt>
                <c:pt idx="10">
                  <c:v>23.783000000000001</c:v>
                </c:pt>
                <c:pt idx="11">
                  <c:v>26.133000000000003</c:v>
                </c:pt>
                <c:pt idx="12">
                  <c:v>28.483000000000004</c:v>
                </c:pt>
                <c:pt idx="13">
                  <c:v>30.833000000000002</c:v>
                </c:pt>
                <c:pt idx="14">
                  <c:v>33.183</c:v>
                </c:pt>
                <c:pt idx="15">
                  <c:v>35.533000000000001</c:v>
                </c:pt>
                <c:pt idx="16">
                  <c:v>37.883000000000003</c:v>
                </c:pt>
                <c:pt idx="17">
                  <c:v>40.233000000000004</c:v>
                </c:pt>
                <c:pt idx="18">
                  <c:v>42.583000000000006</c:v>
                </c:pt>
                <c:pt idx="19">
                  <c:v>44.933</c:v>
                </c:pt>
                <c:pt idx="20">
                  <c:v>47.283000000000001</c:v>
                </c:pt>
                <c:pt idx="21">
                  <c:v>49.633000000000003</c:v>
                </c:pt>
                <c:pt idx="22">
                  <c:v>51.983000000000004</c:v>
                </c:pt>
                <c:pt idx="23">
                  <c:v>54.333000000000006</c:v>
                </c:pt>
                <c:pt idx="24">
                  <c:v>56.683000000000007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B-43D5-8154-E9583CFEC023}"/>
            </c:ext>
          </c:extLst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Dekop Neutral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Hoja1!$I$2:$I$26</c:f>
              <c:numCache>
                <c:formatCode>0.0000</c:formatCode>
                <c:ptCount val="25"/>
                <c:pt idx="0">
                  <c:v>0.26</c:v>
                </c:pt>
                <c:pt idx="1">
                  <c:v>2.1100000000000003</c:v>
                </c:pt>
                <c:pt idx="2">
                  <c:v>3.96</c:v>
                </c:pt>
                <c:pt idx="3">
                  <c:v>5.81</c:v>
                </c:pt>
                <c:pt idx="4">
                  <c:v>7.66</c:v>
                </c:pt>
                <c:pt idx="5">
                  <c:v>9.51</c:v>
                </c:pt>
                <c:pt idx="6">
                  <c:v>11.36</c:v>
                </c:pt>
                <c:pt idx="7">
                  <c:v>13.21</c:v>
                </c:pt>
                <c:pt idx="8">
                  <c:v>15.06</c:v>
                </c:pt>
                <c:pt idx="9">
                  <c:v>16.910000000000004</c:v>
                </c:pt>
                <c:pt idx="10">
                  <c:v>18.760000000000002</c:v>
                </c:pt>
                <c:pt idx="11">
                  <c:v>20.610000000000003</c:v>
                </c:pt>
                <c:pt idx="12">
                  <c:v>22.46</c:v>
                </c:pt>
                <c:pt idx="13">
                  <c:v>24.310000000000002</c:v>
                </c:pt>
                <c:pt idx="14">
                  <c:v>26.160000000000004</c:v>
                </c:pt>
                <c:pt idx="15">
                  <c:v>28.01</c:v>
                </c:pt>
                <c:pt idx="16">
                  <c:v>29.860000000000003</c:v>
                </c:pt>
                <c:pt idx="17">
                  <c:v>31.710000000000004</c:v>
                </c:pt>
                <c:pt idx="18">
                  <c:v>33.56</c:v>
                </c:pt>
                <c:pt idx="19">
                  <c:v>35.409999999999997</c:v>
                </c:pt>
                <c:pt idx="20">
                  <c:v>37.26</c:v>
                </c:pt>
                <c:pt idx="21">
                  <c:v>39.11</c:v>
                </c:pt>
                <c:pt idx="22">
                  <c:v>40.96</c:v>
                </c:pt>
                <c:pt idx="23">
                  <c:v>42.81</c:v>
                </c:pt>
                <c:pt idx="24">
                  <c:v>44.66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9B-43D5-8154-E9583CFEC023}"/>
            </c:ext>
          </c:extLst>
        </c:ser>
        <c:ser>
          <c:idx val="2"/>
          <c:order val="2"/>
          <c:tx>
            <c:strRef>
              <c:f>Hoja1!$M$1</c:f>
              <c:strCache>
                <c:ptCount val="1"/>
                <c:pt idx="0">
                  <c:v>Turc Neutral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Hoja1!$M$2:$M$26</c:f>
              <c:numCache>
                <c:formatCode>0.0000</c:formatCode>
                <c:ptCount val="25"/>
                <c:pt idx="0">
                  <c:v>0.24299999999999999</c:v>
                </c:pt>
                <c:pt idx="1">
                  <c:v>2.9179999999999997</c:v>
                </c:pt>
                <c:pt idx="2">
                  <c:v>5.593</c:v>
                </c:pt>
                <c:pt idx="3">
                  <c:v>8.2680000000000007</c:v>
                </c:pt>
                <c:pt idx="4">
                  <c:v>10.943</c:v>
                </c:pt>
                <c:pt idx="5">
                  <c:v>13.618</c:v>
                </c:pt>
                <c:pt idx="6">
                  <c:v>16.292999999999999</c:v>
                </c:pt>
                <c:pt idx="7">
                  <c:v>18.967999999999996</c:v>
                </c:pt>
                <c:pt idx="8">
                  <c:v>21.642999999999997</c:v>
                </c:pt>
                <c:pt idx="9">
                  <c:v>24.317999999999998</c:v>
                </c:pt>
                <c:pt idx="10">
                  <c:v>26.992999999999999</c:v>
                </c:pt>
                <c:pt idx="11">
                  <c:v>29.667999999999996</c:v>
                </c:pt>
                <c:pt idx="12">
                  <c:v>32.343000000000004</c:v>
                </c:pt>
                <c:pt idx="13">
                  <c:v>35.018000000000001</c:v>
                </c:pt>
                <c:pt idx="14">
                  <c:v>37.692999999999998</c:v>
                </c:pt>
                <c:pt idx="15">
                  <c:v>40.368000000000002</c:v>
                </c:pt>
                <c:pt idx="16">
                  <c:v>43.042999999999999</c:v>
                </c:pt>
                <c:pt idx="17">
                  <c:v>45.717999999999996</c:v>
                </c:pt>
                <c:pt idx="18">
                  <c:v>48.393000000000001</c:v>
                </c:pt>
                <c:pt idx="19">
                  <c:v>51.067999999999998</c:v>
                </c:pt>
                <c:pt idx="20">
                  <c:v>53.743000000000002</c:v>
                </c:pt>
                <c:pt idx="21">
                  <c:v>56.417999999999999</c:v>
                </c:pt>
                <c:pt idx="22">
                  <c:v>59.092999999999996</c:v>
                </c:pt>
                <c:pt idx="23">
                  <c:v>61.768000000000001</c:v>
                </c:pt>
                <c:pt idx="24">
                  <c:v>64.442999999999998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9B-43D5-8154-E9583CFE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Budyko Composite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Hoja1!$B$2:$B$26</c:f>
              <c:numCache>
                <c:formatCode>0.0000</c:formatCode>
                <c:ptCount val="25"/>
                <c:pt idx="0">
                  <c:v>0.28000000000000003</c:v>
                </c:pt>
                <c:pt idx="1">
                  <c:v>2.6049999999999995</c:v>
                </c:pt>
                <c:pt idx="2">
                  <c:v>4.93</c:v>
                </c:pt>
                <c:pt idx="3">
                  <c:v>7.2549999999999999</c:v>
                </c:pt>
                <c:pt idx="4">
                  <c:v>9.5799999999999983</c:v>
                </c:pt>
                <c:pt idx="5">
                  <c:v>11.904999999999998</c:v>
                </c:pt>
                <c:pt idx="6">
                  <c:v>14.229999999999999</c:v>
                </c:pt>
                <c:pt idx="7">
                  <c:v>16.555</c:v>
                </c:pt>
                <c:pt idx="8">
                  <c:v>18.88</c:v>
                </c:pt>
                <c:pt idx="9">
                  <c:v>21.204999999999998</c:v>
                </c:pt>
                <c:pt idx="10">
                  <c:v>23.529999999999998</c:v>
                </c:pt>
                <c:pt idx="11">
                  <c:v>25.855</c:v>
                </c:pt>
                <c:pt idx="12">
                  <c:v>28.18</c:v>
                </c:pt>
                <c:pt idx="13">
                  <c:v>30.504999999999999</c:v>
                </c:pt>
                <c:pt idx="14">
                  <c:v>32.83</c:v>
                </c:pt>
                <c:pt idx="15">
                  <c:v>35.155000000000001</c:v>
                </c:pt>
                <c:pt idx="16">
                  <c:v>37.479999999999997</c:v>
                </c:pt>
                <c:pt idx="17">
                  <c:v>39.805</c:v>
                </c:pt>
                <c:pt idx="18">
                  <c:v>42.129999999999995</c:v>
                </c:pt>
                <c:pt idx="19">
                  <c:v>44.454999999999998</c:v>
                </c:pt>
                <c:pt idx="20">
                  <c:v>46.779999999999994</c:v>
                </c:pt>
                <c:pt idx="21">
                  <c:v>49.104999999999997</c:v>
                </c:pt>
                <c:pt idx="22">
                  <c:v>51.43</c:v>
                </c:pt>
                <c:pt idx="23">
                  <c:v>53.754999999999995</c:v>
                </c:pt>
                <c:pt idx="24">
                  <c:v>56.08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8-4EC7-A3BF-AED04691D93A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Dekop Composite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Hoja1!$F$2:$F$26</c:f>
              <c:numCache>
                <c:formatCode>0.0000</c:formatCode>
                <c:ptCount val="25"/>
                <c:pt idx="0">
                  <c:v>0.25</c:v>
                </c:pt>
                <c:pt idx="1">
                  <c:v>2.0750000000000002</c:v>
                </c:pt>
                <c:pt idx="2">
                  <c:v>3.9</c:v>
                </c:pt>
                <c:pt idx="3">
                  <c:v>5.7249999999999996</c:v>
                </c:pt>
                <c:pt idx="4">
                  <c:v>7.55</c:v>
                </c:pt>
                <c:pt idx="5">
                  <c:v>9.375</c:v>
                </c:pt>
                <c:pt idx="6">
                  <c:v>11.2</c:v>
                </c:pt>
                <c:pt idx="7">
                  <c:v>13.025</c:v>
                </c:pt>
                <c:pt idx="8">
                  <c:v>14.85</c:v>
                </c:pt>
                <c:pt idx="9">
                  <c:v>16.675000000000001</c:v>
                </c:pt>
                <c:pt idx="10">
                  <c:v>18.5</c:v>
                </c:pt>
                <c:pt idx="11">
                  <c:v>20.324999999999999</c:v>
                </c:pt>
                <c:pt idx="12">
                  <c:v>22.15</c:v>
                </c:pt>
                <c:pt idx="13">
                  <c:v>23.975000000000001</c:v>
                </c:pt>
                <c:pt idx="14">
                  <c:v>25.8</c:v>
                </c:pt>
                <c:pt idx="15">
                  <c:v>27.625</c:v>
                </c:pt>
                <c:pt idx="16">
                  <c:v>29.45</c:v>
                </c:pt>
                <c:pt idx="17">
                  <c:v>31.274999999999999</c:v>
                </c:pt>
                <c:pt idx="18">
                  <c:v>33.1</c:v>
                </c:pt>
                <c:pt idx="19">
                  <c:v>34.924999999999997</c:v>
                </c:pt>
                <c:pt idx="20">
                  <c:v>36.75</c:v>
                </c:pt>
                <c:pt idx="21">
                  <c:v>38.575000000000003</c:v>
                </c:pt>
                <c:pt idx="22">
                  <c:v>40.4</c:v>
                </c:pt>
                <c:pt idx="23">
                  <c:v>42.225000000000001</c:v>
                </c:pt>
                <c:pt idx="24">
                  <c:v>44.05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8-4EC7-A3BF-AED04691D93A}"/>
            </c:ext>
          </c:extLst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Turc Composite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Hoja1!$J$2:$J$26</c:f>
              <c:numCache>
                <c:formatCode>0.0000</c:formatCode>
                <c:ptCount val="25"/>
                <c:pt idx="0">
                  <c:v>0.23699999999999999</c:v>
                </c:pt>
                <c:pt idx="1">
                  <c:v>2.8620000000000001</c:v>
                </c:pt>
                <c:pt idx="2">
                  <c:v>5.4870000000000001</c:v>
                </c:pt>
                <c:pt idx="3">
                  <c:v>8.1120000000000001</c:v>
                </c:pt>
                <c:pt idx="4">
                  <c:v>10.737</c:v>
                </c:pt>
                <c:pt idx="5">
                  <c:v>13.362</c:v>
                </c:pt>
                <c:pt idx="6">
                  <c:v>15.987000000000002</c:v>
                </c:pt>
                <c:pt idx="7">
                  <c:v>18.611999999999998</c:v>
                </c:pt>
                <c:pt idx="8">
                  <c:v>21.236999999999998</c:v>
                </c:pt>
                <c:pt idx="9">
                  <c:v>23.861999999999998</c:v>
                </c:pt>
                <c:pt idx="10">
                  <c:v>26.486999999999998</c:v>
                </c:pt>
                <c:pt idx="11">
                  <c:v>29.112000000000002</c:v>
                </c:pt>
                <c:pt idx="12">
                  <c:v>31.737000000000002</c:v>
                </c:pt>
                <c:pt idx="13">
                  <c:v>34.362000000000002</c:v>
                </c:pt>
                <c:pt idx="14">
                  <c:v>36.987000000000002</c:v>
                </c:pt>
                <c:pt idx="15">
                  <c:v>39.612000000000002</c:v>
                </c:pt>
                <c:pt idx="16">
                  <c:v>42.237000000000002</c:v>
                </c:pt>
                <c:pt idx="17">
                  <c:v>44.862000000000002</c:v>
                </c:pt>
                <c:pt idx="18">
                  <c:v>47.487000000000002</c:v>
                </c:pt>
                <c:pt idx="19">
                  <c:v>50.112000000000002</c:v>
                </c:pt>
                <c:pt idx="20">
                  <c:v>52.737000000000002</c:v>
                </c:pt>
                <c:pt idx="21">
                  <c:v>55.362000000000002</c:v>
                </c:pt>
                <c:pt idx="22">
                  <c:v>57.987000000000009</c:v>
                </c:pt>
                <c:pt idx="23">
                  <c:v>60.612000000000009</c:v>
                </c:pt>
                <c:pt idx="24">
                  <c:v>63.237000000000009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8-4EC7-A3BF-AED04691D93A}"/>
            </c:ext>
          </c:extLst>
        </c:ser>
        <c:ser>
          <c:idx val="3"/>
          <c:order val="3"/>
          <c:tx>
            <c:strRef>
              <c:f>Hoja1!$N$1</c:f>
              <c:strCache>
                <c:ptCount val="1"/>
                <c:pt idx="0">
                  <c:v>Regional Composite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Hoja1!$N$2:$N$26</c:f>
              <c:numCache>
                <c:formatCode>0.0000</c:formatCode>
                <c:ptCount val="25"/>
                <c:pt idx="0">
                  <c:v>0.31</c:v>
                </c:pt>
                <c:pt idx="1">
                  <c:v>2.4849999999999999</c:v>
                </c:pt>
                <c:pt idx="2">
                  <c:v>4.6599999999999993</c:v>
                </c:pt>
                <c:pt idx="3">
                  <c:v>6.8349999999999991</c:v>
                </c:pt>
                <c:pt idx="4">
                  <c:v>9.01</c:v>
                </c:pt>
                <c:pt idx="5">
                  <c:v>11.185</c:v>
                </c:pt>
                <c:pt idx="6">
                  <c:v>13.36</c:v>
                </c:pt>
                <c:pt idx="7">
                  <c:v>15.535</c:v>
                </c:pt>
                <c:pt idx="8">
                  <c:v>17.709999999999997</c:v>
                </c:pt>
                <c:pt idx="9">
                  <c:v>19.884999999999998</c:v>
                </c:pt>
                <c:pt idx="10">
                  <c:v>22.06</c:v>
                </c:pt>
                <c:pt idx="11">
                  <c:v>24.234999999999996</c:v>
                </c:pt>
                <c:pt idx="12">
                  <c:v>26.409999999999997</c:v>
                </c:pt>
                <c:pt idx="13">
                  <c:v>28.584999999999997</c:v>
                </c:pt>
                <c:pt idx="14">
                  <c:v>30.759999999999998</c:v>
                </c:pt>
                <c:pt idx="15">
                  <c:v>32.935000000000002</c:v>
                </c:pt>
                <c:pt idx="16">
                  <c:v>35.11</c:v>
                </c:pt>
                <c:pt idx="17">
                  <c:v>37.284999999999997</c:v>
                </c:pt>
                <c:pt idx="18">
                  <c:v>39.46</c:v>
                </c:pt>
                <c:pt idx="19">
                  <c:v>41.634999999999998</c:v>
                </c:pt>
                <c:pt idx="20">
                  <c:v>43.81</c:v>
                </c:pt>
                <c:pt idx="21">
                  <c:v>45.984999999999999</c:v>
                </c:pt>
                <c:pt idx="22">
                  <c:v>48.16</c:v>
                </c:pt>
                <c:pt idx="23">
                  <c:v>50.335000000000001</c:v>
                </c:pt>
                <c:pt idx="24">
                  <c:v>52.51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8-4EC7-A3BF-AED04691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'Hoja1 (2)'!$B$1</c:f>
              <c:strCache>
                <c:ptCount val="1"/>
                <c:pt idx="0">
                  <c:v>Budyko Composite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'Hoja1 (2)'!$A$2:$A$27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'Hoja1 (2)'!$B$2:$B$27</c:f>
              <c:numCache>
                <c:formatCode>0.0000</c:formatCode>
                <c:ptCount val="26"/>
                <c:pt idx="0">
                  <c:v>2.0999999999999999E-3</c:v>
                </c:pt>
                <c:pt idx="1">
                  <c:v>1.89E-2</c:v>
                </c:pt>
                <c:pt idx="2">
                  <c:v>3.5699999999999996E-2</c:v>
                </c:pt>
                <c:pt idx="3">
                  <c:v>5.2499999999999998E-2</c:v>
                </c:pt>
                <c:pt idx="4">
                  <c:v>6.93E-2</c:v>
                </c:pt>
                <c:pt idx="5">
                  <c:v>8.6099999999999996E-2</c:v>
                </c:pt>
                <c:pt idx="6">
                  <c:v>0.10290000000000001</c:v>
                </c:pt>
                <c:pt idx="7">
                  <c:v>0.1197</c:v>
                </c:pt>
                <c:pt idx="8">
                  <c:v>0.13649999999999998</c:v>
                </c:pt>
                <c:pt idx="9">
                  <c:v>0.15329999999999999</c:v>
                </c:pt>
                <c:pt idx="10">
                  <c:v>0.17009999999999997</c:v>
                </c:pt>
                <c:pt idx="11">
                  <c:v>0.18689999999999998</c:v>
                </c:pt>
                <c:pt idx="12">
                  <c:v>0.20369999999999999</c:v>
                </c:pt>
                <c:pt idx="13">
                  <c:v>0.22049999999999997</c:v>
                </c:pt>
                <c:pt idx="14">
                  <c:v>0.23729999999999998</c:v>
                </c:pt>
                <c:pt idx="15">
                  <c:v>0.25409999999999999</c:v>
                </c:pt>
                <c:pt idx="16">
                  <c:v>0.27089999999999997</c:v>
                </c:pt>
                <c:pt idx="17">
                  <c:v>0.28769999999999996</c:v>
                </c:pt>
                <c:pt idx="18">
                  <c:v>0.30449999999999999</c:v>
                </c:pt>
                <c:pt idx="19">
                  <c:v>0.32129999999999997</c:v>
                </c:pt>
                <c:pt idx="20">
                  <c:v>0.33809999999999996</c:v>
                </c:pt>
                <c:pt idx="21">
                  <c:v>0.35489999999999999</c:v>
                </c:pt>
                <c:pt idx="22">
                  <c:v>0.37169999999999997</c:v>
                </c:pt>
                <c:pt idx="23">
                  <c:v>0.38849999999999996</c:v>
                </c:pt>
                <c:pt idx="24">
                  <c:v>0.40529999999999999</c:v>
                </c:pt>
                <c:pt idx="25">
                  <c:v>0.42209999999999998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D-447B-BD6E-FB1E18111222}"/>
            </c:ext>
          </c:extLst>
        </c:ser>
        <c:ser>
          <c:idx val="1"/>
          <c:order val="1"/>
          <c:tx>
            <c:strRef>
              <c:f>'Hoja1 (2)'!$C$1</c:f>
              <c:strCache>
                <c:ptCount val="1"/>
                <c:pt idx="0">
                  <c:v>Dekop Composite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'Hoja1 (2)'!$A$2:$A$27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'Hoja1 (2)'!$C$2:$C$27</c:f>
              <c:numCache>
                <c:formatCode>0.0000</c:formatCode>
                <c:ptCount val="26"/>
                <c:pt idx="0">
                  <c:v>2.2300000000000002E-3</c:v>
                </c:pt>
                <c:pt idx="1">
                  <c:v>1.653E-2</c:v>
                </c:pt>
                <c:pt idx="2">
                  <c:v>3.083E-2</c:v>
                </c:pt>
                <c:pt idx="3">
                  <c:v>4.5130000000000003E-2</c:v>
                </c:pt>
                <c:pt idx="4">
                  <c:v>5.9430000000000004E-2</c:v>
                </c:pt>
                <c:pt idx="5">
                  <c:v>7.3730000000000004E-2</c:v>
                </c:pt>
                <c:pt idx="6">
                  <c:v>8.8029999999999997E-2</c:v>
                </c:pt>
                <c:pt idx="7">
                  <c:v>0.10232999999999999</c:v>
                </c:pt>
                <c:pt idx="8">
                  <c:v>0.11663</c:v>
                </c:pt>
                <c:pt idx="9">
                  <c:v>0.13093000000000002</c:v>
                </c:pt>
                <c:pt idx="10">
                  <c:v>0.14523000000000003</c:v>
                </c:pt>
                <c:pt idx="11">
                  <c:v>0.15953000000000001</c:v>
                </c:pt>
                <c:pt idx="12">
                  <c:v>0.17383000000000001</c:v>
                </c:pt>
                <c:pt idx="13">
                  <c:v>0.18813000000000002</c:v>
                </c:pt>
                <c:pt idx="14">
                  <c:v>0.20243</c:v>
                </c:pt>
                <c:pt idx="15">
                  <c:v>0.21673000000000001</c:v>
                </c:pt>
                <c:pt idx="16">
                  <c:v>0.23103000000000001</c:v>
                </c:pt>
                <c:pt idx="17">
                  <c:v>0.24533000000000002</c:v>
                </c:pt>
                <c:pt idx="18">
                  <c:v>0.25963000000000003</c:v>
                </c:pt>
                <c:pt idx="19">
                  <c:v>0.27393000000000001</c:v>
                </c:pt>
                <c:pt idx="20">
                  <c:v>0.28823000000000004</c:v>
                </c:pt>
                <c:pt idx="21">
                  <c:v>0.30253000000000002</c:v>
                </c:pt>
                <c:pt idx="22">
                  <c:v>0.31683</c:v>
                </c:pt>
                <c:pt idx="23">
                  <c:v>0.33113000000000004</c:v>
                </c:pt>
                <c:pt idx="24">
                  <c:v>0.34543000000000001</c:v>
                </c:pt>
                <c:pt idx="25">
                  <c:v>0.35972999999999999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D-447B-BD6E-FB1E18111222}"/>
            </c:ext>
          </c:extLst>
        </c:ser>
        <c:ser>
          <c:idx val="2"/>
          <c:order val="2"/>
          <c:tx>
            <c:strRef>
              <c:f>'Hoja1 (2)'!$D$1</c:f>
              <c:strCache>
                <c:ptCount val="1"/>
                <c:pt idx="0">
                  <c:v>Turc Composite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'Hoja1 (2)'!$A$2:$A$27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'Hoja1 (2)'!$D$2:$D$27</c:f>
              <c:numCache>
                <c:formatCode>0.0000</c:formatCode>
                <c:ptCount val="26"/>
                <c:pt idx="0">
                  <c:v>2.4299999999999999E-3</c:v>
                </c:pt>
                <c:pt idx="1">
                  <c:v>2.0130000000000002E-2</c:v>
                </c:pt>
                <c:pt idx="2">
                  <c:v>3.7830000000000003E-2</c:v>
                </c:pt>
                <c:pt idx="3">
                  <c:v>5.5530000000000003E-2</c:v>
                </c:pt>
                <c:pt idx="4">
                  <c:v>7.3230000000000003E-2</c:v>
                </c:pt>
                <c:pt idx="5">
                  <c:v>9.0929999999999997E-2</c:v>
                </c:pt>
                <c:pt idx="6">
                  <c:v>0.10863</c:v>
                </c:pt>
                <c:pt idx="7">
                  <c:v>0.12633</c:v>
                </c:pt>
                <c:pt idx="8">
                  <c:v>0.14402999999999999</c:v>
                </c:pt>
                <c:pt idx="9">
                  <c:v>0.16172999999999998</c:v>
                </c:pt>
                <c:pt idx="10">
                  <c:v>0.17942999999999998</c:v>
                </c:pt>
                <c:pt idx="11">
                  <c:v>0.19713</c:v>
                </c:pt>
                <c:pt idx="12">
                  <c:v>0.21482999999999999</c:v>
                </c:pt>
                <c:pt idx="13">
                  <c:v>0.23252999999999999</c:v>
                </c:pt>
                <c:pt idx="14">
                  <c:v>0.25023000000000001</c:v>
                </c:pt>
                <c:pt idx="15">
                  <c:v>0.26793</c:v>
                </c:pt>
                <c:pt idx="16">
                  <c:v>0.28563</c:v>
                </c:pt>
                <c:pt idx="17">
                  <c:v>0.30332999999999999</c:v>
                </c:pt>
                <c:pt idx="18">
                  <c:v>0.32102999999999998</c:v>
                </c:pt>
                <c:pt idx="19">
                  <c:v>0.33872999999999998</c:v>
                </c:pt>
                <c:pt idx="20">
                  <c:v>0.35642999999999997</c:v>
                </c:pt>
                <c:pt idx="21">
                  <c:v>0.37413000000000002</c:v>
                </c:pt>
                <c:pt idx="22">
                  <c:v>0.39183000000000001</c:v>
                </c:pt>
                <c:pt idx="23">
                  <c:v>0.40953000000000001</c:v>
                </c:pt>
                <c:pt idx="24">
                  <c:v>0.42723</c:v>
                </c:pt>
                <c:pt idx="25">
                  <c:v>0.44492999999999999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9D-447B-BD6E-FB1E1811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'Hoja2 (2)'!$F$1</c:f>
              <c:strCache>
                <c:ptCount val="1"/>
                <c:pt idx="0">
                  <c:v>Qm IDEAM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'Hoja2 (2)'!$A$2:$A$26</c:f>
              <c:numCache>
                <c:formatCode>General</c:formatCode>
                <c:ptCount val="25"/>
                <c:pt idx="0">
                  <c:v>21197080</c:v>
                </c:pt>
                <c:pt idx="1">
                  <c:v>21197110</c:v>
                </c:pt>
                <c:pt idx="2">
                  <c:v>21197210</c:v>
                </c:pt>
                <c:pt idx="3">
                  <c:v>21207960</c:v>
                </c:pt>
                <c:pt idx="4">
                  <c:v>21209200</c:v>
                </c:pt>
                <c:pt idx="5">
                  <c:v>21209920</c:v>
                </c:pt>
                <c:pt idx="6">
                  <c:v>21237020</c:v>
                </c:pt>
                <c:pt idx="7">
                  <c:v>21237040</c:v>
                </c:pt>
                <c:pt idx="8">
                  <c:v>23017020</c:v>
                </c:pt>
                <c:pt idx="9">
                  <c:v>23017030</c:v>
                </c:pt>
                <c:pt idx="10">
                  <c:v>23017090</c:v>
                </c:pt>
                <c:pt idx="11">
                  <c:v>23067050</c:v>
                </c:pt>
                <c:pt idx="12">
                  <c:v>23067070</c:v>
                </c:pt>
                <c:pt idx="13">
                  <c:v>23067080</c:v>
                </c:pt>
                <c:pt idx="14">
                  <c:v>23067090</c:v>
                </c:pt>
                <c:pt idx="15">
                  <c:v>35027020</c:v>
                </c:pt>
                <c:pt idx="16">
                  <c:v>35027100</c:v>
                </c:pt>
                <c:pt idx="17">
                  <c:v>35027190</c:v>
                </c:pt>
                <c:pt idx="18">
                  <c:v>35027220</c:v>
                </c:pt>
                <c:pt idx="19">
                  <c:v>35027500</c:v>
                </c:pt>
                <c:pt idx="20">
                  <c:v>35027510</c:v>
                </c:pt>
                <c:pt idx="21">
                  <c:v>35067020</c:v>
                </c:pt>
                <c:pt idx="22">
                  <c:v>35067040</c:v>
                </c:pt>
                <c:pt idx="23">
                  <c:v>35067120</c:v>
                </c:pt>
                <c:pt idx="24">
                  <c:v>35077140</c:v>
                </c:pt>
              </c:numCache>
            </c:numRef>
          </c:cat>
          <c:val>
            <c:numRef>
              <c:f>'Hoja2 (2)'!$F$2:$F$26</c:f>
              <c:numCache>
                <c:formatCode>General</c:formatCode>
                <c:ptCount val="25"/>
                <c:pt idx="0">
                  <c:v>1.7556336061378801</c:v>
                </c:pt>
                <c:pt idx="1">
                  <c:v>3.1362960272810398</c:v>
                </c:pt>
                <c:pt idx="2">
                  <c:v>0.121155093464017</c:v>
                </c:pt>
                <c:pt idx="3">
                  <c:v>41.873430997943501</c:v>
                </c:pt>
                <c:pt idx="4">
                  <c:v>50.948209091218501</c:v>
                </c:pt>
                <c:pt idx="5">
                  <c:v>4.8355864223846101</c:v>
                </c:pt>
                <c:pt idx="6">
                  <c:v>1223.8198671289699</c:v>
                </c:pt>
                <c:pt idx="7">
                  <c:v>3.0835605477998902</c:v>
                </c:pt>
                <c:pt idx="8">
                  <c:v>1.3769709825779299</c:v>
                </c:pt>
                <c:pt idx="9">
                  <c:v>46.7427483901728</c:v>
                </c:pt>
                <c:pt idx="10">
                  <c:v>39.0067627617399</c:v>
                </c:pt>
                <c:pt idx="11">
                  <c:v>66.366735034671905</c:v>
                </c:pt>
                <c:pt idx="12">
                  <c:v>8.6446465538755799</c:v>
                </c:pt>
                <c:pt idx="13">
                  <c:v>21.915911330297099</c:v>
                </c:pt>
                <c:pt idx="14">
                  <c:v>9.6466327699411991</c:v>
                </c:pt>
                <c:pt idx="15">
                  <c:v>19.5460614998516</c:v>
                </c:pt>
                <c:pt idx="16">
                  <c:v>5.2961604797311104</c:v>
                </c:pt>
                <c:pt idx="17">
                  <c:v>27.827110078118501</c:v>
                </c:pt>
                <c:pt idx="18">
                  <c:v>0.116982549405361</c:v>
                </c:pt>
                <c:pt idx="19">
                  <c:v>7.1792430095052401E-2</c:v>
                </c:pt>
                <c:pt idx="20">
                  <c:v>0.94198458276133601</c:v>
                </c:pt>
                <c:pt idx="21">
                  <c:v>70.140314706032598</c:v>
                </c:pt>
                <c:pt idx="22">
                  <c:v>34.390331932787603</c:v>
                </c:pt>
                <c:pt idx="23">
                  <c:v>8.9767185174841195</c:v>
                </c:pt>
                <c:pt idx="24">
                  <c:v>10.118837907460501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3-4DB9-9822-E1C651735863}"/>
            </c:ext>
          </c:extLst>
        </c:ser>
        <c:ser>
          <c:idx val="1"/>
          <c:order val="1"/>
          <c:tx>
            <c:strRef>
              <c:f>'Hoja2 (2)'!$G$1</c:f>
              <c:strCache>
                <c:ptCount val="1"/>
                <c:pt idx="0">
                  <c:v>Qm Budyko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'Hoja2 (2)'!$A$2:$A$26</c:f>
              <c:numCache>
                <c:formatCode>General</c:formatCode>
                <c:ptCount val="25"/>
                <c:pt idx="0">
                  <c:v>21197080</c:v>
                </c:pt>
                <c:pt idx="1">
                  <c:v>21197110</c:v>
                </c:pt>
                <c:pt idx="2">
                  <c:v>21197210</c:v>
                </c:pt>
                <c:pt idx="3">
                  <c:v>21207960</c:v>
                </c:pt>
                <c:pt idx="4">
                  <c:v>21209200</c:v>
                </c:pt>
                <c:pt idx="5">
                  <c:v>21209920</c:v>
                </c:pt>
                <c:pt idx="6">
                  <c:v>21237020</c:v>
                </c:pt>
                <c:pt idx="7">
                  <c:v>21237040</c:v>
                </c:pt>
                <c:pt idx="8">
                  <c:v>23017020</c:v>
                </c:pt>
                <c:pt idx="9">
                  <c:v>23017030</c:v>
                </c:pt>
                <c:pt idx="10">
                  <c:v>23017090</c:v>
                </c:pt>
                <c:pt idx="11">
                  <c:v>23067050</c:v>
                </c:pt>
                <c:pt idx="12">
                  <c:v>23067070</c:v>
                </c:pt>
                <c:pt idx="13">
                  <c:v>23067080</c:v>
                </c:pt>
                <c:pt idx="14">
                  <c:v>23067090</c:v>
                </c:pt>
                <c:pt idx="15">
                  <c:v>35027020</c:v>
                </c:pt>
                <c:pt idx="16">
                  <c:v>35027100</c:v>
                </c:pt>
                <c:pt idx="17">
                  <c:v>35027190</c:v>
                </c:pt>
                <c:pt idx="18">
                  <c:v>35027220</c:v>
                </c:pt>
                <c:pt idx="19">
                  <c:v>35027500</c:v>
                </c:pt>
                <c:pt idx="20">
                  <c:v>35027510</c:v>
                </c:pt>
                <c:pt idx="21">
                  <c:v>35067020</c:v>
                </c:pt>
                <c:pt idx="22">
                  <c:v>35067040</c:v>
                </c:pt>
                <c:pt idx="23">
                  <c:v>35067120</c:v>
                </c:pt>
                <c:pt idx="24">
                  <c:v>35077140</c:v>
                </c:pt>
              </c:numCache>
            </c:numRef>
          </c:cat>
          <c:val>
            <c:numRef>
              <c:f>'Hoja2 (2)'!$G$2:$G$26</c:f>
              <c:numCache>
                <c:formatCode>General</c:formatCode>
                <c:ptCount val="25"/>
                <c:pt idx="0">
                  <c:v>2.5746999999999999E-2</c:v>
                </c:pt>
                <c:pt idx="1">
                  <c:v>4.1660000000000004E-3</c:v>
                </c:pt>
                <c:pt idx="2">
                  <c:v>1.784E-3</c:v>
                </c:pt>
                <c:pt idx="3">
                  <c:v>43.818399999999997</c:v>
                </c:pt>
                <c:pt idx="4">
                  <c:v>48.579599999999999</c:v>
                </c:pt>
                <c:pt idx="5">
                  <c:v>2.3455E-2</c:v>
                </c:pt>
                <c:pt idx="6">
                  <c:v>24.0137</c:v>
                </c:pt>
                <c:pt idx="7">
                  <c:v>2.7192400000000001</c:v>
                </c:pt>
                <c:pt idx="8">
                  <c:v>1.3261E-2</c:v>
                </c:pt>
                <c:pt idx="9">
                  <c:v>0.70757899999999996</c:v>
                </c:pt>
                <c:pt idx="10">
                  <c:v>0.68865399999999999</c:v>
                </c:pt>
                <c:pt idx="11">
                  <c:v>51.837400000000002</c:v>
                </c:pt>
                <c:pt idx="12">
                  <c:v>4.8199999999999996E-3</c:v>
                </c:pt>
                <c:pt idx="13">
                  <c:v>3.5799999999999998E-3</c:v>
                </c:pt>
                <c:pt idx="14">
                  <c:v>9.3062900000000006</c:v>
                </c:pt>
                <c:pt idx="15">
                  <c:v>15.4498</c:v>
                </c:pt>
                <c:pt idx="16">
                  <c:v>0.39034099999999999</c:v>
                </c:pt>
                <c:pt idx="17">
                  <c:v>1.0089999999999999E-3</c:v>
                </c:pt>
                <c:pt idx="18">
                  <c:v>5.1527000000000003E-2</c:v>
                </c:pt>
                <c:pt idx="19">
                  <c:v>3.8490999999999997E-2</c:v>
                </c:pt>
                <c:pt idx="20">
                  <c:v>0.259245</c:v>
                </c:pt>
                <c:pt idx="21">
                  <c:v>2.078E-3</c:v>
                </c:pt>
                <c:pt idx="22">
                  <c:v>6.156E-3</c:v>
                </c:pt>
                <c:pt idx="23">
                  <c:v>5.5539999999999999E-3</c:v>
                </c:pt>
                <c:pt idx="24">
                  <c:v>4.7070000000000002E-3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3-4DB9-9822-E1C651735863}"/>
            </c:ext>
          </c:extLst>
        </c:ser>
        <c:ser>
          <c:idx val="2"/>
          <c:order val="2"/>
          <c:tx>
            <c:strRef>
              <c:f>'Hoja2 (2)'!$H$1</c:f>
              <c:strCache>
                <c:ptCount val="1"/>
                <c:pt idx="0">
                  <c:v>Qm Dekop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'Hoja2 (2)'!$A$2:$A$26</c:f>
              <c:numCache>
                <c:formatCode>General</c:formatCode>
                <c:ptCount val="25"/>
                <c:pt idx="0">
                  <c:v>21197080</c:v>
                </c:pt>
                <c:pt idx="1">
                  <c:v>21197110</c:v>
                </c:pt>
                <c:pt idx="2">
                  <c:v>21197210</c:v>
                </c:pt>
                <c:pt idx="3">
                  <c:v>21207960</c:v>
                </c:pt>
                <c:pt idx="4">
                  <c:v>21209200</c:v>
                </c:pt>
                <c:pt idx="5">
                  <c:v>21209920</c:v>
                </c:pt>
                <c:pt idx="6">
                  <c:v>21237020</c:v>
                </c:pt>
                <c:pt idx="7">
                  <c:v>21237040</c:v>
                </c:pt>
                <c:pt idx="8">
                  <c:v>23017020</c:v>
                </c:pt>
                <c:pt idx="9">
                  <c:v>23017030</c:v>
                </c:pt>
                <c:pt idx="10">
                  <c:v>23017090</c:v>
                </c:pt>
                <c:pt idx="11">
                  <c:v>23067050</c:v>
                </c:pt>
                <c:pt idx="12">
                  <c:v>23067070</c:v>
                </c:pt>
                <c:pt idx="13">
                  <c:v>23067080</c:v>
                </c:pt>
                <c:pt idx="14">
                  <c:v>23067090</c:v>
                </c:pt>
                <c:pt idx="15">
                  <c:v>35027020</c:v>
                </c:pt>
                <c:pt idx="16">
                  <c:v>35027100</c:v>
                </c:pt>
                <c:pt idx="17">
                  <c:v>35027190</c:v>
                </c:pt>
                <c:pt idx="18">
                  <c:v>35027220</c:v>
                </c:pt>
                <c:pt idx="19">
                  <c:v>35027500</c:v>
                </c:pt>
                <c:pt idx="20">
                  <c:v>35027510</c:v>
                </c:pt>
                <c:pt idx="21">
                  <c:v>35067020</c:v>
                </c:pt>
                <c:pt idx="22">
                  <c:v>35067040</c:v>
                </c:pt>
                <c:pt idx="23">
                  <c:v>35067120</c:v>
                </c:pt>
                <c:pt idx="24">
                  <c:v>35077140</c:v>
                </c:pt>
              </c:numCache>
            </c:numRef>
          </c:cat>
          <c:val>
            <c:numRef>
              <c:f>'Hoja2 (2)'!$H$2:$H$26</c:f>
              <c:numCache>
                <c:formatCode>General</c:formatCode>
                <c:ptCount val="25"/>
                <c:pt idx="0">
                  <c:v>2.0718E-2</c:v>
                </c:pt>
                <c:pt idx="1">
                  <c:v>3.2989999999999998E-3</c:v>
                </c:pt>
                <c:pt idx="2">
                  <c:v>1.408E-3</c:v>
                </c:pt>
                <c:pt idx="3">
                  <c:v>33.846899999999998</c:v>
                </c:pt>
                <c:pt idx="4">
                  <c:v>37.375799999999998</c:v>
                </c:pt>
                <c:pt idx="5">
                  <c:v>1.6919E-2</c:v>
                </c:pt>
                <c:pt idx="6">
                  <c:v>18.331499999999998</c:v>
                </c:pt>
                <c:pt idx="7">
                  <c:v>2.0840999999999998</c:v>
                </c:pt>
                <c:pt idx="8">
                  <c:v>1.0257E-2</c:v>
                </c:pt>
                <c:pt idx="9">
                  <c:v>0.54785700000000004</c:v>
                </c:pt>
                <c:pt idx="10">
                  <c:v>0.53310400000000002</c:v>
                </c:pt>
                <c:pt idx="11">
                  <c:v>44.313499999999998</c:v>
                </c:pt>
                <c:pt idx="12">
                  <c:v>4.1149999999999997E-3</c:v>
                </c:pt>
                <c:pt idx="13">
                  <c:v>3.1819999999999999E-3</c:v>
                </c:pt>
                <c:pt idx="14">
                  <c:v>8.0094499999999993</c:v>
                </c:pt>
                <c:pt idx="15">
                  <c:v>12.7997</c:v>
                </c:pt>
                <c:pt idx="16">
                  <c:v>0.31301499999999999</c:v>
                </c:pt>
                <c:pt idx="17">
                  <c:v>8.83E-4</c:v>
                </c:pt>
                <c:pt idx="18">
                  <c:v>4.3275000000000001E-2</c:v>
                </c:pt>
                <c:pt idx="19">
                  <c:v>3.2826000000000001E-2</c:v>
                </c:pt>
                <c:pt idx="20">
                  <c:v>0.22703499999999999</c:v>
                </c:pt>
                <c:pt idx="21">
                  <c:v>1.887E-3</c:v>
                </c:pt>
                <c:pt idx="22">
                  <c:v>5.3709999999999999E-3</c:v>
                </c:pt>
                <c:pt idx="23">
                  <c:v>5.143E-3</c:v>
                </c:pt>
                <c:pt idx="24">
                  <c:v>3.6779999999999998E-3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3-4DB9-9822-E1C651735863}"/>
            </c:ext>
          </c:extLst>
        </c:ser>
        <c:ser>
          <c:idx val="3"/>
          <c:order val="3"/>
          <c:tx>
            <c:strRef>
              <c:f>'Hoja2 (2)'!$I$1</c:f>
              <c:strCache>
                <c:ptCount val="1"/>
                <c:pt idx="0">
                  <c:v>Qm Turc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'Hoja2 (2)'!$A$2:$A$26</c:f>
              <c:numCache>
                <c:formatCode>General</c:formatCode>
                <c:ptCount val="25"/>
                <c:pt idx="0">
                  <c:v>21197080</c:v>
                </c:pt>
                <c:pt idx="1">
                  <c:v>21197110</c:v>
                </c:pt>
                <c:pt idx="2">
                  <c:v>21197210</c:v>
                </c:pt>
                <c:pt idx="3">
                  <c:v>21207960</c:v>
                </c:pt>
                <c:pt idx="4">
                  <c:v>21209200</c:v>
                </c:pt>
                <c:pt idx="5">
                  <c:v>21209920</c:v>
                </c:pt>
                <c:pt idx="6">
                  <c:v>21237020</c:v>
                </c:pt>
                <c:pt idx="7">
                  <c:v>21237040</c:v>
                </c:pt>
                <c:pt idx="8">
                  <c:v>23017020</c:v>
                </c:pt>
                <c:pt idx="9">
                  <c:v>23017030</c:v>
                </c:pt>
                <c:pt idx="10">
                  <c:v>23017090</c:v>
                </c:pt>
                <c:pt idx="11">
                  <c:v>23067050</c:v>
                </c:pt>
                <c:pt idx="12">
                  <c:v>23067070</c:v>
                </c:pt>
                <c:pt idx="13">
                  <c:v>23067080</c:v>
                </c:pt>
                <c:pt idx="14">
                  <c:v>23067090</c:v>
                </c:pt>
                <c:pt idx="15">
                  <c:v>35027020</c:v>
                </c:pt>
                <c:pt idx="16">
                  <c:v>35027100</c:v>
                </c:pt>
                <c:pt idx="17">
                  <c:v>35027190</c:v>
                </c:pt>
                <c:pt idx="18">
                  <c:v>35027220</c:v>
                </c:pt>
                <c:pt idx="19">
                  <c:v>35027500</c:v>
                </c:pt>
                <c:pt idx="20">
                  <c:v>35027510</c:v>
                </c:pt>
                <c:pt idx="21">
                  <c:v>35067020</c:v>
                </c:pt>
                <c:pt idx="22">
                  <c:v>35067040</c:v>
                </c:pt>
                <c:pt idx="23">
                  <c:v>35067120</c:v>
                </c:pt>
                <c:pt idx="24">
                  <c:v>35077140</c:v>
                </c:pt>
              </c:numCache>
            </c:numRef>
          </c:cat>
          <c:val>
            <c:numRef>
              <c:f>'Hoja2 (2)'!$I$2:$I$26</c:f>
              <c:numCache>
                <c:formatCode>General</c:formatCode>
                <c:ptCount val="25"/>
                <c:pt idx="0">
                  <c:v>2.6258E-2</c:v>
                </c:pt>
                <c:pt idx="1">
                  <c:v>3.9150000000000001E-3</c:v>
                </c:pt>
                <c:pt idx="2">
                  <c:v>1.9980000000000002E-3</c:v>
                </c:pt>
                <c:pt idx="3">
                  <c:v>53.0959</c:v>
                </c:pt>
                <c:pt idx="4">
                  <c:v>55.800400000000003</c:v>
                </c:pt>
                <c:pt idx="5">
                  <c:v>3.3154999999999997E-2</c:v>
                </c:pt>
                <c:pt idx="6">
                  <c:v>15.993499999999999</c:v>
                </c:pt>
                <c:pt idx="7">
                  <c:v>2.2710300000000001</c:v>
                </c:pt>
                <c:pt idx="8">
                  <c:v>8.0750000000000006E-3</c:v>
                </c:pt>
                <c:pt idx="9">
                  <c:v>0.43010500000000002</c:v>
                </c:pt>
                <c:pt idx="10">
                  <c:v>0.41887200000000002</c:v>
                </c:pt>
                <c:pt idx="11">
                  <c:v>50.212499999999999</c:v>
                </c:pt>
                <c:pt idx="12">
                  <c:v>3.9449999999999997E-3</c:v>
                </c:pt>
                <c:pt idx="13">
                  <c:v>3.2929999999999999E-3</c:v>
                </c:pt>
                <c:pt idx="14">
                  <c:v>9.9896399999999996</c:v>
                </c:pt>
                <c:pt idx="15">
                  <c:v>18.8979</c:v>
                </c:pt>
                <c:pt idx="16">
                  <c:v>0.50026099999999996</c:v>
                </c:pt>
                <c:pt idx="17">
                  <c:v>1.0759999999999999E-3</c:v>
                </c:pt>
                <c:pt idx="18">
                  <c:v>6.8090999999999999E-2</c:v>
                </c:pt>
                <c:pt idx="19">
                  <c:v>4.8608999999999999E-2</c:v>
                </c:pt>
                <c:pt idx="20">
                  <c:v>0.33113100000000001</c:v>
                </c:pt>
                <c:pt idx="21">
                  <c:v>2.284E-3</c:v>
                </c:pt>
                <c:pt idx="22">
                  <c:v>6.5529999999999998E-3</c:v>
                </c:pt>
                <c:pt idx="23">
                  <c:v>5.7619999999999998E-3</c:v>
                </c:pt>
                <c:pt idx="24">
                  <c:v>4.7289999999999997E-3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3-4DB9-9822-E1C65173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25584"/>
        <c:axId val="672360704"/>
      </c:lineChart>
      <c:catAx>
        <c:axId val="6621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Estación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360704"/>
        <c:crosses val="autoZero"/>
        <c:auto val="1"/>
        <c:lblAlgn val="ctr"/>
        <c:lblOffset val="100"/>
        <c:noMultiLvlLbl val="0"/>
      </c:catAx>
      <c:valAx>
        <c:axId val="6723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212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'Hoja2 (2)'!$G$1</c:f>
              <c:strCache>
                <c:ptCount val="1"/>
                <c:pt idx="0">
                  <c:v>Qm Budyko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'Hoja2 (2)'!$F$2:$F$26</c:f>
              <c:numCache>
                <c:formatCode>General</c:formatCode>
                <c:ptCount val="25"/>
                <c:pt idx="0">
                  <c:v>1.7556336061378801</c:v>
                </c:pt>
                <c:pt idx="1">
                  <c:v>3.1362960272810398</c:v>
                </c:pt>
                <c:pt idx="2">
                  <c:v>0.121155093464017</c:v>
                </c:pt>
                <c:pt idx="3">
                  <c:v>41.873430997943501</c:v>
                </c:pt>
                <c:pt idx="4">
                  <c:v>50.948209091218501</c:v>
                </c:pt>
                <c:pt idx="5">
                  <c:v>4.8355864223846101</c:v>
                </c:pt>
                <c:pt idx="6">
                  <c:v>1223.8198671289699</c:v>
                </c:pt>
                <c:pt idx="7">
                  <c:v>3.0835605477998902</c:v>
                </c:pt>
                <c:pt idx="8">
                  <c:v>1.3769709825779299</c:v>
                </c:pt>
                <c:pt idx="9">
                  <c:v>46.7427483901728</c:v>
                </c:pt>
                <c:pt idx="10">
                  <c:v>39.0067627617399</c:v>
                </c:pt>
                <c:pt idx="11">
                  <c:v>66.366735034671905</c:v>
                </c:pt>
                <c:pt idx="12">
                  <c:v>8.6446465538755799</c:v>
                </c:pt>
                <c:pt idx="13">
                  <c:v>21.915911330297099</c:v>
                </c:pt>
                <c:pt idx="14">
                  <c:v>9.6466327699411991</c:v>
                </c:pt>
                <c:pt idx="15">
                  <c:v>19.5460614998516</c:v>
                </c:pt>
                <c:pt idx="16">
                  <c:v>5.2961604797311104</c:v>
                </c:pt>
                <c:pt idx="17">
                  <c:v>27.827110078118501</c:v>
                </c:pt>
                <c:pt idx="18">
                  <c:v>0.116982549405361</c:v>
                </c:pt>
                <c:pt idx="19">
                  <c:v>7.1792430095052401E-2</c:v>
                </c:pt>
                <c:pt idx="20">
                  <c:v>0.94198458276133601</c:v>
                </c:pt>
                <c:pt idx="21">
                  <c:v>70.140314706032598</c:v>
                </c:pt>
                <c:pt idx="22">
                  <c:v>34.390331932787603</c:v>
                </c:pt>
                <c:pt idx="23">
                  <c:v>8.9767185174841195</c:v>
                </c:pt>
                <c:pt idx="24">
                  <c:v>10.118837907460501</c:v>
                </c:pt>
              </c:numCache>
            </c:numRef>
          </c:xVal>
          <c:yVal>
            <c:numRef>
              <c:f>'Hoja2 (2)'!$G$2:$G$26</c:f>
              <c:numCache>
                <c:formatCode>General</c:formatCode>
                <c:ptCount val="25"/>
                <c:pt idx="0">
                  <c:v>2.5746999999999999E-2</c:v>
                </c:pt>
                <c:pt idx="1">
                  <c:v>4.1660000000000004E-3</c:v>
                </c:pt>
                <c:pt idx="2">
                  <c:v>1.784E-3</c:v>
                </c:pt>
                <c:pt idx="3">
                  <c:v>43.818399999999997</c:v>
                </c:pt>
                <c:pt idx="4">
                  <c:v>48.579599999999999</c:v>
                </c:pt>
                <c:pt idx="5">
                  <c:v>2.3455E-2</c:v>
                </c:pt>
                <c:pt idx="6">
                  <c:v>24.0137</c:v>
                </c:pt>
                <c:pt idx="7">
                  <c:v>2.7192400000000001</c:v>
                </c:pt>
                <c:pt idx="8">
                  <c:v>1.3261E-2</c:v>
                </c:pt>
                <c:pt idx="9">
                  <c:v>0.70757899999999996</c:v>
                </c:pt>
                <c:pt idx="10">
                  <c:v>0.68865399999999999</c:v>
                </c:pt>
                <c:pt idx="11">
                  <c:v>51.837400000000002</c:v>
                </c:pt>
                <c:pt idx="12">
                  <c:v>4.8199999999999996E-3</c:v>
                </c:pt>
                <c:pt idx="13">
                  <c:v>3.5799999999999998E-3</c:v>
                </c:pt>
                <c:pt idx="14">
                  <c:v>9.3062900000000006</c:v>
                </c:pt>
                <c:pt idx="15">
                  <c:v>15.4498</c:v>
                </c:pt>
                <c:pt idx="16">
                  <c:v>0.39034099999999999</c:v>
                </c:pt>
                <c:pt idx="17">
                  <c:v>1.0089999999999999E-3</c:v>
                </c:pt>
                <c:pt idx="18">
                  <c:v>5.1527000000000003E-2</c:v>
                </c:pt>
                <c:pt idx="19">
                  <c:v>3.8490999999999997E-2</c:v>
                </c:pt>
                <c:pt idx="20">
                  <c:v>0.259245</c:v>
                </c:pt>
                <c:pt idx="21">
                  <c:v>2.078E-3</c:v>
                </c:pt>
                <c:pt idx="22">
                  <c:v>6.156E-3</c:v>
                </c:pt>
                <c:pt idx="23">
                  <c:v>5.5539999999999999E-3</c:v>
                </c:pt>
                <c:pt idx="24">
                  <c:v>4.7070000000000002E-3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A-4067-8442-378547AADF31}"/>
            </c:ext>
          </c:extLst>
        </c:ser>
        <c:ser>
          <c:idx val="1"/>
          <c:order val="1"/>
          <c:tx>
            <c:strRef>
              <c:f>'Hoja2 (2)'!$H$1</c:f>
              <c:strCache>
                <c:ptCount val="1"/>
                <c:pt idx="0">
                  <c:v>Qm Dekop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'Hoja2 (2)'!$F$2:$F$26</c:f>
              <c:numCache>
                <c:formatCode>General</c:formatCode>
                <c:ptCount val="25"/>
                <c:pt idx="0">
                  <c:v>1.7556336061378801</c:v>
                </c:pt>
                <c:pt idx="1">
                  <c:v>3.1362960272810398</c:v>
                </c:pt>
                <c:pt idx="2">
                  <c:v>0.121155093464017</c:v>
                </c:pt>
                <c:pt idx="3">
                  <c:v>41.873430997943501</c:v>
                </c:pt>
                <c:pt idx="4">
                  <c:v>50.948209091218501</c:v>
                </c:pt>
                <c:pt idx="5">
                  <c:v>4.8355864223846101</c:v>
                </c:pt>
                <c:pt idx="6">
                  <c:v>1223.8198671289699</c:v>
                </c:pt>
                <c:pt idx="7">
                  <c:v>3.0835605477998902</c:v>
                </c:pt>
                <c:pt idx="8">
                  <c:v>1.3769709825779299</c:v>
                </c:pt>
                <c:pt idx="9">
                  <c:v>46.7427483901728</c:v>
                </c:pt>
                <c:pt idx="10">
                  <c:v>39.0067627617399</c:v>
                </c:pt>
                <c:pt idx="11">
                  <c:v>66.366735034671905</c:v>
                </c:pt>
                <c:pt idx="12">
                  <c:v>8.6446465538755799</c:v>
                </c:pt>
                <c:pt idx="13">
                  <c:v>21.915911330297099</c:v>
                </c:pt>
                <c:pt idx="14">
                  <c:v>9.6466327699411991</c:v>
                </c:pt>
                <c:pt idx="15">
                  <c:v>19.5460614998516</c:v>
                </c:pt>
                <c:pt idx="16">
                  <c:v>5.2961604797311104</c:v>
                </c:pt>
                <c:pt idx="17">
                  <c:v>27.827110078118501</c:v>
                </c:pt>
                <c:pt idx="18">
                  <c:v>0.116982549405361</c:v>
                </c:pt>
                <c:pt idx="19">
                  <c:v>7.1792430095052401E-2</c:v>
                </c:pt>
                <c:pt idx="20">
                  <c:v>0.94198458276133601</c:v>
                </c:pt>
                <c:pt idx="21">
                  <c:v>70.140314706032598</c:v>
                </c:pt>
                <c:pt idx="22">
                  <c:v>34.390331932787603</c:v>
                </c:pt>
                <c:pt idx="23">
                  <c:v>8.9767185174841195</c:v>
                </c:pt>
                <c:pt idx="24">
                  <c:v>10.118837907460501</c:v>
                </c:pt>
              </c:numCache>
            </c:numRef>
          </c:xVal>
          <c:yVal>
            <c:numRef>
              <c:f>'Hoja2 (2)'!$H$2:$H$26</c:f>
              <c:numCache>
                <c:formatCode>General</c:formatCode>
                <c:ptCount val="25"/>
                <c:pt idx="0">
                  <c:v>2.0718E-2</c:v>
                </c:pt>
                <c:pt idx="1">
                  <c:v>3.2989999999999998E-3</c:v>
                </c:pt>
                <c:pt idx="2">
                  <c:v>1.408E-3</c:v>
                </c:pt>
                <c:pt idx="3">
                  <c:v>33.846899999999998</c:v>
                </c:pt>
                <c:pt idx="4">
                  <c:v>37.375799999999998</c:v>
                </c:pt>
                <c:pt idx="5">
                  <c:v>1.6919E-2</c:v>
                </c:pt>
                <c:pt idx="6">
                  <c:v>18.331499999999998</c:v>
                </c:pt>
                <c:pt idx="7">
                  <c:v>2.0840999999999998</c:v>
                </c:pt>
                <c:pt idx="8">
                  <c:v>1.0257E-2</c:v>
                </c:pt>
                <c:pt idx="9">
                  <c:v>0.54785700000000004</c:v>
                </c:pt>
                <c:pt idx="10">
                  <c:v>0.53310400000000002</c:v>
                </c:pt>
                <c:pt idx="11">
                  <c:v>44.313499999999998</c:v>
                </c:pt>
                <c:pt idx="12">
                  <c:v>4.1149999999999997E-3</c:v>
                </c:pt>
                <c:pt idx="13">
                  <c:v>3.1819999999999999E-3</c:v>
                </c:pt>
                <c:pt idx="14">
                  <c:v>8.0094499999999993</c:v>
                </c:pt>
                <c:pt idx="15">
                  <c:v>12.7997</c:v>
                </c:pt>
                <c:pt idx="16">
                  <c:v>0.31301499999999999</c:v>
                </c:pt>
                <c:pt idx="17">
                  <c:v>8.83E-4</c:v>
                </c:pt>
                <c:pt idx="18">
                  <c:v>4.3275000000000001E-2</c:v>
                </c:pt>
                <c:pt idx="19">
                  <c:v>3.2826000000000001E-2</c:v>
                </c:pt>
                <c:pt idx="20">
                  <c:v>0.22703499999999999</c:v>
                </c:pt>
                <c:pt idx="21">
                  <c:v>1.887E-3</c:v>
                </c:pt>
                <c:pt idx="22">
                  <c:v>5.3709999999999999E-3</c:v>
                </c:pt>
                <c:pt idx="23">
                  <c:v>5.143E-3</c:v>
                </c:pt>
                <c:pt idx="24">
                  <c:v>3.6779999999999998E-3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A-4067-8442-378547AADF31}"/>
            </c:ext>
          </c:extLst>
        </c:ser>
        <c:ser>
          <c:idx val="2"/>
          <c:order val="2"/>
          <c:tx>
            <c:strRef>
              <c:f>'Hoja2 (2)'!$I$1</c:f>
              <c:strCache>
                <c:ptCount val="1"/>
                <c:pt idx="0">
                  <c:v>Qm Turc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'Hoja2 (2)'!$F$2:$F$26</c:f>
              <c:numCache>
                <c:formatCode>General</c:formatCode>
                <c:ptCount val="25"/>
                <c:pt idx="0">
                  <c:v>1.7556336061378801</c:v>
                </c:pt>
                <c:pt idx="1">
                  <c:v>3.1362960272810398</c:v>
                </c:pt>
                <c:pt idx="2">
                  <c:v>0.121155093464017</c:v>
                </c:pt>
                <c:pt idx="3">
                  <c:v>41.873430997943501</c:v>
                </c:pt>
                <c:pt idx="4">
                  <c:v>50.948209091218501</c:v>
                </c:pt>
                <c:pt idx="5">
                  <c:v>4.8355864223846101</c:v>
                </c:pt>
                <c:pt idx="6">
                  <c:v>1223.8198671289699</c:v>
                </c:pt>
                <c:pt idx="7">
                  <c:v>3.0835605477998902</c:v>
                </c:pt>
                <c:pt idx="8">
                  <c:v>1.3769709825779299</c:v>
                </c:pt>
                <c:pt idx="9">
                  <c:v>46.7427483901728</c:v>
                </c:pt>
                <c:pt idx="10">
                  <c:v>39.0067627617399</c:v>
                </c:pt>
                <c:pt idx="11">
                  <c:v>66.366735034671905</c:v>
                </c:pt>
                <c:pt idx="12">
                  <c:v>8.6446465538755799</c:v>
                </c:pt>
                <c:pt idx="13">
                  <c:v>21.915911330297099</c:v>
                </c:pt>
                <c:pt idx="14">
                  <c:v>9.6466327699411991</c:v>
                </c:pt>
                <c:pt idx="15">
                  <c:v>19.5460614998516</c:v>
                </c:pt>
                <c:pt idx="16">
                  <c:v>5.2961604797311104</c:v>
                </c:pt>
                <c:pt idx="17">
                  <c:v>27.827110078118501</c:v>
                </c:pt>
                <c:pt idx="18">
                  <c:v>0.116982549405361</c:v>
                </c:pt>
                <c:pt idx="19">
                  <c:v>7.1792430095052401E-2</c:v>
                </c:pt>
                <c:pt idx="20">
                  <c:v>0.94198458276133601</c:v>
                </c:pt>
                <c:pt idx="21">
                  <c:v>70.140314706032598</c:v>
                </c:pt>
                <c:pt idx="22">
                  <c:v>34.390331932787603</c:v>
                </c:pt>
                <c:pt idx="23">
                  <c:v>8.9767185174841195</c:v>
                </c:pt>
                <c:pt idx="24">
                  <c:v>10.118837907460501</c:v>
                </c:pt>
              </c:numCache>
            </c:numRef>
          </c:xVal>
          <c:yVal>
            <c:numRef>
              <c:f>'Hoja2 (2)'!$I$2:$I$26</c:f>
              <c:numCache>
                <c:formatCode>General</c:formatCode>
                <c:ptCount val="25"/>
                <c:pt idx="0">
                  <c:v>2.6258E-2</c:v>
                </c:pt>
                <c:pt idx="1">
                  <c:v>3.9150000000000001E-3</c:v>
                </c:pt>
                <c:pt idx="2">
                  <c:v>1.9980000000000002E-3</c:v>
                </c:pt>
                <c:pt idx="3">
                  <c:v>53.0959</c:v>
                </c:pt>
                <c:pt idx="4">
                  <c:v>55.800400000000003</c:v>
                </c:pt>
                <c:pt idx="5">
                  <c:v>3.3154999999999997E-2</c:v>
                </c:pt>
                <c:pt idx="6">
                  <c:v>15.993499999999999</c:v>
                </c:pt>
                <c:pt idx="7">
                  <c:v>2.2710300000000001</c:v>
                </c:pt>
                <c:pt idx="8">
                  <c:v>8.0750000000000006E-3</c:v>
                </c:pt>
                <c:pt idx="9">
                  <c:v>0.43010500000000002</c:v>
                </c:pt>
                <c:pt idx="10">
                  <c:v>0.41887200000000002</c:v>
                </c:pt>
                <c:pt idx="11">
                  <c:v>50.212499999999999</c:v>
                </c:pt>
                <c:pt idx="12">
                  <c:v>3.9449999999999997E-3</c:v>
                </c:pt>
                <c:pt idx="13">
                  <c:v>3.2929999999999999E-3</c:v>
                </c:pt>
                <c:pt idx="14">
                  <c:v>9.9896399999999996</c:v>
                </c:pt>
                <c:pt idx="15">
                  <c:v>18.8979</c:v>
                </c:pt>
                <c:pt idx="16">
                  <c:v>0.50026099999999996</c:v>
                </c:pt>
                <c:pt idx="17">
                  <c:v>1.0759999999999999E-3</c:v>
                </c:pt>
                <c:pt idx="18">
                  <c:v>6.8090999999999999E-2</c:v>
                </c:pt>
                <c:pt idx="19">
                  <c:v>4.8608999999999999E-2</c:v>
                </c:pt>
                <c:pt idx="20">
                  <c:v>0.33113100000000001</c:v>
                </c:pt>
                <c:pt idx="21">
                  <c:v>2.284E-3</c:v>
                </c:pt>
                <c:pt idx="22">
                  <c:v>6.5529999999999998E-3</c:v>
                </c:pt>
                <c:pt idx="23">
                  <c:v>5.7619999999999998E-3</c:v>
                </c:pt>
                <c:pt idx="24">
                  <c:v>4.7289999999999997E-3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A-4067-8442-378547AA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25104"/>
        <c:axId val="666641584"/>
      </c:scatterChart>
      <c:valAx>
        <c:axId val="6621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 IDEAM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641584"/>
        <c:crosses val="autoZero"/>
        <c:crossBetween val="midCat"/>
      </c:valAx>
      <c:valAx>
        <c:axId val="666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21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19050</xdr:rowOff>
    </xdr:from>
    <xdr:to>
      <xdr:col>21</xdr:col>
      <xdr:colOff>38100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798C65-5627-FC5F-7F5F-AEBA45CCD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21</xdr:col>
      <xdr:colOff>0</xdr:colOff>
      <xdr:row>28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479559-575A-40C8-983F-69D904C0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0</xdr:colOff>
      <xdr:row>42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109618-24A7-4AB2-A619-0BDABDB7B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21</xdr:col>
      <xdr:colOff>0</xdr:colOff>
      <xdr:row>56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FAD69E-DC76-4E05-BC9F-5C4CCB07B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14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336851-E1D9-4A89-9FC9-2F6030EA2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19050</xdr:rowOff>
    </xdr:from>
    <xdr:to>
      <xdr:col>11</xdr:col>
      <xdr:colOff>38100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689C1F-F82F-46C5-8C4C-8CA170759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0</xdr:row>
      <xdr:rowOff>228600</xdr:rowOff>
    </xdr:from>
    <xdr:to>
      <xdr:col>17</xdr:col>
      <xdr:colOff>676274</xdr:colOff>
      <xdr:row>10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C63D62-F6F3-0D78-FF96-5C722B05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10</xdr:row>
      <xdr:rowOff>190500</xdr:rowOff>
    </xdr:from>
    <xdr:to>
      <xdr:col>17</xdr:col>
      <xdr:colOff>638175</xdr:colOff>
      <xdr:row>22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51918F-EC21-F045-9022-F95B89B7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8FAD-0E27-43CD-95B0-5B6276463217}">
  <dimension ref="A1:N26"/>
  <sheetViews>
    <sheetView topLeftCell="T1" workbookViewId="0">
      <selection activeCell="AD9" sqref="AD9"/>
    </sheetView>
  </sheetViews>
  <sheetFormatPr baseColWidth="10" defaultRowHeight="16.5" x14ac:dyDescent="0.25"/>
  <cols>
    <col min="1" max="1" width="11.42578125" style="1"/>
    <col min="2" max="2" width="13.7109375" style="1" customWidth="1"/>
    <col min="3" max="5" width="11.42578125" style="1"/>
    <col min="6" max="6" width="13.5703125" style="1" customWidth="1"/>
    <col min="7" max="9" width="11.42578125" style="1"/>
    <col min="10" max="10" width="12.28515625" style="1" customWidth="1"/>
    <col min="11" max="13" width="11.42578125" style="1"/>
    <col min="14" max="14" width="12.42578125" style="1" customWidth="1"/>
    <col min="15" max="16384" width="11.42578125" style="1"/>
  </cols>
  <sheetData>
    <row r="1" spans="1:14" ht="42.7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563</v>
      </c>
    </row>
    <row r="2" spans="1:14" x14ac:dyDescent="0.25">
      <c r="A2" s="4">
        <v>0</v>
      </c>
      <c r="B2" s="5">
        <f>0.28+0.0093*A2</f>
        <v>0.28000000000000003</v>
      </c>
      <c r="C2" s="5">
        <f>0.284+0.0108*A2</f>
        <v>0.28399999999999997</v>
      </c>
      <c r="D2" s="5">
        <f>0.26+0.0074*A2</f>
        <v>0.26</v>
      </c>
      <c r="E2" s="5">
        <f>0.283+A2*0.0094</f>
        <v>0.28299999999999997</v>
      </c>
      <c r="F2" s="5">
        <f>0.25+0.0073*A2</f>
        <v>0.25</v>
      </c>
      <c r="G2" s="5">
        <f>0.26+0.0086*A2</f>
        <v>0.26</v>
      </c>
      <c r="H2" s="5">
        <f>0.23+0.0058*A2</f>
        <v>0.23</v>
      </c>
      <c r="I2" s="5">
        <f>0.26+0.0074*A2</f>
        <v>0.26</v>
      </c>
      <c r="J2" s="5">
        <f>0.237+0.0105*A2</f>
        <v>0.23699999999999999</v>
      </c>
      <c r="K2" s="5">
        <f>0.235+0.0121*A2</f>
        <v>0.23499999999999999</v>
      </c>
      <c r="L2" s="5">
        <f>0.227+0.0085*A2</f>
        <v>0.22700000000000001</v>
      </c>
      <c r="M2" s="5">
        <f>0.243+0.0107*A2</f>
        <v>0.24299999999999999</v>
      </c>
      <c r="N2" s="5">
        <f>0.31+0.0087*A2</f>
        <v>0.31</v>
      </c>
    </row>
    <row r="3" spans="1:14" x14ac:dyDescent="0.25">
      <c r="A3" s="4">
        <v>250</v>
      </c>
      <c r="B3" s="5">
        <f t="shared" ref="B3:B26" si="0">0.28+0.0093*A3</f>
        <v>2.6049999999999995</v>
      </c>
      <c r="C3" s="5">
        <f t="shared" ref="C3:C26" si="1">0.284+0.0108*A3</f>
        <v>2.984</v>
      </c>
      <c r="D3" s="5">
        <f t="shared" ref="D3:D26" si="2">0.26+0.0074*A3</f>
        <v>2.1100000000000003</v>
      </c>
      <c r="E3" s="5">
        <f t="shared" ref="E3:E26" si="3">0.283+A3*0.0094</f>
        <v>2.633</v>
      </c>
      <c r="F3" s="5">
        <f t="shared" ref="F3:F26" si="4">0.25+0.0073*A3</f>
        <v>2.0750000000000002</v>
      </c>
      <c r="G3" s="5">
        <f t="shared" ref="G3:G26" si="5">0.26+0.0086*A3</f>
        <v>2.41</v>
      </c>
      <c r="H3" s="5">
        <f t="shared" ref="H3:H26" si="6">0.23+0.0058*A3</f>
        <v>1.68</v>
      </c>
      <c r="I3" s="5">
        <f t="shared" ref="I3:I26" si="7">0.26+0.0074*A3</f>
        <v>2.1100000000000003</v>
      </c>
      <c r="J3" s="5">
        <f t="shared" ref="J3:J26" si="8">0.237+0.0105*A3</f>
        <v>2.8620000000000001</v>
      </c>
      <c r="K3" s="5">
        <f t="shared" ref="K3:K26" si="9">0.235+0.0121*A3</f>
        <v>3.26</v>
      </c>
      <c r="L3" s="5">
        <f t="shared" ref="L3:L26" si="10">0.227+0.0085*A3</f>
        <v>2.3519999999999999</v>
      </c>
      <c r="M3" s="5">
        <f t="shared" ref="M3:M26" si="11">0.243+0.0107*A3</f>
        <v>2.9179999999999997</v>
      </c>
      <c r="N3" s="5">
        <f t="shared" ref="N3:N26" si="12">0.31+0.0087*A3</f>
        <v>2.4849999999999999</v>
      </c>
    </row>
    <row r="4" spans="1:14" x14ac:dyDescent="0.25">
      <c r="A4" s="4">
        <v>500</v>
      </c>
      <c r="B4" s="5">
        <f t="shared" si="0"/>
        <v>4.93</v>
      </c>
      <c r="C4" s="5">
        <f t="shared" si="1"/>
        <v>5.6840000000000002</v>
      </c>
      <c r="D4" s="5">
        <f t="shared" si="2"/>
        <v>3.96</v>
      </c>
      <c r="E4" s="5">
        <f t="shared" si="3"/>
        <v>4.9830000000000005</v>
      </c>
      <c r="F4" s="5">
        <f t="shared" si="4"/>
        <v>3.9</v>
      </c>
      <c r="G4" s="5">
        <f t="shared" si="5"/>
        <v>4.5599999999999996</v>
      </c>
      <c r="H4" s="5">
        <f t="shared" si="6"/>
        <v>3.13</v>
      </c>
      <c r="I4" s="5">
        <f t="shared" si="7"/>
        <v>3.96</v>
      </c>
      <c r="J4" s="5">
        <f t="shared" si="8"/>
        <v>5.4870000000000001</v>
      </c>
      <c r="K4" s="5">
        <f t="shared" si="9"/>
        <v>6.2850000000000001</v>
      </c>
      <c r="L4" s="5">
        <f t="shared" si="10"/>
        <v>4.4770000000000003</v>
      </c>
      <c r="M4" s="5">
        <f t="shared" si="11"/>
        <v>5.593</v>
      </c>
      <c r="N4" s="5">
        <f t="shared" si="12"/>
        <v>4.6599999999999993</v>
      </c>
    </row>
    <row r="5" spans="1:14" x14ac:dyDescent="0.25">
      <c r="A5" s="4">
        <v>750</v>
      </c>
      <c r="B5" s="5">
        <f t="shared" si="0"/>
        <v>7.2549999999999999</v>
      </c>
      <c r="C5" s="5">
        <f t="shared" si="1"/>
        <v>8.3840000000000003</v>
      </c>
      <c r="D5" s="5">
        <f t="shared" si="2"/>
        <v>5.81</v>
      </c>
      <c r="E5" s="5">
        <f t="shared" si="3"/>
        <v>7.3330000000000011</v>
      </c>
      <c r="F5" s="5">
        <f t="shared" si="4"/>
        <v>5.7249999999999996</v>
      </c>
      <c r="G5" s="5">
        <f t="shared" si="5"/>
        <v>6.71</v>
      </c>
      <c r="H5" s="5">
        <f t="shared" si="6"/>
        <v>4.58</v>
      </c>
      <c r="I5" s="5">
        <f t="shared" si="7"/>
        <v>5.81</v>
      </c>
      <c r="J5" s="5">
        <f t="shared" si="8"/>
        <v>8.1120000000000001</v>
      </c>
      <c r="K5" s="5">
        <f t="shared" si="9"/>
        <v>9.3099999999999987</v>
      </c>
      <c r="L5" s="5">
        <f t="shared" si="10"/>
        <v>6.6020000000000012</v>
      </c>
      <c r="M5" s="5">
        <f t="shared" si="11"/>
        <v>8.2680000000000007</v>
      </c>
      <c r="N5" s="5">
        <f t="shared" si="12"/>
        <v>6.8349999999999991</v>
      </c>
    </row>
    <row r="6" spans="1:14" x14ac:dyDescent="0.25">
      <c r="A6" s="4">
        <v>1000</v>
      </c>
      <c r="B6" s="5">
        <f t="shared" si="0"/>
        <v>9.5799999999999983</v>
      </c>
      <c r="C6" s="5">
        <f t="shared" si="1"/>
        <v>11.084000000000001</v>
      </c>
      <c r="D6" s="5">
        <f t="shared" si="2"/>
        <v>7.66</v>
      </c>
      <c r="E6" s="5">
        <f t="shared" si="3"/>
        <v>9.6829999999999998</v>
      </c>
      <c r="F6" s="5">
        <f t="shared" si="4"/>
        <v>7.55</v>
      </c>
      <c r="G6" s="5">
        <f t="shared" si="5"/>
        <v>8.86</v>
      </c>
      <c r="H6" s="5">
        <f t="shared" si="6"/>
        <v>6.03</v>
      </c>
      <c r="I6" s="5">
        <f t="shared" si="7"/>
        <v>7.66</v>
      </c>
      <c r="J6" s="5">
        <f t="shared" si="8"/>
        <v>10.737</v>
      </c>
      <c r="K6" s="5">
        <f t="shared" si="9"/>
        <v>12.334999999999999</v>
      </c>
      <c r="L6" s="5">
        <f t="shared" si="10"/>
        <v>8.7270000000000003</v>
      </c>
      <c r="M6" s="5">
        <f t="shared" si="11"/>
        <v>10.943</v>
      </c>
      <c r="N6" s="5">
        <f t="shared" si="12"/>
        <v>9.01</v>
      </c>
    </row>
    <row r="7" spans="1:14" x14ac:dyDescent="0.25">
      <c r="A7" s="4">
        <v>1250</v>
      </c>
      <c r="B7" s="5">
        <f t="shared" si="0"/>
        <v>11.904999999999998</v>
      </c>
      <c r="C7" s="5">
        <f t="shared" si="1"/>
        <v>13.784000000000001</v>
      </c>
      <c r="D7" s="5">
        <f t="shared" si="2"/>
        <v>9.51</v>
      </c>
      <c r="E7" s="5">
        <f t="shared" si="3"/>
        <v>12.032999999999999</v>
      </c>
      <c r="F7" s="5">
        <f t="shared" si="4"/>
        <v>9.375</v>
      </c>
      <c r="G7" s="5">
        <f t="shared" si="5"/>
        <v>11.01</v>
      </c>
      <c r="H7" s="5">
        <f t="shared" si="6"/>
        <v>7.4799999999999995</v>
      </c>
      <c r="I7" s="5">
        <f t="shared" si="7"/>
        <v>9.51</v>
      </c>
      <c r="J7" s="5">
        <f t="shared" si="8"/>
        <v>13.362</v>
      </c>
      <c r="K7" s="5">
        <f t="shared" si="9"/>
        <v>15.36</v>
      </c>
      <c r="L7" s="5">
        <f t="shared" si="10"/>
        <v>10.852</v>
      </c>
      <c r="M7" s="5">
        <f t="shared" si="11"/>
        <v>13.618</v>
      </c>
      <c r="N7" s="5">
        <f t="shared" si="12"/>
        <v>11.185</v>
      </c>
    </row>
    <row r="8" spans="1:14" x14ac:dyDescent="0.25">
      <c r="A8" s="4">
        <v>1500</v>
      </c>
      <c r="B8" s="5">
        <f t="shared" si="0"/>
        <v>14.229999999999999</v>
      </c>
      <c r="C8" s="5">
        <f t="shared" si="1"/>
        <v>16.483999999999998</v>
      </c>
      <c r="D8" s="5">
        <f t="shared" si="2"/>
        <v>11.36</v>
      </c>
      <c r="E8" s="5">
        <f t="shared" si="3"/>
        <v>14.383000000000001</v>
      </c>
      <c r="F8" s="5">
        <f t="shared" si="4"/>
        <v>11.2</v>
      </c>
      <c r="G8" s="5">
        <f t="shared" si="5"/>
        <v>13.16</v>
      </c>
      <c r="H8" s="5">
        <f t="shared" si="6"/>
        <v>8.93</v>
      </c>
      <c r="I8" s="5">
        <f t="shared" si="7"/>
        <v>11.36</v>
      </c>
      <c r="J8" s="5">
        <f t="shared" si="8"/>
        <v>15.987000000000002</v>
      </c>
      <c r="K8" s="5">
        <f t="shared" si="9"/>
        <v>18.384999999999998</v>
      </c>
      <c r="L8" s="5">
        <f t="shared" si="10"/>
        <v>12.977000000000002</v>
      </c>
      <c r="M8" s="5">
        <f t="shared" si="11"/>
        <v>16.292999999999999</v>
      </c>
      <c r="N8" s="5">
        <f t="shared" si="12"/>
        <v>13.36</v>
      </c>
    </row>
    <row r="9" spans="1:14" x14ac:dyDescent="0.25">
      <c r="A9" s="4">
        <v>1750</v>
      </c>
      <c r="B9" s="5">
        <f t="shared" si="0"/>
        <v>16.555</v>
      </c>
      <c r="C9" s="5">
        <f t="shared" si="1"/>
        <v>19.184000000000001</v>
      </c>
      <c r="D9" s="5">
        <f t="shared" si="2"/>
        <v>13.21</v>
      </c>
      <c r="E9" s="5">
        <f t="shared" si="3"/>
        <v>16.733000000000001</v>
      </c>
      <c r="F9" s="5">
        <f t="shared" si="4"/>
        <v>13.025</v>
      </c>
      <c r="G9" s="5">
        <f t="shared" si="5"/>
        <v>15.31</v>
      </c>
      <c r="H9" s="5">
        <f t="shared" si="6"/>
        <v>10.379999999999999</v>
      </c>
      <c r="I9" s="5">
        <f t="shared" si="7"/>
        <v>13.21</v>
      </c>
      <c r="J9" s="5">
        <f t="shared" si="8"/>
        <v>18.611999999999998</v>
      </c>
      <c r="K9" s="5">
        <f t="shared" si="9"/>
        <v>21.41</v>
      </c>
      <c r="L9" s="5">
        <f t="shared" si="10"/>
        <v>15.102000000000002</v>
      </c>
      <c r="M9" s="5">
        <f t="shared" si="11"/>
        <v>18.967999999999996</v>
      </c>
      <c r="N9" s="5">
        <f t="shared" si="12"/>
        <v>15.535</v>
      </c>
    </row>
    <row r="10" spans="1:14" x14ac:dyDescent="0.25">
      <c r="A10" s="4">
        <v>2000</v>
      </c>
      <c r="B10" s="5">
        <f t="shared" si="0"/>
        <v>18.88</v>
      </c>
      <c r="C10" s="5">
        <f t="shared" si="1"/>
        <v>21.884</v>
      </c>
      <c r="D10" s="5">
        <f t="shared" si="2"/>
        <v>15.06</v>
      </c>
      <c r="E10" s="5">
        <f t="shared" si="3"/>
        <v>19.083000000000002</v>
      </c>
      <c r="F10" s="5">
        <f t="shared" si="4"/>
        <v>14.85</v>
      </c>
      <c r="G10" s="5">
        <f t="shared" si="5"/>
        <v>17.46</v>
      </c>
      <c r="H10" s="5">
        <f t="shared" si="6"/>
        <v>11.83</v>
      </c>
      <c r="I10" s="5">
        <f t="shared" si="7"/>
        <v>15.06</v>
      </c>
      <c r="J10" s="5">
        <f t="shared" si="8"/>
        <v>21.236999999999998</v>
      </c>
      <c r="K10" s="5">
        <f t="shared" si="9"/>
        <v>24.434999999999999</v>
      </c>
      <c r="L10" s="5">
        <f t="shared" si="10"/>
        <v>17.227</v>
      </c>
      <c r="M10" s="5">
        <f t="shared" si="11"/>
        <v>21.642999999999997</v>
      </c>
      <c r="N10" s="5">
        <f t="shared" si="12"/>
        <v>17.709999999999997</v>
      </c>
    </row>
    <row r="11" spans="1:14" x14ac:dyDescent="0.25">
      <c r="A11" s="4">
        <v>2250</v>
      </c>
      <c r="B11" s="5">
        <f t="shared" si="0"/>
        <v>21.204999999999998</v>
      </c>
      <c r="C11" s="5">
        <f t="shared" si="1"/>
        <v>24.584</v>
      </c>
      <c r="D11" s="5">
        <f t="shared" si="2"/>
        <v>16.910000000000004</v>
      </c>
      <c r="E11" s="5">
        <f t="shared" si="3"/>
        <v>21.433000000000003</v>
      </c>
      <c r="F11" s="5">
        <f t="shared" si="4"/>
        <v>16.675000000000001</v>
      </c>
      <c r="G11" s="5">
        <f t="shared" si="5"/>
        <v>19.610000000000003</v>
      </c>
      <c r="H11" s="5">
        <f t="shared" si="6"/>
        <v>13.28</v>
      </c>
      <c r="I11" s="5">
        <f t="shared" si="7"/>
        <v>16.910000000000004</v>
      </c>
      <c r="J11" s="5">
        <f t="shared" si="8"/>
        <v>23.861999999999998</v>
      </c>
      <c r="K11" s="5">
        <f t="shared" si="9"/>
        <v>27.459999999999997</v>
      </c>
      <c r="L11" s="5">
        <f t="shared" si="10"/>
        <v>19.352</v>
      </c>
      <c r="M11" s="5">
        <f t="shared" si="11"/>
        <v>24.317999999999998</v>
      </c>
      <c r="N11" s="5">
        <f t="shared" si="12"/>
        <v>19.884999999999998</v>
      </c>
    </row>
    <row r="12" spans="1:14" x14ac:dyDescent="0.25">
      <c r="A12" s="4">
        <v>2500</v>
      </c>
      <c r="B12" s="5">
        <f t="shared" si="0"/>
        <v>23.529999999999998</v>
      </c>
      <c r="C12" s="5">
        <f t="shared" si="1"/>
        <v>27.283999999999999</v>
      </c>
      <c r="D12" s="5">
        <f t="shared" si="2"/>
        <v>18.760000000000002</v>
      </c>
      <c r="E12" s="5">
        <f t="shared" si="3"/>
        <v>23.783000000000001</v>
      </c>
      <c r="F12" s="5">
        <f t="shared" si="4"/>
        <v>18.5</v>
      </c>
      <c r="G12" s="5">
        <f t="shared" si="5"/>
        <v>21.76</v>
      </c>
      <c r="H12" s="5">
        <f t="shared" si="6"/>
        <v>14.729999999999999</v>
      </c>
      <c r="I12" s="5">
        <f t="shared" si="7"/>
        <v>18.760000000000002</v>
      </c>
      <c r="J12" s="5">
        <f t="shared" si="8"/>
        <v>26.486999999999998</v>
      </c>
      <c r="K12" s="5">
        <f t="shared" si="9"/>
        <v>30.484999999999999</v>
      </c>
      <c r="L12" s="5">
        <f t="shared" si="10"/>
        <v>21.477</v>
      </c>
      <c r="M12" s="5">
        <f t="shared" si="11"/>
        <v>26.992999999999999</v>
      </c>
      <c r="N12" s="5">
        <f t="shared" si="12"/>
        <v>22.06</v>
      </c>
    </row>
    <row r="13" spans="1:14" x14ac:dyDescent="0.25">
      <c r="A13" s="4">
        <v>2750</v>
      </c>
      <c r="B13" s="5">
        <f t="shared" si="0"/>
        <v>25.855</v>
      </c>
      <c r="C13" s="5">
        <f t="shared" si="1"/>
        <v>29.984000000000002</v>
      </c>
      <c r="D13" s="5">
        <f t="shared" si="2"/>
        <v>20.610000000000003</v>
      </c>
      <c r="E13" s="5">
        <f t="shared" si="3"/>
        <v>26.133000000000003</v>
      </c>
      <c r="F13" s="5">
        <f t="shared" si="4"/>
        <v>20.324999999999999</v>
      </c>
      <c r="G13" s="5">
        <f t="shared" si="5"/>
        <v>23.91</v>
      </c>
      <c r="H13" s="5">
        <f t="shared" si="6"/>
        <v>16.18</v>
      </c>
      <c r="I13" s="5">
        <f t="shared" si="7"/>
        <v>20.610000000000003</v>
      </c>
      <c r="J13" s="5">
        <f t="shared" si="8"/>
        <v>29.112000000000002</v>
      </c>
      <c r="K13" s="5">
        <f t="shared" si="9"/>
        <v>33.51</v>
      </c>
      <c r="L13" s="5">
        <f t="shared" si="10"/>
        <v>23.602</v>
      </c>
      <c r="M13" s="5">
        <f t="shared" si="11"/>
        <v>29.667999999999996</v>
      </c>
      <c r="N13" s="5">
        <f t="shared" si="12"/>
        <v>24.234999999999996</v>
      </c>
    </row>
    <row r="14" spans="1:14" x14ac:dyDescent="0.25">
      <c r="A14" s="4">
        <v>3000</v>
      </c>
      <c r="B14" s="5">
        <f t="shared" si="0"/>
        <v>28.18</v>
      </c>
      <c r="C14" s="5">
        <f t="shared" si="1"/>
        <v>32.683999999999997</v>
      </c>
      <c r="D14" s="5">
        <f t="shared" si="2"/>
        <v>22.46</v>
      </c>
      <c r="E14" s="5">
        <f t="shared" si="3"/>
        <v>28.483000000000004</v>
      </c>
      <c r="F14" s="5">
        <f t="shared" si="4"/>
        <v>22.15</v>
      </c>
      <c r="G14" s="5">
        <f t="shared" si="5"/>
        <v>26.060000000000002</v>
      </c>
      <c r="H14" s="5">
        <f t="shared" si="6"/>
        <v>17.63</v>
      </c>
      <c r="I14" s="5">
        <f t="shared" si="7"/>
        <v>22.46</v>
      </c>
      <c r="J14" s="5">
        <f t="shared" si="8"/>
        <v>31.737000000000002</v>
      </c>
      <c r="K14" s="5">
        <f t="shared" si="9"/>
        <v>36.534999999999997</v>
      </c>
      <c r="L14" s="5">
        <f t="shared" si="10"/>
        <v>25.727000000000004</v>
      </c>
      <c r="M14" s="5">
        <f t="shared" si="11"/>
        <v>32.343000000000004</v>
      </c>
      <c r="N14" s="5">
        <f t="shared" si="12"/>
        <v>26.409999999999997</v>
      </c>
    </row>
    <row r="15" spans="1:14" x14ac:dyDescent="0.25">
      <c r="A15" s="4">
        <v>3250</v>
      </c>
      <c r="B15" s="5">
        <f t="shared" si="0"/>
        <v>30.504999999999999</v>
      </c>
      <c r="C15" s="5">
        <f t="shared" si="1"/>
        <v>35.384</v>
      </c>
      <c r="D15" s="5">
        <f t="shared" si="2"/>
        <v>24.310000000000002</v>
      </c>
      <c r="E15" s="5">
        <f t="shared" si="3"/>
        <v>30.833000000000002</v>
      </c>
      <c r="F15" s="5">
        <f t="shared" si="4"/>
        <v>23.975000000000001</v>
      </c>
      <c r="G15" s="5">
        <f t="shared" si="5"/>
        <v>28.21</v>
      </c>
      <c r="H15" s="5">
        <f t="shared" si="6"/>
        <v>19.079999999999998</v>
      </c>
      <c r="I15" s="5">
        <f t="shared" si="7"/>
        <v>24.310000000000002</v>
      </c>
      <c r="J15" s="5">
        <f t="shared" si="8"/>
        <v>34.362000000000002</v>
      </c>
      <c r="K15" s="5">
        <f t="shared" si="9"/>
        <v>39.559999999999995</v>
      </c>
      <c r="L15" s="5">
        <f t="shared" si="10"/>
        <v>27.852000000000004</v>
      </c>
      <c r="M15" s="5">
        <f t="shared" si="11"/>
        <v>35.018000000000001</v>
      </c>
      <c r="N15" s="5">
        <f t="shared" si="12"/>
        <v>28.584999999999997</v>
      </c>
    </row>
    <row r="16" spans="1:14" x14ac:dyDescent="0.25">
      <c r="A16" s="4">
        <v>3500</v>
      </c>
      <c r="B16" s="5">
        <f t="shared" si="0"/>
        <v>32.83</v>
      </c>
      <c r="C16" s="5">
        <f t="shared" si="1"/>
        <v>38.084000000000003</v>
      </c>
      <c r="D16" s="5">
        <f t="shared" si="2"/>
        <v>26.160000000000004</v>
      </c>
      <c r="E16" s="5">
        <f t="shared" si="3"/>
        <v>33.183</v>
      </c>
      <c r="F16" s="5">
        <f t="shared" si="4"/>
        <v>25.8</v>
      </c>
      <c r="G16" s="5">
        <f t="shared" si="5"/>
        <v>30.360000000000003</v>
      </c>
      <c r="H16" s="5">
        <f t="shared" si="6"/>
        <v>20.529999999999998</v>
      </c>
      <c r="I16" s="5">
        <f t="shared" si="7"/>
        <v>26.160000000000004</v>
      </c>
      <c r="J16" s="5">
        <f t="shared" si="8"/>
        <v>36.987000000000002</v>
      </c>
      <c r="K16" s="5">
        <f t="shared" si="9"/>
        <v>42.585000000000001</v>
      </c>
      <c r="L16" s="5">
        <f t="shared" si="10"/>
        <v>29.977000000000004</v>
      </c>
      <c r="M16" s="5">
        <f t="shared" si="11"/>
        <v>37.692999999999998</v>
      </c>
      <c r="N16" s="5">
        <f t="shared" si="12"/>
        <v>30.759999999999998</v>
      </c>
    </row>
    <row r="17" spans="1:14" x14ac:dyDescent="0.25">
      <c r="A17" s="4">
        <v>3750</v>
      </c>
      <c r="B17" s="5">
        <f t="shared" si="0"/>
        <v>35.155000000000001</v>
      </c>
      <c r="C17" s="5">
        <f t="shared" si="1"/>
        <v>40.783999999999999</v>
      </c>
      <c r="D17" s="5">
        <f t="shared" si="2"/>
        <v>28.01</v>
      </c>
      <c r="E17" s="5">
        <f t="shared" si="3"/>
        <v>35.533000000000001</v>
      </c>
      <c r="F17" s="5">
        <f t="shared" si="4"/>
        <v>27.625</v>
      </c>
      <c r="G17" s="5">
        <f t="shared" si="5"/>
        <v>32.51</v>
      </c>
      <c r="H17" s="5">
        <f t="shared" si="6"/>
        <v>21.98</v>
      </c>
      <c r="I17" s="5">
        <f t="shared" si="7"/>
        <v>28.01</v>
      </c>
      <c r="J17" s="5">
        <f t="shared" si="8"/>
        <v>39.612000000000002</v>
      </c>
      <c r="K17" s="5">
        <f t="shared" si="9"/>
        <v>45.61</v>
      </c>
      <c r="L17" s="5">
        <f t="shared" si="10"/>
        <v>32.102000000000004</v>
      </c>
      <c r="M17" s="5">
        <f t="shared" si="11"/>
        <v>40.368000000000002</v>
      </c>
      <c r="N17" s="5">
        <f t="shared" si="12"/>
        <v>32.935000000000002</v>
      </c>
    </row>
    <row r="18" spans="1:14" x14ac:dyDescent="0.25">
      <c r="A18" s="4">
        <v>4000</v>
      </c>
      <c r="B18" s="5">
        <f t="shared" si="0"/>
        <v>37.479999999999997</v>
      </c>
      <c r="C18" s="5">
        <f t="shared" si="1"/>
        <v>43.484000000000002</v>
      </c>
      <c r="D18" s="5">
        <f t="shared" si="2"/>
        <v>29.860000000000003</v>
      </c>
      <c r="E18" s="5">
        <f t="shared" si="3"/>
        <v>37.883000000000003</v>
      </c>
      <c r="F18" s="5">
        <f t="shared" si="4"/>
        <v>29.45</v>
      </c>
      <c r="G18" s="5">
        <f t="shared" si="5"/>
        <v>34.659999999999997</v>
      </c>
      <c r="H18" s="5">
        <f t="shared" si="6"/>
        <v>23.43</v>
      </c>
      <c r="I18" s="5">
        <f t="shared" si="7"/>
        <v>29.860000000000003</v>
      </c>
      <c r="J18" s="5">
        <f t="shared" si="8"/>
        <v>42.237000000000002</v>
      </c>
      <c r="K18" s="5">
        <f t="shared" si="9"/>
        <v>48.634999999999998</v>
      </c>
      <c r="L18" s="5">
        <f t="shared" si="10"/>
        <v>34.226999999999997</v>
      </c>
      <c r="M18" s="5">
        <f t="shared" si="11"/>
        <v>43.042999999999999</v>
      </c>
      <c r="N18" s="5">
        <f t="shared" si="12"/>
        <v>35.11</v>
      </c>
    </row>
    <row r="19" spans="1:14" x14ac:dyDescent="0.25">
      <c r="A19" s="4">
        <v>4250</v>
      </c>
      <c r="B19" s="5">
        <f t="shared" si="0"/>
        <v>39.805</v>
      </c>
      <c r="C19" s="5">
        <f t="shared" si="1"/>
        <v>46.184000000000005</v>
      </c>
      <c r="D19" s="5">
        <f t="shared" si="2"/>
        <v>31.710000000000004</v>
      </c>
      <c r="E19" s="5">
        <f t="shared" si="3"/>
        <v>40.233000000000004</v>
      </c>
      <c r="F19" s="5">
        <f t="shared" si="4"/>
        <v>31.274999999999999</v>
      </c>
      <c r="G19" s="5">
        <f t="shared" si="5"/>
        <v>36.809999999999995</v>
      </c>
      <c r="H19" s="5">
        <f t="shared" si="6"/>
        <v>24.88</v>
      </c>
      <c r="I19" s="5">
        <f t="shared" si="7"/>
        <v>31.710000000000004</v>
      </c>
      <c r="J19" s="5">
        <f t="shared" si="8"/>
        <v>44.862000000000002</v>
      </c>
      <c r="K19" s="5">
        <f t="shared" si="9"/>
        <v>51.66</v>
      </c>
      <c r="L19" s="5">
        <f t="shared" si="10"/>
        <v>36.351999999999997</v>
      </c>
      <c r="M19" s="5">
        <f t="shared" si="11"/>
        <v>45.717999999999996</v>
      </c>
      <c r="N19" s="5">
        <f t="shared" si="12"/>
        <v>37.284999999999997</v>
      </c>
    </row>
    <row r="20" spans="1:14" x14ac:dyDescent="0.25">
      <c r="A20" s="4">
        <v>4500</v>
      </c>
      <c r="B20" s="5">
        <f t="shared" si="0"/>
        <v>42.129999999999995</v>
      </c>
      <c r="C20" s="5">
        <f t="shared" si="1"/>
        <v>48.884</v>
      </c>
      <c r="D20" s="5">
        <f t="shared" si="2"/>
        <v>33.56</v>
      </c>
      <c r="E20" s="5">
        <f t="shared" si="3"/>
        <v>42.583000000000006</v>
      </c>
      <c r="F20" s="5">
        <f t="shared" si="4"/>
        <v>33.1</v>
      </c>
      <c r="G20" s="5">
        <f t="shared" si="5"/>
        <v>38.96</v>
      </c>
      <c r="H20" s="5">
        <f t="shared" si="6"/>
        <v>26.33</v>
      </c>
      <c r="I20" s="5">
        <f t="shared" si="7"/>
        <v>33.56</v>
      </c>
      <c r="J20" s="5">
        <f t="shared" si="8"/>
        <v>47.487000000000002</v>
      </c>
      <c r="K20" s="5">
        <f t="shared" si="9"/>
        <v>54.684999999999995</v>
      </c>
      <c r="L20" s="5">
        <f t="shared" si="10"/>
        <v>38.476999999999997</v>
      </c>
      <c r="M20" s="5">
        <f t="shared" si="11"/>
        <v>48.393000000000001</v>
      </c>
      <c r="N20" s="5">
        <f t="shared" si="12"/>
        <v>39.46</v>
      </c>
    </row>
    <row r="21" spans="1:14" x14ac:dyDescent="0.25">
      <c r="A21" s="4">
        <v>4750</v>
      </c>
      <c r="B21" s="5">
        <f t="shared" si="0"/>
        <v>44.454999999999998</v>
      </c>
      <c r="C21" s="5">
        <f t="shared" si="1"/>
        <v>51.584000000000003</v>
      </c>
      <c r="D21" s="5">
        <f t="shared" si="2"/>
        <v>35.409999999999997</v>
      </c>
      <c r="E21" s="5">
        <f t="shared" si="3"/>
        <v>44.933</v>
      </c>
      <c r="F21" s="5">
        <f t="shared" si="4"/>
        <v>34.924999999999997</v>
      </c>
      <c r="G21" s="5">
        <f t="shared" si="5"/>
        <v>41.11</v>
      </c>
      <c r="H21" s="5">
        <f t="shared" si="6"/>
        <v>27.779999999999998</v>
      </c>
      <c r="I21" s="5">
        <f t="shared" si="7"/>
        <v>35.409999999999997</v>
      </c>
      <c r="J21" s="5">
        <f t="shared" si="8"/>
        <v>50.112000000000002</v>
      </c>
      <c r="K21" s="5">
        <f t="shared" si="9"/>
        <v>57.71</v>
      </c>
      <c r="L21" s="5">
        <f t="shared" si="10"/>
        <v>40.601999999999997</v>
      </c>
      <c r="M21" s="5">
        <f t="shared" si="11"/>
        <v>51.067999999999998</v>
      </c>
      <c r="N21" s="5">
        <f t="shared" si="12"/>
        <v>41.634999999999998</v>
      </c>
    </row>
    <row r="22" spans="1:14" x14ac:dyDescent="0.25">
      <c r="A22" s="4">
        <v>5000</v>
      </c>
      <c r="B22" s="5">
        <f t="shared" si="0"/>
        <v>46.779999999999994</v>
      </c>
      <c r="C22" s="5">
        <f t="shared" si="1"/>
        <v>54.283999999999999</v>
      </c>
      <c r="D22" s="5">
        <f t="shared" si="2"/>
        <v>37.26</v>
      </c>
      <c r="E22" s="5">
        <f t="shared" si="3"/>
        <v>47.283000000000001</v>
      </c>
      <c r="F22" s="5">
        <f t="shared" si="4"/>
        <v>36.75</v>
      </c>
      <c r="G22" s="5">
        <f t="shared" si="5"/>
        <v>43.26</v>
      </c>
      <c r="H22" s="5">
        <f t="shared" si="6"/>
        <v>29.229999999999997</v>
      </c>
      <c r="I22" s="5">
        <f t="shared" si="7"/>
        <v>37.26</v>
      </c>
      <c r="J22" s="5">
        <f t="shared" si="8"/>
        <v>52.737000000000002</v>
      </c>
      <c r="K22" s="5">
        <f t="shared" si="9"/>
        <v>60.734999999999999</v>
      </c>
      <c r="L22" s="5">
        <f t="shared" si="10"/>
        <v>42.726999999999997</v>
      </c>
      <c r="M22" s="5">
        <f t="shared" si="11"/>
        <v>53.743000000000002</v>
      </c>
      <c r="N22" s="5">
        <f t="shared" si="12"/>
        <v>43.81</v>
      </c>
    </row>
    <row r="23" spans="1:14" x14ac:dyDescent="0.25">
      <c r="A23" s="4">
        <v>5250</v>
      </c>
      <c r="B23" s="5">
        <f t="shared" si="0"/>
        <v>49.104999999999997</v>
      </c>
      <c r="C23" s="5">
        <f t="shared" si="1"/>
        <v>56.984000000000002</v>
      </c>
      <c r="D23" s="5">
        <f t="shared" si="2"/>
        <v>39.11</v>
      </c>
      <c r="E23" s="5">
        <f t="shared" si="3"/>
        <v>49.633000000000003</v>
      </c>
      <c r="F23" s="5">
        <f t="shared" si="4"/>
        <v>38.575000000000003</v>
      </c>
      <c r="G23" s="5">
        <f t="shared" si="5"/>
        <v>45.41</v>
      </c>
      <c r="H23" s="5">
        <f t="shared" si="6"/>
        <v>30.68</v>
      </c>
      <c r="I23" s="5">
        <f t="shared" si="7"/>
        <v>39.11</v>
      </c>
      <c r="J23" s="5">
        <f t="shared" si="8"/>
        <v>55.362000000000002</v>
      </c>
      <c r="K23" s="5">
        <f t="shared" si="9"/>
        <v>63.76</v>
      </c>
      <c r="L23" s="5">
        <f t="shared" si="10"/>
        <v>44.851999999999997</v>
      </c>
      <c r="M23" s="5">
        <f t="shared" si="11"/>
        <v>56.417999999999999</v>
      </c>
      <c r="N23" s="5">
        <f t="shared" si="12"/>
        <v>45.984999999999999</v>
      </c>
    </row>
    <row r="24" spans="1:14" x14ac:dyDescent="0.25">
      <c r="A24" s="4">
        <v>5500</v>
      </c>
      <c r="B24" s="5">
        <f t="shared" si="0"/>
        <v>51.43</v>
      </c>
      <c r="C24" s="5">
        <f t="shared" si="1"/>
        <v>59.684000000000005</v>
      </c>
      <c r="D24" s="5">
        <f t="shared" si="2"/>
        <v>40.96</v>
      </c>
      <c r="E24" s="5">
        <f t="shared" si="3"/>
        <v>51.983000000000004</v>
      </c>
      <c r="F24" s="5">
        <f t="shared" si="4"/>
        <v>40.4</v>
      </c>
      <c r="G24" s="5">
        <f t="shared" si="5"/>
        <v>47.559999999999995</v>
      </c>
      <c r="H24" s="5">
        <f t="shared" si="6"/>
        <v>32.129999999999995</v>
      </c>
      <c r="I24" s="5">
        <f t="shared" si="7"/>
        <v>40.96</v>
      </c>
      <c r="J24" s="5">
        <f t="shared" si="8"/>
        <v>57.987000000000009</v>
      </c>
      <c r="K24" s="5">
        <f t="shared" si="9"/>
        <v>66.784999999999997</v>
      </c>
      <c r="L24" s="5">
        <f t="shared" si="10"/>
        <v>46.976999999999997</v>
      </c>
      <c r="M24" s="5">
        <f t="shared" si="11"/>
        <v>59.092999999999996</v>
      </c>
      <c r="N24" s="5">
        <f t="shared" si="12"/>
        <v>48.16</v>
      </c>
    </row>
    <row r="25" spans="1:14" x14ac:dyDescent="0.25">
      <c r="A25" s="4">
        <v>5750</v>
      </c>
      <c r="B25" s="5">
        <f t="shared" si="0"/>
        <v>53.754999999999995</v>
      </c>
      <c r="C25" s="5">
        <f t="shared" si="1"/>
        <v>62.384</v>
      </c>
      <c r="D25" s="5">
        <f t="shared" si="2"/>
        <v>42.81</v>
      </c>
      <c r="E25" s="5">
        <f t="shared" si="3"/>
        <v>54.333000000000006</v>
      </c>
      <c r="F25" s="5">
        <f t="shared" si="4"/>
        <v>42.225000000000001</v>
      </c>
      <c r="G25" s="5">
        <f t="shared" si="5"/>
        <v>49.71</v>
      </c>
      <c r="H25" s="5">
        <f t="shared" si="6"/>
        <v>33.579999999999991</v>
      </c>
      <c r="I25" s="5">
        <f t="shared" si="7"/>
        <v>42.81</v>
      </c>
      <c r="J25" s="5">
        <f t="shared" si="8"/>
        <v>60.612000000000009</v>
      </c>
      <c r="K25" s="5">
        <f t="shared" si="9"/>
        <v>69.81</v>
      </c>
      <c r="L25" s="5">
        <f t="shared" si="10"/>
        <v>49.101999999999997</v>
      </c>
      <c r="M25" s="5">
        <f t="shared" si="11"/>
        <v>61.768000000000001</v>
      </c>
      <c r="N25" s="5">
        <f t="shared" si="12"/>
        <v>50.335000000000001</v>
      </c>
    </row>
    <row r="26" spans="1:14" x14ac:dyDescent="0.25">
      <c r="A26" s="4">
        <v>6000</v>
      </c>
      <c r="B26" s="5">
        <f t="shared" si="0"/>
        <v>56.08</v>
      </c>
      <c r="C26" s="5">
        <f t="shared" si="1"/>
        <v>65.084000000000003</v>
      </c>
      <c r="D26" s="5">
        <f t="shared" si="2"/>
        <v>44.66</v>
      </c>
      <c r="E26" s="5">
        <f t="shared" si="3"/>
        <v>56.683000000000007</v>
      </c>
      <c r="F26" s="5">
        <f t="shared" si="4"/>
        <v>44.05</v>
      </c>
      <c r="G26" s="5">
        <f t="shared" si="5"/>
        <v>51.86</v>
      </c>
      <c r="H26" s="5">
        <f t="shared" si="6"/>
        <v>35.029999999999994</v>
      </c>
      <c r="I26" s="5">
        <f t="shared" si="7"/>
        <v>44.66</v>
      </c>
      <c r="J26" s="5">
        <f t="shared" si="8"/>
        <v>63.237000000000009</v>
      </c>
      <c r="K26" s="5">
        <f t="shared" si="9"/>
        <v>72.834999999999994</v>
      </c>
      <c r="L26" s="5">
        <f t="shared" si="10"/>
        <v>51.227000000000004</v>
      </c>
      <c r="M26" s="5">
        <f t="shared" si="11"/>
        <v>64.442999999999998</v>
      </c>
      <c r="N26" s="5">
        <f t="shared" si="12"/>
        <v>52.51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FBFF-3E7C-4343-B020-24B3663DE362}">
  <dimension ref="A1:D27"/>
  <sheetViews>
    <sheetView tabSelected="1" workbookViewId="0">
      <selection activeCell="E2" sqref="E2"/>
    </sheetView>
  </sheetViews>
  <sheetFormatPr baseColWidth="10" defaultRowHeight="16.5" x14ac:dyDescent="0.25"/>
  <cols>
    <col min="1" max="1" width="11.42578125" style="1"/>
    <col min="2" max="2" width="13.7109375" style="1" customWidth="1"/>
    <col min="3" max="3" width="13.5703125" style="1" customWidth="1"/>
    <col min="4" max="4" width="12.28515625" style="1" customWidth="1"/>
    <col min="5" max="16384" width="11.42578125" style="1"/>
  </cols>
  <sheetData>
    <row r="1" spans="1:4" ht="42.75" x14ac:dyDescent="0.25">
      <c r="A1" s="2" t="s">
        <v>0</v>
      </c>
      <c r="B1" s="3" t="s">
        <v>1</v>
      </c>
      <c r="C1" s="3" t="s">
        <v>5</v>
      </c>
      <c r="D1" s="3" t="s">
        <v>9</v>
      </c>
    </row>
    <row r="2" spans="1:4" x14ac:dyDescent="0.25">
      <c r="A2" s="4">
        <v>0</v>
      </c>
      <c r="B2" s="5">
        <f>0.0021+0.0168*A2</f>
        <v>2.0999999999999999E-3</v>
      </c>
      <c r="C2" s="5">
        <f>0.00223+0.0143*A2</f>
        <v>2.2300000000000002E-3</v>
      </c>
      <c r="D2" s="5">
        <f>0.00243+0.0177*A2</f>
        <v>2.4299999999999999E-3</v>
      </c>
    </row>
    <row r="3" spans="1:4" x14ac:dyDescent="0.25">
      <c r="A3" s="4">
        <v>1</v>
      </c>
      <c r="B3" s="5">
        <f t="shared" ref="B3:B27" si="0">0.0021+0.0168*A3</f>
        <v>1.89E-2</v>
      </c>
      <c r="C3" s="5">
        <f t="shared" ref="C3:C27" si="1">0.00223+0.0143*A3</f>
        <v>1.653E-2</v>
      </c>
      <c r="D3" s="5">
        <f t="shared" ref="D3:D27" si="2">0.00243+0.0177*A3</f>
        <v>2.0130000000000002E-2</v>
      </c>
    </row>
    <row r="4" spans="1:4" x14ac:dyDescent="0.25">
      <c r="A4" s="4">
        <v>2</v>
      </c>
      <c r="B4" s="5">
        <f t="shared" si="0"/>
        <v>3.5699999999999996E-2</v>
      </c>
      <c r="C4" s="5">
        <f t="shared" si="1"/>
        <v>3.083E-2</v>
      </c>
      <c r="D4" s="5">
        <f t="shared" si="2"/>
        <v>3.7830000000000003E-2</v>
      </c>
    </row>
    <row r="5" spans="1:4" x14ac:dyDescent="0.25">
      <c r="A5" s="4">
        <v>3</v>
      </c>
      <c r="B5" s="5">
        <f t="shared" si="0"/>
        <v>5.2499999999999998E-2</v>
      </c>
      <c r="C5" s="5">
        <f t="shared" si="1"/>
        <v>4.5130000000000003E-2</v>
      </c>
      <c r="D5" s="5">
        <f t="shared" si="2"/>
        <v>5.5530000000000003E-2</v>
      </c>
    </row>
    <row r="6" spans="1:4" x14ac:dyDescent="0.25">
      <c r="A6" s="4">
        <v>4</v>
      </c>
      <c r="B6" s="5">
        <f t="shared" si="0"/>
        <v>6.93E-2</v>
      </c>
      <c r="C6" s="5">
        <f t="shared" si="1"/>
        <v>5.9430000000000004E-2</v>
      </c>
      <c r="D6" s="5">
        <f t="shared" si="2"/>
        <v>7.3230000000000003E-2</v>
      </c>
    </row>
    <row r="7" spans="1:4" x14ac:dyDescent="0.25">
      <c r="A7" s="4">
        <v>5</v>
      </c>
      <c r="B7" s="5">
        <f t="shared" si="0"/>
        <v>8.6099999999999996E-2</v>
      </c>
      <c r="C7" s="5">
        <f t="shared" si="1"/>
        <v>7.3730000000000004E-2</v>
      </c>
      <c r="D7" s="5">
        <f t="shared" si="2"/>
        <v>9.0929999999999997E-2</v>
      </c>
    </row>
    <row r="8" spans="1:4" x14ac:dyDescent="0.25">
      <c r="A8" s="4">
        <v>6</v>
      </c>
      <c r="B8" s="5">
        <f t="shared" si="0"/>
        <v>0.10290000000000001</v>
      </c>
      <c r="C8" s="5">
        <f t="shared" si="1"/>
        <v>8.8029999999999997E-2</v>
      </c>
      <c r="D8" s="5">
        <f t="shared" si="2"/>
        <v>0.10863</v>
      </c>
    </row>
    <row r="9" spans="1:4" x14ac:dyDescent="0.25">
      <c r="A9" s="4">
        <v>7</v>
      </c>
      <c r="B9" s="5">
        <f t="shared" si="0"/>
        <v>0.1197</v>
      </c>
      <c r="C9" s="5">
        <f t="shared" si="1"/>
        <v>0.10232999999999999</v>
      </c>
      <c r="D9" s="5">
        <f t="shared" si="2"/>
        <v>0.12633</v>
      </c>
    </row>
    <row r="10" spans="1:4" x14ac:dyDescent="0.25">
      <c r="A10" s="4">
        <v>8</v>
      </c>
      <c r="B10" s="5">
        <f t="shared" si="0"/>
        <v>0.13649999999999998</v>
      </c>
      <c r="C10" s="5">
        <f t="shared" si="1"/>
        <v>0.11663</v>
      </c>
      <c r="D10" s="5">
        <f t="shared" si="2"/>
        <v>0.14402999999999999</v>
      </c>
    </row>
    <row r="11" spans="1:4" x14ac:dyDescent="0.25">
      <c r="A11" s="4">
        <v>9</v>
      </c>
      <c r="B11" s="5">
        <f t="shared" si="0"/>
        <v>0.15329999999999999</v>
      </c>
      <c r="C11" s="5">
        <f t="shared" si="1"/>
        <v>0.13093000000000002</v>
      </c>
      <c r="D11" s="5">
        <f t="shared" si="2"/>
        <v>0.16172999999999998</v>
      </c>
    </row>
    <row r="12" spans="1:4" x14ac:dyDescent="0.25">
      <c r="A12" s="4">
        <v>10</v>
      </c>
      <c r="B12" s="5">
        <f t="shared" si="0"/>
        <v>0.17009999999999997</v>
      </c>
      <c r="C12" s="5">
        <f t="shared" si="1"/>
        <v>0.14523000000000003</v>
      </c>
      <c r="D12" s="5">
        <f t="shared" si="2"/>
        <v>0.17942999999999998</v>
      </c>
    </row>
    <row r="13" spans="1:4" x14ac:dyDescent="0.25">
      <c r="A13" s="4">
        <v>11</v>
      </c>
      <c r="B13" s="5">
        <f t="shared" si="0"/>
        <v>0.18689999999999998</v>
      </c>
      <c r="C13" s="5">
        <f t="shared" si="1"/>
        <v>0.15953000000000001</v>
      </c>
      <c r="D13" s="5">
        <f t="shared" si="2"/>
        <v>0.19713</v>
      </c>
    </row>
    <row r="14" spans="1:4" x14ac:dyDescent="0.25">
      <c r="A14" s="4">
        <v>12</v>
      </c>
      <c r="B14" s="5">
        <f t="shared" si="0"/>
        <v>0.20369999999999999</v>
      </c>
      <c r="C14" s="5">
        <f t="shared" si="1"/>
        <v>0.17383000000000001</v>
      </c>
      <c r="D14" s="5">
        <f t="shared" si="2"/>
        <v>0.21482999999999999</v>
      </c>
    </row>
    <row r="15" spans="1:4" x14ac:dyDescent="0.25">
      <c r="A15" s="4">
        <v>13</v>
      </c>
      <c r="B15" s="5">
        <f t="shared" si="0"/>
        <v>0.22049999999999997</v>
      </c>
      <c r="C15" s="5">
        <f t="shared" si="1"/>
        <v>0.18813000000000002</v>
      </c>
      <c r="D15" s="5">
        <f t="shared" si="2"/>
        <v>0.23252999999999999</v>
      </c>
    </row>
    <row r="16" spans="1:4" x14ac:dyDescent="0.25">
      <c r="A16" s="4">
        <v>14</v>
      </c>
      <c r="B16" s="5">
        <f t="shared" si="0"/>
        <v>0.23729999999999998</v>
      </c>
      <c r="C16" s="5">
        <f t="shared" si="1"/>
        <v>0.20243</v>
      </c>
      <c r="D16" s="5">
        <f t="shared" si="2"/>
        <v>0.25023000000000001</v>
      </c>
    </row>
    <row r="17" spans="1:4" x14ac:dyDescent="0.25">
      <c r="A17" s="4">
        <v>15</v>
      </c>
      <c r="B17" s="5">
        <f t="shared" si="0"/>
        <v>0.25409999999999999</v>
      </c>
      <c r="C17" s="5">
        <f t="shared" si="1"/>
        <v>0.21673000000000001</v>
      </c>
      <c r="D17" s="5">
        <f t="shared" si="2"/>
        <v>0.26793</v>
      </c>
    </row>
    <row r="18" spans="1:4" x14ac:dyDescent="0.25">
      <c r="A18" s="4">
        <v>16</v>
      </c>
      <c r="B18" s="5">
        <f t="shared" si="0"/>
        <v>0.27089999999999997</v>
      </c>
      <c r="C18" s="5">
        <f t="shared" si="1"/>
        <v>0.23103000000000001</v>
      </c>
      <c r="D18" s="5">
        <f t="shared" si="2"/>
        <v>0.28563</v>
      </c>
    </row>
    <row r="19" spans="1:4" x14ac:dyDescent="0.25">
      <c r="A19" s="4">
        <v>17</v>
      </c>
      <c r="B19" s="5">
        <f t="shared" si="0"/>
        <v>0.28769999999999996</v>
      </c>
      <c r="C19" s="5">
        <f t="shared" si="1"/>
        <v>0.24533000000000002</v>
      </c>
      <c r="D19" s="5">
        <f t="shared" si="2"/>
        <v>0.30332999999999999</v>
      </c>
    </row>
    <row r="20" spans="1:4" x14ac:dyDescent="0.25">
      <c r="A20" s="4">
        <v>18</v>
      </c>
      <c r="B20" s="5">
        <f t="shared" si="0"/>
        <v>0.30449999999999999</v>
      </c>
      <c r="C20" s="5">
        <f t="shared" si="1"/>
        <v>0.25963000000000003</v>
      </c>
      <c r="D20" s="5">
        <f t="shared" si="2"/>
        <v>0.32102999999999998</v>
      </c>
    </row>
    <row r="21" spans="1:4" x14ac:dyDescent="0.25">
      <c r="A21" s="4">
        <v>19</v>
      </c>
      <c r="B21" s="5">
        <f t="shared" si="0"/>
        <v>0.32129999999999997</v>
      </c>
      <c r="C21" s="5">
        <f t="shared" si="1"/>
        <v>0.27393000000000001</v>
      </c>
      <c r="D21" s="5">
        <f t="shared" si="2"/>
        <v>0.33872999999999998</v>
      </c>
    </row>
    <row r="22" spans="1:4" x14ac:dyDescent="0.25">
      <c r="A22" s="4">
        <v>20</v>
      </c>
      <c r="B22" s="5">
        <f t="shared" si="0"/>
        <v>0.33809999999999996</v>
      </c>
      <c r="C22" s="5">
        <f t="shared" si="1"/>
        <v>0.28823000000000004</v>
      </c>
      <c r="D22" s="5">
        <f t="shared" si="2"/>
        <v>0.35642999999999997</v>
      </c>
    </row>
    <row r="23" spans="1:4" x14ac:dyDescent="0.25">
      <c r="A23" s="4">
        <v>21</v>
      </c>
      <c r="B23" s="5">
        <f t="shared" si="0"/>
        <v>0.35489999999999999</v>
      </c>
      <c r="C23" s="5">
        <f t="shared" si="1"/>
        <v>0.30253000000000002</v>
      </c>
      <c r="D23" s="5">
        <f t="shared" si="2"/>
        <v>0.37413000000000002</v>
      </c>
    </row>
    <row r="24" spans="1:4" x14ac:dyDescent="0.25">
      <c r="A24" s="4">
        <v>22</v>
      </c>
      <c r="B24" s="5">
        <f t="shared" si="0"/>
        <v>0.37169999999999997</v>
      </c>
      <c r="C24" s="5">
        <f t="shared" si="1"/>
        <v>0.31683</v>
      </c>
      <c r="D24" s="5">
        <f t="shared" si="2"/>
        <v>0.39183000000000001</v>
      </c>
    </row>
    <row r="25" spans="1:4" x14ac:dyDescent="0.25">
      <c r="A25" s="4">
        <v>23</v>
      </c>
      <c r="B25" s="5">
        <f t="shared" si="0"/>
        <v>0.38849999999999996</v>
      </c>
      <c r="C25" s="5">
        <f t="shared" si="1"/>
        <v>0.33113000000000004</v>
      </c>
      <c r="D25" s="5">
        <f t="shared" si="2"/>
        <v>0.40953000000000001</v>
      </c>
    </row>
    <row r="26" spans="1:4" x14ac:dyDescent="0.25">
      <c r="A26" s="4">
        <v>24</v>
      </c>
      <c r="B26" s="5">
        <f t="shared" si="0"/>
        <v>0.40529999999999999</v>
      </c>
      <c r="C26" s="5">
        <f t="shared" si="1"/>
        <v>0.34543000000000001</v>
      </c>
      <c r="D26" s="5">
        <f t="shared" si="2"/>
        <v>0.42723</v>
      </c>
    </row>
    <row r="27" spans="1:4" x14ac:dyDescent="0.25">
      <c r="A27" s="4">
        <v>25</v>
      </c>
      <c r="B27" s="5">
        <f t="shared" si="0"/>
        <v>0.42209999999999998</v>
      </c>
      <c r="C27" s="5">
        <f t="shared" si="1"/>
        <v>0.35972999999999999</v>
      </c>
      <c r="D27" s="5">
        <f t="shared" si="2"/>
        <v>0.44492999999999999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D7CD-9BD7-482B-B580-CEB577AF678A}">
  <dimension ref="A1:I38"/>
  <sheetViews>
    <sheetView workbookViewId="0">
      <selection activeCell="C9" sqref="C9"/>
    </sheetView>
  </sheetViews>
  <sheetFormatPr baseColWidth="10" defaultRowHeight="16.5" x14ac:dyDescent="0.25"/>
  <cols>
    <col min="1" max="1" width="12.42578125" style="6" bestFit="1" customWidth="1"/>
    <col min="2" max="2" width="54.42578125" style="6" bestFit="1" customWidth="1"/>
    <col min="3" max="5" width="11.5703125" style="6" bestFit="1" customWidth="1"/>
    <col min="6" max="16384" width="11.42578125" style="6"/>
  </cols>
  <sheetData>
    <row r="1" spans="1:9" ht="42.75" x14ac:dyDescent="0.25">
      <c r="A1" s="6" t="s">
        <v>13</v>
      </c>
      <c r="B1" s="3" t="s">
        <v>549</v>
      </c>
      <c r="C1" s="3" t="s">
        <v>550</v>
      </c>
      <c r="D1" s="3" t="s">
        <v>551</v>
      </c>
      <c r="E1" s="3" t="s">
        <v>0</v>
      </c>
      <c r="F1" s="3" t="s">
        <v>555</v>
      </c>
      <c r="G1" s="3" t="s">
        <v>552</v>
      </c>
      <c r="H1" s="3" t="s">
        <v>553</v>
      </c>
      <c r="I1" s="3" t="s">
        <v>554</v>
      </c>
    </row>
    <row r="2" spans="1:9" x14ac:dyDescent="0.25">
      <c r="A2" s="6">
        <v>21197080</v>
      </c>
      <c r="B2" s="9" t="s">
        <v>40</v>
      </c>
      <c r="C2" s="4">
        <v>4.4000279999999998</v>
      </c>
      <c r="D2" s="4">
        <v>-74.363583000000006</v>
      </c>
      <c r="E2" s="4">
        <f>+VLOOKUP(B2,Hoja4!B:G,2,FALSE)</f>
        <v>1.732656</v>
      </c>
      <c r="F2" s="4">
        <f>+VLOOKUP(A2,Hoja3!I:J,2,FALSE)</f>
        <v>1.7556336061378801</v>
      </c>
      <c r="G2" s="4">
        <f>+VLOOKUP(B2,Hoja4!B:G,4,FALSE)</f>
        <v>2.5746999999999999E-2</v>
      </c>
      <c r="H2" s="4">
        <f>+VLOOKUP(B2,Hoja4!B:G,5,FALSE)</f>
        <v>2.0718E-2</v>
      </c>
      <c r="I2" s="4">
        <f>+VLOOKUP(B2,Hoja4!B:G,6,FALSE)</f>
        <v>2.6258E-2</v>
      </c>
    </row>
    <row r="3" spans="1:9" x14ac:dyDescent="0.25">
      <c r="A3" s="6">
        <v>21197110</v>
      </c>
      <c r="B3" s="9" t="s">
        <v>41</v>
      </c>
      <c r="C3" s="4">
        <v>4.4030560000000003</v>
      </c>
      <c r="D3" s="4">
        <v>-74.385306</v>
      </c>
      <c r="E3" s="4">
        <f>+VLOOKUP(B3,Hoja4!B:G,2,FALSE)</f>
        <v>0.30078100000000002</v>
      </c>
      <c r="F3" s="4">
        <f>+VLOOKUP(A3,Hoja3!I:J,2,FALSE)</f>
        <v>3.1362960272810398</v>
      </c>
      <c r="G3" s="4">
        <f>+VLOOKUP(B3,Hoja4!B:G,4,FALSE)</f>
        <v>4.1660000000000004E-3</v>
      </c>
      <c r="H3" s="4">
        <f>+VLOOKUP(B3,Hoja4!B:G,5,FALSE)</f>
        <v>3.2989999999999998E-3</v>
      </c>
      <c r="I3" s="4">
        <f>+VLOOKUP(B3,Hoja4!B:G,6,FALSE)</f>
        <v>3.9150000000000001E-3</v>
      </c>
    </row>
    <row r="4" spans="1:9" x14ac:dyDescent="0.25">
      <c r="A4" s="8">
        <v>21197150</v>
      </c>
      <c r="B4" s="9" t="s">
        <v>26</v>
      </c>
      <c r="C4" s="4">
        <v>4.2325559999999998</v>
      </c>
      <c r="D4" s="4">
        <v>-74.620555999999993</v>
      </c>
      <c r="E4" s="4">
        <f>+VLOOKUP(B4,Hoja4!B:G,2,FALSE)</f>
        <v>-1.562344</v>
      </c>
      <c r="F4" s="4">
        <f>+VLOOKUP(A4,Hoja3!I:J,2,FALSE)</f>
        <v>47.118040908285302</v>
      </c>
      <c r="G4" s="4">
        <f>+VLOOKUP(B4,Hoja4!B:G,4,FALSE)</f>
        <v>-9999</v>
      </c>
      <c r="H4" s="4">
        <f>+VLOOKUP(B4,Hoja4!B:G,5,FALSE)</f>
        <v>-9999</v>
      </c>
      <c r="I4" s="4">
        <f>+VLOOKUP(B4,Hoja4!B:G,6,FALSE)</f>
        <v>-9999</v>
      </c>
    </row>
    <row r="5" spans="1:9" x14ac:dyDescent="0.25">
      <c r="A5" s="6">
        <v>21197210</v>
      </c>
      <c r="B5" s="9" t="s">
        <v>25</v>
      </c>
      <c r="C5" s="4">
        <v>4.3666669999999996</v>
      </c>
      <c r="D5" s="4">
        <v>-74.45</v>
      </c>
      <c r="E5" s="4">
        <f>+VLOOKUP(B5,Hoja4!B:G,2,FALSE)</f>
        <v>0.15015600000000001</v>
      </c>
      <c r="F5" s="4">
        <f>+VLOOKUP(A5,Hoja3!I:J,2,FALSE)</f>
        <v>0.121155093464017</v>
      </c>
      <c r="G5" s="4">
        <f>+VLOOKUP(B5,Hoja4!B:G,4,FALSE)</f>
        <v>1.784E-3</v>
      </c>
      <c r="H5" s="4">
        <f>+VLOOKUP(B5,Hoja4!B:G,5,FALSE)</f>
        <v>1.408E-3</v>
      </c>
      <c r="I5" s="4">
        <f>+VLOOKUP(B5,Hoja4!B:G,6,FALSE)</f>
        <v>1.9980000000000002E-3</v>
      </c>
    </row>
    <row r="6" spans="1:9" x14ac:dyDescent="0.25">
      <c r="A6" s="7">
        <v>21207960</v>
      </c>
      <c r="B6" s="9" t="s">
        <v>98</v>
      </c>
      <c r="C6" s="4">
        <v>4.4548610000000002</v>
      </c>
      <c r="D6" s="4">
        <v>-74.608528000000007</v>
      </c>
      <c r="E6" s="4">
        <f>+VLOOKUP(B6,Hoja4!B:G,2,FALSE)</f>
        <v>5406.78125</v>
      </c>
      <c r="F6" s="4">
        <f>+VLOOKUP(A6,Hoja3!I:J,2,FALSE)</f>
        <v>41.873430997943501</v>
      </c>
      <c r="G6" s="4">
        <f>+VLOOKUP(B6,Hoja4!B:G,4,FALSE)</f>
        <v>43.818399999999997</v>
      </c>
      <c r="H6" s="4">
        <f>+VLOOKUP(B6,Hoja4!B:G,5,FALSE)</f>
        <v>33.846899999999998</v>
      </c>
      <c r="I6" s="4">
        <f>+VLOOKUP(B6,Hoja4!B:G,6,FALSE)</f>
        <v>53.0959</v>
      </c>
    </row>
    <row r="7" spans="1:9" x14ac:dyDescent="0.25">
      <c r="A7" s="7">
        <v>21209200</v>
      </c>
      <c r="B7" s="9" t="s">
        <v>18</v>
      </c>
      <c r="C7" s="4">
        <v>4.3048890000000002</v>
      </c>
      <c r="D7" s="4">
        <v>-74.793778000000003</v>
      </c>
      <c r="E7" s="4">
        <f>+VLOOKUP(B7,Hoja4!B:G,2,FALSE)</f>
        <v>5918.359375</v>
      </c>
      <c r="F7" s="4">
        <f>+VLOOKUP(A7,Hoja3!I:J,2,FALSE)</f>
        <v>50.948209091218501</v>
      </c>
      <c r="G7" s="4">
        <f>+VLOOKUP(B7,Hoja4!B:G,4,FALSE)</f>
        <v>48.579599999999999</v>
      </c>
      <c r="H7" s="4">
        <f>+VLOOKUP(B7,Hoja4!B:G,5,FALSE)</f>
        <v>37.375799999999998</v>
      </c>
      <c r="I7" s="4">
        <f>+VLOOKUP(B7,Hoja4!B:G,6,FALSE)</f>
        <v>55.800400000000003</v>
      </c>
    </row>
    <row r="8" spans="1:9" x14ac:dyDescent="0.25">
      <c r="A8" s="7">
        <v>21209920</v>
      </c>
      <c r="B8" s="9" t="s">
        <v>506</v>
      </c>
      <c r="C8" s="4">
        <v>5.1922499999999996</v>
      </c>
      <c r="D8" s="4">
        <v>-73.779055999999997</v>
      </c>
      <c r="E8" s="4">
        <f>+VLOOKUP(B8,Hoja4!B:G,2,FALSE)</f>
        <v>5.7531249999999998</v>
      </c>
      <c r="F8" s="4">
        <f>+VLOOKUP(A8,Hoja3!I:J,2,FALSE)</f>
        <v>4.8355864223846101</v>
      </c>
      <c r="G8" s="4">
        <f>+VLOOKUP(B8,Hoja4!B:G,4,FALSE)</f>
        <v>2.3455E-2</v>
      </c>
      <c r="H8" s="4">
        <f>+VLOOKUP(B8,Hoja4!B:G,5,FALSE)</f>
        <v>1.6919E-2</v>
      </c>
      <c r="I8" s="4">
        <f>+VLOOKUP(B8,Hoja4!B:G,6,FALSE)</f>
        <v>3.3154999999999997E-2</v>
      </c>
    </row>
    <row r="9" spans="1:9" x14ac:dyDescent="0.25">
      <c r="A9" s="8">
        <v>21227010</v>
      </c>
      <c r="B9" s="9" t="s">
        <v>97</v>
      </c>
      <c r="C9" s="4">
        <v>4.5352249999999996</v>
      </c>
      <c r="D9" s="4">
        <v>-74.880531000000005</v>
      </c>
      <c r="E9" s="4">
        <f>+VLOOKUP(B9,Hoja4!B:G,2,FALSE)</f>
        <v>-1.562344</v>
      </c>
      <c r="F9" s="4">
        <f>+VLOOKUP(A9,Hoja3!I:J,2,FALSE)</f>
        <v>5.10815755092547</v>
      </c>
      <c r="G9" s="4">
        <f>+VLOOKUP(B9,Hoja4!B:G,4,FALSE)</f>
        <v>-9999</v>
      </c>
      <c r="H9" s="4">
        <f>+VLOOKUP(B9,Hoja4!B:G,5,FALSE)</f>
        <v>-9999</v>
      </c>
      <c r="I9" s="4">
        <f>+VLOOKUP(B9,Hoja4!B:G,6,FALSE)</f>
        <v>-9999</v>
      </c>
    </row>
    <row r="10" spans="1:9" x14ac:dyDescent="0.25">
      <c r="A10" s="8">
        <v>21237010</v>
      </c>
      <c r="B10" s="9" t="s">
        <v>15</v>
      </c>
      <c r="C10" s="4">
        <v>4.387778</v>
      </c>
      <c r="D10" s="4">
        <v>-74.838374999999999</v>
      </c>
      <c r="E10" s="4">
        <f>+VLOOKUP(B10,Hoja4!B:G,2,FALSE)</f>
        <v>-1.562344</v>
      </c>
      <c r="F10" s="4">
        <f>+VLOOKUP(A10,Hoja3!I:J,2,FALSE)</f>
        <v>1148.5098018691699</v>
      </c>
      <c r="G10" s="4">
        <f>+VLOOKUP(B10,Hoja4!B:G,4,FALSE)</f>
        <v>-9999</v>
      </c>
      <c r="H10" s="4">
        <f>+VLOOKUP(B10,Hoja4!B:G,5,FALSE)</f>
        <v>-9999</v>
      </c>
      <c r="I10" s="4">
        <f>+VLOOKUP(B10,Hoja4!B:G,6,FALSE)</f>
        <v>-9999</v>
      </c>
    </row>
    <row r="11" spans="1:9" x14ac:dyDescent="0.25">
      <c r="A11" s="6">
        <v>21237020</v>
      </c>
      <c r="B11" s="9" t="s">
        <v>490</v>
      </c>
      <c r="C11" s="4">
        <v>5.2024169999999996</v>
      </c>
      <c r="D11" s="4">
        <v>-74.727610999999996</v>
      </c>
      <c r="E11" s="4">
        <f>+VLOOKUP(B11,Hoja4!B:G,2,FALSE)</f>
        <v>2144.6875</v>
      </c>
      <c r="F11" s="4">
        <f>+VLOOKUP(A11,Hoja3!I:J,2,FALSE)</f>
        <v>1223.8198671289699</v>
      </c>
      <c r="G11" s="4">
        <f>+VLOOKUP(B11,Hoja4!B:G,4,FALSE)</f>
        <v>24.0137</v>
      </c>
      <c r="H11" s="4">
        <f>+VLOOKUP(B11,Hoja4!B:G,5,FALSE)</f>
        <v>18.331499999999998</v>
      </c>
      <c r="I11" s="4">
        <f>+VLOOKUP(B11,Hoja4!B:G,6,FALSE)</f>
        <v>15.993499999999999</v>
      </c>
    </row>
    <row r="12" spans="1:9" x14ac:dyDescent="0.25">
      <c r="A12" s="6">
        <v>21237040</v>
      </c>
      <c r="B12" s="9" t="s">
        <v>96</v>
      </c>
      <c r="C12" s="4">
        <v>4.6463890000000001</v>
      </c>
      <c r="D12" s="4">
        <v>-74.659443999999993</v>
      </c>
      <c r="E12" s="4">
        <f>+VLOOKUP(B12,Hoja4!B:G,2,FALSE)</f>
        <v>247.69843800000001</v>
      </c>
      <c r="F12" s="4">
        <f>+VLOOKUP(A12,Hoja3!I:J,2,FALSE)</f>
        <v>3.0835605477998902</v>
      </c>
      <c r="G12" s="4">
        <f>+VLOOKUP(B12,Hoja4!B:G,4,FALSE)</f>
        <v>2.7192400000000001</v>
      </c>
      <c r="H12" s="4">
        <f>+VLOOKUP(B12,Hoja4!B:G,5,FALSE)</f>
        <v>2.0840999999999998</v>
      </c>
      <c r="I12" s="4">
        <f>+VLOOKUP(B12,Hoja4!B:G,6,FALSE)</f>
        <v>2.2710300000000001</v>
      </c>
    </row>
    <row r="13" spans="1:9" x14ac:dyDescent="0.25">
      <c r="A13" s="8">
        <v>21257090</v>
      </c>
      <c r="B13" s="9" t="s">
        <v>243</v>
      </c>
      <c r="C13" s="4">
        <v>4.8907780000000001</v>
      </c>
      <c r="D13" s="4">
        <v>-74.853138999999999</v>
      </c>
      <c r="E13" s="4">
        <f>+VLOOKUP(B13,Hoja4!B:G,2,FALSE)</f>
        <v>-1.562344</v>
      </c>
      <c r="F13" s="4">
        <f>+VLOOKUP(A13,Hoja3!I:J,2,FALSE)</f>
        <v>23.8746234997563</v>
      </c>
      <c r="G13" s="4">
        <f>+VLOOKUP(B13,Hoja4!B:G,4,FALSE)</f>
        <v>-9999</v>
      </c>
      <c r="H13" s="4">
        <f>+VLOOKUP(B13,Hoja4!B:G,5,FALSE)</f>
        <v>-9999</v>
      </c>
      <c r="I13" s="4">
        <f>+VLOOKUP(B13,Hoja4!B:G,6,FALSE)</f>
        <v>-9999</v>
      </c>
    </row>
    <row r="14" spans="1:9" x14ac:dyDescent="0.25">
      <c r="A14" s="6">
        <v>23017020</v>
      </c>
      <c r="B14" s="9" t="s">
        <v>487</v>
      </c>
      <c r="C14" s="4">
        <v>5.2102779999999997</v>
      </c>
      <c r="D14" s="4">
        <v>-74.802756000000002</v>
      </c>
      <c r="E14" s="4">
        <f>+VLOOKUP(B14,Hoja4!B:G,2,FALSE)</f>
        <v>0.91656199999999999</v>
      </c>
      <c r="F14" s="4">
        <f>+VLOOKUP(A14,Hoja3!I:J,2,FALSE)</f>
        <v>1.3769709825779299</v>
      </c>
      <c r="G14" s="4">
        <f>+VLOOKUP(B14,Hoja4!B:G,4,FALSE)</f>
        <v>1.3261E-2</v>
      </c>
      <c r="H14" s="4">
        <f>+VLOOKUP(B14,Hoja4!B:G,5,FALSE)</f>
        <v>1.0257E-2</v>
      </c>
      <c r="I14" s="4">
        <f>+VLOOKUP(B14,Hoja4!B:G,6,FALSE)</f>
        <v>8.0750000000000006E-3</v>
      </c>
    </row>
    <row r="15" spans="1:9" x14ac:dyDescent="0.25">
      <c r="A15" s="6">
        <v>23017030</v>
      </c>
      <c r="B15" s="9" t="s">
        <v>489</v>
      </c>
      <c r="C15" s="4">
        <v>5.2038890000000002</v>
      </c>
      <c r="D15" s="4">
        <v>-74.741111000000004</v>
      </c>
      <c r="E15" s="4">
        <f>+VLOOKUP(B15,Hoja4!B:G,2,FALSE)</f>
        <v>48.410781</v>
      </c>
      <c r="F15" s="4">
        <f>+VLOOKUP(A15,Hoja3!I:J,2,FALSE)</f>
        <v>46.7427483901728</v>
      </c>
      <c r="G15" s="4">
        <f>+VLOOKUP(B15,Hoja4!B:G,4,FALSE)</f>
        <v>0.70757899999999996</v>
      </c>
      <c r="H15" s="4">
        <f>+VLOOKUP(B15,Hoja4!B:G,5,FALSE)</f>
        <v>0.54785700000000004</v>
      </c>
      <c r="I15" s="4">
        <f>+VLOOKUP(B15,Hoja4!B:G,6,FALSE)</f>
        <v>0.43010500000000002</v>
      </c>
    </row>
    <row r="16" spans="1:9" x14ac:dyDescent="0.25">
      <c r="A16" s="6">
        <v>23017090</v>
      </c>
      <c r="B16" s="9" t="s">
        <v>488</v>
      </c>
      <c r="C16" s="4">
        <v>5.2029170000000002</v>
      </c>
      <c r="D16" s="4">
        <v>-74.749167</v>
      </c>
      <c r="E16" s="4">
        <f>+VLOOKUP(B16,Hoja4!B:G,2,FALSE)</f>
        <v>47.212499999999999</v>
      </c>
      <c r="F16" s="4">
        <f>+VLOOKUP(A16,Hoja3!I:J,2,FALSE)</f>
        <v>39.0067627617399</v>
      </c>
      <c r="G16" s="4">
        <f>+VLOOKUP(B16,Hoja4!B:G,4,FALSE)</f>
        <v>0.68865399999999999</v>
      </c>
      <c r="H16" s="4">
        <f>+VLOOKUP(B16,Hoja4!B:G,5,FALSE)</f>
        <v>0.53310400000000002</v>
      </c>
      <c r="I16" s="4">
        <f>+VLOOKUP(B16,Hoja4!B:G,6,FALSE)</f>
        <v>0.41887200000000002</v>
      </c>
    </row>
    <row r="17" spans="1:9" x14ac:dyDescent="0.25">
      <c r="A17" s="6">
        <v>23067050</v>
      </c>
      <c r="B17" s="9" t="s">
        <v>492</v>
      </c>
      <c r="C17" s="4">
        <v>5.1921109999999997</v>
      </c>
      <c r="D17" s="4">
        <v>-74.572917000000004</v>
      </c>
      <c r="E17" s="4">
        <f>+VLOOKUP(B17,Hoja4!B:G,2,FALSE)</f>
        <v>2226.921875</v>
      </c>
      <c r="F17" s="4">
        <f>+VLOOKUP(A17,Hoja3!I:J,2,FALSE)</f>
        <v>66.366735034671905</v>
      </c>
      <c r="G17" s="4">
        <f>+VLOOKUP(B17,Hoja4!B:G,4,FALSE)</f>
        <v>51.837400000000002</v>
      </c>
      <c r="H17" s="4">
        <f>+VLOOKUP(B17,Hoja4!B:G,5,FALSE)</f>
        <v>44.313499999999998</v>
      </c>
      <c r="I17" s="4">
        <f>+VLOOKUP(B17,Hoja4!B:G,6,FALSE)</f>
        <v>50.212499999999999</v>
      </c>
    </row>
    <row r="18" spans="1:9" x14ac:dyDescent="0.25">
      <c r="A18" s="6">
        <v>23067070</v>
      </c>
      <c r="B18" s="9" t="s">
        <v>388</v>
      </c>
      <c r="C18" s="4">
        <v>5.0085829999999998</v>
      </c>
      <c r="D18" s="4">
        <v>-74.467111000000003</v>
      </c>
      <c r="E18" s="4">
        <f>+VLOOKUP(B18,Hoja4!B:G,2,FALSE)</f>
        <v>0.17046900000000001</v>
      </c>
      <c r="F18" s="4">
        <f>+VLOOKUP(A18,Hoja3!I:J,2,FALSE)</f>
        <v>8.6446465538755799</v>
      </c>
      <c r="G18" s="4">
        <f>+VLOOKUP(B18,Hoja4!B:G,4,FALSE)</f>
        <v>4.8199999999999996E-3</v>
      </c>
      <c r="H18" s="4">
        <f>+VLOOKUP(B18,Hoja4!B:G,5,FALSE)</f>
        <v>4.1149999999999997E-3</v>
      </c>
      <c r="I18" s="4">
        <f>+VLOOKUP(B18,Hoja4!B:G,6,FALSE)</f>
        <v>3.9449999999999997E-3</v>
      </c>
    </row>
    <row r="19" spans="1:9" x14ac:dyDescent="0.25">
      <c r="A19" s="6">
        <v>23067080</v>
      </c>
      <c r="B19" s="9" t="s">
        <v>496</v>
      </c>
      <c r="C19" s="4">
        <v>5.2571389999999996</v>
      </c>
      <c r="D19" s="4">
        <v>-74.345693999999995</v>
      </c>
      <c r="E19" s="4">
        <f>+VLOOKUP(B19,Hoja4!B:G,2,FALSE)</f>
        <v>9.9530999999999994E-2</v>
      </c>
      <c r="F19" s="4">
        <f>+VLOOKUP(A19,Hoja3!I:J,2,FALSE)</f>
        <v>21.915911330297099</v>
      </c>
      <c r="G19" s="4">
        <f>+VLOOKUP(B19,Hoja4!B:G,4,FALSE)</f>
        <v>3.5799999999999998E-3</v>
      </c>
      <c r="H19" s="4">
        <f>+VLOOKUP(B19,Hoja4!B:G,5,FALSE)</f>
        <v>3.1819999999999999E-3</v>
      </c>
      <c r="I19" s="4">
        <f>+VLOOKUP(B19,Hoja4!B:G,6,FALSE)</f>
        <v>3.2929999999999999E-3</v>
      </c>
    </row>
    <row r="20" spans="1:9" x14ac:dyDescent="0.25">
      <c r="A20" s="6">
        <v>23067090</v>
      </c>
      <c r="B20" s="9" t="s">
        <v>495</v>
      </c>
      <c r="C20" s="4">
        <v>5.233333</v>
      </c>
      <c r="D20" s="4">
        <v>-74.283332999999999</v>
      </c>
      <c r="E20" s="4">
        <f>+VLOOKUP(B20,Hoja4!B:G,2,FALSE)</f>
        <v>434.328125</v>
      </c>
      <c r="F20" s="4">
        <f>+VLOOKUP(A20,Hoja3!I:J,2,FALSE)</f>
        <v>9.6466327699411991</v>
      </c>
      <c r="G20" s="4">
        <f>+VLOOKUP(B20,Hoja4!B:G,4,FALSE)</f>
        <v>9.3062900000000006</v>
      </c>
      <c r="H20" s="4">
        <f>+VLOOKUP(B20,Hoja4!B:G,5,FALSE)</f>
        <v>8.0094499999999993</v>
      </c>
      <c r="I20" s="4">
        <f>+VLOOKUP(B20,Hoja4!B:G,6,FALSE)</f>
        <v>9.9896399999999996</v>
      </c>
    </row>
    <row r="21" spans="1:9" x14ac:dyDescent="0.25">
      <c r="A21" s="8">
        <v>24017150</v>
      </c>
      <c r="B21" s="9" t="s">
        <v>507</v>
      </c>
      <c r="C21" s="4">
        <v>5.3029999999999999</v>
      </c>
      <c r="D21" s="4">
        <v>-73.851332999999997</v>
      </c>
      <c r="E21" s="4">
        <f>+VLOOKUP(B21,Hoja4!B:G,2,FALSE)</f>
        <v>-1.562344</v>
      </c>
      <c r="F21" s="4">
        <f>+VLOOKUP(A21,Hoja3!I:J,2,FALSE)</f>
        <v>1.5828554669288499</v>
      </c>
      <c r="G21" s="4">
        <f>+VLOOKUP(B21,Hoja4!B:G,4,FALSE)</f>
        <v>-9999</v>
      </c>
      <c r="H21" s="4">
        <f>+VLOOKUP(B21,Hoja4!B:G,5,FALSE)</f>
        <v>-9999</v>
      </c>
      <c r="I21" s="4">
        <f>+VLOOKUP(B21,Hoja4!B:G,6,FALSE)</f>
        <v>-9999</v>
      </c>
    </row>
    <row r="22" spans="1:9" x14ac:dyDescent="0.25">
      <c r="A22" s="8">
        <v>24017610</v>
      </c>
      <c r="B22" s="9" t="s">
        <v>538</v>
      </c>
      <c r="C22" s="4">
        <v>5.3282499999999997</v>
      </c>
      <c r="D22" s="4">
        <v>-73.699721999999994</v>
      </c>
      <c r="E22" s="4">
        <f>+VLOOKUP(B22,Hoja4!B:G,2,FALSE)</f>
        <v>-1.562344</v>
      </c>
      <c r="F22" s="4">
        <f>+VLOOKUP(A22,Hoja3!I:J,2,FALSE)</f>
        <v>1.6522189690034601</v>
      </c>
      <c r="G22" s="4">
        <f>+VLOOKUP(B22,Hoja4!B:G,4,FALSE)</f>
        <v>-9999</v>
      </c>
      <c r="H22" s="4">
        <f>+VLOOKUP(B22,Hoja4!B:G,5,FALSE)</f>
        <v>-9999</v>
      </c>
      <c r="I22" s="4">
        <f>+VLOOKUP(B22,Hoja4!B:G,6,FALSE)</f>
        <v>-9999</v>
      </c>
    </row>
    <row r="23" spans="1:9" x14ac:dyDescent="0.25">
      <c r="A23" s="6">
        <v>35027020</v>
      </c>
      <c r="B23" s="9" t="s">
        <v>84</v>
      </c>
      <c r="C23" s="4">
        <v>4.3499999999999996</v>
      </c>
      <c r="D23" s="4">
        <v>-73.883332999999993</v>
      </c>
      <c r="E23" s="4">
        <f>+VLOOKUP(B23,Hoja4!B:G,2,FALSE)</f>
        <v>1085.0218749999999</v>
      </c>
      <c r="F23" s="4">
        <f>+VLOOKUP(A23,Hoja3!I:J,2,FALSE)</f>
        <v>19.5460614998516</v>
      </c>
      <c r="G23" s="4">
        <f>+VLOOKUP(B23,Hoja4!B:G,4,FALSE)</f>
        <v>15.4498</v>
      </c>
      <c r="H23" s="4">
        <f>+VLOOKUP(B23,Hoja4!B:G,5,FALSE)</f>
        <v>12.7997</v>
      </c>
      <c r="I23" s="4">
        <f>+VLOOKUP(B23,Hoja4!B:G,6,FALSE)</f>
        <v>18.8979</v>
      </c>
    </row>
    <row r="24" spans="1:9" x14ac:dyDescent="0.25">
      <c r="A24" s="6">
        <v>35027100</v>
      </c>
      <c r="B24" s="9" t="s">
        <v>68</v>
      </c>
      <c r="C24" s="4">
        <v>4.4286390000000004</v>
      </c>
      <c r="D24" s="4">
        <v>-74.010193999999998</v>
      </c>
      <c r="E24" s="4">
        <f>+VLOOKUP(B24,Hoja4!B:G,2,FALSE)</f>
        <v>34.014375000000001</v>
      </c>
      <c r="F24" s="4">
        <f>+VLOOKUP(A24,Hoja3!I:J,2,FALSE)</f>
        <v>5.2961604797311104</v>
      </c>
      <c r="G24" s="4">
        <f>+VLOOKUP(B24,Hoja4!B:G,4,FALSE)</f>
        <v>0.39034099999999999</v>
      </c>
      <c r="H24" s="4">
        <f>+VLOOKUP(B24,Hoja4!B:G,5,FALSE)</f>
        <v>0.31301499999999999</v>
      </c>
      <c r="I24" s="4">
        <f>+VLOOKUP(B24,Hoja4!B:G,6,FALSE)</f>
        <v>0.50026099999999996</v>
      </c>
    </row>
    <row r="25" spans="1:9" x14ac:dyDescent="0.25">
      <c r="A25" s="6">
        <v>35027190</v>
      </c>
      <c r="B25" s="9" t="s">
        <v>87</v>
      </c>
      <c r="C25" s="4">
        <v>4.3143060000000002</v>
      </c>
      <c r="D25" s="4">
        <v>-73.874943999999999</v>
      </c>
      <c r="E25" s="4">
        <f>+VLOOKUP(B25,Hoja4!B:G,2,FALSE)</f>
        <v>3.7344000000000002E-2</v>
      </c>
      <c r="F25" s="4">
        <f>+VLOOKUP(A25,Hoja3!I:J,2,FALSE)</f>
        <v>27.827110078118501</v>
      </c>
      <c r="G25" s="4">
        <f>+VLOOKUP(B25,Hoja4!B:G,4,FALSE)</f>
        <v>1.0089999999999999E-3</v>
      </c>
      <c r="H25" s="4">
        <f>+VLOOKUP(B25,Hoja4!B:G,5,FALSE)</f>
        <v>8.83E-4</v>
      </c>
      <c r="I25" s="4">
        <f>+VLOOKUP(B25,Hoja4!B:G,6,FALSE)</f>
        <v>1.0759999999999999E-3</v>
      </c>
    </row>
    <row r="26" spans="1:9" x14ac:dyDescent="0.25">
      <c r="A26" s="8">
        <v>35027200</v>
      </c>
      <c r="B26" s="9" t="s">
        <v>88</v>
      </c>
      <c r="C26" s="4">
        <v>4.2084720000000004</v>
      </c>
      <c r="D26" s="4">
        <v>-73.815416999999997</v>
      </c>
      <c r="E26" s="4">
        <f>+VLOOKUP(B26,Hoja4!B:G,2,FALSE)</f>
        <v>-1.562344</v>
      </c>
      <c r="F26" s="4">
        <f>+VLOOKUP(A26,Hoja3!I:J,2,FALSE)</f>
        <v>58.295771875488697</v>
      </c>
      <c r="G26" s="4">
        <f>+VLOOKUP(B26,Hoja4!B:G,4,FALSE)</f>
        <v>-9999</v>
      </c>
      <c r="H26" s="4">
        <f>+VLOOKUP(B26,Hoja4!B:G,5,FALSE)</f>
        <v>-9999</v>
      </c>
      <c r="I26" s="4">
        <f>+VLOOKUP(B26,Hoja4!B:G,6,FALSE)</f>
        <v>-9999</v>
      </c>
    </row>
    <row r="27" spans="1:9" x14ac:dyDescent="0.25">
      <c r="A27" s="6">
        <v>35027220</v>
      </c>
      <c r="B27" s="9" t="s">
        <v>152</v>
      </c>
      <c r="C27" s="4">
        <v>4.4848889999999999</v>
      </c>
      <c r="D27" s="4">
        <v>-74.030277999999996</v>
      </c>
      <c r="E27" s="4">
        <f>+VLOOKUP(B27,Hoja4!B:G,2,FALSE)</f>
        <v>3.3374999999999999</v>
      </c>
      <c r="F27" s="4">
        <f>+VLOOKUP(A27,Hoja3!I:J,2,FALSE)</f>
        <v>0.116982549405361</v>
      </c>
      <c r="G27" s="4">
        <f>+VLOOKUP(B27,Hoja4!B:G,4,FALSE)</f>
        <v>5.1527000000000003E-2</v>
      </c>
      <c r="H27" s="4">
        <f>+VLOOKUP(B27,Hoja4!B:G,5,FALSE)</f>
        <v>4.3275000000000001E-2</v>
      </c>
      <c r="I27" s="4">
        <f>+VLOOKUP(B27,Hoja4!B:G,6,FALSE)</f>
        <v>6.8090999999999999E-2</v>
      </c>
    </row>
    <row r="28" spans="1:9" x14ac:dyDescent="0.25">
      <c r="A28" s="6">
        <v>35027500</v>
      </c>
      <c r="B28" s="9" t="s">
        <v>204</v>
      </c>
      <c r="C28" s="4">
        <v>4.6649440000000002</v>
      </c>
      <c r="D28" s="4">
        <v>-73.857388999999998</v>
      </c>
      <c r="E28" s="4">
        <f>+VLOOKUP(B28,Hoja4!B:G,2,FALSE)</f>
        <v>2.1196869999999999</v>
      </c>
      <c r="F28" s="4">
        <f>+VLOOKUP(A28,Hoja3!I:J,2,FALSE)</f>
        <v>7.1792430095052401E-2</v>
      </c>
      <c r="G28" s="4">
        <f>+VLOOKUP(B28,Hoja4!B:G,4,FALSE)</f>
        <v>3.8490999999999997E-2</v>
      </c>
      <c r="H28" s="4">
        <f>+VLOOKUP(B28,Hoja4!B:G,5,FALSE)</f>
        <v>3.2826000000000001E-2</v>
      </c>
      <c r="I28" s="4">
        <f>+VLOOKUP(B28,Hoja4!B:G,6,FALSE)</f>
        <v>4.8608999999999999E-2</v>
      </c>
    </row>
    <row r="29" spans="1:9" x14ac:dyDescent="0.25">
      <c r="A29" s="6">
        <v>35027510</v>
      </c>
      <c r="B29" s="9" t="s">
        <v>203</v>
      </c>
      <c r="C29" s="4">
        <v>4.6645000000000003</v>
      </c>
      <c r="D29" s="4">
        <v>-73.863083000000003</v>
      </c>
      <c r="E29" s="4">
        <f>+VLOOKUP(B29,Hoja4!B:G,2,FALSE)</f>
        <v>12.527030999999999</v>
      </c>
      <c r="F29" s="4">
        <f>+VLOOKUP(A29,Hoja3!I:J,2,FALSE)</f>
        <v>0.94198458276133601</v>
      </c>
      <c r="G29" s="4">
        <f>+VLOOKUP(B29,Hoja4!B:G,4,FALSE)</f>
        <v>0.259245</v>
      </c>
      <c r="H29" s="4">
        <f>+VLOOKUP(B29,Hoja4!B:G,5,FALSE)</f>
        <v>0.22703499999999999</v>
      </c>
      <c r="I29" s="4">
        <f>+VLOOKUP(B29,Hoja4!B:G,6,FALSE)</f>
        <v>0.33113100000000001</v>
      </c>
    </row>
    <row r="30" spans="1:9" x14ac:dyDescent="0.25">
      <c r="A30" s="8">
        <v>35037100</v>
      </c>
      <c r="B30" s="9" t="s">
        <v>91</v>
      </c>
      <c r="C30" s="4">
        <v>4.2353329999999998</v>
      </c>
      <c r="D30" s="4">
        <v>-73.635361000000003</v>
      </c>
      <c r="E30" s="4">
        <f>+VLOOKUP(B30,Hoja4!B:G,2,FALSE)</f>
        <v>-1.562344</v>
      </c>
      <c r="F30" s="4">
        <f>+VLOOKUP(A30,Hoja3!I:J,2,FALSE)</f>
        <v>74.103548559674493</v>
      </c>
      <c r="G30" s="4">
        <f>+VLOOKUP(B30,Hoja4!B:G,4,FALSE)</f>
        <v>-9999</v>
      </c>
      <c r="H30" s="4">
        <f>+VLOOKUP(B30,Hoja4!B:G,5,FALSE)</f>
        <v>-9999</v>
      </c>
      <c r="I30" s="4">
        <f>+VLOOKUP(B30,Hoja4!B:G,6,FALSE)</f>
        <v>-9999</v>
      </c>
    </row>
    <row r="31" spans="1:9" x14ac:dyDescent="0.25">
      <c r="A31" s="8">
        <v>35037110</v>
      </c>
      <c r="B31" s="9" t="s">
        <v>92</v>
      </c>
      <c r="C31" s="4">
        <v>4.233333</v>
      </c>
      <c r="D31" s="4">
        <v>-73.533332999999999</v>
      </c>
      <c r="E31" s="4">
        <f>+VLOOKUP(B31,Hoja4!B:G,2,FALSE)</f>
        <v>-1.562344</v>
      </c>
      <c r="F31" s="4">
        <f>+VLOOKUP(A31,Hoja3!I:J,2,FALSE)</f>
        <v>0.37342344041957598</v>
      </c>
      <c r="G31" s="4">
        <f>+VLOOKUP(B31,Hoja4!B:G,4,FALSE)</f>
        <v>-9999</v>
      </c>
      <c r="H31" s="4">
        <f>+VLOOKUP(B31,Hoja4!B:G,5,FALSE)</f>
        <v>-9999</v>
      </c>
      <c r="I31" s="4">
        <f>+VLOOKUP(B31,Hoja4!B:G,6,FALSE)</f>
        <v>-9999</v>
      </c>
    </row>
    <row r="32" spans="1:9" x14ac:dyDescent="0.25">
      <c r="A32" s="6">
        <v>35067020</v>
      </c>
      <c r="B32" s="9" t="s">
        <v>375</v>
      </c>
      <c r="C32" s="4">
        <v>4.75</v>
      </c>
      <c r="D32" s="4">
        <v>-73.533332999999999</v>
      </c>
      <c r="E32" s="4">
        <f>+VLOOKUP(B32,Hoja4!B:G,2,FALSE)</f>
        <v>5.9531000000000001E-2</v>
      </c>
      <c r="F32" s="4">
        <f>+VLOOKUP(A32,Hoja3!I:J,2,FALSE)</f>
        <v>70.140314706032598</v>
      </c>
      <c r="G32" s="4">
        <f>+VLOOKUP(B32,Hoja4!B:G,4,FALSE)</f>
        <v>2.078E-3</v>
      </c>
      <c r="H32" s="4">
        <f>+VLOOKUP(B32,Hoja4!B:G,5,FALSE)</f>
        <v>1.887E-3</v>
      </c>
      <c r="I32" s="4">
        <f>+VLOOKUP(B32,Hoja4!B:G,6,FALSE)</f>
        <v>2.284E-3</v>
      </c>
    </row>
    <row r="33" spans="1:9" x14ac:dyDescent="0.25">
      <c r="A33" s="8">
        <v>35067030</v>
      </c>
      <c r="B33" s="9" t="s">
        <v>385</v>
      </c>
      <c r="C33" s="4">
        <v>4.7802220000000002</v>
      </c>
      <c r="D33" s="4">
        <v>-73.491833</v>
      </c>
      <c r="E33" s="4">
        <f>+VLOOKUP(B33,Hoja4!B:G,2,FALSE)</f>
        <v>-1.562344</v>
      </c>
      <c r="F33" s="4">
        <f>+VLOOKUP(A33,Hoja3!I:J,2,FALSE)</f>
        <v>4.6119820128879301</v>
      </c>
      <c r="G33" s="4">
        <f>+VLOOKUP(B33,Hoja4!B:G,4,FALSE)</f>
        <v>-9999</v>
      </c>
      <c r="H33" s="4">
        <f>+VLOOKUP(B33,Hoja4!B:G,5,FALSE)</f>
        <v>-9999</v>
      </c>
      <c r="I33" s="4">
        <f>+VLOOKUP(B33,Hoja4!B:G,6,FALSE)</f>
        <v>-9999</v>
      </c>
    </row>
    <row r="34" spans="1:9" x14ac:dyDescent="0.25">
      <c r="A34" s="6">
        <v>35067040</v>
      </c>
      <c r="B34" s="9" t="s">
        <v>376</v>
      </c>
      <c r="C34" s="4">
        <v>4.7833329999999998</v>
      </c>
      <c r="D34" s="4">
        <v>-73.583332999999996</v>
      </c>
      <c r="E34" s="4">
        <f>+VLOOKUP(B34,Hoja4!B:G,2,FALSE)</f>
        <v>0.232656</v>
      </c>
      <c r="F34" s="4">
        <f>+VLOOKUP(A34,Hoja3!I:J,2,FALSE)</f>
        <v>34.390331932787603</v>
      </c>
      <c r="G34" s="4">
        <f>+VLOOKUP(B34,Hoja4!B:G,4,FALSE)</f>
        <v>6.156E-3</v>
      </c>
      <c r="H34" s="4">
        <f>+VLOOKUP(B34,Hoja4!B:G,5,FALSE)</f>
        <v>5.3709999999999999E-3</v>
      </c>
      <c r="I34" s="4">
        <f>+VLOOKUP(B34,Hoja4!B:G,6,FALSE)</f>
        <v>6.5529999999999998E-3</v>
      </c>
    </row>
    <row r="35" spans="1:9" x14ac:dyDescent="0.25">
      <c r="A35" s="8">
        <v>35067090</v>
      </c>
      <c r="B35" s="9" t="s">
        <v>386</v>
      </c>
      <c r="C35" s="4">
        <v>4.7042780000000004</v>
      </c>
      <c r="D35" s="4">
        <v>-73.477500000000006</v>
      </c>
      <c r="E35" s="4">
        <f>+VLOOKUP(B35,Hoja4!B:G,2,FALSE)</f>
        <v>-1.562344</v>
      </c>
      <c r="F35" s="4">
        <f>+VLOOKUP(A35,Hoja3!I:J,2,FALSE)</f>
        <v>6.8566318822865799</v>
      </c>
      <c r="G35" s="4">
        <f>+VLOOKUP(B35,Hoja4!B:G,4,FALSE)</f>
        <v>-9999</v>
      </c>
      <c r="H35" s="4">
        <f>+VLOOKUP(B35,Hoja4!B:G,5,FALSE)</f>
        <v>-9999</v>
      </c>
      <c r="I35" s="4">
        <f>+VLOOKUP(B35,Hoja4!B:G,6,FALSE)</f>
        <v>-9999</v>
      </c>
    </row>
    <row r="36" spans="1:9" x14ac:dyDescent="0.25">
      <c r="A36" s="6">
        <v>35067120</v>
      </c>
      <c r="B36" s="9" t="s">
        <v>227</v>
      </c>
      <c r="C36" s="4">
        <v>4.6666670000000003</v>
      </c>
      <c r="D36" s="4">
        <v>-73.516666999999998</v>
      </c>
      <c r="E36" s="4">
        <f>+VLOOKUP(B36,Hoja4!B:G,2,FALSE)</f>
        <v>0.121563</v>
      </c>
      <c r="F36" s="4">
        <f>+VLOOKUP(A36,Hoja3!I:J,2,FALSE)</f>
        <v>8.9767185174841195</v>
      </c>
      <c r="G36" s="4">
        <f>+VLOOKUP(B36,Hoja4!B:G,4,FALSE)</f>
        <v>5.5539999999999999E-3</v>
      </c>
      <c r="H36" s="4">
        <f>+VLOOKUP(B36,Hoja4!B:G,5,FALSE)</f>
        <v>5.143E-3</v>
      </c>
      <c r="I36" s="4">
        <f>+VLOOKUP(B36,Hoja4!B:G,6,FALSE)</f>
        <v>5.7619999999999998E-3</v>
      </c>
    </row>
    <row r="37" spans="1:9" x14ac:dyDescent="0.25">
      <c r="A37" s="8">
        <v>35077070</v>
      </c>
      <c r="B37" s="9" t="s">
        <v>485</v>
      </c>
      <c r="C37" s="4">
        <v>4.983333</v>
      </c>
      <c r="D37" s="4">
        <v>-73.483333000000002</v>
      </c>
      <c r="E37" s="4">
        <f>+VLOOKUP(B37,Hoja4!B:G,2,FALSE)</f>
        <v>-1.562344</v>
      </c>
      <c r="F37" s="4">
        <f>+VLOOKUP(A37,Hoja3!I:J,2,FALSE)</f>
        <v>101.475831657287</v>
      </c>
      <c r="G37" s="4">
        <f>+VLOOKUP(B37,Hoja4!B:G,4,FALSE)</f>
        <v>-9999</v>
      </c>
      <c r="H37" s="4">
        <f>+VLOOKUP(B37,Hoja4!B:G,5,FALSE)</f>
        <v>-9999</v>
      </c>
      <c r="I37" s="4">
        <f>+VLOOKUP(B37,Hoja4!B:G,6,FALSE)</f>
        <v>-9999</v>
      </c>
    </row>
    <row r="38" spans="1:9" x14ac:dyDescent="0.25">
      <c r="A38" s="6">
        <v>35077140</v>
      </c>
      <c r="B38" s="9" t="s">
        <v>476</v>
      </c>
      <c r="C38" s="4">
        <v>5.049722</v>
      </c>
      <c r="D38" s="4">
        <v>-73.526972000000001</v>
      </c>
      <c r="E38" s="4">
        <f>+VLOOKUP(B38,Hoja4!B:G,2,FALSE)</f>
        <v>0.39718799999999999</v>
      </c>
      <c r="F38" s="4">
        <f>+VLOOKUP(A38,Hoja3!I:J,2,FALSE)</f>
        <v>10.118837907460501</v>
      </c>
      <c r="G38" s="4">
        <f>+VLOOKUP(B38,Hoja4!B:G,4,FALSE)</f>
        <v>4.7070000000000002E-3</v>
      </c>
      <c r="H38" s="4">
        <f>+VLOOKUP(B38,Hoja4!B:G,5,FALSE)</f>
        <v>3.6779999999999998E-3</v>
      </c>
      <c r="I38" s="4">
        <f>+VLOOKUP(B38,Hoja4!B:G,6,FALSE)</f>
        <v>4.7289999999999997E-3</v>
      </c>
    </row>
  </sheetData>
  <autoFilter ref="A1:I38" xr:uid="{17B7D7CD-9BD7-482B-B580-CEB577AF678A}"/>
  <sortState xmlns:xlrd2="http://schemas.microsoft.com/office/spreadsheetml/2017/richdata2" ref="A2:I38">
    <sortCondition ref="A2:A3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5FEE-0AC2-40BC-88A8-13977ED24F75}">
  <dimension ref="A1:I26"/>
  <sheetViews>
    <sheetView topLeftCell="H7" workbookViewId="0">
      <selection activeCell="J20" sqref="J20"/>
    </sheetView>
  </sheetViews>
  <sheetFormatPr baseColWidth="10" defaultRowHeight="16.5" x14ac:dyDescent="0.25"/>
  <cols>
    <col min="1" max="1" width="12.42578125" style="6" bestFit="1" customWidth="1"/>
    <col min="2" max="2" width="54.42578125" style="6" bestFit="1" customWidth="1"/>
    <col min="3" max="5" width="11.5703125" style="6" bestFit="1" customWidth="1"/>
    <col min="6" max="16384" width="11.42578125" style="6"/>
  </cols>
  <sheetData>
    <row r="1" spans="1:9" ht="28.5" x14ac:dyDescent="0.25">
      <c r="A1" s="6" t="s">
        <v>13</v>
      </c>
      <c r="B1" s="3" t="s">
        <v>549</v>
      </c>
      <c r="C1" s="3" t="s">
        <v>550</v>
      </c>
      <c r="D1" s="3" t="s">
        <v>551</v>
      </c>
      <c r="E1" s="3" t="s">
        <v>0</v>
      </c>
      <c r="F1" s="3" t="s">
        <v>564</v>
      </c>
      <c r="G1" s="3" t="s">
        <v>565</v>
      </c>
      <c r="H1" s="3" t="s">
        <v>566</v>
      </c>
      <c r="I1" s="3" t="s">
        <v>567</v>
      </c>
    </row>
    <row r="2" spans="1:9" x14ac:dyDescent="0.25">
      <c r="A2" s="6">
        <v>21197080</v>
      </c>
      <c r="B2" s="9" t="s">
        <v>40</v>
      </c>
      <c r="C2" s="4">
        <v>4.4000279999999998</v>
      </c>
      <c r="D2" s="4">
        <v>-74.363583000000006</v>
      </c>
      <c r="E2" s="4">
        <f>+VLOOKUP(B2,Hoja4!B:G,2,FALSE)</f>
        <v>1.732656</v>
      </c>
      <c r="F2" s="4">
        <f>+VLOOKUP(A2,Hoja3!I:J,2,FALSE)</f>
        <v>1.7556336061378801</v>
      </c>
      <c r="G2" s="4">
        <f>+VLOOKUP(B2,Hoja4!B:G,4,FALSE)</f>
        <v>2.5746999999999999E-2</v>
      </c>
      <c r="H2" s="4">
        <f>+VLOOKUP(B2,Hoja4!B:G,5,FALSE)</f>
        <v>2.0718E-2</v>
      </c>
      <c r="I2" s="4">
        <f>+VLOOKUP(B2,Hoja4!B:G,6,FALSE)</f>
        <v>2.6258E-2</v>
      </c>
    </row>
    <row r="3" spans="1:9" x14ac:dyDescent="0.25">
      <c r="A3" s="6">
        <v>21197110</v>
      </c>
      <c r="B3" s="9" t="s">
        <v>41</v>
      </c>
      <c r="C3" s="4">
        <v>4.4030560000000003</v>
      </c>
      <c r="D3" s="4">
        <v>-74.385306</v>
      </c>
      <c r="E3" s="4">
        <f>+VLOOKUP(B3,Hoja4!B:G,2,FALSE)</f>
        <v>0.30078100000000002</v>
      </c>
      <c r="F3" s="4">
        <f>+VLOOKUP(A3,Hoja3!I:J,2,FALSE)</f>
        <v>3.1362960272810398</v>
      </c>
      <c r="G3" s="4">
        <f>+VLOOKUP(B3,Hoja4!B:G,4,FALSE)</f>
        <v>4.1660000000000004E-3</v>
      </c>
      <c r="H3" s="4">
        <f>+VLOOKUP(B3,Hoja4!B:G,5,FALSE)</f>
        <v>3.2989999999999998E-3</v>
      </c>
      <c r="I3" s="4">
        <f>+VLOOKUP(B3,Hoja4!B:G,6,FALSE)</f>
        <v>3.9150000000000001E-3</v>
      </c>
    </row>
    <row r="4" spans="1:9" x14ac:dyDescent="0.25">
      <c r="A4" s="6">
        <v>21197210</v>
      </c>
      <c r="B4" s="9" t="s">
        <v>25</v>
      </c>
      <c r="C4" s="4">
        <v>4.3666669999999996</v>
      </c>
      <c r="D4" s="4">
        <v>-74.45</v>
      </c>
      <c r="E4" s="4">
        <f>+VLOOKUP(B4,Hoja4!B:G,2,FALSE)</f>
        <v>0.15015600000000001</v>
      </c>
      <c r="F4" s="4">
        <f>+VLOOKUP(A4,Hoja3!I:J,2,FALSE)</f>
        <v>0.121155093464017</v>
      </c>
      <c r="G4" s="4">
        <f>+VLOOKUP(B4,Hoja4!B:G,4,FALSE)</f>
        <v>1.784E-3</v>
      </c>
      <c r="H4" s="4">
        <f>+VLOOKUP(B4,Hoja4!B:G,5,FALSE)</f>
        <v>1.408E-3</v>
      </c>
      <c r="I4" s="4">
        <f>+VLOOKUP(B4,Hoja4!B:G,6,FALSE)</f>
        <v>1.9980000000000002E-3</v>
      </c>
    </row>
    <row r="5" spans="1:9" x14ac:dyDescent="0.25">
      <c r="A5" s="7">
        <v>21207960</v>
      </c>
      <c r="B5" s="9" t="s">
        <v>98</v>
      </c>
      <c r="C5" s="4">
        <v>4.4548610000000002</v>
      </c>
      <c r="D5" s="4">
        <v>-74.608528000000007</v>
      </c>
      <c r="E5" s="4">
        <f>+VLOOKUP(B5,Hoja4!B:G,2,FALSE)</f>
        <v>5406.78125</v>
      </c>
      <c r="F5" s="4">
        <f>+VLOOKUP(A5,Hoja3!I:J,2,FALSE)</f>
        <v>41.873430997943501</v>
      </c>
      <c r="G5" s="4">
        <f>+VLOOKUP(B5,Hoja4!B:G,4,FALSE)</f>
        <v>43.818399999999997</v>
      </c>
      <c r="H5" s="4">
        <f>+VLOOKUP(B5,Hoja4!B:G,5,FALSE)</f>
        <v>33.846899999999998</v>
      </c>
      <c r="I5" s="4">
        <f>+VLOOKUP(B5,Hoja4!B:G,6,FALSE)</f>
        <v>53.0959</v>
      </c>
    </row>
    <row r="6" spans="1:9" x14ac:dyDescent="0.25">
      <c r="A6" s="7">
        <v>21209200</v>
      </c>
      <c r="B6" s="9" t="s">
        <v>18</v>
      </c>
      <c r="C6" s="4">
        <v>4.3048890000000002</v>
      </c>
      <c r="D6" s="4">
        <v>-74.793778000000003</v>
      </c>
      <c r="E6" s="4">
        <f>+VLOOKUP(B6,Hoja4!B:G,2,FALSE)</f>
        <v>5918.359375</v>
      </c>
      <c r="F6" s="4">
        <f>+VLOOKUP(A6,Hoja3!I:J,2,FALSE)</f>
        <v>50.948209091218501</v>
      </c>
      <c r="G6" s="4">
        <f>+VLOOKUP(B6,Hoja4!B:G,4,FALSE)</f>
        <v>48.579599999999999</v>
      </c>
      <c r="H6" s="4">
        <f>+VLOOKUP(B6,Hoja4!B:G,5,FALSE)</f>
        <v>37.375799999999998</v>
      </c>
      <c r="I6" s="4">
        <f>+VLOOKUP(B6,Hoja4!B:G,6,FALSE)</f>
        <v>55.800400000000003</v>
      </c>
    </row>
    <row r="7" spans="1:9" x14ac:dyDescent="0.25">
      <c r="A7" s="7">
        <v>21209920</v>
      </c>
      <c r="B7" s="9" t="s">
        <v>506</v>
      </c>
      <c r="C7" s="4">
        <v>5.1922499999999996</v>
      </c>
      <c r="D7" s="4">
        <v>-73.779055999999997</v>
      </c>
      <c r="E7" s="4">
        <f>+VLOOKUP(B7,Hoja4!B:G,2,FALSE)</f>
        <v>5.7531249999999998</v>
      </c>
      <c r="F7" s="4">
        <f>+VLOOKUP(A7,Hoja3!I:J,2,FALSE)</f>
        <v>4.8355864223846101</v>
      </c>
      <c r="G7" s="4">
        <f>+VLOOKUP(B7,Hoja4!B:G,4,FALSE)</f>
        <v>2.3455E-2</v>
      </c>
      <c r="H7" s="4">
        <f>+VLOOKUP(B7,Hoja4!B:G,5,FALSE)</f>
        <v>1.6919E-2</v>
      </c>
      <c r="I7" s="4">
        <f>+VLOOKUP(B7,Hoja4!B:G,6,FALSE)</f>
        <v>3.3154999999999997E-2</v>
      </c>
    </row>
    <row r="8" spans="1:9" x14ac:dyDescent="0.25">
      <c r="A8" s="6">
        <v>21237020</v>
      </c>
      <c r="B8" s="9" t="s">
        <v>490</v>
      </c>
      <c r="C8" s="4">
        <v>5.2024169999999996</v>
      </c>
      <c r="D8" s="4">
        <v>-74.727610999999996</v>
      </c>
      <c r="E8" s="4">
        <f>+VLOOKUP(B8,Hoja4!B:G,2,FALSE)</f>
        <v>2144.6875</v>
      </c>
      <c r="F8" s="4">
        <f>+VLOOKUP(A8,Hoja3!I:J,2,FALSE)</f>
        <v>1223.8198671289699</v>
      </c>
      <c r="G8" s="4">
        <f>+VLOOKUP(B8,Hoja4!B:G,4,FALSE)</f>
        <v>24.0137</v>
      </c>
      <c r="H8" s="4">
        <f>+VLOOKUP(B8,Hoja4!B:G,5,FALSE)</f>
        <v>18.331499999999998</v>
      </c>
      <c r="I8" s="4">
        <f>+VLOOKUP(B8,Hoja4!B:G,6,FALSE)</f>
        <v>15.993499999999999</v>
      </c>
    </row>
    <row r="9" spans="1:9" x14ac:dyDescent="0.25">
      <c r="A9" s="6">
        <v>21237040</v>
      </c>
      <c r="B9" s="9" t="s">
        <v>96</v>
      </c>
      <c r="C9" s="4">
        <v>4.6463890000000001</v>
      </c>
      <c r="D9" s="4">
        <v>-74.659443999999993</v>
      </c>
      <c r="E9" s="4">
        <f>+VLOOKUP(B9,Hoja4!B:G,2,FALSE)</f>
        <v>247.69843800000001</v>
      </c>
      <c r="F9" s="4">
        <f>+VLOOKUP(A9,Hoja3!I:J,2,FALSE)</f>
        <v>3.0835605477998902</v>
      </c>
      <c r="G9" s="4">
        <f>+VLOOKUP(B9,Hoja4!B:G,4,FALSE)</f>
        <v>2.7192400000000001</v>
      </c>
      <c r="H9" s="4">
        <f>+VLOOKUP(B9,Hoja4!B:G,5,FALSE)</f>
        <v>2.0840999999999998</v>
      </c>
      <c r="I9" s="4">
        <f>+VLOOKUP(B9,Hoja4!B:G,6,FALSE)</f>
        <v>2.2710300000000001</v>
      </c>
    </row>
    <row r="10" spans="1:9" x14ac:dyDescent="0.25">
      <c r="A10" s="6">
        <v>23017020</v>
      </c>
      <c r="B10" s="9" t="s">
        <v>487</v>
      </c>
      <c r="C10" s="4">
        <v>5.2102779999999997</v>
      </c>
      <c r="D10" s="4">
        <v>-74.802756000000002</v>
      </c>
      <c r="E10" s="4">
        <f>+VLOOKUP(B10,Hoja4!B:G,2,FALSE)</f>
        <v>0.91656199999999999</v>
      </c>
      <c r="F10" s="4">
        <f>+VLOOKUP(A10,Hoja3!I:J,2,FALSE)</f>
        <v>1.3769709825779299</v>
      </c>
      <c r="G10" s="4">
        <f>+VLOOKUP(B10,Hoja4!B:G,4,FALSE)</f>
        <v>1.3261E-2</v>
      </c>
      <c r="H10" s="4">
        <f>+VLOOKUP(B10,Hoja4!B:G,5,FALSE)</f>
        <v>1.0257E-2</v>
      </c>
      <c r="I10" s="4">
        <f>+VLOOKUP(B10,Hoja4!B:G,6,FALSE)</f>
        <v>8.0750000000000006E-3</v>
      </c>
    </row>
    <row r="11" spans="1:9" x14ac:dyDescent="0.25">
      <c r="A11" s="6">
        <v>23017030</v>
      </c>
      <c r="B11" s="9" t="s">
        <v>489</v>
      </c>
      <c r="C11" s="4">
        <v>5.2038890000000002</v>
      </c>
      <c r="D11" s="4">
        <v>-74.741111000000004</v>
      </c>
      <c r="E11" s="4">
        <f>+VLOOKUP(B11,Hoja4!B:G,2,FALSE)</f>
        <v>48.410781</v>
      </c>
      <c r="F11" s="4">
        <f>+VLOOKUP(A11,Hoja3!I:J,2,FALSE)</f>
        <v>46.7427483901728</v>
      </c>
      <c r="G11" s="4">
        <f>+VLOOKUP(B11,Hoja4!B:G,4,FALSE)</f>
        <v>0.70757899999999996</v>
      </c>
      <c r="H11" s="4">
        <f>+VLOOKUP(B11,Hoja4!B:G,5,FALSE)</f>
        <v>0.54785700000000004</v>
      </c>
      <c r="I11" s="4">
        <f>+VLOOKUP(B11,Hoja4!B:G,6,FALSE)</f>
        <v>0.43010500000000002</v>
      </c>
    </row>
    <row r="12" spans="1:9" x14ac:dyDescent="0.25">
      <c r="A12" s="6">
        <v>23017090</v>
      </c>
      <c r="B12" s="9" t="s">
        <v>488</v>
      </c>
      <c r="C12" s="4">
        <v>5.2029170000000002</v>
      </c>
      <c r="D12" s="4">
        <v>-74.749167</v>
      </c>
      <c r="E12" s="4">
        <f>+VLOOKUP(B12,Hoja4!B:G,2,FALSE)</f>
        <v>47.212499999999999</v>
      </c>
      <c r="F12" s="4">
        <f>+VLOOKUP(A12,Hoja3!I:J,2,FALSE)</f>
        <v>39.0067627617399</v>
      </c>
      <c r="G12" s="4">
        <f>+VLOOKUP(B12,Hoja4!B:G,4,FALSE)</f>
        <v>0.68865399999999999</v>
      </c>
      <c r="H12" s="4">
        <f>+VLOOKUP(B12,Hoja4!B:G,5,FALSE)</f>
        <v>0.53310400000000002</v>
      </c>
      <c r="I12" s="4">
        <f>+VLOOKUP(B12,Hoja4!B:G,6,FALSE)</f>
        <v>0.41887200000000002</v>
      </c>
    </row>
    <row r="13" spans="1:9" x14ac:dyDescent="0.25">
      <c r="A13" s="6">
        <v>23067050</v>
      </c>
      <c r="B13" s="9" t="s">
        <v>492</v>
      </c>
      <c r="C13" s="4">
        <v>5.1921109999999997</v>
      </c>
      <c r="D13" s="4">
        <v>-74.572917000000004</v>
      </c>
      <c r="E13" s="4">
        <f>+VLOOKUP(B13,Hoja4!B:G,2,FALSE)</f>
        <v>2226.921875</v>
      </c>
      <c r="F13" s="4">
        <f>+VLOOKUP(A13,Hoja3!I:J,2,FALSE)</f>
        <v>66.366735034671905</v>
      </c>
      <c r="G13" s="4">
        <f>+VLOOKUP(B13,Hoja4!B:G,4,FALSE)</f>
        <v>51.837400000000002</v>
      </c>
      <c r="H13" s="4">
        <f>+VLOOKUP(B13,Hoja4!B:G,5,FALSE)</f>
        <v>44.313499999999998</v>
      </c>
      <c r="I13" s="4">
        <f>+VLOOKUP(B13,Hoja4!B:G,6,FALSE)</f>
        <v>50.212499999999999</v>
      </c>
    </row>
    <row r="14" spans="1:9" x14ac:dyDescent="0.25">
      <c r="A14" s="6">
        <v>23067070</v>
      </c>
      <c r="B14" s="9" t="s">
        <v>388</v>
      </c>
      <c r="C14" s="4">
        <v>5.0085829999999998</v>
      </c>
      <c r="D14" s="4">
        <v>-74.467111000000003</v>
      </c>
      <c r="E14" s="4">
        <f>+VLOOKUP(B14,Hoja4!B:G,2,FALSE)</f>
        <v>0.17046900000000001</v>
      </c>
      <c r="F14" s="4">
        <f>+VLOOKUP(A14,Hoja3!I:J,2,FALSE)</f>
        <v>8.6446465538755799</v>
      </c>
      <c r="G14" s="4">
        <f>+VLOOKUP(B14,Hoja4!B:G,4,FALSE)</f>
        <v>4.8199999999999996E-3</v>
      </c>
      <c r="H14" s="4">
        <f>+VLOOKUP(B14,Hoja4!B:G,5,FALSE)</f>
        <v>4.1149999999999997E-3</v>
      </c>
      <c r="I14" s="4">
        <f>+VLOOKUP(B14,Hoja4!B:G,6,FALSE)</f>
        <v>3.9449999999999997E-3</v>
      </c>
    </row>
    <row r="15" spans="1:9" x14ac:dyDescent="0.25">
      <c r="A15" s="6">
        <v>23067080</v>
      </c>
      <c r="B15" s="9" t="s">
        <v>496</v>
      </c>
      <c r="C15" s="4">
        <v>5.2571389999999996</v>
      </c>
      <c r="D15" s="4">
        <v>-74.345693999999995</v>
      </c>
      <c r="E15" s="4">
        <f>+VLOOKUP(B15,Hoja4!B:G,2,FALSE)</f>
        <v>9.9530999999999994E-2</v>
      </c>
      <c r="F15" s="4">
        <f>+VLOOKUP(A15,Hoja3!I:J,2,FALSE)</f>
        <v>21.915911330297099</v>
      </c>
      <c r="G15" s="4">
        <f>+VLOOKUP(B15,Hoja4!B:G,4,FALSE)</f>
        <v>3.5799999999999998E-3</v>
      </c>
      <c r="H15" s="4">
        <f>+VLOOKUP(B15,Hoja4!B:G,5,FALSE)</f>
        <v>3.1819999999999999E-3</v>
      </c>
      <c r="I15" s="4">
        <f>+VLOOKUP(B15,Hoja4!B:G,6,FALSE)</f>
        <v>3.2929999999999999E-3</v>
      </c>
    </row>
    <row r="16" spans="1:9" x14ac:dyDescent="0.25">
      <c r="A16" s="6">
        <v>23067090</v>
      </c>
      <c r="B16" s="9" t="s">
        <v>495</v>
      </c>
      <c r="C16" s="4">
        <v>5.233333</v>
      </c>
      <c r="D16" s="4">
        <v>-74.283332999999999</v>
      </c>
      <c r="E16" s="4">
        <f>+VLOOKUP(B16,Hoja4!B:G,2,FALSE)</f>
        <v>434.328125</v>
      </c>
      <c r="F16" s="4">
        <f>+VLOOKUP(A16,Hoja3!I:J,2,FALSE)</f>
        <v>9.6466327699411991</v>
      </c>
      <c r="G16" s="4">
        <f>+VLOOKUP(B16,Hoja4!B:G,4,FALSE)</f>
        <v>9.3062900000000006</v>
      </c>
      <c r="H16" s="4">
        <f>+VLOOKUP(B16,Hoja4!B:G,5,FALSE)</f>
        <v>8.0094499999999993</v>
      </c>
      <c r="I16" s="4">
        <f>+VLOOKUP(B16,Hoja4!B:G,6,FALSE)</f>
        <v>9.9896399999999996</v>
      </c>
    </row>
    <row r="17" spans="1:9" x14ac:dyDescent="0.25">
      <c r="A17" s="6">
        <v>35027020</v>
      </c>
      <c r="B17" s="9" t="s">
        <v>84</v>
      </c>
      <c r="C17" s="4">
        <v>4.3499999999999996</v>
      </c>
      <c r="D17" s="4">
        <v>-73.883332999999993</v>
      </c>
      <c r="E17" s="4">
        <f>+VLOOKUP(B17,Hoja4!B:G,2,FALSE)</f>
        <v>1085.0218749999999</v>
      </c>
      <c r="F17" s="4">
        <f>+VLOOKUP(A17,Hoja3!I:J,2,FALSE)</f>
        <v>19.5460614998516</v>
      </c>
      <c r="G17" s="4">
        <f>+VLOOKUP(B17,Hoja4!B:G,4,FALSE)</f>
        <v>15.4498</v>
      </c>
      <c r="H17" s="4">
        <f>+VLOOKUP(B17,Hoja4!B:G,5,FALSE)</f>
        <v>12.7997</v>
      </c>
      <c r="I17" s="4">
        <f>+VLOOKUP(B17,Hoja4!B:G,6,FALSE)</f>
        <v>18.8979</v>
      </c>
    </row>
    <row r="18" spans="1:9" x14ac:dyDescent="0.25">
      <c r="A18" s="6">
        <v>35027100</v>
      </c>
      <c r="B18" s="9" t="s">
        <v>68</v>
      </c>
      <c r="C18" s="4">
        <v>4.4286390000000004</v>
      </c>
      <c r="D18" s="4">
        <v>-74.010193999999998</v>
      </c>
      <c r="E18" s="4">
        <f>+VLOOKUP(B18,Hoja4!B:G,2,FALSE)</f>
        <v>34.014375000000001</v>
      </c>
      <c r="F18" s="4">
        <f>+VLOOKUP(A18,Hoja3!I:J,2,FALSE)</f>
        <v>5.2961604797311104</v>
      </c>
      <c r="G18" s="4">
        <f>+VLOOKUP(B18,Hoja4!B:G,4,FALSE)</f>
        <v>0.39034099999999999</v>
      </c>
      <c r="H18" s="4">
        <f>+VLOOKUP(B18,Hoja4!B:G,5,FALSE)</f>
        <v>0.31301499999999999</v>
      </c>
      <c r="I18" s="4">
        <f>+VLOOKUP(B18,Hoja4!B:G,6,FALSE)</f>
        <v>0.50026099999999996</v>
      </c>
    </row>
    <row r="19" spans="1:9" x14ac:dyDescent="0.25">
      <c r="A19" s="6">
        <v>35027190</v>
      </c>
      <c r="B19" s="9" t="s">
        <v>87</v>
      </c>
      <c r="C19" s="4">
        <v>4.3143060000000002</v>
      </c>
      <c r="D19" s="4">
        <v>-73.874943999999999</v>
      </c>
      <c r="E19" s="4">
        <f>+VLOOKUP(B19,Hoja4!B:G,2,FALSE)</f>
        <v>3.7344000000000002E-2</v>
      </c>
      <c r="F19" s="4">
        <f>+VLOOKUP(A19,Hoja3!I:J,2,FALSE)</f>
        <v>27.827110078118501</v>
      </c>
      <c r="G19" s="4">
        <f>+VLOOKUP(B19,Hoja4!B:G,4,FALSE)</f>
        <v>1.0089999999999999E-3</v>
      </c>
      <c r="H19" s="4">
        <f>+VLOOKUP(B19,Hoja4!B:G,5,FALSE)</f>
        <v>8.83E-4</v>
      </c>
      <c r="I19" s="4">
        <f>+VLOOKUP(B19,Hoja4!B:G,6,FALSE)</f>
        <v>1.0759999999999999E-3</v>
      </c>
    </row>
    <row r="20" spans="1:9" x14ac:dyDescent="0.25">
      <c r="A20" s="6">
        <v>35027220</v>
      </c>
      <c r="B20" s="9" t="s">
        <v>152</v>
      </c>
      <c r="C20" s="4">
        <v>4.4848889999999999</v>
      </c>
      <c r="D20" s="4">
        <v>-74.030277999999996</v>
      </c>
      <c r="E20" s="4">
        <f>+VLOOKUP(B20,Hoja4!B:G,2,FALSE)</f>
        <v>3.3374999999999999</v>
      </c>
      <c r="F20" s="4">
        <f>+VLOOKUP(A20,Hoja3!I:J,2,FALSE)</f>
        <v>0.116982549405361</v>
      </c>
      <c r="G20" s="4">
        <f>+VLOOKUP(B20,Hoja4!B:G,4,FALSE)</f>
        <v>5.1527000000000003E-2</v>
      </c>
      <c r="H20" s="4">
        <f>+VLOOKUP(B20,Hoja4!B:G,5,FALSE)</f>
        <v>4.3275000000000001E-2</v>
      </c>
      <c r="I20" s="4">
        <f>+VLOOKUP(B20,Hoja4!B:G,6,FALSE)</f>
        <v>6.8090999999999999E-2</v>
      </c>
    </row>
    <row r="21" spans="1:9" x14ac:dyDescent="0.25">
      <c r="A21" s="6">
        <v>35027500</v>
      </c>
      <c r="B21" s="9" t="s">
        <v>204</v>
      </c>
      <c r="C21" s="4">
        <v>4.6649440000000002</v>
      </c>
      <c r="D21" s="4">
        <v>-73.857388999999998</v>
      </c>
      <c r="E21" s="4">
        <f>+VLOOKUP(B21,Hoja4!B:G,2,FALSE)</f>
        <v>2.1196869999999999</v>
      </c>
      <c r="F21" s="4">
        <f>+VLOOKUP(A21,Hoja3!I:J,2,FALSE)</f>
        <v>7.1792430095052401E-2</v>
      </c>
      <c r="G21" s="4">
        <f>+VLOOKUP(B21,Hoja4!B:G,4,FALSE)</f>
        <v>3.8490999999999997E-2</v>
      </c>
      <c r="H21" s="4">
        <f>+VLOOKUP(B21,Hoja4!B:G,5,FALSE)</f>
        <v>3.2826000000000001E-2</v>
      </c>
      <c r="I21" s="4">
        <f>+VLOOKUP(B21,Hoja4!B:G,6,FALSE)</f>
        <v>4.8608999999999999E-2</v>
      </c>
    </row>
    <row r="22" spans="1:9" x14ac:dyDescent="0.25">
      <c r="A22" s="6">
        <v>35027510</v>
      </c>
      <c r="B22" s="9" t="s">
        <v>203</v>
      </c>
      <c r="C22" s="4">
        <v>4.6645000000000003</v>
      </c>
      <c r="D22" s="4">
        <v>-73.863083000000003</v>
      </c>
      <c r="E22" s="4">
        <f>+VLOOKUP(B22,Hoja4!B:G,2,FALSE)</f>
        <v>12.527030999999999</v>
      </c>
      <c r="F22" s="4">
        <f>+VLOOKUP(A22,Hoja3!I:J,2,FALSE)</f>
        <v>0.94198458276133601</v>
      </c>
      <c r="G22" s="4">
        <f>+VLOOKUP(B22,Hoja4!B:G,4,FALSE)</f>
        <v>0.259245</v>
      </c>
      <c r="H22" s="4">
        <f>+VLOOKUP(B22,Hoja4!B:G,5,FALSE)</f>
        <v>0.22703499999999999</v>
      </c>
      <c r="I22" s="4">
        <f>+VLOOKUP(B22,Hoja4!B:G,6,FALSE)</f>
        <v>0.33113100000000001</v>
      </c>
    </row>
    <row r="23" spans="1:9" x14ac:dyDescent="0.25">
      <c r="A23" s="6">
        <v>35067020</v>
      </c>
      <c r="B23" s="9" t="s">
        <v>375</v>
      </c>
      <c r="C23" s="4">
        <v>4.75</v>
      </c>
      <c r="D23" s="4">
        <v>-73.533332999999999</v>
      </c>
      <c r="E23" s="4">
        <f>+VLOOKUP(B23,Hoja4!B:G,2,FALSE)</f>
        <v>5.9531000000000001E-2</v>
      </c>
      <c r="F23" s="4">
        <f>+VLOOKUP(A23,Hoja3!I:J,2,FALSE)</f>
        <v>70.140314706032598</v>
      </c>
      <c r="G23" s="4">
        <f>+VLOOKUP(B23,Hoja4!B:G,4,FALSE)</f>
        <v>2.078E-3</v>
      </c>
      <c r="H23" s="4">
        <f>+VLOOKUP(B23,Hoja4!B:G,5,FALSE)</f>
        <v>1.887E-3</v>
      </c>
      <c r="I23" s="4">
        <f>+VLOOKUP(B23,Hoja4!B:G,6,FALSE)</f>
        <v>2.284E-3</v>
      </c>
    </row>
    <row r="24" spans="1:9" x14ac:dyDescent="0.25">
      <c r="A24" s="6">
        <v>35067040</v>
      </c>
      <c r="B24" s="9" t="s">
        <v>376</v>
      </c>
      <c r="C24" s="4">
        <v>4.7833329999999998</v>
      </c>
      <c r="D24" s="4">
        <v>-73.583332999999996</v>
      </c>
      <c r="E24" s="4">
        <f>+VLOOKUP(B24,Hoja4!B:G,2,FALSE)</f>
        <v>0.232656</v>
      </c>
      <c r="F24" s="4">
        <f>+VLOOKUP(A24,Hoja3!I:J,2,FALSE)</f>
        <v>34.390331932787603</v>
      </c>
      <c r="G24" s="4">
        <f>+VLOOKUP(B24,Hoja4!B:G,4,FALSE)</f>
        <v>6.156E-3</v>
      </c>
      <c r="H24" s="4">
        <f>+VLOOKUP(B24,Hoja4!B:G,5,FALSE)</f>
        <v>5.3709999999999999E-3</v>
      </c>
      <c r="I24" s="4">
        <f>+VLOOKUP(B24,Hoja4!B:G,6,FALSE)</f>
        <v>6.5529999999999998E-3</v>
      </c>
    </row>
    <row r="25" spans="1:9" x14ac:dyDescent="0.25">
      <c r="A25" s="6">
        <v>35067120</v>
      </c>
      <c r="B25" s="9" t="s">
        <v>227</v>
      </c>
      <c r="C25" s="4">
        <v>4.6666670000000003</v>
      </c>
      <c r="D25" s="4">
        <v>-73.516666999999998</v>
      </c>
      <c r="E25" s="4">
        <f>+VLOOKUP(B25,Hoja4!B:G,2,FALSE)</f>
        <v>0.121563</v>
      </c>
      <c r="F25" s="4">
        <f>+VLOOKUP(A25,Hoja3!I:J,2,FALSE)</f>
        <v>8.9767185174841195</v>
      </c>
      <c r="G25" s="4">
        <f>+VLOOKUP(B25,Hoja4!B:G,4,FALSE)</f>
        <v>5.5539999999999999E-3</v>
      </c>
      <c r="H25" s="4">
        <f>+VLOOKUP(B25,Hoja4!B:G,5,FALSE)</f>
        <v>5.143E-3</v>
      </c>
      <c r="I25" s="4">
        <f>+VLOOKUP(B25,Hoja4!B:G,6,FALSE)</f>
        <v>5.7619999999999998E-3</v>
      </c>
    </row>
    <row r="26" spans="1:9" x14ac:dyDescent="0.25">
      <c r="A26" s="6">
        <v>35077140</v>
      </c>
      <c r="B26" s="9" t="s">
        <v>476</v>
      </c>
      <c r="C26" s="4">
        <v>5.049722</v>
      </c>
      <c r="D26" s="4">
        <v>-73.526972000000001</v>
      </c>
      <c r="E26" s="4">
        <f>+VLOOKUP(B26,Hoja4!B:G,2,FALSE)</f>
        <v>0.39718799999999999</v>
      </c>
      <c r="F26" s="4">
        <f>+VLOOKUP(A26,Hoja3!I:J,2,FALSE)</f>
        <v>10.118837907460501</v>
      </c>
      <c r="G26" s="4">
        <f>+VLOOKUP(B26,Hoja4!B:G,4,FALSE)</f>
        <v>4.7070000000000002E-3</v>
      </c>
      <c r="H26" s="4">
        <f>+VLOOKUP(B26,Hoja4!B:G,5,FALSE)</f>
        <v>3.6779999999999998E-3</v>
      </c>
      <c r="I26" s="4">
        <f>+VLOOKUP(B26,Hoja4!B:G,6,FALSE)</f>
        <v>4.7289999999999997E-3</v>
      </c>
    </row>
  </sheetData>
  <autoFilter ref="A1:I26" xr:uid="{17B7D7CD-9BD7-482B-B580-CEB577AF678A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8E54-E299-46FA-AA09-146856E0B448}">
  <dimension ref="A1:G533"/>
  <sheetViews>
    <sheetView workbookViewId="0">
      <selection activeCell="F8" sqref="F8"/>
    </sheetView>
  </sheetViews>
  <sheetFormatPr baseColWidth="10" defaultRowHeight="15" x14ac:dyDescent="0.25"/>
  <sheetData>
    <row r="1" spans="1:7" x14ac:dyDescent="0.25">
      <c r="A1" t="s">
        <v>13</v>
      </c>
      <c r="B1" t="s">
        <v>14</v>
      </c>
      <c r="C1" t="s">
        <v>561</v>
      </c>
      <c r="D1" t="s">
        <v>562</v>
      </c>
      <c r="E1" t="s">
        <v>547</v>
      </c>
      <c r="F1" t="s">
        <v>546</v>
      </c>
      <c r="G1" t="s">
        <v>548</v>
      </c>
    </row>
    <row r="2" spans="1:7" x14ac:dyDescent="0.25">
      <c r="A2">
        <v>21187040</v>
      </c>
      <c r="B2" t="s">
        <v>17</v>
      </c>
      <c r="C2">
        <v>1.25E-3</v>
      </c>
      <c r="D2">
        <v>8</v>
      </c>
      <c r="E2">
        <v>1.2999999999999999E-5</v>
      </c>
      <c r="F2">
        <v>9.0000000000000002E-6</v>
      </c>
      <c r="G2">
        <v>6.9999999999999999E-6</v>
      </c>
    </row>
    <row r="3" spans="1:7" x14ac:dyDescent="0.25">
      <c r="A3">
        <v>2119700147</v>
      </c>
      <c r="B3" t="s">
        <v>19</v>
      </c>
      <c r="C3">
        <v>-1.562344</v>
      </c>
      <c r="D3">
        <v>-9999</v>
      </c>
      <c r="E3">
        <v>-9999</v>
      </c>
      <c r="F3">
        <v>-9999</v>
      </c>
      <c r="G3">
        <v>-9999</v>
      </c>
    </row>
    <row r="4" spans="1:7" x14ac:dyDescent="0.25">
      <c r="A4">
        <v>2119700192</v>
      </c>
      <c r="B4" t="s">
        <v>39</v>
      </c>
      <c r="C4">
        <v>-1.562344</v>
      </c>
      <c r="D4">
        <v>-9999</v>
      </c>
      <c r="E4">
        <v>-9999</v>
      </c>
      <c r="F4">
        <v>-9999</v>
      </c>
      <c r="G4">
        <v>-9999</v>
      </c>
    </row>
    <row r="5" spans="1:7" x14ac:dyDescent="0.25">
      <c r="A5">
        <v>21197040</v>
      </c>
      <c r="B5" t="s">
        <v>38</v>
      </c>
      <c r="C5">
        <v>-1.562344</v>
      </c>
      <c r="D5">
        <v>-9999</v>
      </c>
      <c r="E5">
        <v>-9999</v>
      </c>
      <c r="F5">
        <v>-9999</v>
      </c>
      <c r="G5">
        <v>-9999</v>
      </c>
    </row>
    <row r="6" spans="1:7" x14ac:dyDescent="0.25">
      <c r="A6">
        <v>21197080</v>
      </c>
      <c r="B6" t="s">
        <v>40</v>
      </c>
      <c r="C6">
        <v>1.732656</v>
      </c>
      <c r="D6">
        <v>11089</v>
      </c>
      <c r="E6">
        <v>2.5746999999999999E-2</v>
      </c>
      <c r="F6">
        <v>2.0718E-2</v>
      </c>
      <c r="G6">
        <v>2.6258E-2</v>
      </c>
    </row>
    <row r="7" spans="1:7" x14ac:dyDescent="0.25">
      <c r="A7">
        <v>21197110</v>
      </c>
      <c r="B7" t="s">
        <v>41</v>
      </c>
      <c r="C7">
        <v>0.30078100000000002</v>
      </c>
      <c r="D7">
        <v>1925</v>
      </c>
      <c r="E7">
        <v>4.1660000000000004E-3</v>
      </c>
      <c r="F7">
        <v>3.2989999999999998E-3</v>
      </c>
      <c r="G7">
        <v>3.9150000000000001E-3</v>
      </c>
    </row>
    <row r="8" spans="1:7" x14ac:dyDescent="0.25">
      <c r="A8">
        <v>21197120</v>
      </c>
      <c r="B8" t="s">
        <v>45</v>
      </c>
      <c r="C8">
        <v>9.3700000000000001E-4</v>
      </c>
      <c r="D8">
        <v>6</v>
      </c>
      <c r="E8">
        <v>6.9999999999999999E-6</v>
      </c>
      <c r="F8">
        <v>5.0000000000000004E-6</v>
      </c>
      <c r="G8">
        <v>7.9999999999999996E-6</v>
      </c>
    </row>
    <row r="9" spans="1:7" x14ac:dyDescent="0.25">
      <c r="A9">
        <v>21197130</v>
      </c>
      <c r="B9" t="s">
        <v>62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21197140</v>
      </c>
      <c r="B10" t="s">
        <v>27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21197150</v>
      </c>
      <c r="B11" t="s">
        <v>26</v>
      </c>
      <c r="C11">
        <v>-1.562344</v>
      </c>
      <c r="D11">
        <v>-9999</v>
      </c>
      <c r="E11">
        <v>-9999</v>
      </c>
      <c r="F11">
        <v>-9999</v>
      </c>
      <c r="G11">
        <v>-9999</v>
      </c>
    </row>
    <row r="12" spans="1:7" x14ac:dyDescent="0.25">
      <c r="A12">
        <v>21197170</v>
      </c>
      <c r="B12" t="s">
        <v>22</v>
      </c>
      <c r="C12">
        <v>-1.562344</v>
      </c>
      <c r="D12">
        <v>-9999</v>
      </c>
      <c r="E12">
        <v>-9999</v>
      </c>
      <c r="F12">
        <v>-9999</v>
      </c>
      <c r="G12">
        <v>-9999</v>
      </c>
    </row>
    <row r="13" spans="1:7" x14ac:dyDescent="0.25">
      <c r="A13">
        <v>21197180</v>
      </c>
      <c r="B13" t="s">
        <v>47</v>
      </c>
      <c r="C13">
        <v>1.0939999999999999E-3</v>
      </c>
      <c r="D13">
        <v>7</v>
      </c>
      <c r="E13">
        <v>1.8E-5</v>
      </c>
      <c r="F13">
        <v>1.5E-5</v>
      </c>
      <c r="G13">
        <v>2.1999999999999999E-5</v>
      </c>
    </row>
    <row r="14" spans="1:7" x14ac:dyDescent="0.25">
      <c r="A14">
        <v>21197190</v>
      </c>
      <c r="B14" t="s">
        <v>53</v>
      </c>
      <c r="C14">
        <v>-1.562344</v>
      </c>
      <c r="D14">
        <v>-9999</v>
      </c>
      <c r="E14">
        <v>-9999</v>
      </c>
      <c r="F14">
        <v>-9999</v>
      </c>
      <c r="G14">
        <v>-9999</v>
      </c>
    </row>
    <row r="15" spans="1:7" x14ac:dyDescent="0.25">
      <c r="A15">
        <v>21197210</v>
      </c>
      <c r="B15" t="s">
        <v>25</v>
      </c>
      <c r="C15">
        <v>0.15015600000000001</v>
      </c>
      <c r="D15">
        <v>961</v>
      </c>
      <c r="E15">
        <v>1.784E-3</v>
      </c>
      <c r="F15">
        <v>1.408E-3</v>
      </c>
      <c r="G15">
        <v>1.9980000000000002E-3</v>
      </c>
    </row>
    <row r="16" spans="1:7" x14ac:dyDescent="0.25">
      <c r="A16">
        <v>21197220</v>
      </c>
      <c r="B16" t="s">
        <v>46</v>
      </c>
      <c r="C16">
        <v>3.1300000000000002E-4</v>
      </c>
      <c r="D16">
        <v>2</v>
      </c>
      <c r="E16">
        <v>3.9999999999999998E-6</v>
      </c>
      <c r="F16">
        <v>3.0000000000000001E-6</v>
      </c>
      <c r="G16">
        <v>5.0000000000000004E-6</v>
      </c>
    </row>
    <row r="17" spans="1:7" x14ac:dyDescent="0.25">
      <c r="A17">
        <v>21197230</v>
      </c>
      <c r="B17" t="s">
        <v>52</v>
      </c>
      <c r="C17">
        <v>6.2500000000000003E-3</v>
      </c>
      <c r="D17">
        <v>40</v>
      </c>
      <c r="E17">
        <v>6.4999999999999994E-5</v>
      </c>
      <c r="F17">
        <v>5.1999999999999997E-5</v>
      </c>
      <c r="G17">
        <v>8.7999999999999998E-5</v>
      </c>
    </row>
    <row r="18" spans="1:7" x14ac:dyDescent="0.25">
      <c r="A18">
        <v>21197240</v>
      </c>
      <c r="B18" t="s">
        <v>54</v>
      </c>
      <c r="C18">
        <v>1.56E-4</v>
      </c>
      <c r="D18">
        <v>1</v>
      </c>
      <c r="E18">
        <v>1.9999999999999999E-6</v>
      </c>
      <c r="F18">
        <v>9.9999999999999995E-7</v>
      </c>
      <c r="G18">
        <v>1.9999999999999999E-6</v>
      </c>
    </row>
    <row r="19" spans="1:7" x14ac:dyDescent="0.25">
      <c r="A19">
        <v>21197260</v>
      </c>
      <c r="B19" t="s">
        <v>48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21197270</v>
      </c>
      <c r="B20" t="s">
        <v>64</v>
      </c>
      <c r="C20">
        <v>0.12828100000000001</v>
      </c>
      <c r="D20">
        <v>821</v>
      </c>
      <c r="E20">
        <v>9.0600000000000001E-4</v>
      </c>
      <c r="F20">
        <v>6.6799999999999997E-4</v>
      </c>
      <c r="G20">
        <v>8.3500000000000002E-4</v>
      </c>
    </row>
    <row r="21" spans="1:7" x14ac:dyDescent="0.25">
      <c r="A21">
        <v>21197290</v>
      </c>
      <c r="B21" t="s">
        <v>55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21197310</v>
      </c>
      <c r="B22" t="s">
        <v>56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21197320</v>
      </c>
      <c r="B23" t="s">
        <v>57</v>
      </c>
      <c r="C23">
        <v>3.1300000000000002E-4</v>
      </c>
      <c r="D23">
        <v>2</v>
      </c>
      <c r="E23">
        <v>3.0000000000000001E-6</v>
      </c>
      <c r="F23">
        <v>1.9999999999999999E-6</v>
      </c>
      <c r="G23">
        <v>1.9999999999999999E-6</v>
      </c>
    </row>
    <row r="24" spans="1:7" x14ac:dyDescent="0.25">
      <c r="A24">
        <v>21197330</v>
      </c>
      <c r="B24" t="s">
        <v>31</v>
      </c>
      <c r="C24">
        <v>-1.562344</v>
      </c>
      <c r="D24">
        <v>-9999</v>
      </c>
      <c r="E24">
        <v>-9999</v>
      </c>
      <c r="F24">
        <v>-9999</v>
      </c>
      <c r="G24">
        <v>-9999</v>
      </c>
    </row>
    <row r="25" spans="1:7" x14ac:dyDescent="0.25">
      <c r="A25">
        <v>21197340</v>
      </c>
      <c r="B25" t="s">
        <v>60</v>
      </c>
      <c r="C25">
        <v>4.6900000000000002E-4</v>
      </c>
      <c r="D25">
        <v>3</v>
      </c>
      <c r="E25">
        <v>3.9999999999999998E-6</v>
      </c>
      <c r="F25">
        <v>3.0000000000000001E-6</v>
      </c>
      <c r="G25">
        <v>3.9999999999999998E-6</v>
      </c>
    </row>
    <row r="26" spans="1:7" x14ac:dyDescent="0.25">
      <c r="A26">
        <v>21197350</v>
      </c>
      <c r="B26" t="s">
        <v>58</v>
      </c>
      <c r="C26">
        <v>8.4379999999999993E-3</v>
      </c>
      <c r="D26">
        <v>54</v>
      </c>
      <c r="E26">
        <v>6.9999999999999994E-5</v>
      </c>
      <c r="F26">
        <v>5.1999999999999997E-5</v>
      </c>
      <c r="G26">
        <v>6.3999999999999997E-5</v>
      </c>
    </row>
    <row r="27" spans="1:7" x14ac:dyDescent="0.25">
      <c r="A27">
        <v>21197360</v>
      </c>
      <c r="B27" t="s">
        <v>65</v>
      </c>
      <c r="C27">
        <v>1.56E-4</v>
      </c>
      <c r="D27">
        <v>1</v>
      </c>
      <c r="E27">
        <v>9.9999999999999995E-7</v>
      </c>
      <c r="F27">
        <v>9.9999999999999995E-7</v>
      </c>
      <c r="G27">
        <v>9.9999999999999995E-7</v>
      </c>
    </row>
    <row r="28" spans="1:7" x14ac:dyDescent="0.25">
      <c r="A28">
        <v>21197370</v>
      </c>
      <c r="B28" t="s">
        <v>51</v>
      </c>
      <c r="C28">
        <v>1.56E-4</v>
      </c>
      <c r="D28">
        <v>1</v>
      </c>
      <c r="E28">
        <v>9.9999999999999995E-7</v>
      </c>
      <c r="F28">
        <v>9.9999999999999995E-7</v>
      </c>
      <c r="G28">
        <v>9.9999999999999995E-7</v>
      </c>
    </row>
    <row r="29" spans="1:7" x14ac:dyDescent="0.25">
      <c r="A29">
        <v>21197380</v>
      </c>
      <c r="B29" t="s">
        <v>66</v>
      </c>
      <c r="C29">
        <v>1.0939999999999999E-3</v>
      </c>
      <c r="D29">
        <v>7</v>
      </c>
      <c r="E29">
        <v>1.8E-5</v>
      </c>
      <c r="F29">
        <v>1.5E-5</v>
      </c>
      <c r="G29">
        <v>2.1999999999999999E-5</v>
      </c>
    </row>
    <row r="30" spans="1:7" x14ac:dyDescent="0.25">
      <c r="A30">
        <v>21197390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21197400</v>
      </c>
      <c r="B31" t="s">
        <v>67</v>
      </c>
      <c r="C31">
        <v>6.2500000000000001E-4</v>
      </c>
      <c r="D31">
        <v>4</v>
      </c>
      <c r="E31">
        <v>9.0000000000000002E-6</v>
      </c>
      <c r="F31">
        <v>6.9999999999999999E-6</v>
      </c>
      <c r="G31">
        <v>7.9999999999999996E-6</v>
      </c>
    </row>
    <row r="32" spans="1:7" x14ac:dyDescent="0.25">
      <c r="A32">
        <v>21197420</v>
      </c>
      <c r="B32" t="s">
        <v>59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21197430</v>
      </c>
      <c r="B33" t="s">
        <v>50</v>
      </c>
      <c r="C33">
        <v>4.6900000000000002E-4</v>
      </c>
      <c r="D33">
        <v>3</v>
      </c>
      <c r="E33">
        <v>6.9999999999999999E-6</v>
      </c>
      <c r="F33">
        <v>6.0000000000000002E-6</v>
      </c>
      <c r="G33">
        <v>7.9999999999999996E-6</v>
      </c>
    </row>
    <row r="34" spans="1:7" x14ac:dyDescent="0.25">
      <c r="A34">
        <v>21197440</v>
      </c>
      <c r="B34" t="s">
        <v>61</v>
      </c>
      <c r="C34">
        <v>4.6900000000000002E-4</v>
      </c>
      <c r="D34">
        <v>3</v>
      </c>
      <c r="E34">
        <v>3.9999999999999998E-6</v>
      </c>
      <c r="F34">
        <v>3.0000000000000001E-6</v>
      </c>
      <c r="G34">
        <v>3.9999999999999998E-6</v>
      </c>
    </row>
    <row r="35" spans="1:7" x14ac:dyDescent="0.25">
      <c r="A35">
        <v>21197450</v>
      </c>
      <c r="B35" t="s">
        <v>32</v>
      </c>
      <c r="C35">
        <v>-1.562344</v>
      </c>
      <c r="D35">
        <v>-9999</v>
      </c>
      <c r="E35">
        <v>-9999</v>
      </c>
      <c r="F35">
        <v>-9999</v>
      </c>
      <c r="G35">
        <v>-9999</v>
      </c>
    </row>
    <row r="36" spans="1:7" x14ac:dyDescent="0.25">
      <c r="A36">
        <v>21197701</v>
      </c>
      <c r="B36" t="s">
        <v>63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21207000</v>
      </c>
      <c r="B37" t="s">
        <v>477</v>
      </c>
      <c r="C37">
        <v>9.3700000000000001E-4</v>
      </c>
      <c r="D37">
        <v>6</v>
      </c>
      <c r="E37">
        <v>7.9999999999999996E-6</v>
      </c>
      <c r="F37">
        <v>6.0000000000000002E-6</v>
      </c>
      <c r="G37">
        <v>1.1E-5</v>
      </c>
    </row>
    <row r="38" spans="1:7" x14ac:dyDescent="0.25">
      <c r="A38">
        <v>2120700037</v>
      </c>
      <c r="B38" t="s">
        <v>198</v>
      </c>
      <c r="C38">
        <v>6.2500000000000001E-4</v>
      </c>
      <c r="D38">
        <v>4</v>
      </c>
      <c r="E38">
        <v>1.9999999999999999E-6</v>
      </c>
      <c r="F38">
        <v>1.9999999999999999E-6</v>
      </c>
      <c r="G38">
        <v>3.0000000000000001E-6</v>
      </c>
    </row>
    <row r="39" spans="1:7" x14ac:dyDescent="0.25">
      <c r="A39">
        <v>21207001</v>
      </c>
      <c r="B39" t="s">
        <v>128</v>
      </c>
      <c r="C39">
        <v>3.1300000000000002E-4</v>
      </c>
      <c r="D39">
        <v>2</v>
      </c>
      <c r="E39">
        <v>1.9999999999999999E-6</v>
      </c>
      <c r="F39">
        <v>9.9999999999999995E-7</v>
      </c>
      <c r="G39">
        <v>1.9999999999999999E-6</v>
      </c>
    </row>
    <row r="40" spans="1:7" x14ac:dyDescent="0.25">
      <c r="A40">
        <v>2120700146</v>
      </c>
      <c r="B40" t="s">
        <v>283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2120700155</v>
      </c>
      <c r="B41" t="s">
        <v>334</v>
      </c>
      <c r="C41">
        <v>2109.59375</v>
      </c>
      <c r="D41">
        <v>13501400</v>
      </c>
      <c r="E41">
        <v>17.3994</v>
      </c>
      <c r="F41">
        <v>13.554600000000001</v>
      </c>
      <c r="G41">
        <v>23.071000000000002</v>
      </c>
    </row>
    <row r="42" spans="1:7" x14ac:dyDescent="0.25">
      <c r="A42">
        <v>2120700156</v>
      </c>
      <c r="B42" t="s">
        <v>336</v>
      </c>
      <c r="C42">
        <v>1.56E-4</v>
      </c>
      <c r="D42">
        <v>1</v>
      </c>
      <c r="E42">
        <v>9.9999999999999995E-7</v>
      </c>
      <c r="F42">
        <v>9.9999999999999995E-7</v>
      </c>
      <c r="G42">
        <v>9.9999999999999995E-7</v>
      </c>
    </row>
    <row r="43" spans="1:7" x14ac:dyDescent="0.25">
      <c r="A43">
        <v>2120700157</v>
      </c>
      <c r="B43" t="s">
        <v>335</v>
      </c>
      <c r="C43">
        <v>2756.890625</v>
      </c>
      <c r="D43">
        <v>17644100</v>
      </c>
      <c r="E43">
        <v>21.7837</v>
      </c>
      <c r="F43">
        <v>16.877500000000001</v>
      </c>
      <c r="G43">
        <v>28.761500000000002</v>
      </c>
    </row>
    <row r="44" spans="1:7" x14ac:dyDescent="0.25">
      <c r="A44">
        <v>2120700158</v>
      </c>
      <c r="B44" t="s">
        <v>151</v>
      </c>
      <c r="C44">
        <v>3372.734375</v>
      </c>
      <c r="D44">
        <v>21585500</v>
      </c>
      <c r="E44">
        <v>27.3584</v>
      </c>
      <c r="F44">
        <v>21.331800000000001</v>
      </c>
      <c r="G44">
        <v>36.241300000000003</v>
      </c>
    </row>
    <row r="45" spans="1:7" x14ac:dyDescent="0.25">
      <c r="A45">
        <v>2120700159</v>
      </c>
      <c r="B45" t="s">
        <v>198</v>
      </c>
      <c r="C45">
        <v>7.8100000000000001E-4</v>
      </c>
      <c r="D45">
        <v>5</v>
      </c>
      <c r="E45">
        <v>1.9999999999999999E-6</v>
      </c>
      <c r="F45">
        <v>9.9999999999999995E-7</v>
      </c>
      <c r="G45">
        <v>3.0000000000000001E-6</v>
      </c>
    </row>
    <row r="46" spans="1:7" x14ac:dyDescent="0.25">
      <c r="A46">
        <v>2120700160</v>
      </c>
      <c r="B46" t="s">
        <v>199</v>
      </c>
      <c r="C46">
        <v>1.56E-4</v>
      </c>
      <c r="D46">
        <v>1</v>
      </c>
      <c r="E46">
        <v>9.9999999999999995E-7</v>
      </c>
      <c r="F46">
        <v>0</v>
      </c>
      <c r="G46">
        <v>9.9999999999999995E-7</v>
      </c>
    </row>
    <row r="47" spans="1:7" x14ac:dyDescent="0.25">
      <c r="A47">
        <v>2120700162</v>
      </c>
      <c r="B47" t="s">
        <v>99</v>
      </c>
      <c r="C47">
        <v>4.6900000000000002E-4</v>
      </c>
      <c r="D47">
        <v>3</v>
      </c>
      <c r="E47">
        <v>5.0000000000000004E-6</v>
      </c>
      <c r="F47">
        <v>3.0000000000000001E-6</v>
      </c>
      <c r="G47">
        <v>3.0000000000000001E-6</v>
      </c>
    </row>
    <row r="48" spans="1:7" x14ac:dyDescent="0.25">
      <c r="A48">
        <v>21207002</v>
      </c>
      <c r="B48" t="s">
        <v>129</v>
      </c>
      <c r="C48">
        <v>4.6900000000000002E-4</v>
      </c>
      <c r="D48">
        <v>3</v>
      </c>
      <c r="E48">
        <v>1.9999999999999999E-6</v>
      </c>
      <c r="F48">
        <v>9.9999999999999995E-7</v>
      </c>
      <c r="G48">
        <v>3.0000000000000001E-6</v>
      </c>
    </row>
    <row r="49" spans="1:7" x14ac:dyDescent="0.25">
      <c r="A49">
        <v>2120700207</v>
      </c>
      <c r="B49" t="s">
        <v>185</v>
      </c>
      <c r="C49">
        <v>356.39375000000001</v>
      </c>
      <c r="D49">
        <v>2280920</v>
      </c>
      <c r="E49">
        <v>3.6155300000000001</v>
      </c>
      <c r="F49">
        <v>2.9291800000000001</v>
      </c>
      <c r="G49">
        <v>4.9766300000000001</v>
      </c>
    </row>
    <row r="50" spans="1:7" x14ac:dyDescent="0.25">
      <c r="A50">
        <v>2120700208</v>
      </c>
      <c r="B50" t="s">
        <v>186</v>
      </c>
      <c r="C50">
        <v>4.6900000000000002E-4</v>
      </c>
      <c r="D50">
        <v>3</v>
      </c>
      <c r="E50">
        <v>1.9999999999999999E-6</v>
      </c>
      <c r="F50">
        <v>9.9999999999999995E-7</v>
      </c>
      <c r="G50">
        <v>1.9999999999999999E-6</v>
      </c>
    </row>
    <row r="51" spans="1:7" x14ac:dyDescent="0.25">
      <c r="A51">
        <v>2120700209</v>
      </c>
      <c r="B51" t="s">
        <v>200</v>
      </c>
      <c r="C51">
        <v>0.13796900000000001</v>
      </c>
      <c r="D51">
        <v>883</v>
      </c>
      <c r="E51">
        <v>1.2149999999999999E-3</v>
      </c>
      <c r="F51">
        <v>9.3400000000000004E-4</v>
      </c>
      <c r="G51">
        <v>1.521E-3</v>
      </c>
    </row>
    <row r="52" spans="1:7" x14ac:dyDescent="0.25">
      <c r="A52">
        <v>2120700210</v>
      </c>
      <c r="B52" t="s">
        <v>337</v>
      </c>
      <c r="C52">
        <v>1.0939999999999999E-3</v>
      </c>
      <c r="D52">
        <v>7</v>
      </c>
      <c r="E52">
        <v>9.0000000000000002E-6</v>
      </c>
      <c r="F52">
        <v>6.9999999999999999E-6</v>
      </c>
      <c r="G52">
        <v>1.1E-5</v>
      </c>
    </row>
    <row r="53" spans="1:7" x14ac:dyDescent="0.25">
      <c r="A53">
        <v>2120700211</v>
      </c>
      <c r="B53" t="s">
        <v>201</v>
      </c>
      <c r="C53">
        <v>7.8100000000000001E-4</v>
      </c>
      <c r="D53">
        <v>5</v>
      </c>
      <c r="E53">
        <v>6.0000000000000002E-6</v>
      </c>
      <c r="F53">
        <v>5.0000000000000004E-6</v>
      </c>
      <c r="G53">
        <v>7.9999999999999996E-6</v>
      </c>
    </row>
    <row r="54" spans="1:7" x14ac:dyDescent="0.25">
      <c r="A54">
        <v>21207003</v>
      </c>
      <c r="B54" t="s">
        <v>483</v>
      </c>
      <c r="C54">
        <v>4.6900000000000002E-4</v>
      </c>
      <c r="D54">
        <v>3</v>
      </c>
      <c r="E54">
        <v>3.0000000000000001E-6</v>
      </c>
      <c r="F54">
        <v>3.0000000000000001E-6</v>
      </c>
      <c r="G54">
        <v>3.9999999999999998E-6</v>
      </c>
    </row>
    <row r="55" spans="1:7" x14ac:dyDescent="0.25">
      <c r="A55">
        <v>21207004</v>
      </c>
      <c r="B55" t="s">
        <v>409</v>
      </c>
      <c r="C55">
        <v>1.4059999999999999E-3</v>
      </c>
      <c r="D55">
        <v>9</v>
      </c>
      <c r="E55">
        <v>1.5E-5</v>
      </c>
      <c r="F55">
        <v>1.2E-5</v>
      </c>
      <c r="G55">
        <v>2.0000000000000002E-5</v>
      </c>
    </row>
    <row r="56" spans="1:7" x14ac:dyDescent="0.25">
      <c r="A56">
        <v>21207005</v>
      </c>
      <c r="B56" t="s">
        <v>504</v>
      </c>
      <c r="C56">
        <v>3.1300000000000002E-4</v>
      </c>
      <c r="D56">
        <v>2</v>
      </c>
      <c r="E56">
        <v>3.0000000000000001E-6</v>
      </c>
      <c r="F56">
        <v>1.9999999999999999E-6</v>
      </c>
      <c r="G56">
        <v>3.9999999999999998E-6</v>
      </c>
    </row>
    <row r="57" spans="1:7" x14ac:dyDescent="0.25">
      <c r="A57">
        <v>21207006</v>
      </c>
      <c r="B57" t="s">
        <v>370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21207007</v>
      </c>
      <c r="B58" t="s">
        <v>371</v>
      </c>
      <c r="C58">
        <v>3.2810000000000001E-3</v>
      </c>
      <c r="D58">
        <v>21</v>
      </c>
      <c r="E58">
        <v>1.9000000000000001E-5</v>
      </c>
      <c r="F58">
        <v>1.4E-5</v>
      </c>
      <c r="G58">
        <v>2.5000000000000001E-5</v>
      </c>
    </row>
    <row r="59" spans="1:7" x14ac:dyDescent="0.25">
      <c r="A59">
        <v>21207008</v>
      </c>
      <c r="B59" t="s">
        <v>374</v>
      </c>
      <c r="C59">
        <v>95.328906000000003</v>
      </c>
      <c r="D59">
        <v>610105</v>
      </c>
      <c r="E59">
        <v>1.43129</v>
      </c>
      <c r="F59">
        <v>1.19391</v>
      </c>
      <c r="G59">
        <v>1.8324100000000001</v>
      </c>
    </row>
    <row r="60" spans="1:7" x14ac:dyDescent="0.25">
      <c r="A60">
        <v>21207009</v>
      </c>
      <c r="B60" t="s">
        <v>464</v>
      </c>
      <c r="C60">
        <v>1.56E-4</v>
      </c>
      <c r="D60">
        <v>1</v>
      </c>
      <c r="E60">
        <v>9.9999999999999995E-7</v>
      </c>
      <c r="F60">
        <v>9.9999999999999995E-7</v>
      </c>
      <c r="G60">
        <v>1.9999999999999999E-6</v>
      </c>
    </row>
    <row r="61" spans="1:7" x14ac:dyDescent="0.25">
      <c r="A61">
        <v>21207010</v>
      </c>
      <c r="B61" t="s">
        <v>135</v>
      </c>
      <c r="C61">
        <v>3.1300000000000002E-4</v>
      </c>
      <c r="D61">
        <v>2</v>
      </c>
      <c r="E61">
        <v>9.9999999999999995E-7</v>
      </c>
      <c r="F61">
        <v>9.9999999999999995E-7</v>
      </c>
      <c r="G61">
        <v>9.9999999999999995E-7</v>
      </c>
    </row>
    <row r="62" spans="1:7" x14ac:dyDescent="0.25">
      <c r="A62">
        <v>21207011</v>
      </c>
      <c r="B62" t="s">
        <v>143</v>
      </c>
      <c r="C62">
        <v>2.3440000000000002E-3</v>
      </c>
      <c r="D62">
        <v>15</v>
      </c>
      <c r="E62">
        <v>1.8E-5</v>
      </c>
      <c r="F62">
        <v>1.2999999999999999E-5</v>
      </c>
      <c r="G62">
        <v>2.0999999999999999E-5</v>
      </c>
    </row>
    <row r="63" spans="1:7" x14ac:dyDescent="0.25">
      <c r="A63">
        <v>21207020</v>
      </c>
      <c r="B63" t="s">
        <v>165</v>
      </c>
      <c r="C63">
        <v>6.7190000000000001E-3</v>
      </c>
      <c r="D63">
        <v>43</v>
      </c>
      <c r="E63">
        <v>8.8999999999999995E-5</v>
      </c>
      <c r="F63">
        <v>7.2000000000000002E-5</v>
      </c>
      <c r="G63">
        <v>1.15E-4</v>
      </c>
    </row>
    <row r="64" spans="1:7" x14ac:dyDescent="0.25">
      <c r="A64">
        <v>21207030</v>
      </c>
      <c r="B64" t="s">
        <v>160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21207040</v>
      </c>
      <c r="B65" t="s">
        <v>169</v>
      </c>
      <c r="C65">
        <v>1.56E-4</v>
      </c>
      <c r="D65">
        <v>1</v>
      </c>
      <c r="E65">
        <v>1.9999999999999999E-6</v>
      </c>
      <c r="F65">
        <v>9.9999999999999995E-7</v>
      </c>
      <c r="G65">
        <v>1.9999999999999999E-6</v>
      </c>
    </row>
    <row r="66" spans="1:7" x14ac:dyDescent="0.25">
      <c r="A66">
        <v>21207050</v>
      </c>
      <c r="B66" t="s">
        <v>158</v>
      </c>
      <c r="C66">
        <v>2.1879999999999998E-3</v>
      </c>
      <c r="D66">
        <v>14</v>
      </c>
      <c r="E66">
        <v>3.4E-5</v>
      </c>
      <c r="F66">
        <v>2.8E-5</v>
      </c>
      <c r="G66">
        <v>4.5000000000000003E-5</v>
      </c>
    </row>
    <row r="67" spans="1:7" x14ac:dyDescent="0.25">
      <c r="A67">
        <v>21207060</v>
      </c>
      <c r="B67" t="s">
        <v>76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21207070</v>
      </c>
      <c r="B68" t="s">
        <v>77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21207080</v>
      </c>
      <c r="B69" t="s">
        <v>500</v>
      </c>
      <c r="C69">
        <v>1.56E-4</v>
      </c>
      <c r="D69">
        <v>1</v>
      </c>
      <c r="E69">
        <v>1.9999999999999999E-6</v>
      </c>
      <c r="F69">
        <v>9.9999999999999995E-7</v>
      </c>
      <c r="G69">
        <v>1.9999999999999999E-6</v>
      </c>
    </row>
    <row r="70" spans="1:7" x14ac:dyDescent="0.25">
      <c r="A70">
        <v>21207090</v>
      </c>
      <c r="B70" t="s">
        <v>293</v>
      </c>
      <c r="C70">
        <v>1.56E-4</v>
      </c>
      <c r="D70">
        <v>1</v>
      </c>
      <c r="E70">
        <v>9.9999999999999995E-7</v>
      </c>
      <c r="F70">
        <v>9.9999999999999995E-7</v>
      </c>
      <c r="G70">
        <v>9.9999999999999995E-7</v>
      </c>
    </row>
    <row r="71" spans="1:7" x14ac:dyDescent="0.25">
      <c r="A71">
        <v>21207100</v>
      </c>
      <c r="B71" t="s">
        <v>173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21207110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21207120</v>
      </c>
      <c r="B73" t="s">
        <v>142</v>
      </c>
      <c r="C73">
        <v>3.1300000000000002E-4</v>
      </c>
      <c r="D73">
        <v>2</v>
      </c>
      <c r="E73">
        <v>9.9999999999999995E-7</v>
      </c>
      <c r="F73">
        <v>9.9999999999999995E-7</v>
      </c>
      <c r="G73">
        <v>1.9999999999999999E-6</v>
      </c>
    </row>
    <row r="74" spans="1:7" x14ac:dyDescent="0.25">
      <c r="A74">
        <v>21207130</v>
      </c>
      <c r="B74" t="s">
        <v>150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21207140</v>
      </c>
      <c r="B75" t="s">
        <v>317</v>
      </c>
      <c r="C75">
        <v>7.8100000000000001E-4</v>
      </c>
      <c r="D75">
        <v>5</v>
      </c>
      <c r="E75">
        <v>3.9999999999999998E-6</v>
      </c>
      <c r="F75">
        <v>3.0000000000000001E-6</v>
      </c>
      <c r="G75">
        <v>5.0000000000000004E-6</v>
      </c>
    </row>
    <row r="76" spans="1:7" x14ac:dyDescent="0.25">
      <c r="A76">
        <v>21207150</v>
      </c>
      <c r="B76" t="s">
        <v>444</v>
      </c>
      <c r="C76">
        <v>4.6900000000000002E-4</v>
      </c>
      <c r="D76">
        <v>3</v>
      </c>
      <c r="E76">
        <v>3.9999999999999998E-6</v>
      </c>
      <c r="F76">
        <v>3.0000000000000001E-6</v>
      </c>
      <c r="G76">
        <v>5.0000000000000004E-6</v>
      </c>
    </row>
    <row r="77" spans="1:7" x14ac:dyDescent="0.25">
      <c r="A77">
        <v>21207160</v>
      </c>
      <c r="B77" t="s">
        <v>327</v>
      </c>
      <c r="C77">
        <v>9.3700000000000001E-4</v>
      </c>
      <c r="D77">
        <v>6</v>
      </c>
      <c r="E77">
        <v>6.0000000000000002E-6</v>
      </c>
      <c r="F77">
        <v>3.9999999999999998E-6</v>
      </c>
      <c r="G77">
        <v>6.9999999999999999E-6</v>
      </c>
    </row>
    <row r="78" spans="1:7" x14ac:dyDescent="0.25">
      <c r="A78">
        <v>21207170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21207180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21207190</v>
      </c>
      <c r="B80" t="s">
        <v>479</v>
      </c>
      <c r="C80">
        <v>276.67812500000002</v>
      </c>
      <c r="D80">
        <v>1770740</v>
      </c>
      <c r="E80">
        <v>1.8545700000000001</v>
      </c>
      <c r="F80">
        <v>1.3980999999999999</v>
      </c>
      <c r="G80">
        <v>2.5340699999999998</v>
      </c>
    </row>
    <row r="81" spans="1:7" x14ac:dyDescent="0.25">
      <c r="A81">
        <v>21207200</v>
      </c>
      <c r="B81" t="s">
        <v>402</v>
      </c>
      <c r="C81">
        <v>4.6900000000000002E-4</v>
      </c>
      <c r="D81">
        <v>3</v>
      </c>
      <c r="E81">
        <v>3.9999999999999998E-6</v>
      </c>
      <c r="F81">
        <v>3.0000000000000001E-6</v>
      </c>
      <c r="G81">
        <v>5.0000000000000004E-6</v>
      </c>
    </row>
    <row r="82" spans="1:7" x14ac:dyDescent="0.25">
      <c r="A82">
        <v>21207210</v>
      </c>
      <c r="B82" t="s">
        <v>457</v>
      </c>
      <c r="C82">
        <v>1.56E-4</v>
      </c>
      <c r="D82">
        <v>1</v>
      </c>
      <c r="E82">
        <v>9.9999999999999995E-7</v>
      </c>
      <c r="F82">
        <v>9.9999999999999995E-7</v>
      </c>
      <c r="G82">
        <v>9.9999999999999995E-7</v>
      </c>
    </row>
    <row r="83" spans="1:7" x14ac:dyDescent="0.25">
      <c r="A83">
        <v>21207220</v>
      </c>
      <c r="B83" t="s">
        <v>148</v>
      </c>
      <c r="C83">
        <v>4.6900000000000002E-4</v>
      </c>
      <c r="D83">
        <v>3</v>
      </c>
      <c r="E83">
        <v>1.9999999999999999E-6</v>
      </c>
      <c r="F83">
        <v>9.9999999999999995E-7</v>
      </c>
      <c r="G83">
        <v>1.9999999999999999E-6</v>
      </c>
    </row>
    <row r="84" spans="1:7" x14ac:dyDescent="0.25">
      <c r="A84">
        <v>21207230</v>
      </c>
      <c r="B84" t="s">
        <v>138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21207240</v>
      </c>
      <c r="B85" t="s">
        <v>157</v>
      </c>
      <c r="C85">
        <v>3.1250000000000002E-3</v>
      </c>
      <c r="D85">
        <v>20</v>
      </c>
      <c r="E85">
        <v>2.0999999999999999E-5</v>
      </c>
      <c r="F85">
        <v>1.5999999999999999E-5</v>
      </c>
      <c r="G85">
        <v>2.6999999999999999E-5</v>
      </c>
    </row>
    <row r="86" spans="1:7" x14ac:dyDescent="0.25">
      <c r="A86">
        <v>21207250</v>
      </c>
      <c r="B86" t="s">
        <v>72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21207260</v>
      </c>
      <c r="B87" t="s">
        <v>287</v>
      </c>
      <c r="C87">
        <v>1.56E-4</v>
      </c>
      <c r="D87">
        <v>1</v>
      </c>
      <c r="E87">
        <v>9.9999999999999995E-7</v>
      </c>
      <c r="F87">
        <v>9.9999999999999995E-7</v>
      </c>
      <c r="G87">
        <v>9.9999999999999995E-7</v>
      </c>
    </row>
    <row r="88" spans="1:7" x14ac:dyDescent="0.25">
      <c r="A88">
        <v>21207270</v>
      </c>
      <c r="B88" t="s">
        <v>364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21207280</v>
      </c>
      <c r="B89" t="s">
        <v>460</v>
      </c>
      <c r="C89">
        <v>9.6869999999999994E-3</v>
      </c>
      <c r="D89">
        <v>62</v>
      </c>
      <c r="E89">
        <v>5.8999999999999998E-5</v>
      </c>
      <c r="F89">
        <v>4.3999999999999999E-5</v>
      </c>
      <c r="G89">
        <v>7.4999999999999993E-5</v>
      </c>
    </row>
    <row r="90" spans="1:7" x14ac:dyDescent="0.25">
      <c r="A90">
        <v>21207290</v>
      </c>
      <c r="B90" t="s">
        <v>353</v>
      </c>
      <c r="C90">
        <v>3.1250000000000002E-3</v>
      </c>
      <c r="D90">
        <v>20</v>
      </c>
      <c r="E90">
        <v>1.7E-5</v>
      </c>
      <c r="F90">
        <v>1.2999999999999999E-5</v>
      </c>
      <c r="G90">
        <v>2.3E-5</v>
      </c>
    </row>
    <row r="91" spans="1:7" x14ac:dyDescent="0.25">
      <c r="A91">
        <v>21207300</v>
      </c>
      <c r="B91" t="s">
        <v>288</v>
      </c>
      <c r="C91">
        <v>9.3700000000000001E-4</v>
      </c>
      <c r="D91">
        <v>6</v>
      </c>
      <c r="E91">
        <v>6.0000000000000002E-6</v>
      </c>
      <c r="F91">
        <v>3.9999999999999998E-6</v>
      </c>
      <c r="G91">
        <v>6.9999999999999999E-6</v>
      </c>
    </row>
    <row r="92" spans="1:7" x14ac:dyDescent="0.25">
      <c r="A92">
        <v>21207310</v>
      </c>
      <c r="B92" t="s">
        <v>329</v>
      </c>
      <c r="C92">
        <v>9.3700000000000001E-4</v>
      </c>
      <c r="D92">
        <v>6</v>
      </c>
      <c r="E92">
        <v>6.0000000000000002E-6</v>
      </c>
      <c r="F92">
        <v>3.9999999999999998E-6</v>
      </c>
      <c r="G92">
        <v>6.9999999999999999E-6</v>
      </c>
    </row>
    <row r="93" spans="1:7" x14ac:dyDescent="0.25">
      <c r="A93">
        <v>21207320</v>
      </c>
      <c r="B93" t="s">
        <v>447</v>
      </c>
      <c r="C93">
        <v>7.8100000000000001E-4</v>
      </c>
      <c r="D93">
        <v>5</v>
      </c>
      <c r="E93">
        <v>5.0000000000000004E-6</v>
      </c>
      <c r="F93">
        <v>3.9999999999999998E-6</v>
      </c>
      <c r="G93">
        <v>6.0000000000000002E-6</v>
      </c>
    </row>
    <row r="94" spans="1:7" x14ac:dyDescent="0.25">
      <c r="A94">
        <v>21207330</v>
      </c>
      <c r="B94" t="s">
        <v>448</v>
      </c>
      <c r="C94">
        <v>1.3280999999999999E-2</v>
      </c>
      <c r="D94">
        <v>85</v>
      </c>
      <c r="E94">
        <v>8.2000000000000001E-5</v>
      </c>
      <c r="F94">
        <v>6.0999999999999999E-5</v>
      </c>
      <c r="G94">
        <v>1.0399999999999999E-4</v>
      </c>
    </row>
    <row r="95" spans="1:7" x14ac:dyDescent="0.25">
      <c r="A95">
        <v>21207340</v>
      </c>
      <c r="B95" t="s">
        <v>432</v>
      </c>
      <c r="C95">
        <v>9.3700000000000001E-4</v>
      </c>
      <c r="D95">
        <v>6</v>
      </c>
      <c r="E95">
        <v>3.9999999999999998E-6</v>
      </c>
      <c r="F95">
        <v>3.0000000000000001E-6</v>
      </c>
      <c r="G95">
        <v>5.0000000000000004E-6</v>
      </c>
    </row>
    <row r="96" spans="1:7" x14ac:dyDescent="0.25">
      <c r="A96">
        <v>21207350</v>
      </c>
      <c r="B96" t="s">
        <v>433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21207360</v>
      </c>
      <c r="B97" t="s">
        <v>289</v>
      </c>
      <c r="C97">
        <v>9.3700000000000001E-4</v>
      </c>
      <c r="D97">
        <v>6</v>
      </c>
      <c r="E97">
        <v>6.0000000000000002E-6</v>
      </c>
      <c r="F97">
        <v>3.9999999999999998E-6</v>
      </c>
      <c r="G97">
        <v>6.9999999999999999E-6</v>
      </c>
    </row>
    <row r="98" spans="1:7" x14ac:dyDescent="0.25">
      <c r="A98">
        <v>21207370</v>
      </c>
      <c r="B98" t="s">
        <v>280</v>
      </c>
      <c r="C98">
        <v>9.3700000000000001E-4</v>
      </c>
      <c r="D98">
        <v>6</v>
      </c>
      <c r="E98">
        <v>3.9999999999999998E-6</v>
      </c>
      <c r="F98">
        <v>3.0000000000000001E-6</v>
      </c>
      <c r="G98">
        <v>5.0000000000000004E-6</v>
      </c>
    </row>
    <row r="99" spans="1:7" x14ac:dyDescent="0.25">
      <c r="A99">
        <v>21207380</v>
      </c>
      <c r="B99" t="s">
        <v>446</v>
      </c>
      <c r="C99">
        <v>9.3700000000000001E-4</v>
      </c>
      <c r="D99">
        <v>6</v>
      </c>
      <c r="E99">
        <v>6.9999999999999999E-6</v>
      </c>
      <c r="F99">
        <v>5.0000000000000004E-6</v>
      </c>
      <c r="G99">
        <v>9.0000000000000002E-6</v>
      </c>
    </row>
    <row r="100" spans="1:7" x14ac:dyDescent="0.25">
      <c r="A100">
        <v>21207390</v>
      </c>
      <c r="B100" t="s">
        <v>410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21207400</v>
      </c>
      <c r="B101" t="s">
        <v>139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21207410</v>
      </c>
      <c r="B102" t="s">
        <v>290</v>
      </c>
      <c r="C102">
        <v>9.3700000000000001E-4</v>
      </c>
      <c r="D102">
        <v>6</v>
      </c>
      <c r="E102">
        <v>6.0000000000000002E-6</v>
      </c>
      <c r="F102">
        <v>3.9999999999999998E-6</v>
      </c>
      <c r="G102">
        <v>6.9999999999999999E-6</v>
      </c>
    </row>
    <row r="103" spans="1:7" x14ac:dyDescent="0.25">
      <c r="A103">
        <v>21207420</v>
      </c>
      <c r="B103" t="s">
        <v>319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21207430</v>
      </c>
      <c r="B104" t="s">
        <v>449</v>
      </c>
      <c r="C104">
        <v>4.6900000000000002E-4</v>
      </c>
      <c r="D104">
        <v>3</v>
      </c>
      <c r="E104">
        <v>3.9999999999999998E-6</v>
      </c>
      <c r="F104">
        <v>3.0000000000000001E-6</v>
      </c>
      <c r="G104">
        <v>5.0000000000000004E-6</v>
      </c>
    </row>
    <row r="105" spans="1:7" x14ac:dyDescent="0.25">
      <c r="A105">
        <v>21207440</v>
      </c>
      <c r="B105" t="s">
        <v>450</v>
      </c>
      <c r="C105">
        <v>4.6900000000000002E-4</v>
      </c>
      <c r="D105">
        <v>3</v>
      </c>
      <c r="E105">
        <v>3.9999999999999998E-6</v>
      </c>
      <c r="F105">
        <v>3.0000000000000001E-6</v>
      </c>
      <c r="G105">
        <v>5.0000000000000004E-6</v>
      </c>
    </row>
    <row r="106" spans="1:7" x14ac:dyDescent="0.25">
      <c r="A106">
        <v>21207450</v>
      </c>
      <c r="B106" t="s">
        <v>411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21207460</v>
      </c>
      <c r="B107" t="s">
        <v>69</v>
      </c>
      <c r="C107">
        <v>1.56E-4</v>
      </c>
      <c r="D107">
        <v>1</v>
      </c>
      <c r="E107">
        <v>1.9999999999999999E-6</v>
      </c>
      <c r="F107">
        <v>9.9999999999999995E-7</v>
      </c>
      <c r="G107">
        <v>1.9999999999999999E-6</v>
      </c>
    </row>
    <row r="108" spans="1:7" x14ac:dyDescent="0.25">
      <c r="A108">
        <v>21207470</v>
      </c>
      <c r="B108" t="s">
        <v>70</v>
      </c>
      <c r="C108">
        <v>1.56E-4</v>
      </c>
      <c r="D108">
        <v>1</v>
      </c>
      <c r="E108">
        <v>1.9999999999999999E-6</v>
      </c>
      <c r="F108">
        <v>9.9999999999999995E-7</v>
      </c>
      <c r="G108">
        <v>1.9999999999999999E-6</v>
      </c>
    </row>
    <row r="109" spans="1:7" x14ac:dyDescent="0.25">
      <c r="A109">
        <v>21207480</v>
      </c>
      <c r="B109" t="s">
        <v>363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21207490</v>
      </c>
      <c r="B110" t="s">
        <v>122</v>
      </c>
      <c r="C110">
        <v>7.8100000000000001E-4</v>
      </c>
      <c r="D110">
        <v>5</v>
      </c>
      <c r="E110">
        <v>3.0000000000000001E-6</v>
      </c>
      <c r="F110">
        <v>1.9999999999999999E-6</v>
      </c>
      <c r="G110">
        <v>3.9999999999999998E-6</v>
      </c>
    </row>
    <row r="111" spans="1:7" x14ac:dyDescent="0.25">
      <c r="A111">
        <v>21207500</v>
      </c>
      <c r="B111" t="s">
        <v>154</v>
      </c>
      <c r="C111">
        <v>3.1250000000000002E-3</v>
      </c>
      <c r="D111">
        <v>20</v>
      </c>
      <c r="E111">
        <v>2.1999999999999999E-5</v>
      </c>
      <c r="F111">
        <v>1.7E-5</v>
      </c>
      <c r="G111">
        <v>2.9E-5</v>
      </c>
    </row>
    <row r="112" spans="1:7" x14ac:dyDescent="0.25">
      <c r="A112">
        <v>21207510</v>
      </c>
      <c r="B112" t="s">
        <v>372</v>
      </c>
      <c r="C112">
        <v>9.3700000000000001E-4</v>
      </c>
      <c r="D112">
        <v>6</v>
      </c>
      <c r="E112">
        <v>1.0000000000000001E-5</v>
      </c>
      <c r="F112">
        <v>7.9999999999999996E-6</v>
      </c>
      <c r="G112">
        <v>1.2999999999999999E-5</v>
      </c>
    </row>
    <row r="113" spans="1:7" x14ac:dyDescent="0.25">
      <c r="A113">
        <v>21207520</v>
      </c>
      <c r="B113" t="s">
        <v>258</v>
      </c>
      <c r="C113">
        <v>1.56E-4</v>
      </c>
      <c r="D113">
        <v>1</v>
      </c>
      <c r="E113">
        <v>9.9999999999999995E-7</v>
      </c>
      <c r="F113">
        <v>0</v>
      </c>
      <c r="G113">
        <v>9.9999999999999995E-7</v>
      </c>
    </row>
    <row r="114" spans="1:7" x14ac:dyDescent="0.25">
      <c r="A114">
        <v>21207530</v>
      </c>
      <c r="B114" t="s">
        <v>404</v>
      </c>
      <c r="C114">
        <v>1.56E-4</v>
      </c>
      <c r="D114">
        <v>1</v>
      </c>
      <c r="E114">
        <v>9.9999999999999995E-7</v>
      </c>
      <c r="F114">
        <v>9.9999999999999995E-7</v>
      </c>
      <c r="G114">
        <v>9.9999999999999995E-7</v>
      </c>
    </row>
    <row r="115" spans="1:7" x14ac:dyDescent="0.25">
      <c r="A115">
        <v>21207540</v>
      </c>
      <c r="B115" t="s">
        <v>461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21207550</v>
      </c>
      <c r="B116" t="s">
        <v>187</v>
      </c>
      <c r="C116">
        <v>5.6249999999999998E-3</v>
      </c>
      <c r="D116">
        <v>36</v>
      </c>
      <c r="E116">
        <v>3.1000000000000001E-5</v>
      </c>
      <c r="F116">
        <v>2.3E-5</v>
      </c>
      <c r="G116">
        <v>4.5000000000000003E-5</v>
      </c>
    </row>
    <row r="117" spans="1:7" x14ac:dyDescent="0.25">
      <c r="A117">
        <v>21207560</v>
      </c>
      <c r="B117" t="s">
        <v>267</v>
      </c>
      <c r="C117">
        <v>1.0939999999999999E-3</v>
      </c>
      <c r="D117">
        <v>7</v>
      </c>
      <c r="E117">
        <v>9.0000000000000002E-6</v>
      </c>
      <c r="F117">
        <v>6.9999999999999999E-6</v>
      </c>
      <c r="G117">
        <v>1.1E-5</v>
      </c>
    </row>
    <row r="118" spans="1:7" x14ac:dyDescent="0.25">
      <c r="A118">
        <v>21207570</v>
      </c>
      <c r="B118" t="s">
        <v>320</v>
      </c>
      <c r="C118">
        <v>3.1300000000000002E-4</v>
      </c>
      <c r="D118">
        <v>2</v>
      </c>
      <c r="E118">
        <v>1.9999999999999999E-6</v>
      </c>
      <c r="F118">
        <v>9.9999999999999995E-7</v>
      </c>
      <c r="G118">
        <v>1.9999999999999999E-6</v>
      </c>
    </row>
    <row r="119" spans="1:7" x14ac:dyDescent="0.25">
      <c r="A119">
        <v>21207580</v>
      </c>
      <c r="B119" t="s">
        <v>321</v>
      </c>
      <c r="C119">
        <v>1.56E-4</v>
      </c>
      <c r="D119">
        <v>1</v>
      </c>
      <c r="E119">
        <v>9.9999999999999995E-7</v>
      </c>
      <c r="F119">
        <v>9.9999999999999995E-7</v>
      </c>
      <c r="G119">
        <v>9.9999999999999995E-7</v>
      </c>
    </row>
    <row r="120" spans="1:7" x14ac:dyDescent="0.25">
      <c r="A120">
        <v>21207590</v>
      </c>
      <c r="B120" t="s">
        <v>73</v>
      </c>
      <c r="C120">
        <v>6.2500000000000001E-4</v>
      </c>
      <c r="D120">
        <v>4</v>
      </c>
      <c r="E120">
        <v>6.0000000000000002E-6</v>
      </c>
      <c r="F120">
        <v>5.0000000000000004E-6</v>
      </c>
      <c r="G120">
        <v>7.9999999999999996E-6</v>
      </c>
    </row>
    <row r="121" spans="1:7" x14ac:dyDescent="0.25">
      <c r="A121">
        <v>21207600</v>
      </c>
      <c r="B121" t="s">
        <v>140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21207610</v>
      </c>
      <c r="B122" t="s">
        <v>176</v>
      </c>
      <c r="C122">
        <v>1.5629999999999999E-3</v>
      </c>
      <c r="D122">
        <v>10</v>
      </c>
      <c r="E122">
        <v>1.2E-5</v>
      </c>
      <c r="F122">
        <v>9.0000000000000002E-6</v>
      </c>
      <c r="G122">
        <v>1.5E-5</v>
      </c>
    </row>
    <row r="123" spans="1:7" x14ac:dyDescent="0.25">
      <c r="A123">
        <v>21207620</v>
      </c>
      <c r="B123" t="s">
        <v>314</v>
      </c>
      <c r="C123">
        <v>1.2344000000000001E-2</v>
      </c>
      <c r="D123">
        <v>79</v>
      </c>
      <c r="E123">
        <v>6.3999999999999997E-5</v>
      </c>
      <c r="F123">
        <v>4.6E-5</v>
      </c>
      <c r="G123">
        <v>8.0000000000000007E-5</v>
      </c>
    </row>
    <row r="124" spans="1:7" x14ac:dyDescent="0.25">
      <c r="A124">
        <v>21207630</v>
      </c>
      <c r="B124" t="s">
        <v>455</v>
      </c>
      <c r="C124">
        <v>9.3700000000000001E-4</v>
      </c>
      <c r="D124">
        <v>6</v>
      </c>
      <c r="E124">
        <v>6.0000000000000002E-6</v>
      </c>
      <c r="F124">
        <v>5.0000000000000004E-6</v>
      </c>
      <c r="G124">
        <v>7.9999999999999996E-6</v>
      </c>
    </row>
    <row r="125" spans="1:7" x14ac:dyDescent="0.25">
      <c r="A125">
        <v>21207640</v>
      </c>
      <c r="B125" t="s">
        <v>453</v>
      </c>
      <c r="C125">
        <v>4.6900000000000002E-4</v>
      </c>
      <c r="D125">
        <v>3</v>
      </c>
      <c r="E125">
        <v>3.9999999999999998E-6</v>
      </c>
      <c r="F125">
        <v>3.0000000000000001E-6</v>
      </c>
      <c r="G125">
        <v>5.0000000000000004E-6</v>
      </c>
    </row>
    <row r="126" spans="1:7" x14ac:dyDescent="0.25">
      <c r="A126">
        <v>21207650</v>
      </c>
      <c r="B126" t="s">
        <v>465</v>
      </c>
      <c r="C126">
        <v>5.7809999999999997E-3</v>
      </c>
      <c r="D126">
        <v>37</v>
      </c>
      <c r="E126">
        <v>4.3999999999999999E-5</v>
      </c>
      <c r="F126">
        <v>3.3000000000000003E-5</v>
      </c>
      <c r="G126">
        <v>5.5000000000000002E-5</v>
      </c>
    </row>
    <row r="127" spans="1:7" x14ac:dyDescent="0.25">
      <c r="A127">
        <v>21207660</v>
      </c>
      <c r="B127" t="s">
        <v>424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21207670</v>
      </c>
      <c r="B128" t="s">
        <v>466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21207680</v>
      </c>
      <c r="B129" t="s">
        <v>425</v>
      </c>
      <c r="C129">
        <v>1.719E-3</v>
      </c>
      <c r="D129">
        <v>11</v>
      </c>
      <c r="E129">
        <v>9.0000000000000002E-6</v>
      </c>
      <c r="F129">
        <v>6.0000000000000002E-6</v>
      </c>
      <c r="G129">
        <v>1.1E-5</v>
      </c>
    </row>
    <row r="130" spans="1:7" x14ac:dyDescent="0.25">
      <c r="A130">
        <v>21207690</v>
      </c>
      <c r="B130" t="s">
        <v>44</v>
      </c>
      <c r="C130">
        <v>5.156E-3</v>
      </c>
      <c r="D130">
        <v>33</v>
      </c>
      <c r="E130">
        <v>6.2000000000000003E-5</v>
      </c>
      <c r="F130">
        <v>5.1999999999999997E-5</v>
      </c>
      <c r="G130">
        <v>9.1000000000000003E-5</v>
      </c>
    </row>
    <row r="131" spans="1:7" x14ac:dyDescent="0.25">
      <c r="A131">
        <v>21207700</v>
      </c>
      <c r="B131" t="s">
        <v>331</v>
      </c>
      <c r="C131">
        <v>3.1300000000000002E-4</v>
      </c>
      <c r="D131">
        <v>2</v>
      </c>
      <c r="E131">
        <v>1.9999999999999999E-6</v>
      </c>
      <c r="F131">
        <v>9.9999999999999995E-7</v>
      </c>
      <c r="G131">
        <v>1.9999999999999999E-6</v>
      </c>
    </row>
    <row r="132" spans="1:7" x14ac:dyDescent="0.25">
      <c r="A132">
        <v>21207701</v>
      </c>
      <c r="B132" t="s">
        <v>302</v>
      </c>
      <c r="C132">
        <v>2701</v>
      </c>
      <c r="D132">
        <v>17286400</v>
      </c>
      <c r="E132">
        <v>21.459599999999998</v>
      </c>
      <c r="F132">
        <v>16.6387</v>
      </c>
      <c r="G132">
        <v>28.3537</v>
      </c>
    </row>
    <row r="133" spans="1:7" x14ac:dyDescent="0.25">
      <c r="A133">
        <v>21207702</v>
      </c>
      <c r="B133" t="s">
        <v>103</v>
      </c>
      <c r="C133">
        <v>1.56E-4</v>
      </c>
      <c r="D133">
        <v>1</v>
      </c>
      <c r="E133">
        <v>9.9999999999999995E-7</v>
      </c>
      <c r="F133">
        <v>9.9999999999999995E-7</v>
      </c>
      <c r="G133">
        <v>9.9999999999999995E-7</v>
      </c>
    </row>
    <row r="134" spans="1:7" x14ac:dyDescent="0.25">
      <c r="A134">
        <v>21207703</v>
      </c>
      <c r="B134" t="s">
        <v>107</v>
      </c>
      <c r="C134">
        <v>7.8100000000000001E-4</v>
      </c>
      <c r="D134">
        <v>5</v>
      </c>
      <c r="E134">
        <v>6.0000000000000002E-6</v>
      </c>
      <c r="F134">
        <v>3.9999999999999998E-6</v>
      </c>
      <c r="G134">
        <v>3.0000000000000001E-6</v>
      </c>
    </row>
    <row r="135" spans="1:7" x14ac:dyDescent="0.25">
      <c r="A135">
        <v>21207704</v>
      </c>
      <c r="B135" t="s">
        <v>539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21207705</v>
      </c>
      <c r="B136" t="s">
        <v>373</v>
      </c>
      <c r="C136">
        <v>1.0939999999999999E-3</v>
      </c>
      <c r="D136">
        <v>7</v>
      </c>
      <c r="E136">
        <v>6.0000000000000002E-6</v>
      </c>
      <c r="F136">
        <v>3.9999999999999998E-6</v>
      </c>
      <c r="G136">
        <v>6.9999999999999999E-6</v>
      </c>
    </row>
    <row r="137" spans="1:7" x14ac:dyDescent="0.25">
      <c r="A137">
        <v>21207706</v>
      </c>
      <c r="B137" t="s">
        <v>501</v>
      </c>
      <c r="C137">
        <v>1.56E-4</v>
      </c>
      <c r="D137">
        <v>1</v>
      </c>
      <c r="E137">
        <v>1.9999999999999999E-6</v>
      </c>
      <c r="F137">
        <v>9.9999999999999995E-7</v>
      </c>
      <c r="G137">
        <v>1.9999999999999999E-6</v>
      </c>
    </row>
    <row r="138" spans="1:7" x14ac:dyDescent="0.25">
      <c r="A138">
        <v>21207707</v>
      </c>
      <c r="B138" t="s">
        <v>421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21207708</v>
      </c>
      <c r="B139" t="s">
        <v>439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21207709</v>
      </c>
      <c r="B140" t="s">
        <v>420</v>
      </c>
      <c r="C140">
        <v>3.1300000000000002E-4</v>
      </c>
      <c r="D140">
        <v>2</v>
      </c>
      <c r="E140">
        <v>9.9999999999999995E-7</v>
      </c>
      <c r="F140">
        <v>9.9999999999999995E-7</v>
      </c>
      <c r="G140">
        <v>1.9999999999999999E-6</v>
      </c>
    </row>
    <row r="141" spans="1:7" x14ac:dyDescent="0.25">
      <c r="A141">
        <v>21207710</v>
      </c>
      <c r="B141" t="s">
        <v>149</v>
      </c>
      <c r="C141">
        <v>6.2500000000000001E-4</v>
      </c>
      <c r="D141">
        <v>4</v>
      </c>
      <c r="E141">
        <v>1.9999999999999999E-6</v>
      </c>
      <c r="F141">
        <v>1.9999999999999999E-6</v>
      </c>
      <c r="G141">
        <v>3.0000000000000001E-6</v>
      </c>
    </row>
    <row r="142" spans="1:7" x14ac:dyDescent="0.25">
      <c r="A142">
        <v>21207711</v>
      </c>
      <c r="B142" t="s">
        <v>365</v>
      </c>
      <c r="C142">
        <v>64.481875000000002</v>
      </c>
      <c r="D142">
        <v>412684</v>
      </c>
      <c r="E142">
        <v>0.60230600000000001</v>
      </c>
      <c r="F142">
        <v>0.47272799999999998</v>
      </c>
      <c r="G142">
        <v>0.82284500000000005</v>
      </c>
    </row>
    <row r="143" spans="1:7" x14ac:dyDescent="0.25">
      <c r="A143">
        <v>21207712</v>
      </c>
      <c r="B143" t="s">
        <v>452</v>
      </c>
      <c r="C143">
        <v>1.56E-4</v>
      </c>
      <c r="D143">
        <v>1</v>
      </c>
      <c r="E143">
        <v>9.9999999999999995E-7</v>
      </c>
      <c r="F143">
        <v>9.9999999999999995E-7</v>
      </c>
      <c r="G143">
        <v>1.9999999999999999E-6</v>
      </c>
    </row>
    <row r="144" spans="1:7" x14ac:dyDescent="0.25">
      <c r="A144">
        <v>21207713</v>
      </c>
      <c r="B144" t="s">
        <v>188</v>
      </c>
      <c r="C144">
        <v>1.56E-4</v>
      </c>
      <c r="D144">
        <v>1</v>
      </c>
      <c r="E144">
        <v>9.9999999999999995E-7</v>
      </c>
      <c r="F144">
        <v>9.9999999999999995E-7</v>
      </c>
      <c r="G144">
        <v>1.9999999999999999E-6</v>
      </c>
    </row>
    <row r="145" spans="1:7" x14ac:dyDescent="0.25">
      <c r="A145">
        <v>21207714</v>
      </c>
      <c r="B145" t="s">
        <v>406</v>
      </c>
      <c r="C145">
        <v>3.1300000000000002E-4</v>
      </c>
      <c r="D145">
        <v>2</v>
      </c>
      <c r="E145">
        <v>1.9999999999999999E-6</v>
      </c>
      <c r="F145">
        <v>1.9999999999999999E-6</v>
      </c>
      <c r="G145">
        <v>3.0000000000000001E-6</v>
      </c>
    </row>
    <row r="146" spans="1:7" x14ac:dyDescent="0.25">
      <c r="A146">
        <v>21207715</v>
      </c>
      <c r="B146" t="s">
        <v>451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21207716</v>
      </c>
      <c r="B147" t="s">
        <v>440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21207720</v>
      </c>
      <c r="B148" t="s">
        <v>133</v>
      </c>
      <c r="C148">
        <v>1.56E-4</v>
      </c>
      <c r="D148">
        <v>1</v>
      </c>
      <c r="E148">
        <v>9.9999999999999995E-7</v>
      </c>
      <c r="F148">
        <v>0</v>
      </c>
      <c r="G148">
        <v>9.9999999999999995E-7</v>
      </c>
    </row>
    <row r="149" spans="1:7" x14ac:dyDescent="0.25">
      <c r="A149">
        <v>21207730</v>
      </c>
      <c r="B149" t="s">
        <v>134</v>
      </c>
      <c r="C149">
        <v>3.1300000000000002E-4</v>
      </c>
      <c r="D149">
        <v>2</v>
      </c>
      <c r="E149">
        <v>9.9999999999999995E-7</v>
      </c>
      <c r="F149">
        <v>9.9999999999999995E-7</v>
      </c>
      <c r="G149">
        <v>9.9999999999999995E-7</v>
      </c>
    </row>
    <row r="150" spans="1:7" x14ac:dyDescent="0.25">
      <c r="A150">
        <v>21207740</v>
      </c>
      <c r="B150" t="s">
        <v>193</v>
      </c>
      <c r="C150">
        <v>1.0156E-2</v>
      </c>
      <c r="D150">
        <v>65</v>
      </c>
      <c r="E150">
        <v>4.3999999999999999E-5</v>
      </c>
      <c r="F150">
        <v>3.1999999999999999E-5</v>
      </c>
      <c r="G150">
        <v>5.5999999999999999E-5</v>
      </c>
    </row>
    <row r="151" spans="1:7" x14ac:dyDescent="0.25">
      <c r="A151">
        <v>21207750</v>
      </c>
      <c r="B151" t="s">
        <v>281</v>
      </c>
      <c r="C151">
        <v>2.8119999999999998E-3</v>
      </c>
      <c r="D151">
        <v>18</v>
      </c>
      <c r="E151">
        <v>1.2E-5</v>
      </c>
      <c r="F151">
        <v>9.0000000000000002E-6</v>
      </c>
      <c r="G151">
        <v>1.5E-5</v>
      </c>
    </row>
    <row r="152" spans="1:7" x14ac:dyDescent="0.25">
      <c r="A152">
        <v>21207760</v>
      </c>
      <c r="B152" t="s">
        <v>332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21207770</v>
      </c>
      <c r="B153" t="s">
        <v>309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21207780</v>
      </c>
      <c r="B154" t="s">
        <v>417</v>
      </c>
      <c r="C154">
        <v>3.1300000000000002E-4</v>
      </c>
      <c r="D154">
        <v>2</v>
      </c>
      <c r="E154">
        <v>9.9999999999999995E-7</v>
      </c>
      <c r="F154">
        <v>9.9999999999999995E-7</v>
      </c>
      <c r="G154">
        <v>1.9999999999999999E-6</v>
      </c>
    </row>
    <row r="155" spans="1:7" x14ac:dyDescent="0.25">
      <c r="A155">
        <v>21207790</v>
      </c>
      <c r="B155" t="s">
        <v>442</v>
      </c>
      <c r="C155">
        <v>1.719E-3</v>
      </c>
      <c r="D155">
        <v>11</v>
      </c>
      <c r="E155">
        <v>7.9999999999999996E-6</v>
      </c>
      <c r="F155">
        <v>5.0000000000000004E-6</v>
      </c>
      <c r="G155">
        <v>1.0000000000000001E-5</v>
      </c>
    </row>
    <row r="156" spans="1:7" x14ac:dyDescent="0.25">
      <c r="A156">
        <v>21207800</v>
      </c>
      <c r="B156" t="s">
        <v>437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21207810</v>
      </c>
      <c r="B157" t="s">
        <v>470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21207820</v>
      </c>
      <c r="B158" t="s">
        <v>467</v>
      </c>
      <c r="C158">
        <v>5.7809999999999997E-3</v>
      </c>
      <c r="D158">
        <v>37</v>
      </c>
      <c r="E158">
        <v>4.3999999999999999E-5</v>
      </c>
      <c r="F158">
        <v>3.3000000000000003E-5</v>
      </c>
      <c r="G158">
        <v>5.5000000000000002E-5</v>
      </c>
    </row>
    <row r="159" spans="1:7" x14ac:dyDescent="0.25">
      <c r="A159">
        <v>21207830</v>
      </c>
      <c r="B159" t="s">
        <v>412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21207840</v>
      </c>
      <c r="B160" t="s">
        <v>458</v>
      </c>
      <c r="C160">
        <v>4.6900000000000002E-4</v>
      </c>
      <c r="D160">
        <v>3</v>
      </c>
      <c r="E160">
        <v>1.9999999999999999E-6</v>
      </c>
      <c r="F160">
        <v>1.9999999999999999E-6</v>
      </c>
      <c r="G160">
        <v>3.0000000000000001E-6</v>
      </c>
    </row>
    <row r="161" spans="1:7" x14ac:dyDescent="0.25">
      <c r="A161">
        <v>21207850</v>
      </c>
      <c r="B161" t="s">
        <v>471</v>
      </c>
      <c r="C161">
        <v>4.3750000000000004E-3</v>
      </c>
      <c r="D161">
        <v>28</v>
      </c>
      <c r="E161">
        <v>2.8E-5</v>
      </c>
      <c r="F161">
        <v>2.0999999999999999E-5</v>
      </c>
      <c r="G161">
        <v>3.6000000000000001E-5</v>
      </c>
    </row>
    <row r="162" spans="1:7" x14ac:dyDescent="0.25">
      <c r="A162">
        <v>21207860</v>
      </c>
      <c r="B162" t="s">
        <v>416</v>
      </c>
      <c r="C162">
        <v>1.56E-4</v>
      </c>
      <c r="D162">
        <v>1</v>
      </c>
      <c r="E162">
        <v>9.9999999999999995E-7</v>
      </c>
      <c r="F162">
        <v>9.9999999999999995E-7</v>
      </c>
      <c r="G162">
        <v>9.9999999999999995E-7</v>
      </c>
    </row>
    <row r="163" spans="1:7" x14ac:dyDescent="0.25">
      <c r="A163">
        <v>21207870</v>
      </c>
      <c r="B163" t="s">
        <v>422</v>
      </c>
      <c r="C163">
        <v>3.1300000000000002E-4</v>
      </c>
      <c r="D163">
        <v>2</v>
      </c>
      <c r="E163">
        <v>9.9999999999999995E-7</v>
      </c>
      <c r="F163">
        <v>9.9999999999999995E-7</v>
      </c>
      <c r="G163">
        <v>1.9999999999999999E-6</v>
      </c>
    </row>
    <row r="164" spans="1:7" x14ac:dyDescent="0.25">
      <c r="A164">
        <v>21207880</v>
      </c>
      <c r="B164" t="s">
        <v>324</v>
      </c>
      <c r="C164">
        <v>4.6900000000000002E-4</v>
      </c>
      <c r="D164">
        <v>3</v>
      </c>
      <c r="E164">
        <v>1.9999999999999999E-6</v>
      </c>
      <c r="F164">
        <v>1.9999999999999999E-6</v>
      </c>
      <c r="G164">
        <v>3.0000000000000001E-6</v>
      </c>
    </row>
    <row r="165" spans="1:7" x14ac:dyDescent="0.25">
      <c r="A165">
        <v>21207890</v>
      </c>
      <c r="B165" t="s">
        <v>177</v>
      </c>
      <c r="C165">
        <v>1.5629999999999999E-3</v>
      </c>
      <c r="D165">
        <v>10</v>
      </c>
      <c r="E165">
        <v>6.9999999999999999E-6</v>
      </c>
      <c r="F165">
        <v>5.0000000000000004E-6</v>
      </c>
      <c r="G165">
        <v>7.9999999999999996E-6</v>
      </c>
    </row>
    <row r="166" spans="1:7" x14ac:dyDescent="0.25">
      <c r="A166">
        <v>21207900</v>
      </c>
      <c r="B166" t="s">
        <v>194</v>
      </c>
      <c r="C166">
        <v>1.4059999999999999E-3</v>
      </c>
      <c r="D166">
        <v>9</v>
      </c>
      <c r="E166">
        <v>6.9999999999999999E-6</v>
      </c>
      <c r="F166">
        <v>5.0000000000000004E-6</v>
      </c>
      <c r="G166">
        <v>9.0000000000000002E-6</v>
      </c>
    </row>
    <row r="167" spans="1:7" x14ac:dyDescent="0.25">
      <c r="A167">
        <v>21207910</v>
      </c>
      <c r="B167" t="s">
        <v>443</v>
      </c>
      <c r="C167">
        <v>6.2500000000000001E-4</v>
      </c>
      <c r="D167">
        <v>4</v>
      </c>
      <c r="E167">
        <v>3.0000000000000001E-6</v>
      </c>
      <c r="F167">
        <v>1.9999999999999999E-6</v>
      </c>
      <c r="G167">
        <v>3.9999999999999998E-6</v>
      </c>
    </row>
    <row r="168" spans="1:7" x14ac:dyDescent="0.25">
      <c r="A168">
        <v>21207920</v>
      </c>
      <c r="B168" t="s">
        <v>462</v>
      </c>
      <c r="C168">
        <v>2.1250000000000002E-2</v>
      </c>
      <c r="D168">
        <v>136</v>
      </c>
      <c r="E168">
        <v>1.2300000000000001E-4</v>
      </c>
      <c r="F168">
        <v>9.1000000000000003E-5</v>
      </c>
      <c r="G168">
        <v>1.56E-4</v>
      </c>
    </row>
    <row r="169" spans="1:7" x14ac:dyDescent="0.25">
      <c r="A169">
        <v>21207930</v>
      </c>
      <c r="B169" t="s">
        <v>423</v>
      </c>
      <c r="C169">
        <v>2.6559999999999999E-3</v>
      </c>
      <c r="D169">
        <v>17</v>
      </c>
      <c r="E169">
        <v>1.2999999999999999E-5</v>
      </c>
      <c r="F169">
        <v>1.0000000000000001E-5</v>
      </c>
      <c r="G169">
        <v>1.7E-5</v>
      </c>
    </row>
    <row r="170" spans="1:7" x14ac:dyDescent="0.25">
      <c r="A170">
        <v>21207940</v>
      </c>
      <c r="B170" t="s">
        <v>475</v>
      </c>
      <c r="C170">
        <v>4.6900000000000002E-4</v>
      </c>
      <c r="D170">
        <v>3</v>
      </c>
      <c r="E170">
        <v>1.9999999999999999E-6</v>
      </c>
      <c r="F170">
        <v>1.9999999999999999E-6</v>
      </c>
      <c r="G170">
        <v>3.0000000000000001E-6</v>
      </c>
    </row>
    <row r="171" spans="1:7" x14ac:dyDescent="0.25">
      <c r="A171">
        <v>21207950</v>
      </c>
      <c r="B171" t="s">
        <v>275</v>
      </c>
      <c r="C171">
        <v>1.56E-4</v>
      </c>
      <c r="D171">
        <v>1</v>
      </c>
      <c r="E171">
        <v>9.9999999999999995E-7</v>
      </c>
      <c r="F171">
        <v>9.9999999999999995E-7</v>
      </c>
      <c r="G171">
        <v>1.9999999999999999E-6</v>
      </c>
    </row>
    <row r="172" spans="1:7" x14ac:dyDescent="0.25">
      <c r="A172">
        <v>21207960</v>
      </c>
      <c r="B172" t="s">
        <v>98</v>
      </c>
      <c r="C172">
        <v>5406.78125</v>
      </c>
      <c r="D172">
        <v>34603400</v>
      </c>
      <c r="E172">
        <v>43.818399999999997</v>
      </c>
      <c r="F172">
        <v>33.846899999999998</v>
      </c>
      <c r="G172">
        <v>53.0959</v>
      </c>
    </row>
    <row r="173" spans="1:7" x14ac:dyDescent="0.25">
      <c r="A173">
        <v>21207970</v>
      </c>
      <c r="B173" t="s">
        <v>130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21207980</v>
      </c>
      <c r="B174" t="s">
        <v>367</v>
      </c>
      <c r="C174">
        <v>3.1300000000000002E-4</v>
      </c>
      <c r="D174">
        <v>2</v>
      </c>
      <c r="E174">
        <v>1.9999999999999999E-6</v>
      </c>
      <c r="F174">
        <v>9.9999999999999995E-7</v>
      </c>
      <c r="G174">
        <v>1.9999999999999999E-6</v>
      </c>
    </row>
    <row r="175" spans="1:7" x14ac:dyDescent="0.25">
      <c r="A175">
        <v>21207990</v>
      </c>
      <c r="B175" t="s">
        <v>368</v>
      </c>
      <c r="C175">
        <v>3.1300000000000002E-4</v>
      </c>
      <c r="D175">
        <v>2</v>
      </c>
      <c r="E175">
        <v>1.9999999999999999E-6</v>
      </c>
      <c r="F175">
        <v>9.9999999999999995E-7</v>
      </c>
      <c r="G175">
        <v>1.9999999999999999E-6</v>
      </c>
    </row>
    <row r="176" spans="1:7" x14ac:dyDescent="0.25">
      <c r="A176">
        <v>21208000</v>
      </c>
      <c r="B176" t="s">
        <v>434</v>
      </c>
      <c r="C176">
        <v>4.6900000000000002E-4</v>
      </c>
      <c r="D176">
        <v>3</v>
      </c>
      <c r="E176">
        <v>3.0000000000000001E-6</v>
      </c>
      <c r="F176">
        <v>1.9999999999999999E-6</v>
      </c>
      <c r="G176">
        <v>3.0000000000000001E-6</v>
      </c>
    </row>
    <row r="177" spans="1:7" x14ac:dyDescent="0.25">
      <c r="A177">
        <v>21208010</v>
      </c>
      <c r="B177" t="s">
        <v>438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21208020</v>
      </c>
      <c r="B178" t="s">
        <v>127</v>
      </c>
      <c r="C178">
        <v>1.0939999999999999E-3</v>
      </c>
      <c r="D178">
        <v>7</v>
      </c>
      <c r="E178">
        <v>3.9999999999999998E-6</v>
      </c>
      <c r="F178">
        <v>3.0000000000000001E-6</v>
      </c>
      <c r="G178">
        <v>5.0000000000000004E-6</v>
      </c>
    </row>
    <row r="179" spans="1:7" x14ac:dyDescent="0.25">
      <c r="A179">
        <v>21208030</v>
      </c>
      <c r="B179" t="s">
        <v>178</v>
      </c>
      <c r="C179">
        <v>1.5629999999999999E-3</v>
      </c>
      <c r="D179">
        <v>10</v>
      </c>
      <c r="E179">
        <v>6.9999999999999999E-6</v>
      </c>
      <c r="F179">
        <v>5.0000000000000004E-6</v>
      </c>
      <c r="G179">
        <v>7.9999999999999996E-6</v>
      </c>
    </row>
    <row r="180" spans="1:7" x14ac:dyDescent="0.25">
      <c r="A180">
        <v>21208040</v>
      </c>
      <c r="B180" t="s">
        <v>294</v>
      </c>
      <c r="C180">
        <v>1.25E-3</v>
      </c>
      <c r="D180">
        <v>8</v>
      </c>
      <c r="E180">
        <v>9.0000000000000002E-6</v>
      </c>
      <c r="F180">
        <v>6.0000000000000002E-6</v>
      </c>
      <c r="G180">
        <v>1.1E-5</v>
      </c>
    </row>
    <row r="181" spans="1:7" x14ac:dyDescent="0.25">
      <c r="A181">
        <v>21208050</v>
      </c>
      <c r="B181" t="s">
        <v>253</v>
      </c>
      <c r="C181">
        <v>1.0939999999999999E-3</v>
      </c>
      <c r="D181">
        <v>7</v>
      </c>
      <c r="E181">
        <v>6.9999999999999999E-6</v>
      </c>
      <c r="F181">
        <v>5.0000000000000004E-6</v>
      </c>
      <c r="G181">
        <v>9.0000000000000002E-6</v>
      </c>
    </row>
    <row r="182" spans="1:7" x14ac:dyDescent="0.25">
      <c r="A182">
        <v>21208060</v>
      </c>
      <c r="B182" t="s">
        <v>123</v>
      </c>
      <c r="C182">
        <v>3.0936999999999999E-2</v>
      </c>
      <c r="D182">
        <v>198</v>
      </c>
      <c r="E182">
        <v>8.5000000000000006E-5</v>
      </c>
      <c r="F182">
        <v>6.0000000000000002E-5</v>
      </c>
      <c r="G182">
        <v>1.07E-4</v>
      </c>
    </row>
    <row r="183" spans="1:7" x14ac:dyDescent="0.25">
      <c r="A183">
        <v>21208070</v>
      </c>
      <c r="B183" t="s">
        <v>179</v>
      </c>
      <c r="C183">
        <v>1.4059999999999999E-3</v>
      </c>
      <c r="D183">
        <v>9</v>
      </c>
      <c r="E183">
        <v>6.9999999999999999E-6</v>
      </c>
      <c r="F183">
        <v>5.0000000000000004E-6</v>
      </c>
      <c r="G183">
        <v>9.0000000000000002E-6</v>
      </c>
    </row>
    <row r="184" spans="1:7" x14ac:dyDescent="0.25">
      <c r="A184">
        <v>21208090</v>
      </c>
      <c r="B184" t="s">
        <v>268</v>
      </c>
      <c r="C184">
        <v>1.8749999999999999E-3</v>
      </c>
      <c r="D184">
        <v>12</v>
      </c>
      <c r="E184">
        <v>7.9999999999999996E-6</v>
      </c>
      <c r="F184">
        <v>6.0000000000000002E-6</v>
      </c>
      <c r="G184">
        <v>1.0000000000000001E-5</v>
      </c>
    </row>
    <row r="185" spans="1:7" x14ac:dyDescent="0.25">
      <c r="A185">
        <v>21208100</v>
      </c>
      <c r="B185" t="s">
        <v>306</v>
      </c>
      <c r="C185">
        <v>3.1300000000000002E-4</v>
      </c>
      <c r="D185">
        <v>2</v>
      </c>
      <c r="E185">
        <v>1.9999999999999999E-6</v>
      </c>
      <c r="F185">
        <v>9.9999999999999995E-7</v>
      </c>
      <c r="G185">
        <v>1.9999999999999999E-6</v>
      </c>
    </row>
    <row r="186" spans="1:7" x14ac:dyDescent="0.25">
      <c r="A186">
        <v>21208110</v>
      </c>
      <c r="B186" t="s">
        <v>299</v>
      </c>
      <c r="C186">
        <v>3.1300000000000002E-4</v>
      </c>
      <c r="D186">
        <v>2</v>
      </c>
      <c r="E186">
        <v>1.9999999999999999E-6</v>
      </c>
      <c r="F186">
        <v>1.9999999999999999E-6</v>
      </c>
      <c r="G186">
        <v>3.0000000000000001E-6</v>
      </c>
    </row>
    <row r="187" spans="1:7" x14ac:dyDescent="0.25">
      <c r="A187">
        <v>21208120</v>
      </c>
      <c r="B187" t="s">
        <v>405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21208130</v>
      </c>
      <c r="B188" t="s">
        <v>298</v>
      </c>
      <c r="C188">
        <v>1.125E-2</v>
      </c>
      <c r="D188">
        <v>72</v>
      </c>
      <c r="E188">
        <v>6.4999999999999994E-5</v>
      </c>
      <c r="F188">
        <v>4.8000000000000001E-5</v>
      </c>
      <c r="G188">
        <v>8.2000000000000001E-5</v>
      </c>
    </row>
    <row r="189" spans="1:7" x14ac:dyDescent="0.25">
      <c r="A189">
        <v>21208140</v>
      </c>
      <c r="B189" t="s">
        <v>445</v>
      </c>
      <c r="C189">
        <v>4.6900000000000002E-4</v>
      </c>
      <c r="D189">
        <v>3</v>
      </c>
      <c r="E189">
        <v>3.9999999999999998E-6</v>
      </c>
      <c r="F189">
        <v>3.0000000000000001E-6</v>
      </c>
      <c r="G189">
        <v>5.0000000000000004E-6</v>
      </c>
    </row>
    <row r="190" spans="1:7" x14ac:dyDescent="0.25">
      <c r="A190">
        <v>21208150</v>
      </c>
      <c r="B190" t="s">
        <v>542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21208160</v>
      </c>
      <c r="B191" t="s">
        <v>454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21208170</v>
      </c>
      <c r="B192" t="s">
        <v>322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21208180</v>
      </c>
      <c r="B193" t="s">
        <v>333</v>
      </c>
      <c r="C193">
        <v>1.3436999999999999E-2</v>
      </c>
      <c r="D193">
        <v>86</v>
      </c>
      <c r="E193">
        <v>7.1000000000000005E-5</v>
      </c>
      <c r="F193">
        <v>5.1999999999999997E-5</v>
      </c>
      <c r="G193">
        <v>8.8999999999999995E-5</v>
      </c>
    </row>
    <row r="194" spans="1:7" x14ac:dyDescent="0.25">
      <c r="A194">
        <v>21208190</v>
      </c>
      <c r="B194" t="s">
        <v>296</v>
      </c>
      <c r="C194">
        <v>3.1300000000000002E-4</v>
      </c>
      <c r="D194">
        <v>2</v>
      </c>
      <c r="E194">
        <v>1.9999999999999999E-6</v>
      </c>
      <c r="F194">
        <v>9.9999999999999995E-7</v>
      </c>
      <c r="G194">
        <v>1.9999999999999999E-6</v>
      </c>
    </row>
    <row r="195" spans="1:7" x14ac:dyDescent="0.25">
      <c r="A195">
        <v>21208200</v>
      </c>
      <c r="B195" t="s">
        <v>144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21208210</v>
      </c>
      <c r="B196" t="s">
        <v>468</v>
      </c>
      <c r="C196">
        <v>5.7809999999999997E-3</v>
      </c>
      <c r="D196">
        <v>37</v>
      </c>
      <c r="E196">
        <v>4.3999999999999999E-5</v>
      </c>
      <c r="F196">
        <v>3.3000000000000003E-5</v>
      </c>
      <c r="G196">
        <v>5.5000000000000002E-5</v>
      </c>
    </row>
    <row r="197" spans="1:7" x14ac:dyDescent="0.25">
      <c r="A197">
        <v>21208220</v>
      </c>
      <c r="B197" t="s">
        <v>180</v>
      </c>
      <c r="C197">
        <v>1.0156E-2</v>
      </c>
      <c r="D197">
        <v>65</v>
      </c>
      <c r="E197">
        <v>4.3999999999999999E-5</v>
      </c>
      <c r="F197">
        <v>3.1999999999999999E-5</v>
      </c>
      <c r="G197">
        <v>5.5999999999999999E-5</v>
      </c>
    </row>
    <row r="198" spans="1:7" x14ac:dyDescent="0.25">
      <c r="A198">
        <v>21208230</v>
      </c>
      <c r="B198" t="s">
        <v>100</v>
      </c>
      <c r="C198">
        <v>1.56E-4</v>
      </c>
      <c r="D198">
        <v>1</v>
      </c>
      <c r="E198">
        <v>9.9999999999999995E-7</v>
      </c>
      <c r="F198">
        <v>9.9999999999999995E-7</v>
      </c>
      <c r="G198">
        <v>9.9999999999999995E-7</v>
      </c>
    </row>
    <row r="199" spans="1:7" x14ac:dyDescent="0.25">
      <c r="A199">
        <v>21208240</v>
      </c>
      <c r="B199" t="s">
        <v>20</v>
      </c>
      <c r="C199">
        <v>9.3700000000000001E-4</v>
      </c>
      <c r="D199">
        <v>6</v>
      </c>
      <c r="E199">
        <v>1.0000000000000001E-5</v>
      </c>
      <c r="F199">
        <v>6.9999999999999999E-6</v>
      </c>
      <c r="G199">
        <v>5.0000000000000004E-6</v>
      </c>
    </row>
    <row r="200" spans="1:7" x14ac:dyDescent="0.25">
      <c r="A200">
        <v>21208270</v>
      </c>
      <c r="B200" t="s">
        <v>481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21208280</v>
      </c>
      <c r="B201" t="s">
        <v>101</v>
      </c>
      <c r="C201">
        <v>1.3065629999999999</v>
      </c>
      <c r="D201">
        <v>8362</v>
      </c>
      <c r="E201">
        <v>1.0434000000000001E-2</v>
      </c>
      <c r="F201">
        <v>7.6429999999999996E-3</v>
      </c>
      <c r="G201">
        <v>6.215E-3</v>
      </c>
    </row>
    <row r="202" spans="1:7" x14ac:dyDescent="0.25">
      <c r="A202">
        <v>21208290</v>
      </c>
      <c r="B202" t="s">
        <v>136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21208300</v>
      </c>
      <c r="B203" t="s">
        <v>125</v>
      </c>
      <c r="C203">
        <v>1.56E-4</v>
      </c>
      <c r="D203">
        <v>1</v>
      </c>
      <c r="E203">
        <v>9.9999999999999995E-7</v>
      </c>
      <c r="F203">
        <v>9.9999999999999995E-7</v>
      </c>
      <c r="G203">
        <v>9.9999999999999995E-7</v>
      </c>
    </row>
    <row r="204" spans="1:7" x14ac:dyDescent="0.25">
      <c r="A204">
        <v>21208310</v>
      </c>
      <c r="B204" t="s">
        <v>174</v>
      </c>
      <c r="C204">
        <v>4.6900000000000002E-4</v>
      </c>
      <c r="D204">
        <v>3</v>
      </c>
      <c r="E204">
        <v>1.9999999999999999E-6</v>
      </c>
      <c r="F204">
        <v>1.9999999999999999E-6</v>
      </c>
      <c r="G204">
        <v>3.0000000000000001E-6</v>
      </c>
    </row>
    <row r="205" spans="1:7" x14ac:dyDescent="0.25">
      <c r="A205">
        <v>21208320</v>
      </c>
      <c r="B205" t="s">
        <v>252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21208330</v>
      </c>
      <c r="B206" t="s">
        <v>191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21208340</v>
      </c>
      <c r="B207" t="s">
        <v>300</v>
      </c>
      <c r="C207">
        <v>3.1300000000000002E-4</v>
      </c>
      <c r="D207">
        <v>2</v>
      </c>
      <c r="E207">
        <v>1.9999999999999999E-6</v>
      </c>
      <c r="F207">
        <v>9.9999999999999995E-7</v>
      </c>
      <c r="G207">
        <v>1.9999999999999999E-6</v>
      </c>
    </row>
    <row r="208" spans="1:7" x14ac:dyDescent="0.25">
      <c r="A208">
        <v>21208350</v>
      </c>
      <c r="B208" t="s">
        <v>403</v>
      </c>
      <c r="C208">
        <v>2.0309999999999998E-3</v>
      </c>
      <c r="D208">
        <v>13</v>
      </c>
      <c r="E208">
        <v>1.0000000000000001E-5</v>
      </c>
      <c r="F208">
        <v>6.9999999999999999E-6</v>
      </c>
      <c r="G208">
        <v>1.2E-5</v>
      </c>
    </row>
    <row r="209" spans="1:7" x14ac:dyDescent="0.25">
      <c r="A209">
        <v>21208360</v>
      </c>
      <c r="B209" t="s">
        <v>161</v>
      </c>
      <c r="C209">
        <v>3.1300000000000002E-4</v>
      </c>
      <c r="D209">
        <v>2</v>
      </c>
      <c r="E209">
        <v>9.9999999999999995E-7</v>
      </c>
      <c r="F209">
        <v>9.9999999999999995E-7</v>
      </c>
      <c r="G209">
        <v>9.9999999999999995E-7</v>
      </c>
    </row>
    <row r="210" spans="1:7" x14ac:dyDescent="0.25">
      <c r="A210">
        <v>21208370</v>
      </c>
      <c r="B210" t="s">
        <v>297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21208380</v>
      </c>
      <c r="B211" t="s">
        <v>326</v>
      </c>
      <c r="C211">
        <v>9.3700000000000001E-4</v>
      </c>
      <c r="D211">
        <v>6</v>
      </c>
      <c r="E211">
        <v>6.0000000000000002E-6</v>
      </c>
      <c r="F211">
        <v>3.9999999999999998E-6</v>
      </c>
      <c r="G211">
        <v>6.9999999999999999E-6</v>
      </c>
    </row>
    <row r="212" spans="1:7" x14ac:dyDescent="0.25">
      <c r="A212">
        <v>21208390</v>
      </c>
      <c r="B212" t="s">
        <v>291</v>
      </c>
      <c r="C212">
        <v>6.2500000000000001E-4</v>
      </c>
      <c r="D212">
        <v>4</v>
      </c>
      <c r="E212">
        <v>3.0000000000000001E-6</v>
      </c>
      <c r="F212">
        <v>1.9999999999999999E-6</v>
      </c>
      <c r="G212">
        <v>3.9999999999999998E-6</v>
      </c>
    </row>
    <row r="213" spans="1:7" x14ac:dyDescent="0.25">
      <c r="A213">
        <v>21208400</v>
      </c>
      <c r="B213" t="s">
        <v>124</v>
      </c>
      <c r="C213">
        <v>1.56E-4</v>
      </c>
      <c r="D213">
        <v>1</v>
      </c>
      <c r="E213">
        <v>9.9999999999999995E-7</v>
      </c>
      <c r="F213">
        <v>9.9999999999999995E-7</v>
      </c>
      <c r="G213">
        <v>9.9999999999999995E-7</v>
      </c>
    </row>
    <row r="214" spans="1:7" x14ac:dyDescent="0.25">
      <c r="A214">
        <v>21208410</v>
      </c>
      <c r="B214" t="s">
        <v>170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21208420</v>
      </c>
      <c r="B215" t="s">
        <v>23</v>
      </c>
      <c r="C215">
        <v>1.25E-3</v>
      </c>
      <c r="D215">
        <v>8</v>
      </c>
      <c r="E215">
        <v>1.2999999999999999E-5</v>
      </c>
      <c r="F215">
        <v>1.0000000000000001E-5</v>
      </c>
      <c r="G215">
        <v>6.9999999999999999E-6</v>
      </c>
    </row>
    <row r="216" spans="1:7" x14ac:dyDescent="0.25">
      <c r="A216">
        <v>21208430</v>
      </c>
      <c r="B216" t="s">
        <v>282</v>
      </c>
      <c r="C216">
        <v>3.1300000000000002E-4</v>
      </c>
      <c r="D216">
        <v>2</v>
      </c>
      <c r="E216">
        <v>1.9999999999999999E-6</v>
      </c>
      <c r="F216">
        <v>9.9999999999999995E-7</v>
      </c>
      <c r="G216">
        <v>1.9999999999999999E-6</v>
      </c>
    </row>
    <row r="217" spans="1:7" x14ac:dyDescent="0.25">
      <c r="A217">
        <v>21208440</v>
      </c>
      <c r="B217" t="s">
        <v>181</v>
      </c>
      <c r="C217">
        <v>1.5629999999999999E-3</v>
      </c>
      <c r="D217">
        <v>10</v>
      </c>
      <c r="E217">
        <v>1.2E-5</v>
      </c>
      <c r="F217">
        <v>9.0000000000000002E-6</v>
      </c>
      <c r="G217">
        <v>1.5E-5</v>
      </c>
    </row>
    <row r="218" spans="1:7" x14ac:dyDescent="0.25">
      <c r="A218">
        <v>21208450</v>
      </c>
      <c r="B218" t="s">
        <v>254</v>
      </c>
      <c r="C218">
        <v>1.56E-4</v>
      </c>
      <c r="D218">
        <v>1</v>
      </c>
      <c r="E218">
        <v>9.9999999999999995E-7</v>
      </c>
      <c r="F218">
        <v>9.9999999999999995E-7</v>
      </c>
      <c r="G218">
        <v>9.9999999999999995E-7</v>
      </c>
    </row>
    <row r="219" spans="1:7" x14ac:dyDescent="0.25">
      <c r="A219">
        <v>21208460</v>
      </c>
      <c r="B219" t="s">
        <v>480</v>
      </c>
      <c r="C219">
        <v>3.1300000000000002E-4</v>
      </c>
      <c r="D219">
        <v>2</v>
      </c>
      <c r="E219">
        <v>3.0000000000000001E-6</v>
      </c>
      <c r="F219">
        <v>1.9999999999999999E-6</v>
      </c>
      <c r="G219">
        <v>3.0000000000000001E-6</v>
      </c>
    </row>
    <row r="220" spans="1:7" x14ac:dyDescent="0.25">
      <c r="A220">
        <v>21208470</v>
      </c>
      <c r="B220" t="s">
        <v>301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21208490</v>
      </c>
      <c r="B221" t="s">
        <v>347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21208500</v>
      </c>
      <c r="B222" t="s">
        <v>295</v>
      </c>
      <c r="C222">
        <v>9.3700000000000001E-4</v>
      </c>
      <c r="D222">
        <v>6</v>
      </c>
      <c r="E222">
        <v>5.0000000000000004E-6</v>
      </c>
      <c r="F222">
        <v>3.9999999999999998E-6</v>
      </c>
      <c r="G222">
        <v>6.9999999999999999E-6</v>
      </c>
    </row>
    <row r="223" spans="1:7" x14ac:dyDescent="0.25">
      <c r="A223">
        <v>21208510</v>
      </c>
      <c r="B223" t="s">
        <v>478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v>21208520</v>
      </c>
      <c r="B224" t="s">
        <v>413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21208530</v>
      </c>
      <c r="B225" t="s">
        <v>428</v>
      </c>
      <c r="C225">
        <v>9.3700000000000001E-4</v>
      </c>
      <c r="D225">
        <v>6</v>
      </c>
      <c r="E225">
        <v>7.9999999999999996E-6</v>
      </c>
      <c r="F225">
        <v>6.0000000000000002E-6</v>
      </c>
      <c r="G225">
        <v>1.1E-5</v>
      </c>
    </row>
    <row r="226" spans="1:7" x14ac:dyDescent="0.25">
      <c r="A226">
        <v>21208540</v>
      </c>
      <c r="B226" t="s">
        <v>255</v>
      </c>
      <c r="C226">
        <v>1.56E-4</v>
      </c>
      <c r="D226">
        <v>1</v>
      </c>
      <c r="E226">
        <v>9.9999999999999995E-7</v>
      </c>
      <c r="F226">
        <v>9.9999999999999995E-7</v>
      </c>
      <c r="G226">
        <v>9.9999999999999995E-7</v>
      </c>
    </row>
    <row r="227" spans="1:7" x14ac:dyDescent="0.25">
      <c r="A227">
        <v>21208550</v>
      </c>
      <c r="B227" t="s">
        <v>256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21208560</v>
      </c>
      <c r="B228" t="s">
        <v>261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21208570</v>
      </c>
      <c r="B229" t="s">
        <v>262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21208580</v>
      </c>
      <c r="B230" t="s">
        <v>155</v>
      </c>
      <c r="C230">
        <v>4.6900000000000002E-4</v>
      </c>
      <c r="D230">
        <v>3</v>
      </c>
      <c r="E230">
        <v>3.0000000000000001E-6</v>
      </c>
      <c r="F230">
        <v>1.9999999999999999E-6</v>
      </c>
      <c r="G230">
        <v>3.9999999999999998E-6</v>
      </c>
    </row>
    <row r="231" spans="1:7" x14ac:dyDescent="0.25">
      <c r="A231">
        <v>21208590</v>
      </c>
      <c r="B231" t="s">
        <v>74</v>
      </c>
      <c r="C231">
        <v>6.2500000000000001E-4</v>
      </c>
      <c r="D231">
        <v>4</v>
      </c>
      <c r="E231">
        <v>6.0000000000000002E-6</v>
      </c>
      <c r="F231">
        <v>5.0000000000000004E-6</v>
      </c>
      <c r="G231">
        <v>7.9999999999999996E-6</v>
      </c>
    </row>
    <row r="232" spans="1:7" x14ac:dyDescent="0.25">
      <c r="A232">
        <v>21208600</v>
      </c>
      <c r="B232" t="s">
        <v>276</v>
      </c>
      <c r="C232">
        <v>4.6561999999999999E-2</v>
      </c>
      <c r="D232">
        <v>298</v>
      </c>
      <c r="E232">
        <v>2.81E-4</v>
      </c>
      <c r="F232">
        <v>2.0799999999999999E-4</v>
      </c>
      <c r="G232">
        <v>3.5799999999999997E-4</v>
      </c>
    </row>
    <row r="233" spans="1:7" x14ac:dyDescent="0.25">
      <c r="A233">
        <v>21208610</v>
      </c>
      <c r="B233" t="s">
        <v>269</v>
      </c>
      <c r="C233">
        <v>2.8119999999999998E-3</v>
      </c>
      <c r="D233">
        <v>18</v>
      </c>
      <c r="E233">
        <v>1.2E-5</v>
      </c>
      <c r="F233">
        <v>9.0000000000000002E-6</v>
      </c>
      <c r="G233">
        <v>1.5E-5</v>
      </c>
    </row>
    <row r="234" spans="1:7" x14ac:dyDescent="0.25">
      <c r="A234">
        <v>21208620</v>
      </c>
      <c r="B234" t="s">
        <v>257</v>
      </c>
      <c r="C234">
        <v>42.394843999999999</v>
      </c>
      <c r="D234">
        <v>271327</v>
      </c>
      <c r="E234">
        <v>0.37967299999999998</v>
      </c>
      <c r="F234">
        <v>0.29575000000000001</v>
      </c>
      <c r="G234">
        <v>0.49068600000000001</v>
      </c>
    </row>
    <row r="235" spans="1:7" x14ac:dyDescent="0.25">
      <c r="A235">
        <v>21208630</v>
      </c>
      <c r="B235" t="s">
        <v>472</v>
      </c>
      <c r="C235">
        <v>1.56E-4</v>
      </c>
      <c r="D235">
        <v>1</v>
      </c>
      <c r="E235">
        <v>1.9999999999999999E-6</v>
      </c>
      <c r="F235">
        <v>9.9999999999999995E-7</v>
      </c>
      <c r="G235">
        <v>1.9999999999999999E-6</v>
      </c>
    </row>
    <row r="236" spans="1:7" x14ac:dyDescent="0.25">
      <c r="A236">
        <v>21208640</v>
      </c>
      <c r="B236" t="s">
        <v>502</v>
      </c>
      <c r="C236">
        <v>1.56E-4</v>
      </c>
      <c r="D236">
        <v>1</v>
      </c>
      <c r="E236">
        <v>1.9999999999999999E-6</v>
      </c>
      <c r="F236">
        <v>9.9999999999999995E-7</v>
      </c>
      <c r="G236">
        <v>1.9999999999999999E-6</v>
      </c>
    </row>
    <row r="237" spans="1:7" x14ac:dyDescent="0.25">
      <c r="A237">
        <v>21208660</v>
      </c>
      <c r="B237" t="s">
        <v>310</v>
      </c>
      <c r="C237">
        <v>4.6900000000000002E-4</v>
      </c>
      <c r="D237">
        <v>3</v>
      </c>
      <c r="E237">
        <v>3.0000000000000001E-6</v>
      </c>
      <c r="F237">
        <v>1.9999999999999999E-6</v>
      </c>
      <c r="G237">
        <v>3.9999999999999998E-6</v>
      </c>
    </row>
    <row r="238" spans="1:7" x14ac:dyDescent="0.25">
      <c r="A238">
        <v>21208680</v>
      </c>
      <c r="B238" t="s">
        <v>484</v>
      </c>
      <c r="C238">
        <v>5.6249999999999998E-3</v>
      </c>
      <c r="D238">
        <v>36</v>
      </c>
      <c r="E238">
        <v>5.0000000000000002E-5</v>
      </c>
      <c r="F238">
        <v>3.8999999999999999E-5</v>
      </c>
      <c r="G238">
        <v>6.3999999999999997E-5</v>
      </c>
    </row>
    <row r="239" spans="1:7" x14ac:dyDescent="0.25">
      <c r="A239">
        <v>21208690</v>
      </c>
      <c r="B239" t="s">
        <v>517</v>
      </c>
      <c r="C239">
        <v>2.0309999999999998E-3</v>
      </c>
      <c r="D239">
        <v>13</v>
      </c>
      <c r="E239">
        <v>1.9000000000000001E-5</v>
      </c>
      <c r="F239">
        <v>1.5E-5</v>
      </c>
      <c r="G239">
        <v>2.5999999999999998E-5</v>
      </c>
    </row>
    <row r="240" spans="1:7" x14ac:dyDescent="0.25">
      <c r="A240">
        <v>21208700</v>
      </c>
      <c r="B240" t="s">
        <v>469</v>
      </c>
      <c r="C240">
        <v>7.8100000000000001E-4</v>
      </c>
      <c r="D240">
        <v>5</v>
      </c>
      <c r="E240">
        <v>6.9999999999999999E-6</v>
      </c>
      <c r="F240">
        <v>5.0000000000000004E-6</v>
      </c>
      <c r="G240">
        <v>9.0000000000000002E-6</v>
      </c>
    </row>
    <row r="241" spans="1:7" x14ac:dyDescent="0.25">
      <c r="A241">
        <v>21208710</v>
      </c>
      <c r="B241" t="s">
        <v>263</v>
      </c>
      <c r="C241">
        <v>1.0939999999999999E-3</v>
      </c>
      <c r="D241">
        <v>7</v>
      </c>
      <c r="E241">
        <v>6.0000000000000002E-6</v>
      </c>
      <c r="F241">
        <v>5.0000000000000004E-6</v>
      </c>
      <c r="G241">
        <v>7.9999999999999996E-6</v>
      </c>
    </row>
    <row r="242" spans="1:7" x14ac:dyDescent="0.25">
      <c r="A242">
        <v>21208720</v>
      </c>
      <c r="B242" t="s">
        <v>303</v>
      </c>
      <c r="C242">
        <v>1.56E-4</v>
      </c>
      <c r="D242">
        <v>1</v>
      </c>
      <c r="E242">
        <v>9.9999999999999995E-7</v>
      </c>
      <c r="F242">
        <v>9.9999999999999995E-7</v>
      </c>
      <c r="G242">
        <v>9.9999999999999995E-7</v>
      </c>
    </row>
    <row r="243" spans="1:7" x14ac:dyDescent="0.25">
      <c r="A243">
        <v>21208730</v>
      </c>
      <c r="B243" t="s">
        <v>318</v>
      </c>
      <c r="C243">
        <v>3.1300000000000002E-4</v>
      </c>
      <c r="D243">
        <v>2</v>
      </c>
      <c r="E243">
        <v>3.0000000000000001E-6</v>
      </c>
      <c r="F243">
        <v>1.9999999999999999E-6</v>
      </c>
      <c r="G243">
        <v>3.0000000000000001E-6</v>
      </c>
    </row>
    <row r="244" spans="1:7" x14ac:dyDescent="0.25">
      <c r="A244">
        <v>21208740</v>
      </c>
      <c r="B244" t="s">
        <v>459</v>
      </c>
      <c r="C244">
        <v>3.1300000000000002E-4</v>
      </c>
      <c r="D244">
        <v>2</v>
      </c>
      <c r="E244">
        <v>1.9999999999999999E-6</v>
      </c>
      <c r="F244">
        <v>9.9999999999999995E-7</v>
      </c>
      <c r="G244">
        <v>1.9999999999999999E-6</v>
      </c>
    </row>
    <row r="245" spans="1:7" x14ac:dyDescent="0.25">
      <c r="A245">
        <v>21208750</v>
      </c>
      <c r="B245" t="s">
        <v>456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21208760</v>
      </c>
      <c r="B246" t="s">
        <v>515</v>
      </c>
      <c r="C246">
        <v>1.56E-4</v>
      </c>
      <c r="D246">
        <v>1</v>
      </c>
      <c r="E246">
        <v>9.9999999999999995E-7</v>
      </c>
      <c r="F246">
        <v>9.9999999999999995E-7</v>
      </c>
      <c r="G246">
        <v>9.9999999999999995E-7</v>
      </c>
    </row>
    <row r="247" spans="1:7" x14ac:dyDescent="0.25">
      <c r="A247">
        <v>21208770</v>
      </c>
      <c r="B247" t="s">
        <v>463</v>
      </c>
      <c r="C247">
        <v>4.5310000000000003E-3</v>
      </c>
      <c r="D247">
        <v>29</v>
      </c>
      <c r="E247">
        <v>2.5000000000000001E-5</v>
      </c>
      <c r="F247">
        <v>1.8E-5</v>
      </c>
      <c r="G247">
        <v>3.1999999999999999E-5</v>
      </c>
    </row>
    <row r="248" spans="1:7" x14ac:dyDescent="0.25">
      <c r="A248">
        <v>21208780</v>
      </c>
      <c r="B248" t="s">
        <v>369</v>
      </c>
      <c r="C248">
        <v>0.44609399999999999</v>
      </c>
      <c r="D248">
        <v>2855</v>
      </c>
      <c r="E248">
        <v>1.2869E-2</v>
      </c>
      <c r="F248">
        <v>1.1624000000000001E-2</v>
      </c>
      <c r="G248">
        <v>1.5461000000000001E-2</v>
      </c>
    </row>
    <row r="249" spans="1:7" x14ac:dyDescent="0.25">
      <c r="A249">
        <v>21208790</v>
      </c>
      <c r="B249" t="s">
        <v>325</v>
      </c>
      <c r="C249">
        <v>2.3440000000000002E-3</v>
      </c>
      <c r="D249">
        <v>15</v>
      </c>
      <c r="E249">
        <v>1.2999999999999999E-5</v>
      </c>
      <c r="F249">
        <v>9.0000000000000002E-6</v>
      </c>
      <c r="G249">
        <v>1.7E-5</v>
      </c>
    </row>
    <row r="250" spans="1:7" x14ac:dyDescent="0.25">
      <c r="A250">
        <v>21208800</v>
      </c>
      <c r="B250" t="s">
        <v>272</v>
      </c>
      <c r="C250">
        <v>6.2500000000000001E-4</v>
      </c>
      <c r="D250">
        <v>4</v>
      </c>
      <c r="E250">
        <v>5.0000000000000004E-6</v>
      </c>
      <c r="F250">
        <v>3.9999999999999998E-6</v>
      </c>
      <c r="G250">
        <v>6.9999999999999999E-6</v>
      </c>
    </row>
    <row r="251" spans="1:7" x14ac:dyDescent="0.25">
      <c r="A251">
        <v>21208810</v>
      </c>
      <c r="B251" t="s">
        <v>118</v>
      </c>
      <c r="C251">
        <v>7.8100000000000001E-4</v>
      </c>
      <c r="D251">
        <v>5</v>
      </c>
      <c r="E251">
        <v>6.9999999999999999E-6</v>
      </c>
      <c r="F251">
        <v>5.0000000000000004E-6</v>
      </c>
      <c r="G251">
        <v>3.9999999999999998E-6</v>
      </c>
    </row>
    <row r="252" spans="1:7" x14ac:dyDescent="0.25">
      <c r="A252">
        <v>21208820</v>
      </c>
      <c r="B252" t="s">
        <v>28</v>
      </c>
      <c r="C252">
        <v>1.56E-4</v>
      </c>
      <c r="D252">
        <v>1</v>
      </c>
      <c r="E252">
        <v>9.9999999999999995E-7</v>
      </c>
      <c r="F252">
        <v>9.9999999999999995E-7</v>
      </c>
      <c r="G252">
        <v>9.9999999999999995E-7</v>
      </c>
    </row>
    <row r="253" spans="1:7" x14ac:dyDescent="0.25">
      <c r="A253">
        <v>21208830</v>
      </c>
      <c r="B253" t="s">
        <v>29</v>
      </c>
      <c r="C253">
        <v>7.8100000000000001E-4</v>
      </c>
      <c r="D253">
        <v>5</v>
      </c>
      <c r="E253">
        <v>6.9999999999999999E-6</v>
      </c>
      <c r="F253">
        <v>5.0000000000000004E-6</v>
      </c>
      <c r="G253">
        <v>5.0000000000000004E-6</v>
      </c>
    </row>
    <row r="254" spans="1:7" x14ac:dyDescent="0.25">
      <c r="A254">
        <v>21208840</v>
      </c>
      <c r="B254" t="s">
        <v>34</v>
      </c>
      <c r="C254">
        <v>1.0939999999999999E-3</v>
      </c>
      <c r="D254">
        <v>7</v>
      </c>
      <c r="E254">
        <v>1.0000000000000001E-5</v>
      </c>
      <c r="F254">
        <v>6.9999999999999999E-6</v>
      </c>
      <c r="G254">
        <v>6.0000000000000002E-6</v>
      </c>
    </row>
    <row r="255" spans="1:7" x14ac:dyDescent="0.25">
      <c r="A255">
        <v>21208850</v>
      </c>
      <c r="B255" t="s">
        <v>251</v>
      </c>
      <c r="C255">
        <v>1.56E-4</v>
      </c>
      <c r="D255">
        <v>1</v>
      </c>
      <c r="E255">
        <v>9.9999999999999995E-7</v>
      </c>
      <c r="F255">
        <v>9.9999999999999995E-7</v>
      </c>
      <c r="G255">
        <v>9.9999999999999995E-7</v>
      </c>
    </row>
    <row r="256" spans="1:7" x14ac:dyDescent="0.25">
      <c r="A256">
        <v>21208860</v>
      </c>
      <c r="B256" t="s">
        <v>137</v>
      </c>
      <c r="C256">
        <v>2.4688000000000002E-2</v>
      </c>
      <c r="D256">
        <v>158</v>
      </c>
      <c r="E256">
        <v>3.0400000000000002E-4</v>
      </c>
      <c r="F256">
        <v>2.3900000000000001E-4</v>
      </c>
      <c r="G256">
        <v>3.0899999999999998E-4</v>
      </c>
    </row>
    <row r="257" spans="1:7" x14ac:dyDescent="0.25">
      <c r="A257">
        <v>21208870</v>
      </c>
      <c r="B257" t="s">
        <v>111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21208880</v>
      </c>
      <c r="B258" t="s">
        <v>108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21208890</v>
      </c>
      <c r="B259" t="s">
        <v>109</v>
      </c>
      <c r="C259">
        <v>6.2500000000000001E-4</v>
      </c>
      <c r="D259">
        <v>4</v>
      </c>
      <c r="E259">
        <v>6.0000000000000002E-6</v>
      </c>
      <c r="F259">
        <v>3.9999999999999998E-6</v>
      </c>
      <c r="G259">
        <v>3.9999999999999998E-6</v>
      </c>
    </row>
    <row r="260" spans="1:7" x14ac:dyDescent="0.25">
      <c r="A260">
        <v>21208900</v>
      </c>
      <c r="B260" t="s">
        <v>121</v>
      </c>
      <c r="C260">
        <v>1.56E-4</v>
      </c>
      <c r="D260">
        <v>1</v>
      </c>
      <c r="E260">
        <v>9.9999999999999995E-7</v>
      </c>
      <c r="F260">
        <v>9.9999999999999995E-7</v>
      </c>
      <c r="G260">
        <v>9.9999999999999995E-7</v>
      </c>
    </row>
    <row r="261" spans="1:7" x14ac:dyDescent="0.25">
      <c r="A261">
        <v>21208910</v>
      </c>
      <c r="B261" t="s">
        <v>21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21208920</v>
      </c>
      <c r="B262" t="s">
        <v>248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21208930</v>
      </c>
      <c r="B263" t="s">
        <v>35</v>
      </c>
      <c r="C263">
        <v>1.8749999999999999E-3</v>
      </c>
      <c r="D263">
        <v>12</v>
      </c>
      <c r="E263">
        <v>1.9000000000000001E-5</v>
      </c>
      <c r="F263">
        <v>1.5E-5</v>
      </c>
      <c r="G263">
        <v>1.5999999999999999E-5</v>
      </c>
    </row>
    <row r="264" spans="1:7" x14ac:dyDescent="0.25">
      <c r="A264">
        <v>21208940</v>
      </c>
      <c r="B264" t="s">
        <v>112</v>
      </c>
      <c r="C264">
        <v>6.2500000000000001E-4</v>
      </c>
      <c r="D264">
        <v>4</v>
      </c>
      <c r="E264">
        <v>6.0000000000000002E-6</v>
      </c>
      <c r="F264">
        <v>3.9999999999999998E-6</v>
      </c>
      <c r="G264">
        <v>3.0000000000000001E-6</v>
      </c>
    </row>
    <row r="265" spans="1:7" x14ac:dyDescent="0.25">
      <c r="A265">
        <v>21208950</v>
      </c>
      <c r="B265" t="s">
        <v>110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21208960</v>
      </c>
      <c r="B266" t="s">
        <v>105</v>
      </c>
      <c r="C266">
        <v>3.2810000000000001E-3</v>
      </c>
      <c r="D266">
        <v>21</v>
      </c>
      <c r="E266">
        <v>2.6999999999999999E-5</v>
      </c>
      <c r="F266">
        <v>2.0000000000000002E-5</v>
      </c>
      <c r="G266">
        <v>1.7E-5</v>
      </c>
    </row>
    <row r="267" spans="1:7" x14ac:dyDescent="0.25">
      <c r="A267">
        <v>21208970</v>
      </c>
      <c r="B267" t="s">
        <v>113</v>
      </c>
      <c r="C267">
        <v>2.5000000000000001E-3</v>
      </c>
      <c r="D267">
        <v>16</v>
      </c>
      <c r="E267">
        <v>2.9E-5</v>
      </c>
      <c r="F267">
        <v>2.1999999999999999E-5</v>
      </c>
      <c r="G267">
        <v>2.4000000000000001E-5</v>
      </c>
    </row>
    <row r="268" spans="1:7" x14ac:dyDescent="0.25">
      <c r="A268">
        <v>21208980</v>
      </c>
      <c r="B268" t="s">
        <v>270</v>
      </c>
      <c r="C268">
        <v>1.4059999999999999E-3</v>
      </c>
      <c r="D268">
        <v>9</v>
      </c>
      <c r="E268">
        <v>1.4E-5</v>
      </c>
      <c r="F268">
        <v>1.1E-5</v>
      </c>
      <c r="G268">
        <v>1.4E-5</v>
      </c>
    </row>
    <row r="269" spans="1:7" x14ac:dyDescent="0.25">
      <c r="A269">
        <v>21208990</v>
      </c>
      <c r="B269" t="s">
        <v>36</v>
      </c>
      <c r="C269">
        <v>1.8749999999999999E-3</v>
      </c>
      <c r="D269">
        <v>12</v>
      </c>
      <c r="E269">
        <v>1.9000000000000001E-5</v>
      </c>
      <c r="F269">
        <v>1.5E-5</v>
      </c>
      <c r="G269">
        <v>1.5999999999999999E-5</v>
      </c>
    </row>
    <row r="270" spans="1:7" x14ac:dyDescent="0.25">
      <c r="A270">
        <v>21209000</v>
      </c>
      <c r="B270" t="s">
        <v>30</v>
      </c>
      <c r="C270">
        <v>1.25E-3</v>
      </c>
      <c r="D270">
        <v>8</v>
      </c>
      <c r="E270">
        <v>1.2E-5</v>
      </c>
      <c r="F270">
        <v>9.0000000000000002E-6</v>
      </c>
      <c r="G270">
        <v>7.9999999999999996E-6</v>
      </c>
    </row>
    <row r="271" spans="1:7" x14ac:dyDescent="0.25">
      <c r="A271">
        <v>21209010</v>
      </c>
      <c r="B271" t="s">
        <v>104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21209020</v>
      </c>
      <c r="B272" t="s">
        <v>24</v>
      </c>
      <c r="C272">
        <v>1.56E-4</v>
      </c>
      <c r="D272">
        <v>1</v>
      </c>
      <c r="E272">
        <v>9.9999999999999995E-7</v>
      </c>
      <c r="F272">
        <v>9.9999999999999995E-7</v>
      </c>
      <c r="G272">
        <v>9.9999999999999995E-7</v>
      </c>
    </row>
    <row r="273" spans="1:7" x14ac:dyDescent="0.25">
      <c r="A273">
        <v>21209030</v>
      </c>
      <c r="B273" t="s">
        <v>106</v>
      </c>
      <c r="C273">
        <v>9.3749999999999997E-3</v>
      </c>
      <c r="D273">
        <v>60</v>
      </c>
      <c r="E273">
        <v>9.0000000000000006E-5</v>
      </c>
      <c r="F273">
        <v>6.7000000000000002E-5</v>
      </c>
      <c r="G273">
        <v>6.6000000000000005E-5</v>
      </c>
    </row>
    <row r="274" spans="1:7" x14ac:dyDescent="0.25">
      <c r="A274">
        <v>21209040</v>
      </c>
      <c r="B274" t="s">
        <v>162</v>
      </c>
      <c r="C274">
        <v>1.5629999999999999E-3</v>
      </c>
      <c r="D274">
        <v>10</v>
      </c>
      <c r="E274">
        <v>5.0000000000000004E-6</v>
      </c>
      <c r="F274">
        <v>3.9999999999999998E-6</v>
      </c>
      <c r="G274">
        <v>6.9999999999999999E-6</v>
      </c>
    </row>
    <row r="275" spans="1:7" x14ac:dyDescent="0.25">
      <c r="A275">
        <v>21209050</v>
      </c>
      <c r="B275" t="s">
        <v>163</v>
      </c>
      <c r="C275">
        <v>1.5629999999999999E-3</v>
      </c>
      <c r="D275">
        <v>10</v>
      </c>
      <c r="E275">
        <v>5.0000000000000004E-6</v>
      </c>
      <c r="F275">
        <v>3.9999999999999998E-6</v>
      </c>
      <c r="G275">
        <v>6.9999999999999999E-6</v>
      </c>
    </row>
    <row r="276" spans="1:7" x14ac:dyDescent="0.25">
      <c r="A276">
        <v>21209060</v>
      </c>
      <c r="B276" t="s">
        <v>166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21209070</v>
      </c>
      <c r="B277" t="s">
        <v>292</v>
      </c>
      <c r="C277">
        <v>1.5629999999999999E-3</v>
      </c>
      <c r="D277">
        <v>10</v>
      </c>
      <c r="E277">
        <v>1.5E-5</v>
      </c>
      <c r="F277">
        <v>1.1E-5</v>
      </c>
      <c r="G277">
        <v>1.8E-5</v>
      </c>
    </row>
    <row r="278" spans="1:7" x14ac:dyDescent="0.25">
      <c r="A278">
        <v>21209080</v>
      </c>
      <c r="B278" t="s">
        <v>284</v>
      </c>
      <c r="C278">
        <v>1.56E-4</v>
      </c>
      <c r="D278">
        <v>1</v>
      </c>
      <c r="E278">
        <v>9.9999999999999995E-7</v>
      </c>
      <c r="F278">
        <v>9.9999999999999995E-7</v>
      </c>
      <c r="G278">
        <v>1.9999999999999999E-6</v>
      </c>
    </row>
    <row r="279" spans="1:7" x14ac:dyDescent="0.25">
      <c r="A279">
        <v>21209090</v>
      </c>
      <c r="B279" t="s">
        <v>182</v>
      </c>
      <c r="C279">
        <v>6.7190000000000001E-3</v>
      </c>
      <c r="D279">
        <v>43</v>
      </c>
      <c r="E279">
        <v>6.4999999999999994E-5</v>
      </c>
      <c r="F279">
        <v>5.0000000000000002E-5</v>
      </c>
      <c r="G279">
        <v>8.1000000000000004E-5</v>
      </c>
    </row>
    <row r="280" spans="1:7" x14ac:dyDescent="0.25">
      <c r="A280">
        <v>21209100</v>
      </c>
      <c r="B280" t="s">
        <v>167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21209110</v>
      </c>
      <c r="B281" t="s">
        <v>164</v>
      </c>
      <c r="C281">
        <v>1.25E-3</v>
      </c>
      <c r="D281">
        <v>8</v>
      </c>
      <c r="E281">
        <v>1.0000000000000001E-5</v>
      </c>
      <c r="F281">
        <v>7.9999999999999996E-6</v>
      </c>
      <c r="G281">
        <v>1.2999999999999999E-5</v>
      </c>
    </row>
    <row r="282" spans="1:7" x14ac:dyDescent="0.25">
      <c r="A282">
        <v>21209120</v>
      </c>
      <c r="B282" t="s">
        <v>278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21209130</v>
      </c>
      <c r="B283" t="s">
        <v>510</v>
      </c>
      <c r="C283">
        <v>6.2186999999999999E-2</v>
      </c>
      <c r="D283">
        <v>398</v>
      </c>
      <c r="E283">
        <v>6.3100000000000005E-4</v>
      </c>
      <c r="F283">
        <v>5.0100000000000003E-4</v>
      </c>
      <c r="G283">
        <v>8.8199999999999997E-4</v>
      </c>
    </row>
    <row r="284" spans="1:7" x14ac:dyDescent="0.25">
      <c r="A284">
        <v>21209140</v>
      </c>
      <c r="B284" t="s">
        <v>116</v>
      </c>
      <c r="C284">
        <v>3.2810000000000001E-3</v>
      </c>
      <c r="D284">
        <v>21</v>
      </c>
      <c r="E284">
        <v>3.0000000000000001E-5</v>
      </c>
      <c r="F284">
        <v>2.1999999999999999E-5</v>
      </c>
      <c r="G284">
        <v>1.9000000000000001E-5</v>
      </c>
    </row>
    <row r="285" spans="1:7" x14ac:dyDescent="0.25">
      <c r="A285">
        <v>21209150</v>
      </c>
      <c r="B285" t="s">
        <v>145</v>
      </c>
      <c r="C285">
        <v>1.56E-4</v>
      </c>
      <c r="D285">
        <v>1</v>
      </c>
      <c r="E285">
        <v>1.9999999999999999E-6</v>
      </c>
      <c r="F285">
        <v>1.9999999999999999E-6</v>
      </c>
      <c r="G285">
        <v>3.0000000000000001E-6</v>
      </c>
    </row>
    <row r="286" spans="1:7" x14ac:dyDescent="0.25">
      <c r="A286">
        <v>21209160</v>
      </c>
      <c r="B286" t="s">
        <v>249</v>
      </c>
      <c r="C286">
        <v>4.6900000000000002E-4</v>
      </c>
      <c r="D286">
        <v>3</v>
      </c>
      <c r="E286">
        <v>6.0000000000000002E-6</v>
      </c>
      <c r="F286">
        <v>5.0000000000000004E-6</v>
      </c>
      <c r="G286">
        <v>5.0000000000000004E-6</v>
      </c>
    </row>
    <row r="287" spans="1:7" x14ac:dyDescent="0.25">
      <c r="A287">
        <v>21209170</v>
      </c>
      <c r="B287" t="s">
        <v>541</v>
      </c>
      <c r="C287">
        <v>1.56E-4</v>
      </c>
      <c r="D287">
        <v>1</v>
      </c>
      <c r="E287">
        <v>9.9999999999999995E-7</v>
      </c>
      <c r="F287">
        <v>9.9999999999999995E-7</v>
      </c>
      <c r="G287">
        <v>1.9999999999999999E-6</v>
      </c>
    </row>
    <row r="288" spans="1:7" x14ac:dyDescent="0.25">
      <c r="A288">
        <v>21209180</v>
      </c>
      <c r="B288" t="s">
        <v>503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21209190</v>
      </c>
      <c r="B289" t="s">
        <v>259</v>
      </c>
      <c r="C289">
        <v>2.5000000000000001E-3</v>
      </c>
      <c r="D289">
        <v>16</v>
      </c>
      <c r="E289">
        <v>1.2E-5</v>
      </c>
      <c r="F289">
        <v>9.0000000000000002E-6</v>
      </c>
      <c r="G289">
        <v>1.5E-5</v>
      </c>
    </row>
    <row r="290" spans="1:7" x14ac:dyDescent="0.25">
      <c r="A290">
        <v>21209200</v>
      </c>
      <c r="B290" t="s">
        <v>18</v>
      </c>
      <c r="C290">
        <v>5918.359375</v>
      </c>
      <c r="D290">
        <v>37877500</v>
      </c>
      <c r="E290">
        <v>48.579599999999999</v>
      </c>
      <c r="F290">
        <v>37.375799999999998</v>
      </c>
      <c r="G290">
        <v>55.800400000000003</v>
      </c>
    </row>
    <row r="291" spans="1:7" x14ac:dyDescent="0.25">
      <c r="A291">
        <v>21209210</v>
      </c>
      <c r="B291" t="s">
        <v>418</v>
      </c>
      <c r="C291">
        <v>1.25E-3</v>
      </c>
      <c r="D291">
        <v>8</v>
      </c>
      <c r="E291">
        <v>3.9999999999999998E-6</v>
      </c>
      <c r="F291">
        <v>3.0000000000000001E-6</v>
      </c>
      <c r="G291">
        <v>5.0000000000000004E-6</v>
      </c>
    </row>
    <row r="292" spans="1:7" x14ac:dyDescent="0.25">
      <c r="A292">
        <v>21209220</v>
      </c>
      <c r="B292" t="s">
        <v>441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21209230</v>
      </c>
      <c r="B293" t="s">
        <v>435</v>
      </c>
      <c r="C293">
        <v>2.1879999999999998E-3</v>
      </c>
      <c r="D293">
        <v>14</v>
      </c>
      <c r="E293">
        <v>6.9999999999999999E-6</v>
      </c>
      <c r="F293">
        <v>5.0000000000000004E-6</v>
      </c>
      <c r="G293">
        <v>7.9999999999999996E-6</v>
      </c>
    </row>
    <row r="294" spans="1:7" x14ac:dyDescent="0.25">
      <c r="A294">
        <v>21209240</v>
      </c>
      <c r="B294" t="s">
        <v>436</v>
      </c>
      <c r="C294">
        <v>2.1879999999999998E-3</v>
      </c>
      <c r="D294">
        <v>14</v>
      </c>
      <c r="E294">
        <v>6.9999999999999999E-6</v>
      </c>
      <c r="F294">
        <v>5.0000000000000004E-6</v>
      </c>
      <c r="G294">
        <v>7.9999999999999996E-6</v>
      </c>
    </row>
    <row r="295" spans="1:7" x14ac:dyDescent="0.25">
      <c r="A295">
        <v>21209250</v>
      </c>
      <c r="B295" t="s">
        <v>419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21209260</v>
      </c>
      <c r="B296" t="s">
        <v>277</v>
      </c>
      <c r="C296">
        <v>1.56E-4</v>
      </c>
      <c r="D296">
        <v>1</v>
      </c>
      <c r="E296">
        <v>9.9999999999999995E-7</v>
      </c>
      <c r="F296">
        <v>9.9999999999999995E-7</v>
      </c>
      <c r="G296">
        <v>9.9999999999999995E-7</v>
      </c>
    </row>
    <row r="297" spans="1:7" x14ac:dyDescent="0.25">
      <c r="A297">
        <v>21209270</v>
      </c>
      <c r="B297" t="s">
        <v>273</v>
      </c>
      <c r="C297">
        <v>42.394843999999999</v>
      </c>
      <c r="D297">
        <v>271327</v>
      </c>
      <c r="E297">
        <v>0.37967299999999998</v>
      </c>
      <c r="F297">
        <v>0.29575000000000001</v>
      </c>
      <c r="G297">
        <v>0.49068600000000001</v>
      </c>
    </row>
    <row r="298" spans="1:7" x14ac:dyDescent="0.25">
      <c r="A298">
        <v>21209280</v>
      </c>
      <c r="B298" t="s">
        <v>141</v>
      </c>
      <c r="C298">
        <v>5.6249999999999998E-3</v>
      </c>
      <c r="D298">
        <v>36</v>
      </c>
      <c r="E298">
        <v>7.7000000000000001E-5</v>
      </c>
      <c r="F298">
        <v>6.2000000000000003E-5</v>
      </c>
      <c r="G298">
        <v>8.2999999999999998E-5</v>
      </c>
    </row>
    <row r="299" spans="1:7" x14ac:dyDescent="0.25">
      <c r="A299">
        <v>21209290</v>
      </c>
      <c r="B299" t="s">
        <v>117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21209300</v>
      </c>
      <c r="B300" t="s">
        <v>260</v>
      </c>
      <c r="C300">
        <v>1.56E-4</v>
      </c>
      <c r="D300">
        <v>1</v>
      </c>
      <c r="E300">
        <v>9.9999999999999995E-7</v>
      </c>
      <c r="F300">
        <v>9.9999999999999995E-7</v>
      </c>
      <c r="G300">
        <v>9.9999999999999995E-7</v>
      </c>
    </row>
    <row r="301" spans="1:7" x14ac:dyDescent="0.25">
      <c r="A301">
        <v>21209310</v>
      </c>
      <c r="B301" t="s">
        <v>250</v>
      </c>
      <c r="C301">
        <v>4.6900000000000002E-4</v>
      </c>
      <c r="D301">
        <v>3</v>
      </c>
      <c r="E301">
        <v>6.0000000000000002E-6</v>
      </c>
      <c r="F301">
        <v>5.0000000000000004E-6</v>
      </c>
      <c r="G301">
        <v>5.0000000000000004E-6</v>
      </c>
    </row>
    <row r="302" spans="1:7" x14ac:dyDescent="0.25">
      <c r="A302">
        <v>21209320</v>
      </c>
      <c r="B302" t="s">
        <v>37</v>
      </c>
      <c r="C302">
        <v>1.8749999999999999E-3</v>
      </c>
      <c r="D302">
        <v>12</v>
      </c>
      <c r="E302">
        <v>1.9000000000000001E-5</v>
      </c>
      <c r="F302">
        <v>1.5E-5</v>
      </c>
      <c r="G302">
        <v>1.5999999999999999E-5</v>
      </c>
    </row>
    <row r="303" spans="1:7" x14ac:dyDescent="0.25">
      <c r="A303">
        <v>21209330</v>
      </c>
      <c r="B303" t="s">
        <v>265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v>21209340</v>
      </c>
      <c r="B304" t="s">
        <v>264</v>
      </c>
      <c r="C304">
        <v>2.0309999999999998E-3</v>
      </c>
      <c r="D304">
        <v>13</v>
      </c>
      <c r="E304">
        <v>1.2E-5</v>
      </c>
      <c r="F304">
        <v>9.0000000000000002E-6</v>
      </c>
      <c r="G304">
        <v>1.5E-5</v>
      </c>
    </row>
    <row r="305" spans="1:7" x14ac:dyDescent="0.25">
      <c r="A305">
        <v>21209350</v>
      </c>
      <c r="B305" t="s">
        <v>431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v>21209360</v>
      </c>
      <c r="B306" t="s">
        <v>473</v>
      </c>
      <c r="C306">
        <v>1.56E-4</v>
      </c>
      <c r="D306">
        <v>1</v>
      </c>
      <c r="E306">
        <v>1.9999999999999999E-6</v>
      </c>
      <c r="F306">
        <v>1.9999999999999999E-6</v>
      </c>
      <c r="G306">
        <v>3.0000000000000001E-6</v>
      </c>
    </row>
    <row r="307" spans="1:7" x14ac:dyDescent="0.25">
      <c r="A307">
        <v>21209370</v>
      </c>
      <c r="B307" t="s">
        <v>474</v>
      </c>
      <c r="C307">
        <v>1.56E-4</v>
      </c>
      <c r="D307">
        <v>1</v>
      </c>
      <c r="E307">
        <v>1.9999999999999999E-6</v>
      </c>
      <c r="F307">
        <v>1.9999999999999999E-6</v>
      </c>
      <c r="G307">
        <v>3.0000000000000001E-6</v>
      </c>
    </row>
    <row r="308" spans="1:7" x14ac:dyDescent="0.25">
      <c r="A308">
        <v>21209380</v>
      </c>
      <c r="B308" t="s">
        <v>119</v>
      </c>
      <c r="C308">
        <v>1.25E-3</v>
      </c>
      <c r="D308">
        <v>8</v>
      </c>
      <c r="E308">
        <v>1.5999999999999999E-5</v>
      </c>
      <c r="F308">
        <v>1.2E-5</v>
      </c>
      <c r="G308">
        <v>1.4E-5</v>
      </c>
    </row>
    <row r="309" spans="1:7" x14ac:dyDescent="0.25">
      <c r="A309">
        <v>21209390</v>
      </c>
      <c r="B309" t="s">
        <v>427</v>
      </c>
      <c r="C309">
        <v>1.56E-4</v>
      </c>
      <c r="D309">
        <v>1</v>
      </c>
      <c r="E309">
        <v>9.9999999999999995E-7</v>
      </c>
      <c r="F309">
        <v>9.9999999999999995E-7</v>
      </c>
      <c r="G309">
        <v>9.9999999999999995E-7</v>
      </c>
    </row>
    <row r="310" spans="1:7" x14ac:dyDescent="0.25">
      <c r="A310">
        <v>21209400</v>
      </c>
      <c r="B310" t="s">
        <v>328</v>
      </c>
      <c r="C310">
        <v>1.719E-3</v>
      </c>
      <c r="D310">
        <v>11</v>
      </c>
      <c r="E310">
        <v>1.5E-5</v>
      </c>
      <c r="F310">
        <v>1.1E-5</v>
      </c>
      <c r="G310">
        <v>1.9000000000000001E-5</v>
      </c>
    </row>
    <row r="311" spans="1:7" x14ac:dyDescent="0.25">
      <c r="A311">
        <v>21209410</v>
      </c>
      <c r="B311" t="s">
        <v>348</v>
      </c>
      <c r="C311">
        <v>1.56E-4</v>
      </c>
      <c r="D311">
        <v>1</v>
      </c>
      <c r="E311">
        <v>1.9999999999999999E-6</v>
      </c>
      <c r="F311">
        <v>9.9999999999999995E-7</v>
      </c>
      <c r="G311">
        <v>1.9999999999999999E-6</v>
      </c>
    </row>
    <row r="312" spans="1:7" x14ac:dyDescent="0.25">
      <c r="A312">
        <v>21209420</v>
      </c>
      <c r="B312" t="s">
        <v>285</v>
      </c>
      <c r="C312">
        <v>1.25E-3</v>
      </c>
      <c r="D312">
        <v>8</v>
      </c>
      <c r="E312">
        <v>1.1E-5</v>
      </c>
      <c r="F312">
        <v>7.9999999999999996E-6</v>
      </c>
      <c r="G312">
        <v>1.4E-5</v>
      </c>
    </row>
    <row r="313" spans="1:7" x14ac:dyDescent="0.25">
      <c r="A313">
        <v>21209430</v>
      </c>
      <c r="B313" t="s">
        <v>126</v>
      </c>
      <c r="C313">
        <v>6.2500000000000001E-4</v>
      </c>
      <c r="D313">
        <v>4</v>
      </c>
      <c r="E313">
        <v>1.9999999999999999E-6</v>
      </c>
      <c r="F313">
        <v>9.9999999999999995E-7</v>
      </c>
      <c r="G313">
        <v>1.9999999999999999E-6</v>
      </c>
    </row>
    <row r="314" spans="1:7" x14ac:dyDescent="0.25">
      <c r="A314">
        <v>21209440</v>
      </c>
      <c r="B314" t="s">
        <v>102</v>
      </c>
      <c r="C314">
        <v>1.25E-3</v>
      </c>
      <c r="D314">
        <v>8</v>
      </c>
      <c r="E314">
        <v>1.2E-5</v>
      </c>
      <c r="F314">
        <v>9.0000000000000002E-6</v>
      </c>
      <c r="G314">
        <v>1.0000000000000001E-5</v>
      </c>
    </row>
    <row r="315" spans="1:7" x14ac:dyDescent="0.25">
      <c r="A315">
        <v>21209450</v>
      </c>
      <c r="B315" t="s">
        <v>153</v>
      </c>
      <c r="C315">
        <v>4.5310000000000003E-3</v>
      </c>
      <c r="D315">
        <v>29</v>
      </c>
      <c r="E315">
        <v>5.5999999999999999E-5</v>
      </c>
      <c r="F315">
        <v>4.6E-5</v>
      </c>
      <c r="G315">
        <v>7.7999999999999999E-5</v>
      </c>
    </row>
    <row r="316" spans="1:7" x14ac:dyDescent="0.25">
      <c r="A316">
        <v>21209460</v>
      </c>
      <c r="B316" t="s">
        <v>286</v>
      </c>
      <c r="C316">
        <v>4.6900000000000002E-4</v>
      </c>
      <c r="D316">
        <v>3</v>
      </c>
      <c r="E316">
        <v>3.9999999999999998E-6</v>
      </c>
      <c r="F316">
        <v>3.0000000000000001E-6</v>
      </c>
      <c r="G316">
        <v>6.0000000000000002E-6</v>
      </c>
    </row>
    <row r="317" spans="1:7" x14ac:dyDescent="0.25">
      <c r="A317">
        <v>21209470</v>
      </c>
      <c r="B317" t="s">
        <v>175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v>21209480</v>
      </c>
      <c r="B318" t="s">
        <v>183</v>
      </c>
      <c r="C318">
        <v>2.0309999999999998E-3</v>
      </c>
      <c r="D318">
        <v>13</v>
      </c>
      <c r="E318">
        <v>2.5999999999999998E-5</v>
      </c>
      <c r="F318">
        <v>2.0999999999999999E-5</v>
      </c>
      <c r="G318">
        <v>3.4E-5</v>
      </c>
    </row>
    <row r="319" spans="1:7" x14ac:dyDescent="0.25">
      <c r="A319">
        <v>21209490</v>
      </c>
      <c r="B319" t="s">
        <v>171</v>
      </c>
      <c r="C319">
        <v>1.0939999999999999E-3</v>
      </c>
      <c r="D319">
        <v>7</v>
      </c>
      <c r="E319">
        <v>1.5999999999999999E-5</v>
      </c>
      <c r="F319">
        <v>1.2999999999999999E-5</v>
      </c>
      <c r="G319">
        <v>2.0999999999999999E-5</v>
      </c>
    </row>
    <row r="320" spans="1:7" x14ac:dyDescent="0.25">
      <c r="A320">
        <v>21209500</v>
      </c>
      <c r="B320" t="s">
        <v>172</v>
      </c>
      <c r="C320">
        <v>2.5000000000000001E-3</v>
      </c>
      <c r="D320">
        <v>16</v>
      </c>
      <c r="E320">
        <v>3.4E-5</v>
      </c>
      <c r="F320">
        <v>2.8E-5</v>
      </c>
      <c r="G320">
        <v>4.5000000000000003E-5</v>
      </c>
    </row>
    <row r="321" spans="1:7" x14ac:dyDescent="0.25">
      <c r="A321">
        <v>21209510</v>
      </c>
      <c r="B321" t="s">
        <v>168</v>
      </c>
      <c r="C321">
        <v>4.0629999999999998E-3</v>
      </c>
      <c r="D321">
        <v>26</v>
      </c>
      <c r="E321">
        <v>4.1999999999999998E-5</v>
      </c>
      <c r="F321">
        <v>3.3000000000000003E-5</v>
      </c>
      <c r="G321">
        <v>5.1999999999999997E-5</v>
      </c>
    </row>
    <row r="322" spans="1:7" x14ac:dyDescent="0.25">
      <c r="A322">
        <v>21209520</v>
      </c>
      <c r="B322" t="s">
        <v>42</v>
      </c>
      <c r="C322">
        <v>6.2500000000000001E-4</v>
      </c>
      <c r="D322">
        <v>4</v>
      </c>
      <c r="E322">
        <v>6.9999999999999999E-6</v>
      </c>
      <c r="F322">
        <v>6.0000000000000002E-6</v>
      </c>
      <c r="G322">
        <v>1.1E-5</v>
      </c>
    </row>
    <row r="323" spans="1:7" x14ac:dyDescent="0.25">
      <c r="A323">
        <v>21209530</v>
      </c>
      <c r="B323" t="s">
        <v>43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21209540</v>
      </c>
      <c r="B324" t="s">
        <v>75</v>
      </c>
      <c r="C324">
        <v>6.2500000000000001E-4</v>
      </c>
      <c r="D324">
        <v>4</v>
      </c>
      <c r="E324">
        <v>6.0000000000000002E-6</v>
      </c>
      <c r="F324">
        <v>5.0000000000000004E-6</v>
      </c>
      <c r="G324">
        <v>7.9999999999999996E-6</v>
      </c>
    </row>
    <row r="325" spans="1:7" x14ac:dyDescent="0.25">
      <c r="A325">
        <v>21209550</v>
      </c>
      <c r="B325" t="s">
        <v>184</v>
      </c>
      <c r="C325">
        <v>1.0156E-2</v>
      </c>
      <c r="D325">
        <v>65</v>
      </c>
      <c r="E325">
        <v>4.3999999999999999E-5</v>
      </c>
      <c r="F325">
        <v>3.1999999999999999E-5</v>
      </c>
      <c r="G325">
        <v>5.5999999999999999E-5</v>
      </c>
    </row>
    <row r="326" spans="1:7" x14ac:dyDescent="0.25">
      <c r="A326">
        <v>21209560</v>
      </c>
      <c r="B326" t="s">
        <v>159</v>
      </c>
      <c r="C326">
        <v>4.6900000000000002E-4</v>
      </c>
      <c r="D326">
        <v>3</v>
      </c>
      <c r="E326">
        <v>1.9999999999999999E-6</v>
      </c>
      <c r="F326">
        <v>1.9999999999999999E-6</v>
      </c>
      <c r="G326">
        <v>3.0000000000000001E-6</v>
      </c>
    </row>
    <row r="327" spans="1:7" x14ac:dyDescent="0.25">
      <c r="A327">
        <v>21209570</v>
      </c>
      <c r="B327" t="s">
        <v>156</v>
      </c>
      <c r="C327">
        <v>1.56E-4</v>
      </c>
      <c r="D327">
        <v>1</v>
      </c>
      <c r="E327">
        <v>1.9999999999999999E-6</v>
      </c>
      <c r="F327">
        <v>1.9999999999999999E-6</v>
      </c>
      <c r="G327">
        <v>3.0000000000000001E-6</v>
      </c>
    </row>
    <row r="328" spans="1:7" x14ac:dyDescent="0.25">
      <c r="A328">
        <v>21209580</v>
      </c>
      <c r="B328" t="s">
        <v>304</v>
      </c>
      <c r="C328">
        <v>1.56E-4</v>
      </c>
      <c r="D328">
        <v>1</v>
      </c>
      <c r="E328">
        <v>9.9999999999999995E-7</v>
      </c>
      <c r="F328">
        <v>9.9999999999999995E-7</v>
      </c>
      <c r="G328">
        <v>1.9999999999999999E-6</v>
      </c>
    </row>
    <row r="329" spans="1:7" x14ac:dyDescent="0.25">
      <c r="A329">
        <v>21209590</v>
      </c>
      <c r="B329" t="s">
        <v>407</v>
      </c>
      <c r="C329">
        <v>4.6900000000000002E-4</v>
      </c>
      <c r="D329">
        <v>3</v>
      </c>
      <c r="E329">
        <v>5.0000000000000004E-6</v>
      </c>
      <c r="F329">
        <v>3.9999999999999998E-6</v>
      </c>
      <c r="G329">
        <v>6.9999999999999999E-6</v>
      </c>
    </row>
    <row r="330" spans="1:7" x14ac:dyDescent="0.25">
      <c r="A330">
        <v>21209600</v>
      </c>
      <c r="B330" t="s">
        <v>323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21209610</v>
      </c>
      <c r="B331" t="s">
        <v>414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v>21209620</v>
      </c>
      <c r="B332" t="s">
        <v>429</v>
      </c>
      <c r="C332">
        <v>1.6094000000000001E-2</v>
      </c>
      <c r="D332">
        <v>103</v>
      </c>
      <c r="E332">
        <v>8.2999999999999998E-5</v>
      </c>
      <c r="F332">
        <v>6.0999999999999999E-5</v>
      </c>
      <c r="G332">
        <v>1.06E-4</v>
      </c>
    </row>
    <row r="333" spans="1:7" x14ac:dyDescent="0.25">
      <c r="A333">
        <v>21209630</v>
      </c>
      <c r="B333" t="s">
        <v>131</v>
      </c>
      <c r="C333">
        <v>2.5000000000000001E-3</v>
      </c>
      <c r="D333">
        <v>16</v>
      </c>
      <c r="E333">
        <v>1.5999999999999999E-5</v>
      </c>
      <c r="F333">
        <v>1.2E-5</v>
      </c>
      <c r="G333">
        <v>2.1999999999999999E-5</v>
      </c>
    </row>
    <row r="334" spans="1:7" x14ac:dyDescent="0.25">
      <c r="A334">
        <v>21209640</v>
      </c>
      <c r="B334" t="s">
        <v>266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21209650</v>
      </c>
      <c r="B335" t="s">
        <v>279</v>
      </c>
      <c r="C335">
        <v>3.1300000000000002E-4</v>
      </c>
      <c r="D335">
        <v>2</v>
      </c>
      <c r="E335">
        <v>3.0000000000000001E-6</v>
      </c>
      <c r="F335">
        <v>3.0000000000000001E-6</v>
      </c>
      <c r="G335">
        <v>5.0000000000000004E-6</v>
      </c>
    </row>
    <row r="336" spans="1:7" x14ac:dyDescent="0.25">
      <c r="A336">
        <v>21209660</v>
      </c>
      <c r="B336" t="s">
        <v>415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21209670</v>
      </c>
      <c r="B337" t="s">
        <v>426</v>
      </c>
      <c r="C337">
        <v>1.56E-4</v>
      </c>
      <c r="D337">
        <v>1</v>
      </c>
      <c r="E337">
        <v>9.9999999999999995E-7</v>
      </c>
      <c r="F337">
        <v>9.9999999999999995E-7</v>
      </c>
      <c r="G337">
        <v>9.9999999999999995E-7</v>
      </c>
    </row>
    <row r="338" spans="1:7" x14ac:dyDescent="0.25">
      <c r="A338">
        <v>21209680</v>
      </c>
      <c r="B338" t="s">
        <v>430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v>21209690</v>
      </c>
      <c r="B339" t="s">
        <v>120</v>
      </c>
      <c r="C339">
        <v>1.25E-3</v>
      </c>
      <c r="D339">
        <v>8</v>
      </c>
      <c r="E339">
        <v>1.5999999999999999E-5</v>
      </c>
      <c r="F339">
        <v>1.2E-5</v>
      </c>
      <c r="G339">
        <v>1.4E-5</v>
      </c>
    </row>
    <row r="340" spans="1:7" x14ac:dyDescent="0.25">
      <c r="A340">
        <v>21209700</v>
      </c>
      <c r="B340" t="s">
        <v>146</v>
      </c>
      <c r="C340">
        <v>7.8100000000000001E-4</v>
      </c>
      <c r="D340">
        <v>5</v>
      </c>
      <c r="E340">
        <v>5.0000000000000004E-6</v>
      </c>
      <c r="F340">
        <v>3.9999999999999998E-6</v>
      </c>
      <c r="G340">
        <v>5.0000000000000004E-6</v>
      </c>
    </row>
    <row r="341" spans="1:7" x14ac:dyDescent="0.25">
      <c r="A341">
        <v>21209710</v>
      </c>
      <c r="B341" t="s">
        <v>271</v>
      </c>
      <c r="C341">
        <v>2.8119999999999998E-3</v>
      </c>
      <c r="D341">
        <v>18</v>
      </c>
      <c r="E341">
        <v>1.2E-5</v>
      </c>
      <c r="F341">
        <v>9.0000000000000002E-6</v>
      </c>
      <c r="G341">
        <v>1.5E-5</v>
      </c>
    </row>
    <row r="342" spans="1:7" x14ac:dyDescent="0.25">
      <c r="A342">
        <v>21209720</v>
      </c>
      <c r="B342" t="s">
        <v>274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21209730</v>
      </c>
      <c r="B343" t="s">
        <v>312</v>
      </c>
      <c r="C343">
        <v>1.56E-4</v>
      </c>
      <c r="D343">
        <v>1</v>
      </c>
      <c r="E343">
        <v>9.9999999999999995E-7</v>
      </c>
      <c r="F343">
        <v>0</v>
      </c>
      <c r="G343">
        <v>9.9999999999999995E-7</v>
      </c>
    </row>
    <row r="344" spans="1:7" x14ac:dyDescent="0.25">
      <c r="A344">
        <v>21209740</v>
      </c>
      <c r="B344" t="s">
        <v>147</v>
      </c>
      <c r="C344">
        <v>7.8100000000000001E-4</v>
      </c>
      <c r="D344">
        <v>5</v>
      </c>
      <c r="E344">
        <v>5.0000000000000004E-6</v>
      </c>
      <c r="F344">
        <v>3.9999999999999998E-6</v>
      </c>
      <c r="G344">
        <v>5.0000000000000004E-6</v>
      </c>
    </row>
    <row r="345" spans="1:7" x14ac:dyDescent="0.25">
      <c r="A345">
        <v>21209750</v>
      </c>
      <c r="B345" t="s">
        <v>196</v>
      </c>
      <c r="C345">
        <v>0.194219</v>
      </c>
      <c r="D345">
        <v>1243</v>
      </c>
      <c r="E345">
        <v>7.6199999999999998E-4</v>
      </c>
      <c r="F345">
        <v>5.4600000000000004E-4</v>
      </c>
      <c r="G345">
        <v>9.59E-4</v>
      </c>
    </row>
    <row r="346" spans="1:7" x14ac:dyDescent="0.25">
      <c r="A346">
        <v>21209760</v>
      </c>
      <c r="B346" t="s">
        <v>311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21209770</v>
      </c>
      <c r="B347" t="s">
        <v>313</v>
      </c>
      <c r="C347">
        <v>3.1300000000000002E-4</v>
      </c>
      <c r="D347">
        <v>2</v>
      </c>
      <c r="E347">
        <v>1.9999999999999999E-6</v>
      </c>
      <c r="F347">
        <v>1.9999999999999999E-6</v>
      </c>
      <c r="G347">
        <v>3.0000000000000001E-6</v>
      </c>
    </row>
    <row r="348" spans="1:7" x14ac:dyDescent="0.25">
      <c r="A348">
        <v>21209790</v>
      </c>
      <c r="B348" t="s">
        <v>307</v>
      </c>
      <c r="C348">
        <v>9.3700000000000001E-4</v>
      </c>
      <c r="D348">
        <v>6</v>
      </c>
      <c r="E348">
        <v>6.0000000000000002E-6</v>
      </c>
      <c r="F348">
        <v>5.0000000000000004E-6</v>
      </c>
      <c r="G348">
        <v>7.9999999999999996E-6</v>
      </c>
    </row>
    <row r="349" spans="1:7" x14ac:dyDescent="0.25">
      <c r="A349">
        <v>21209800</v>
      </c>
      <c r="B349" t="s">
        <v>308</v>
      </c>
      <c r="C349">
        <v>9.3700000000000001E-4</v>
      </c>
      <c r="D349">
        <v>6</v>
      </c>
      <c r="E349">
        <v>6.0000000000000002E-6</v>
      </c>
      <c r="F349">
        <v>5.0000000000000004E-6</v>
      </c>
      <c r="G349">
        <v>7.9999999999999996E-6</v>
      </c>
    </row>
    <row r="350" spans="1:7" x14ac:dyDescent="0.25">
      <c r="A350">
        <v>21209820</v>
      </c>
      <c r="B350" t="s">
        <v>305</v>
      </c>
      <c r="C350">
        <v>1.56E-4</v>
      </c>
      <c r="D350">
        <v>1</v>
      </c>
      <c r="E350">
        <v>9.9999999999999995E-7</v>
      </c>
      <c r="F350">
        <v>9.9999999999999995E-7</v>
      </c>
      <c r="G350">
        <v>1.9999999999999999E-6</v>
      </c>
    </row>
    <row r="351" spans="1:7" x14ac:dyDescent="0.25">
      <c r="A351">
        <v>21209830</v>
      </c>
      <c r="B351" t="s">
        <v>330</v>
      </c>
      <c r="C351">
        <v>3.1300000000000002E-4</v>
      </c>
      <c r="D351">
        <v>2</v>
      </c>
      <c r="E351">
        <v>3.0000000000000001E-6</v>
      </c>
      <c r="F351">
        <v>1.9999999999999999E-6</v>
      </c>
      <c r="G351">
        <v>3.0000000000000001E-6</v>
      </c>
    </row>
    <row r="352" spans="1:7" x14ac:dyDescent="0.25">
      <c r="A352">
        <v>21209840</v>
      </c>
      <c r="B352" t="s">
        <v>315</v>
      </c>
      <c r="C352">
        <v>7.8100000000000001E-4</v>
      </c>
      <c r="D352">
        <v>5</v>
      </c>
      <c r="E352">
        <v>3.9999999999999998E-6</v>
      </c>
      <c r="F352">
        <v>3.0000000000000001E-6</v>
      </c>
      <c r="G352">
        <v>5.0000000000000004E-6</v>
      </c>
    </row>
    <row r="353" spans="1:7" x14ac:dyDescent="0.25">
      <c r="A353">
        <v>21209850</v>
      </c>
      <c r="B353" t="s">
        <v>316</v>
      </c>
      <c r="C353">
        <v>1.56E-4</v>
      </c>
      <c r="D353">
        <v>1</v>
      </c>
      <c r="E353">
        <v>9.9999999999999995E-7</v>
      </c>
      <c r="F353">
        <v>9.9999999999999995E-7</v>
      </c>
      <c r="G353">
        <v>1.9999999999999999E-6</v>
      </c>
    </row>
    <row r="354" spans="1:7" x14ac:dyDescent="0.25">
      <c r="A354">
        <v>21209860</v>
      </c>
      <c r="B354" t="s">
        <v>132</v>
      </c>
      <c r="C354">
        <v>1.56E-4</v>
      </c>
      <c r="D354">
        <v>1</v>
      </c>
      <c r="E354">
        <v>9.9999999999999995E-7</v>
      </c>
      <c r="F354">
        <v>0</v>
      </c>
      <c r="G354">
        <v>9.9999999999999995E-7</v>
      </c>
    </row>
    <row r="355" spans="1:7" x14ac:dyDescent="0.25">
      <c r="A355">
        <v>21209880</v>
      </c>
      <c r="B355" t="s">
        <v>195</v>
      </c>
      <c r="C355">
        <v>1.0156E-2</v>
      </c>
      <c r="D355">
        <v>65</v>
      </c>
      <c r="E355">
        <v>4.3999999999999999E-5</v>
      </c>
      <c r="F355">
        <v>3.1999999999999999E-5</v>
      </c>
      <c r="G355">
        <v>5.5999999999999999E-5</v>
      </c>
    </row>
    <row r="356" spans="1:7" x14ac:dyDescent="0.25">
      <c r="A356">
        <v>21209890</v>
      </c>
      <c r="B356" t="s">
        <v>192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21209900</v>
      </c>
      <c r="B357" t="s">
        <v>189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v>21209910</v>
      </c>
      <c r="B358" t="s">
        <v>190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v>21209920</v>
      </c>
      <c r="B359" t="s">
        <v>506</v>
      </c>
      <c r="C359">
        <v>5.7531249999999998</v>
      </c>
      <c r="D359">
        <v>36820</v>
      </c>
      <c r="E359">
        <v>2.3455E-2</v>
      </c>
      <c r="F359">
        <v>1.6919E-2</v>
      </c>
      <c r="G359">
        <v>3.3154999999999997E-2</v>
      </c>
    </row>
    <row r="360" spans="1:7" x14ac:dyDescent="0.25">
      <c r="A360">
        <v>21209930</v>
      </c>
      <c r="B360" t="s">
        <v>115</v>
      </c>
      <c r="C360">
        <v>4.6900000000000002E-4</v>
      </c>
      <c r="D360">
        <v>3</v>
      </c>
      <c r="E360">
        <v>3.9999999999999998E-6</v>
      </c>
      <c r="F360">
        <v>3.0000000000000001E-6</v>
      </c>
      <c r="G360">
        <v>1.9999999999999999E-6</v>
      </c>
    </row>
    <row r="361" spans="1:7" x14ac:dyDescent="0.25">
      <c r="A361">
        <v>21209940</v>
      </c>
      <c r="B361" t="s">
        <v>197</v>
      </c>
      <c r="C361">
        <v>3.1250000000000002E-3</v>
      </c>
      <c r="D361">
        <v>20</v>
      </c>
      <c r="E361">
        <v>2.0999999999999999E-5</v>
      </c>
      <c r="F361">
        <v>1.5999999999999999E-5</v>
      </c>
      <c r="G361">
        <v>2.6999999999999999E-5</v>
      </c>
    </row>
    <row r="362" spans="1:7" x14ac:dyDescent="0.25">
      <c r="A362">
        <v>21227010</v>
      </c>
      <c r="B362" t="s">
        <v>97</v>
      </c>
      <c r="C362">
        <v>-1.562344</v>
      </c>
      <c r="D362">
        <v>-9999</v>
      </c>
      <c r="E362">
        <v>-9999</v>
      </c>
      <c r="F362">
        <v>-9999</v>
      </c>
      <c r="G362">
        <v>-9999</v>
      </c>
    </row>
    <row r="363" spans="1:7" x14ac:dyDescent="0.25">
      <c r="A363">
        <v>21237010</v>
      </c>
      <c r="B363" t="s">
        <v>15</v>
      </c>
      <c r="C363">
        <v>-1.562344</v>
      </c>
      <c r="D363">
        <v>-9999</v>
      </c>
      <c r="E363">
        <v>-9999</v>
      </c>
      <c r="F363">
        <v>-9999</v>
      </c>
      <c r="G363">
        <v>-9999</v>
      </c>
    </row>
    <row r="364" spans="1:7" x14ac:dyDescent="0.25">
      <c r="A364">
        <v>21237020</v>
      </c>
      <c r="B364" t="s">
        <v>490</v>
      </c>
      <c r="C364">
        <v>2144.6875</v>
      </c>
      <c r="D364">
        <v>13726000</v>
      </c>
      <c r="E364">
        <v>24.0137</v>
      </c>
      <c r="F364">
        <v>18.331499999999998</v>
      </c>
      <c r="G364">
        <v>15.993499999999999</v>
      </c>
    </row>
    <row r="365" spans="1:7" x14ac:dyDescent="0.25">
      <c r="A365">
        <v>21237030</v>
      </c>
      <c r="B365" t="s">
        <v>16</v>
      </c>
      <c r="C365">
        <v>1.25E-3</v>
      </c>
      <c r="D365">
        <v>8</v>
      </c>
      <c r="E365">
        <v>1.2999999999999999E-5</v>
      </c>
      <c r="F365">
        <v>9.0000000000000002E-6</v>
      </c>
      <c r="G365">
        <v>6.9999999999999999E-6</v>
      </c>
    </row>
    <row r="366" spans="1:7" x14ac:dyDescent="0.25">
      <c r="A366">
        <v>21237040</v>
      </c>
      <c r="B366" t="s">
        <v>96</v>
      </c>
      <c r="C366">
        <v>247.69843800000001</v>
      </c>
      <c r="D366">
        <v>1585270</v>
      </c>
      <c r="E366">
        <v>2.7192400000000001</v>
      </c>
      <c r="F366">
        <v>2.0840999999999998</v>
      </c>
      <c r="G366">
        <v>2.2710300000000001</v>
      </c>
    </row>
    <row r="367" spans="1:7" x14ac:dyDescent="0.25">
      <c r="A367">
        <v>21237050</v>
      </c>
      <c r="B367" t="s">
        <v>387</v>
      </c>
      <c r="C367">
        <v>6.2500000000000001E-4</v>
      </c>
      <c r="D367">
        <v>4</v>
      </c>
      <c r="E367">
        <v>6.0000000000000002E-6</v>
      </c>
      <c r="F367">
        <v>3.9999999999999998E-6</v>
      </c>
      <c r="G367">
        <v>3.0000000000000001E-6</v>
      </c>
    </row>
    <row r="368" spans="1:7" x14ac:dyDescent="0.25">
      <c r="A368">
        <v>21237060</v>
      </c>
      <c r="B368" t="s">
        <v>114</v>
      </c>
      <c r="C368">
        <v>7.8100000000000001E-4</v>
      </c>
      <c r="D368">
        <v>5</v>
      </c>
      <c r="E368">
        <v>6.0000000000000002E-6</v>
      </c>
      <c r="F368">
        <v>5.0000000000000004E-6</v>
      </c>
      <c r="G368">
        <v>3.0000000000000001E-6</v>
      </c>
    </row>
    <row r="369" spans="1:7" x14ac:dyDescent="0.25">
      <c r="A369">
        <v>2125700195</v>
      </c>
      <c r="B369" t="s">
        <v>247</v>
      </c>
      <c r="C369">
        <v>-1.562344</v>
      </c>
      <c r="D369">
        <v>-9999</v>
      </c>
      <c r="E369">
        <v>-9999</v>
      </c>
      <c r="F369">
        <v>-9999</v>
      </c>
      <c r="G369">
        <v>-9999</v>
      </c>
    </row>
    <row r="370" spans="1:7" x14ac:dyDescent="0.25">
      <c r="A370">
        <v>21257030</v>
      </c>
      <c r="B370" t="s">
        <v>242</v>
      </c>
      <c r="C370">
        <v>-1.562344</v>
      </c>
      <c r="D370">
        <v>-9999</v>
      </c>
      <c r="E370">
        <v>-9999</v>
      </c>
      <c r="F370">
        <v>-9999</v>
      </c>
      <c r="G370">
        <v>-9999</v>
      </c>
    </row>
    <row r="371" spans="1:7" x14ac:dyDescent="0.25">
      <c r="A371">
        <v>21257040</v>
      </c>
      <c r="B371" t="s">
        <v>246</v>
      </c>
      <c r="C371">
        <v>-1.562344</v>
      </c>
      <c r="D371">
        <v>-9999</v>
      </c>
      <c r="E371">
        <v>-9999</v>
      </c>
      <c r="F371">
        <v>-9999</v>
      </c>
      <c r="G371">
        <v>-9999</v>
      </c>
    </row>
    <row r="372" spans="1:7" x14ac:dyDescent="0.25">
      <c r="A372">
        <v>21257050</v>
      </c>
      <c r="B372" t="s">
        <v>244</v>
      </c>
      <c r="C372">
        <v>-1.562344</v>
      </c>
      <c r="D372">
        <v>-9999</v>
      </c>
      <c r="E372">
        <v>-9999</v>
      </c>
      <c r="F372">
        <v>-9999</v>
      </c>
      <c r="G372">
        <v>-9999</v>
      </c>
    </row>
    <row r="373" spans="1:7" x14ac:dyDescent="0.25">
      <c r="A373">
        <v>21257060</v>
      </c>
      <c r="B373" t="s">
        <v>245</v>
      </c>
      <c r="C373">
        <v>-1.562344</v>
      </c>
      <c r="D373">
        <v>-9999</v>
      </c>
      <c r="E373">
        <v>-9999</v>
      </c>
      <c r="F373">
        <v>-9999</v>
      </c>
      <c r="G373">
        <v>-9999</v>
      </c>
    </row>
    <row r="374" spans="1:7" x14ac:dyDescent="0.25">
      <c r="A374">
        <v>21257090</v>
      </c>
      <c r="B374" t="s">
        <v>243</v>
      </c>
      <c r="C374">
        <v>-1.562344</v>
      </c>
      <c r="D374">
        <v>-9999</v>
      </c>
      <c r="E374">
        <v>-9999</v>
      </c>
      <c r="F374">
        <v>-9999</v>
      </c>
      <c r="G374">
        <v>-9999</v>
      </c>
    </row>
    <row r="375" spans="1:7" x14ac:dyDescent="0.25">
      <c r="A375">
        <v>23017020</v>
      </c>
      <c r="B375" t="s">
        <v>487</v>
      </c>
      <c r="C375">
        <v>0.91656199999999999</v>
      </c>
      <c r="D375">
        <v>5866</v>
      </c>
      <c r="E375">
        <v>1.3261E-2</v>
      </c>
      <c r="F375">
        <v>1.0257E-2</v>
      </c>
      <c r="G375">
        <v>8.0750000000000006E-3</v>
      </c>
    </row>
    <row r="376" spans="1:7" x14ac:dyDescent="0.25">
      <c r="A376">
        <v>23017030</v>
      </c>
      <c r="B376" t="s">
        <v>489</v>
      </c>
      <c r="C376">
        <v>48.410781</v>
      </c>
      <c r="D376">
        <v>309829</v>
      </c>
      <c r="E376">
        <v>0.70757899999999996</v>
      </c>
      <c r="F376">
        <v>0.54785700000000004</v>
      </c>
      <c r="G376">
        <v>0.43010500000000002</v>
      </c>
    </row>
    <row r="377" spans="1:7" x14ac:dyDescent="0.25">
      <c r="A377">
        <v>23017090</v>
      </c>
      <c r="B377" t="s">
        <v>488</v>
      </c>
      <c r="C377">
        <v>47.212499999999999</v>
      </c>
      <c r="D377">
        <v>302160</v>
      </c>
      <c r="E377">
        <v>0.68865399999999999</v>
      </c>
      <c r="F377">
        <v>0.53310400000000002</v>
      </c>
      <c r="G377">
        <v>0.41887200000000002</v>
      </c>
    </row>
    <row r="378" spans="1:7" x14ac:dyDescent="0.25">
      <c r="A378">
        <v>23027060</v>
      </c>
      <c r="B378" t="s">
        <v>486</v>
      </c>
      <c r="C378">
        <v>1.56E-4</v>
      </c>
      <c r="D378">
        <v>1</v>
      </c>
      <c r="E378">
        <v>1.9999999999999999E-6</v>
      </c>
      <c r="F378">
        <v>1.9999999999999999E-6</v>
      </c>
      <c r="G378">
        <v>9.9999999999999995E-7</v>
      </c>
    </row>
    <row r="379" spans="1:7" x14ac:dyDescent="0.25">
      <c r="A379">
        <v>23027070</v>
      </c>
      <c r="B379" t="s">
        <v>491</v>
      </c>
      <c r="C379">
        <v>-1.562344</v>
      </c>
      <c r="D379">
        <v>-9999</v>
      </c>
      <c r="E379">
        <v>-9999</v>
      </c>
      <c r="F379">
        <v>-9999</v>
      </c>
      <c r="G379">
        <v>-9999</v>
      </c>
    </row>
    <row r="380" spans="1:7" x14ac:dyDescent="0.25">
      <c r="A380">
        <v>23067050</v>
      </c>
      <c r="B380" t="s">
        <v>492</v>
      </c>
      <c r="C380">
        <v>2226.921875</v>
      </c>
      <c r="D380">
        <v>14252300</v>
      </c>
      <c r="E380">
        <v>51.837400000000002</v>
      </c>
      <c r="F380">
        <v>44.313499999999998</v>
      </c>
      <c r="G380">
        <v>50.212499999999999</v>
      </c>
    </row>
    <row r="381" spans="1:7" x14ac:dyDescent="0.25">
      <c r="A381">
        <v>23067060</v>
      </c>
      <c r="B381" t="s">
        <v>389</v>
      </c>
      <c r="C381">
        <v>4.6900000000000002E-4</v>
      </c>
      <c r="D381">
        <v>3</v>
      </c>
      <c r="E381">
        <v>1.0000000000000001E-5</v>
      </c>
      <c r="F381">
        <v>7.9999999999999996E-6</v>
      </c>
      <c r="G381">
        <v>6.9999999999999999E-6</v>
      </c>
    </row>
    <row r="382" spans="1:7" x14ac:dyDescent="0.25">
      <c r="A382">
        <v>23067070</v>
      </c>
      <c r="B382" t="s">
        <v>388</v>
      </c>
      <c r="C382">
        <v>0.17046900000000001</v>
      </c>
      <c r="D382">
        <v>1091</v>
      </c>
      <c r="E382">
        <v>4.8199999999999996E-3</v>
      </c>
      <c r="F382">
        <v>4.1149999999999997E-3</v>
      </c>
      <c r="G382">
        <v>3.9449999999999997E-3</v>
      </c>
    </row>
    <row r="383" spans="1:7" x14ac:dyDescent="0.25">
      <c r="A383">
        <v>23067080</v>
      </c>
      <c r="B383" t="s">
        <v>496</v>
      </c>
      <c r="C383">
        <v>9.9530999999999994E-2</v>
      </c>
      <c r="D383">
        <v>637</v>
      </c>
      <c r="E383">
        <v>3.5799999999999998E-3</v>
      </c>
      <c r="F383">
        <v>3.1819999999999999E-3</v>
      </c>
      <c r="G383">
        <v>3.2929999999999999E-3</v>
      </c>
    </row>
    <row r="384" spans="1:7" x14ac:dyDescent="0.25">
      <c r="A384">
        <v>23067090</v>
      </c>
      <c r="B384" t="s">
        <v>495</v>
      </c>
      <c r="C384">
        <v>434.328125</v>
      </c>
      <c r="D384">
        <v>2779700</v>
      </c>
      <c r="E384">
        <v>9.3062900000000006</v>
      </c>
      <c r="F384">
        <v>8.0094499999999993</v>
      </c>
      <c r="G384">
        <v>9.9896399999999996</v>
      </c>
    </row>
    <row r="385" spans="1:7" x14ac:dyDescent="0.25">
      <c r="A385">
        <v>23067100</v>
      </c>
      <c r="B385" t="s">
        <v>394</v>
      </c>
      <c r="C385">
        <v>3.1300000000000002E-4</v>
      </c>
      <c r="D385">
        <v>2</v>
      </c>
      <c r="E385">
        <v>7.9999999999999996E-6</v>
      </c>
      <c r="F385">
        <v>6.9999999999999999E-6</v>
      </c>
      <c r="G385">
        <v>6.9999999999999999E-6</v>
      </c>
    </row>
    <row r="386" spans="1:7" x14ac:dyDescent="0.25">
      <c r="A386">
        <v>23067110</v>
      </c>
      <c r="B386" t="s">
        <v>393</v>
      </c>
      <c r="C386">
        <v>1.56E-4</v>
      </c>
      <c r="D386">
        <v>1</v>
      </c>
      <c r="E386">
        <v>3.9999999999999998E-6</v>
      </c>
      <c r="F386">
        <v>3.0000000000000001E-6</v>
      </c>
      <c r="G386">
        <v>3.0000000000000001E-6</v>
      </c>
    </row>
    <row r="387" spans="1:7" x14ac:dyDescent="0.25">
      <c r="A387">
        <v>23067120</v>
      </c>
      <c r="B387" t="s">
        <v>396</v>
      </c>
      <c r="C387">
        <v>4.6900000000000002E-4</v>
      </c>
      <c r="D387">
        <v>3</v>
      </c>
      <c r="E387">
        <v>1.5E-5</v>
      </c>
      <c r="F387">
        <v>1.2999999999999999E-5</v>
      </c>
      <c r="G387">
        <v>1.2999999999999999E-5</v>
      </c>
    </row>
    <row r="388" spans="1:7" x14ac:dyDescent="0.25">
      <c r="A388">
        <v>23067130</v>
      </c>
      <c r="B388" t="s">
        <v>398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v>23067140</v>
      </c>
      <c r="B389" t="s">
        <v>399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23067150</v>
      </c>
      <c r="B390" t="s">
        <v>494</v>
      </c>
      <c r="C390">
        <v>-1.562344</v>
      </c>
      <c r="D390">
        <v>-9999</v>
      </c>
      <c r="E390">
        <v>-9999</v>
      </c>
      <c r="F390">
        <v>-9999</v>
      </c>
      <c r="G390">
        <v>-9999</v>
      </c>
    </row>
    <row r="391" spans="1:7" x14ac:dyDescent="0.25">
      <c r="A391">
        <v>23067160</v>
      </c>
      <c r="B391" t="s">
        <v>390</v>
      </c>
      <c r="C391">
        <v>12.330156000000001</v>
      </c>
      <c r="D391">
        <v>78913</v>
      </c>
      <c r="E391">
        <v>0.27700000000000002</v>
      </c>
      <c r="F391">
        <v>0.235127</v>
      </c>
      <c r="G391">
        <v>0.28092699999999998</v>
      </c>
    </row>
    <row r="392" spans="1:7" x14ac:dyDescent="0.25">
      <c r="A392">
        <v>23067170</v>
      </c>
      <c r="B392" t="s">
        <v>408</v>
      </c>
      <c r="C392">
        <v>7.0780999999999997E-2</v>
      </c>
      <c r="D392">
        <v>453</v>
      </c>
      <c r="E392">
        <v>8.8599999999999996E-4</v>
      </c>
      <c r="F392">
        <v>7.0699999999999995E-4</v>
      </c>
      <c r="G392">
        <v>1.036E-3</v>
      </c>
    </row>
    <row r="393" spans="1:7" x14ac:dyDescent="0.25">
      <c r="A393">
        <v>23067180</v>
      </c>
      <c r="B393" t="s">
        <v>493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v>23067190</v>
      </c>
      <c r="B394" t="s">
        <v>397</v>
      </c>
      <c r="C394">
        <v>9.3700000000000001E-4</v>
      </c>
      <c r="D394">
        <v>6</v>
      </c>
      <c r="E394">
        <v>2.5999999999999998E-5</v>
      </c>
      <c r="F394">
        <v>2.1999999999999999E-5</v>
      </c>
      <c r="G394">
        <v>2.0999999999999999E-5</v>
      </c>
    </row>
    <row r="395" spans="1:7" x14ac:dyDescent="0.25">
      <c r="A395">
        <v>23067200</v>
      </c>
      <c r="B395" t="s">
        <v>401</v>
      </c>
      <c r="C395">
        <v>3.1300000000000002E-4</v>
      </c>
      <c r="D395">
        <v>2</v>
      </c>
      <c r="E395">
        <v>9.0000000000000002E-6</v>
      </c>
      <c r="F395">
        <v>6.9999999999999999E-6</v>
      </c>
      <c r="G395">
        <v>7.9999999999999996E-6</v>
      </c>
    </row>
    <row r="396" spans="1:7" x14ac:dyDescent="0.25">
      <c r="A396">
        <v>23067210</v>
      </c>
      <c r="B396" t="s">
        <v>391</v>
      </c>
      <c r="C396">
        <v>12.330156000000001</v>
      </c>
      <c r="D396">
        <v>78913</v>
      </c>
      <c r="E396">
        <v>0.27700000000000002</v>
      </c>
      <c r="F396">
        <v>0.235127</v>
      </c>
      <c r="G396">
        <v>0.28092699999999998</v>
      </c>
    </row>
    <row r="397" spans="1:7" x14ac:dyDescent="0.25">
      <c r="A397">
        <v>23067220</v>
      </c>
      <c r="B397" t="s">
        <v>497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v>23067240</v>
      </c>
      <c r="B398" t="s">
        <v>505</v>
      </c>
      <c r="C398">
        <v>3.1300000000000002E-4</v>
      </c>
      <c r="D398">
        <v>2</v>
      </c>
      <c r="E398">
        <v>5.0000000000000004E-6</v>
      </c>
      <c r="F398">
        <v>3.9999999999999998E-6</v>
      </c>
      <c r="G398">
        <v>5.0000000000000004E-6</v>
      </c>
    </row>
    <row r="399" spans="1:7" x14ac:dyDescent="0.25">
      <c r="A399">
        <v>23067250</v>
      </c>
      <c r="B399" t="s">
        <v>400</v>
      </c>
      <c r="C399">
        <v>3.1300000000000002E-4</v>
      </c>
      <c r="D399">
        <v>2</v>
      </c>
      <c r="E399">
        <v>6.9999999999999999E-6</v>
      </c>
      <c r="F399">
        <v>6.0000000000000002E-6</v>
      </c>
      <c r="G399">
        <v>6.0000000000000002E-6</v>
      </c>
    </row>
    <row r="400" spans="1:7" x14ac:dyDescent="0.25">
      <c r="A400">
        <v>23067260</v>
      </c>
      <c r="B400" t="s">
        <v>499</v>
      </c>
      <c r="C400">
        <v>-1.562344</v>
      </c>
      <c r="D400">
        <v>-9999</v>
      </c>
      <c r="E400">
        <v>-9999</v>
      </c>
      <c r="F400">
        <v>-9999</v>
      </c>
      <c r="G400">
        <v>-9999</v>
      </c>
    </row>
    <row r="401" spans="1:7" x14ac:dyDescent="0.25">
      <c r="A401">
        <v>23067701</v>
      </c>
      <c r="B401" t="s">
        <v>498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23067703</v>
      </c>
      <c r="B402" t="s">
        <v>395</v>
      </c>
      <c r="C402">
        <v>3.1300000000000002E-4</v>
      </c>
      <c r="D402">
        <v>2</v>
      </c>
      <c r="E402">
        <v>6.0000000000000002E-6</v>
      </c>
      <c r="F402">
        <v>5.0000000000000004E-6</v>
      </c>
      <c r="G402">
        <v>5.0000000000000004E-6</v>
      </c>
    </row>
    <row r="403" spans="1:7" x14ac:dyDescent="0.25">
      <c r="A403">
        <v>23067704</v>
      </c>
      <c r="B403" t="s">
        <v>392</v>
      </c>
      <c r="C403">
        <v>1.56E-4</v>
      </c>
      <c r="D403">
        <v>1</v>
      </c>
      <c r="E403">
        <v>3.9999999999999998E-6</v>
      </c>
      <c r="F403">
        <v>3.0000000000000001E-6</v>
      </c>
      <c r="G403">
        <v>3.0000000000000001E-6</v>
      </c>
    </row>
    <row r="404" spans="1:7" x14ac:dyDescent="0.25">
      <c r="A404">
        <v>23127701</v>
      </c>
      <c r="B404" t="s">
        <v>509</v>
      </c>
      <c r="C404">
        <v>-1.562344</v>
      </c>
      <c r="D404">
        <v>-9999</v>
      </c>
      <c r="E404">
        <v>-9999</v>
      </c>
      <c r="F404">
        <v>-9999</v>
      </c>
      <c r="G404">
        <v>-9999</v>
      </c>
    </row>
    <row r="405" spans="1:7" x14ac:dyDescent="0.25">
      <c r="A405">
        <v>24017080</v>
      </c>
      <c r="B405" t="s">
        <v>524</v>
      </c>
      <c r="C405">
        <v>-1.562344</v>
      </c>
      <c r="D405">
        <v>-9999</v>
      </c>
      <c r="E405">
        <v>-9999</v>
      </c>
      <c r="F405">
        <v>-9999</v>
      </c>
      <c r="G405">
        <v>-9999</v>
      </c>
    </row>
    <row r="406" spans="1:7" x14ac:dyDescent="0.25">
      <c r="A406">
        <v>24017090</v>
      </c>
      <c r="B406" t="s">
        <v>525</v>
      </c>
      <c r="C406">
        <v>-1.562344</v>
      </c>
      <c r="D406">
        <v>-9999</v>
      </c>
      <c r="E406">
        <v>-9999</v>
      </c>
      <c r="F406">
        <v>-9999</v>
      </c>
      <c r="G406">
        <v>-9999</v>
      </c>
    </row>
    <row r="407" spans="1:7" x14ac:dyDescent="0.25">
      <c r="A407">
        <v>24017100</v>
      </c>
      <c r="B407" t="s">
        <v>523</v>
      </c>
      <c r="C407">
        <v>-1.562344</v>
      </c>
      <c r="D407">
        <v>-9999</v>
      </c>
      <c r="E407">
        <v>-9999</v>
      </c>
      <c r="F407">
        <v>-9999</v>
      </c>
      <c r="G407">
        <v>-9999</v>
      </c>
    </row>
    <row r="408" spans="1:7" x14ac:dyDescent="0.25">
      <c r="A408">
        <v>24017140</v>
      </c>
      <c r="B408" t="s">
        <v>543</v>
      </c>
      <c r="C408">
        <v>-1.562344</v>
      </c>
      <c r="D408">
        <v>-9999</v>
      </c>
      <c r="E408">
        <v>-9999</v>
      </c>
      <c r="F408">
        <v>-9999</v>
      </c>
      <c r="G408">
        <v>-9999</v>
      </c>
    </row>
    <row r="409" spans="1:7" x14ac:dyDescent="0.25">
      <c r="A409">
        <v>24017150</v>
      </c>
      <c r="B409" t="s">
        <v>507</v>
      </c>
      <c r="C409">
        <v>-1.562344</v>
      </c>
      <c r="D409">
        <v>-9999</v>
      </c>
      <c r="E409">
        <v>-9999</v>
      </c>
      <c r="F409">
        <v>-9999</v>
      </c>
      <c r="G409">
        <v>-9999</v>
      </c>
    </row>
    <row r="410" spans="1:7" x14ac:dyDescent="0.25">
      <c r="A410">
        <v>24017180</v>
      </c>
      <c r="B410" t="s">
        <v>520</v>
      </c>
      <c r="C410">
        <v>0.105781</v>
      </c>
      <c r="D410">
        <v>677</v>
      </c>
      <c r="E410">
        <v>3.9199999999999999E-4</v>
      </c>
      <c r="F410">
        <v>2.81E-4</v>
      </c>
      <c r="G410">
        <v>5.5099999999999995E-4</v>
      </c>
    </row>
    <row r="411" spans="1:7" x14ac:dyDescent="0.25">
      <c r="A411">
        <v>24017200</v>
      </c>
      <c r="B411" t="s">
        <v>516</v>
      </c>
      <c r="C411">
        <v>7.8100000000000001E-4</v>
      </c>
      <c r="D411">
        <v>5</v>
      </c>
      <c r="E411">
        <v>5.0000000000000004E-6</v>
      </c>
      <c r="F411">
        <v>3.9999999999999998E-6</v>
      </c>
      <c r="G411">
        <v>6.9999999999999999E-6</v>
      </c>
    </row>
    <row r="412" spans="1:7" x14ac:dyDescent="0.25">
      <c r="A412">
        <v>24017230</v>
      </c>
      <c r="B412" t="s">
        <v>544</v>
      </c>
      <c r="C412">
        <v>-1.562344</v>
      </c>
      <c r="D412">
        <v>-9999</v>
      </c>
      <c r="E412">
        <v>-9999</v>
      </c>
      <c r="F412">
        <v>-9999</v>
      </c>
      <c r="G412">
        <v>-9999</v>
      </c>
    </row>
    <row r="413" spans="1:7" x14ac:dyDescent="0.25">
      <c r="A413">
        <v>24017260</v>
      </c>
      <c r="B413" t="s">
        <v>513</v>
      </c>
      <c r="C413">
        <v>3.1300000000000002E-4</v>
      </c>
      <c r="D413">
        <v>2</v>
      </c>
      <c r="E413">
        <v>9.9999999999999995E-7</v>
      </c>
      <c r="F413">
        <v>9.9999999999999995E-7</v>
      </c>
      <c r="G413">
        <v>1.9999999999999999E-6</v>
      </c>
    </row>
    <row r="414" spans="1:7" x14ac:dyDescent="0.25">
      <c r="A414">
        <v>24017310</v>
      </c>
      <c r="B414" t="s">
        <v>545</v>
      </c>
      <c r="C414">
        <v>-1.562344</v>
      </c>
      <c r="D414">
        <v>-9999</v>
      </c>
      <c r="E414">
        <v>-9999</v>
      </c>
      <c r="F414">
        <v>-9999</v>
      </c>
      <c r="G414">
        <v>-9999</v>
      </c>
    </row>
    <row r="415" spans="1:7" x14ac:dyDescent="0.25">
      <c r="A415">
        <v>24017320</v>
      </c>
      <c r="B415" t="s">
        <v>527</v>
      </c>
      <c r="C415">
        <v>-1.562344</v>
      </c>
      <c r="D415">
        <v>-9999</v>
      </c>
      <c r="E415">
        <v>-9999</v>
      </c>
      <c r="F415">
        <v>-9999</v>
      </c>
      <c r="G415">
        <v>-9999</v>
      </c>
    </row>
    <row r="416" spans="1:7" x14ac:dyDescent="0.25">
      <c r="A416">
        <v>24017330</v>
      </c>
      <c r="B416" t="s">
        <v>508</v>
      </c>
      <c r="C416">
        <v>-1.562344</v>
      </c>
      <c r="D416">
        <v>-9999</v>
      </c>
      <c r="E416">
        <v>-9999</v>
      </c>
      <c r="F416">
        <v>-9999</v>
      </c>
      <c r="G416">
        <v>-9999</v>
      </c>
    </row>
    <row r="417" spans="1:7" x14ac:dyDescent="0.25">
      <c r="A417">
        <v>24017340</v>
      </c>
      <c r="B417" t="s">
        <v>536</v>
      </c>
      <c r="C417">
        <v>-1.562344</v>
      </c>
      <c r="D417">
        <v>-9999</v>
      </c>
      <c r="E417">
        <v>-9999</v>
      </c>
      <c r="F417">
        <v>-9999</v>
      </c>
      <c r="G417">
        <v>-9999</v>
      </c>
    </row>
    <row r="418" spans="1:7" x14ac:dyDescent="0.25">
      <c r="A418">
        <v>24017350</v>
      </c>
      <c r="B418" t="s">
        <v>537</v>
      </c>
      <c r="C418">
        <v>-1.562344</v>
      </c>
      <c r="D418">
        <v>-9999</v>
      </c>
      <c r="E418">
        <v>-9999</v>
      </c>
      <c r="F418">
        <v>-9999</v>
      </c>
      <c r="G418">
        <v>-9999</v>
      </c>
    </row>
    <row r="419" spans="1:7" x14ac:dyDescent="0.25">
      <c r="A419">
        <v>24017360</v>
      </c>
      <c r="B419" t="s">
        <v>528</v>
      </c>
      <c r="C419">
        <v>-1.562344</v>
      </c>
      <c r="D419">
        <v>-9999</v>
      </c>
      <c r="E419">
        <v>-9999</v>
      </c>
      <c r="F419">
        <v>-9999</v>
      </c>
      <c r="G419">
        <v>-9999</v>
      </c>
    </row>
    <row r="420" spans="1:7" x14ac:dyDescent="0.25">
      <c r="A420">
        <v>24017370</v>
      </c>
      <c r="B420" t="s">
        <v>533</v>
      </c>
      <c r="C420">
        <v>-1.562344</v>
      </c>
      <c r="D420">
        <v>-9999</v>
      </c>
      <c r="E420">
        <v>-9999</v>
      </c>
      <c r="F420">
        <v>-9999</v>
      </c>
      <c r="G420">
        <v>-9999</v>
      </c>
    </row>
    <row r="421" spans="1:7" x14ac:dyDescent="0.25">
      <c r="A421">
        <v>24017430</v>
      </c>
      <c r="B421" t="s">
        <v>529</v>
      </c>
      <c r="C421">
        <v>-1.562344</v>
      </c>
      <c r="D421">
        <v>-9999</v>
      </c>
      <c r="E421">
        <v>-9999</v>
      </c>
      <c r="F421">
        <v>-9999</v>
      </c>
      <c r="G421">
        <v>-9999</v>
      </c>
    </row>
    <row r="422" spans="1:7" x14ac:dyDescent="0.25">
      <c r="A422">
        <v>24017440</v>
      </c>
      <c r="B422" t="s">
        <v>534</v>
      </c>
      <c r="C422">
        <v>-1.562344</v>
      </c>
      <c r="D422">
        <v>-9999</v>
      </c>
      <c r="E422">
        <v>-9999</v>
      </c>
      <c r="F422">
        <v>-9999</v>
      </c>
      <c r="G422">
        <v>-9999</v>
      </c>
    </row>
    <row r="423" spans="1:7" x14ac:dyDescent="0.25">
      <c r="A423">
        <v>24017470</v>
      </c>
      <c r="B423" t="s">
        <v>535</v>
      </c>
      <c r="C423">
        <v>5.0000000000000001E-3</v>
      </c>
      <c r="D423">
        <v>32</v>
      </c>
      <c r="E423">
        <v>2.3E-5</v>
      </c>
      <c r="F423">
        <v>1.5999999999999999E-5</v>
      </c>
      <c r="G423">
        <v>2.9E-5</v>
      </c>
    </row>
    <row r="424" spans="1:7" x14ac:dyDescent="0.25">
      <c r="A424">
        <v>24017530</v>
      </c>
      <c r="B424" t="s">
        <v>540</v>
      </c>
      <c r="C424">
        <v>6.2500000000000001E-4</v>
      </c>
      <c r="D424">
        <v>4</v>
      </c>
      <c r="E424">
        <v>3.0000000000000001E-6</v>
      </c>
      <c r="F424">
        <v>1.9999999999999999E-6</v>
      </c>
      <c r="G424">
        <v>3.9999999999999998E-6</v>
      </c>
    </row>
    <row r="425" spans="1:7" x14ac:dyDescent="0.25">
      <c r="A425">
        <v>24017550</v>
      </c>
      <c r="B425" t="s">
        <v>531</v>
      </c>
      <c r="C425">
        <v>-1.562344</v>
      </c>
      <c r="D425">
        <v>-9999</v>
      </c>
      <c r="E425">
        <v>-9999</v>
      </c>
      <c r="F425">
        <v>-9999</v>
      </c>
      <c r="G425">
        <v>-9999</v>
      </c>
    </row>
    <row r="426" spans="1:7" x14ac:dyDescent="0.25">
      <c r="A426">
        <v>24017610</v>
      </c>
      <c r="B426" t="s">
        <v>538</v>
      </c>
      <c r="C426">
        <v>-1.562344</v>
      </c>
      <c r="D426">
        <v>-9999</v>
      </c>
      <c r="E426">
        <v>-9999</v>
      </c>
      <c r="F426">
        <v>-9999</v>
      </c>
      <c r="G426">
        <v>-9999</v>
      </c>
    </row>
    <row r="427" spans="1:7" x14ac:dyDescent="0.25">
      <c r="A427">
        <v>24017701</v>
      </c>
      <c r="B427" t="s">
        <v>522</v>
      </c>
      <c r="C427">
        <v>2.3440000000000002E-3</v>
      </c>
      <c r="D427">
        <v>15</v>
      </c>
      <c r="E427">
        <v>9.0000000000000002E-6</v>
      </c>
      <c r="F427">
        <v>6.9999999999999999E-6</v>
      </c>
      <c r="G427">
        <v>1.2E-5</v>
      </c>
    </row>
    <row r="428" spans="1:7" x14ac:dyDescent="0.25">
      <c r="A428">
        <v>24017702</v>
      </c>
      <c r="B428" t="s">
        <v>518</v>
      </c>
      <c r="C428">
        <v>4.6900000000000002E-4</v>
      </c>
      <c r="D428">
        <v>3</v>
      </c>
      <c r="E428">
        <v>1.9999999999999999E-6</v>
      </c>
      <c r="F428">
        <v>1.9999999999999999E-6</v>
      </c>
      <c r="G428">
        <v>3.0000000000000001E-6</v>
      </c>
    </row>
    <row r="429" spans="1:7" x14ac:dyDescent="0.25">
      <c r="A429">
        <v>24017703</v>
      </c>
      <c r="B429" t="s">
        <v>519</v>
      </c>
      <c r="C429">
        <v>4.6900000000000002E-4</v>
      </c>
      <c r="D429">
        <v>3</v>
      </c>
      <c r="E429">
        <v>1.9999999999999999E-6</v>
      </c>
      <c r="F429">
        <v>1.9999999999999999E-6</v>
      </c>
      <c r="G429">
        <v>3.0000000000000001E-6</v>
      </c>
    </row>
    <row r="430" spans="1:7" x14ac:dyDescent="0.25">
      <c r="A430">
        <v>24017704</v>
      </c>
      <c r="B430" t="s">
        <v>49</v>
      </c>
      <c r="C430">
        <v>2.0309999999999998E-3</v>
      </c>
      <c r="D430">
        <v>13</v>
      </c>
      <c r="E430">
        <v>1.8E-5</v>
      </c>
      <c r="F430">
        <v>1.4E-5</v>
      </c>
      <c r="G430">
        <v>2.1999999999999999E-5</v>
      </c>
    </row>
    <row r="431" spans="1:7" x14ac:dyDescent="0.25">
      <c r="A431">
        <v>24017800</v>
      </c>
      <c r="B431" t="s">
        <v>526</v>
      </c>
      <c r="C431">
        <v>-1.562344</v>
      </c>
      <c r="D431">
        <v>-9999</v>
      </c>
      <c r="E431">
        <v>-9999</v>
      </c>
      <c r="F431">
        <v>-9999</v>
      </c>
      <c r="G431">
        <v>-9999</v>
      </c>
    </row>
    <row r="432" spans="1:7" x14ac:dyDescent="0.25">
      <c r="A432">
        <v>24017840</v>
      </c>
      <c r="B432" t="s">
        <v>511</v>
      </c>
      <c r="C432">
        <v>2.3440000000000002E-3</v>
      </c>
      <c r="D432">
        <v>15</v>
      </c>
      <c r="E432">
        <v>1.0000000000000001E-5</v>
      </c>
      <c r="F432">
        <v>6.9999999999999999E-6</v>
      </c>
      <c r="G432">
        <v>1.2E-5</v>
      </c>
    </row>
    <row r="433" spans="1:7" x14ac:dyDescent="0.25">
      <c r="A433">
        <v>24017850</v>
      </c>
      <c r="B433" t="s">
        <v>514</v>
      </c>
      <c r="C433">
        <v>1.8749999999999999E-3</v>
      </c>
      <c r="D433">
        <v>12</v>
      </c>
      <c r="E433">
        <v>7.9999999999999996E-6</v>
      </c>
      <c r="F433">
        <v>6.0000000000000002E-6</v>
      </c>
      <c r="G433">
        <v>1.0000000000000001E-5</v>
      </c>
    </row>
    <row r="434" spans="1:7" x14ac:dyDescent="0.25">
      <c r="A434">
        <v>24017860</v>
      </c>
      <c r="B434" t="s">
        <v>521</v>
      </c>
      <c r="C434">
        <v>9.3700000000000001E-4</v>
      </c>
      <c r="D434">
        <v>6</v>
      </c>
      <c r="E434">
        <v>3.9999999999999998E-6</v>
      </c>
      <c r="F434">
        <v>3.0000000000000001E-6</v>
      </c>
      <c r="G434">
        <v>6.0000000000000002E-6</v>
      </c>
    </row>
    <row r="435" spans="1:7" x14ac:dyDescent="0.25">
      <c r="A435">
        <v>24017870</v>
      </c>
      <c r="B435" t="s">
        <v>512</v>
      </c>
      <c r="C435">
        <v>3.1300000000000002E-4</v>
      </c>
      <c r="D435">
        <v>2</v>
      </c>
      <c r="E435">
        <v>9.9999999999999995E-7</v>
      </c>
      <c r="F435">
        <v>9.9999999999999995E-7</v>
      </c>
      <c r="G435">
        <v>1.9999999999999999E-6</v>
      </c>
    </row>
    <row r="436" spans="1:7" x14ac:dyDescent="0.25">
      <c r="A436">
        <v>24017960</v>
      </c>
      <c r="B436" t="s">
        <v>530</v>
      </c>
      <c r="C436">
        <v>-1.562344</v>
      </c>
      <c r="D436">
        <v>-9999</v>
      </c>
      <c r="E436">
        <v>-9999</v>
      </c>
      <c r="F436">
        <v>-9999</v>
      </c>
      <c r="G436">
        <v>-9999</v>
      </c>
    </row>
    <row r="437" spans="1:7" x14ac:dyDescent="0.25">
      <c r="A437">
        <v>24017970</v>
      </c>
      <c r="B437" t="s">
        <v>532</v>
      </c>
      <c r="C437">
        <v>-1.562344</v>
      </c>
      <c r="D437">
        <v>-9999</v>
      </c>
      <c r="E437">
        <v>-9999</v>
      </c>
      <c r="F437">
        <v>-9999</v>
      </c>
      <c r="G437">
        <v>-9999</v>
      </c>
    </row>
    <row r="438" spans="1:7" x14ac:dyDescent="0.25">
      <c r="A438">
        <v>26127070</v>
      </c>
      <c r="B438" t="s">
        <v>366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3502700146</v>
      </c>
      <c r="B439" t="s">
        <v>85</v>
      </c>
      <c r="C439">
        <v>-1.562344</v>
      </c>
      <c r="D439">
        <v>-9999</v>
      </c>
      <c r="E439">
        <v>-9999</v>
      </c>
      <c r="F439">
        <v>-9999</v>
      </c>
      <c r="G439">
        <v>-9999</v>
      </c>
    </row>
    <row r="440" spans="1:7" x14ac:dyDescent="0.25">
      <c r="A440">
        <v>3502700147</v>
      </c>
      <c r="B440" t="s">
        <v>86</v>
      </c>
      <c r="C440">
        <v>-1.562344</v>
      </c>
      <c r="D440">
        <v>-9999</v>
      </c>
      <c r="E440">
        <v>-9999</v>
      </c>
      <c r="F440">
        <v>-9999</v>
      </c>
      <c r="G440">
        <v>-9999</v>
      </c>
    </row>
    <row r="441" spans="1:7" x14ac:dyDescent="0.25">
      <c r="A441">
        <v>3502700153</v>
      </c>
      <c r="B441" t="s">
        <v>226</v>
      </c>
      <c r="C441">
        <v>1.7500000000000002E-2</v>
      </c>
      <c r="D441">
        <v>112</v>
      </c>
      <c r="E441">
        <v>5.1599999999999997E-4</v>
      </c>
      <c r="F441">
        <v>4.7100000000000001E-4</v>
      </c>
      <c r="G441">
        <v>6.3500000000000004E-4</v>
      </c>
    </row>
    <row r="442" spans="1:7" x14ac:dyDescent="0.25">
      <c r="A442">
        <v>35027020</v>
      </c>
      <c r="B442" t="s">
        <v>84</v>
      </c>
      <c r="C442">
        <v>1085.0218749999999</v>
      </c>
      <c r="D442">
        <v>6944140</v>
      </c>
      <c r="E442">
        <v>15.4498</v>
      </c>
      <c r="F442">
        <v>12.7997</v>
      </c>
      <c r="G442">
        <v>18.8979</v>
      </c>
    </row>
    <row r="443" spans="1:7" x14ac:dyDescent="0.25">
      <c r="A443">
        <v>35027030</v>
      </c>
      <c r="B443" t="s">
        <v>83</v>
      </c>
      <c r="C443">
        <v>-1.562344</v>
      </c>
      <c r="D443">
        <v>-9999</v>
      </c>
      <c r="E443">
        <v>-9999</v>
      </c>
      <c r="F443">
        <v>-9999</v>
      </c>
      <c r="G443">
        <v>-9999</v>
      </c>
    </row>
    <row r="444" spans="1:7" x14ac:dyDescent="0.25">
      <c r="A444">
        <v>35027060</v>
      </c>
      <c r="B444" t="s">
        <v>225</v>
      </c>
      <c r="C444">
        <v>0.29718699999999998</v>
      </c>
      <c r="D444">
        <v>1902</v>
      </c>
      <c r="E444">
        <v>5.2960000000000004E-3</v>
      </c>
      <c r="F444">
        <v>4.4549999999999998E-3</v>
      </c>
      <c r="G444">
        <v>6.3140000000000002E-3</v>
      </c>
    </row>
    <row r="445" spans="1:7" x14ac:dyDescent="0.25">
      <c r="A445">
        <v>35027070</v>
      </c>
      <c r="B445" t="s">
        <v>349</v>
      </c>
      <c r="C445">
        <v>6.2500000000000001E-4</v>
      </c>
      <c r="D445">
        <v>4</v>
      </c>
      <c r="E445">
        <v>6.9999999999999999E-6</v>
      </c>
      <c r="F445">
        <v>6.0000000000000002E-6</v>
      </c>
      <c r="G445">
        <v>1.0000000000000001E-5</v>
      </c>
    </row>
    <row r="446" spans="1:7" x14ac:dyDescent="0.25">
      <c r="A446">
        <v>35027080</v>
      </c>
      <c r="B446" t="s">
        <v>350</v>
      </c>
      <c r="C446">
        <v>6.2500000000000001E-4</v>
      </c>
      <c r="D446">
        <v>4</v>
      </c>
      <c r="E446">
        <v>6.9999999999999999E-6</v>
      </c>
      <c r="F446">
        <v>6.0000000000000002E-6</v>
      </c>
      <c r="G446">
        <v>1.0000000000000001E-5</v>
      </c>
    </row>
    <row r="447" spans="1:7" x14ac:dyDescent="0.25">
      <c r="A447">
        <v>35027100</v>
      </c>
      <c r="B447" t="s">
        <v>68</v>
      </c>
      <c r="C447">
        <v>34.014375000000001</v>
      </c>
      <c r="D447">
        <v>217692</v>
      </c>
      <c r="E447">
        <v>0.39034099999999999</v>
      </c>
      <c r="F447">
        <v>0.31301499999999999</v>
      </c>
      <c r="G447">
        <v>0.50026099999999996</v>
      </c>
    </row>
    <row r="448" spans="1:7" x14ac:dyDescent="0.25">
      <c r="A448">
        <v>35027120</v>
      </c>
      <c r="B448" t="s">
        <v>82</v>
      </c>
      <c r="C448">
        <v>7.1879999999999999E-3</v>
      </c>
      <c r="D448">
        <v>46</v>
      </c>
      <c r="E448">
        <v>1.2E-4</v>
      </c>
      <c r="F448">
        <v>9.8999999999999994E-5</v>
      </c>
      <c r="G448">
        <v>1.35E-4</v>
      </c>
    </row>
    <row r="449" spans="1:7" x14ac:dyDescent="0.25">
      <c r="A449">
        <v>35027170</v>
      </c>
      <c r="B449" t="s">
        <v>210</v>
      </c>
      <c r="C449">
        <v>1.56E-4</v>
      </c>
      <c r="D449">
        <v>1</v>
      </c>
      <c r="E449">
        <v>9.9999999999999995E-7</v>
      </c>
      <c r="F449">
        <v>9.9999999999999995E-7</v>
      </c>
      <c r="G449">
        <v>9.9999999999999995E-7</v>
      </c>
    </row>
    <row r="450" spans="1:7" x14ac:dyDescent="0.25">
      <c r="A450">
        <v>35027190</v>
      </c>
      <c r="B450" t="s">
        <v>87</v>
      </c>
      <c r="C450">
        <v>3.7344000000000002E-2</v>
      </c>
      <c r="D450">
        <v>239</v>
      </c>
      <c r="E450">
        <v>1.0089999999999999E-3</v>
      </c>
      <c r="F450">
        <v>8.83E-4</v>
      </c>
      <c r="G450">
        <v>1.0759999999999999E-3</v>
      </c>
    </row>
    <row r="451" spans="1:7" x14ac:dyDescent="0.25">
      <c r="A451">
        <v>35027200</v>
      </c>
      <c r="B451" t="s">
        <v>88</v>
      </c>
      <c r="C451">
        <v>-1.562344</v>
      </c>
      <c r="D451">
        <v>-9999</v>
      </c>
      <c r="E451">
        <v>-9999</v>
      </c>
      <c r="F451">
        <v>-9999</v>
      </c>
      <c r="G451">
        <v>-9999</v>
      </c>
    </row>
    <row r="452" spans="1:7" x14ac:dyDescent="0.25">
      <c r="A452">
        <v>35027220</v>
      </c>
      <c r="B452" t="s">
        <v>152</v>
      </c>
      <c r="C452">
        <v>3.3374999999999999</v>
      </c>
      <c r="D452">
        <v>21360</v>
      </c>
      <c r="E452">
        <v>5.1527000000000003E-2</v>
      </c>
      <c r="F452">
        <v>4.3275000000000001E-2</v>
      </c>
      <c r="G452">
        <v>6.8090999999999999E-2</v>
      </c>
    </row>
    <row r="453" spans="1:7" x14ac:dyDescent="0.25">
      <c r="A453">
        <v>35027240</v>
      </c>
      <c r="B453" t="s">
        <v>338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v>35027250</v>
      </c>
      <c r="B454" t="s">
        <v>341</v>
      </c>
      <c r="C454">
        <v>6.2500000000000001E-4</v>
      </c>
      <c r="D454">
        <v>4</v>
      </c>
      <c r="E454">
        <v>6.0000000000000002E-6</v>
      </c>
      <c r="F454">
        <v>3.9999999999999998E-6</v>
      </c>
      <c r="G454">
        <v>7.9999999999999996E-6</v>
      </c>
    </row>
    <row r="455" spans="1:7" x14ac:dyDescent="0.25">
      <c r="A455">
        <v>35027260</v>
      </c>
      <c r="B455" t="s">
        <v>342</v>
      </c>
      <c r="C455">
        <v>1.56E-4</v>
      </c>
      <c r="D455">
        <v>1</v>
      </c>
      <c r="E455">
        <v>3.0000000000000001E-6</v>
      </c>
      <c r="F455">
        <v>1.9999999999999999E-6</v>
      </c>
      <c r="G455">
        <v>3.9999999999999998E-6</v>
      </c>
    </row>
    <row r="456" spans="1:7" x14ac:dyDescent="0.25">
      <c r="A456">
        <v>35027270</v>
      </c>
      <c r="B456" t="s">
        <v>343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v>35027280</v>
      </c>
      <c r="B457" t="s">
        <v>344</v>
      </c>
      <c r="C457">
        <v>3.5156E-2</v>
      </c>
      <c r="D457">
        <v>225</v>
      </c>
      <c r="E457">
        <v>5.9900000000000003E-4</v>
      </c>
      <c r="F457">
        <v>5.0699999999999996E-4</v>
      </c>
      <c r="G457">
        <v>7.6400000000000003E-4</v>
      </c>
    </row>
    <row r="458" spans="1:7" x14ac:dyDescent="0.25">
      <c r="A458">
        <v>35027290</v>
      </c>
      <c r="B458" t="s">
        <v>207</v>
      </c>
      <c r="C458">
        <v>1.56E-4</v>
      </c>
      <c r="D458">
        <v>1</v>
      </c>
      <c r="E458">
        <v>1.9999999999999999E-6</v>
      </c>
      <c r="F458">
        <v>1.9999999999999999E-6</v>
      </c>
      <c r="G458">
        <v>3.0000000000000001E-6</v>
      </c>
    </row>
    <row r="459" spans="1:7" x14ac:dyDescent="0.25">
      <c r="A459">
        <v>35027300</v>
      </c>
      <c r="B459" t="s">
        <v>221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v>35027320</v>
      </c>
      <c r="B460" t="s">
        <v>81</v>
      </c>
      <c r="C460">
        <v>-1.562344</v>
      </c>
      <c r="D460">
        <v>-9999</v>
      </c>
      <c r="E460">
        <v>-9999</v>
      </c>
      <c r="F460">
        <v>-9999</v>
      </c>
      <c r="G460">
        <v>-9999</v>
      </c>
    </row>
    <row r="461" spans="1:7" x14ac:dyDescent="0.25">
      <c r="A461">
        <v>35027330</v>
      </c>
      <c r="B461" t="s">
        <v>216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35027340</v>
      </c>
      <c r="B462" t="s">
        <v>217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v>35027350</v>
      </c>
      <c r="B463" t="s">
        <v>218</v>
      </c>
      <c r="C463">
        <v>9.3700000000000001E-4</v>
      </c>
      <c r="D463">
        <v>6</v>
      </c>
      <c r="E463">
        <v>1.7E-5</v>
      </c>
      <c r="F463">
        <v>1.4E-5</v>
      </c>
      <c r="G463">
        <v>2.0999999999999999E-5</v>
      </c>
    </row>
    <row r="464" spans="1:7" x14ac:dyDescent="0.25">
      <c r="A464">
        <v>35027360</v>
      </c>
      <c r="B464" t="s">
        <v>219</v>
      </c>
      <c r="C464">
        <v>9.3700000000000001E-4</v>
      </c>
      <c r="D464">
        <v>6</v>
      </c>
      <c r="E464">
        <v>1.7E-5</v>
      </c>
      <c r="F464">
        <v>1.4E-5</v>
      </c>
      <c r="G464">
        <v>2.0999999999999999E-5</v>
      </c>
    </row>
    <row r="465" spans="1:7" x14ac:dyDescent="0.25">
      <c r="A465">
        <v>35027370</v>
      </c>
      <c r="B465" t="s">
        <v>339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v>35027380</v>
      </c>
      <c r="B466" t="s">
        <v>220</v>
      </c>
      <c r="C466">
        <v>9.3700000000000001E-4</v>
      </c>
      <c r="D466">
        <v>6</v>
      </c>
      <c r="E466">
        <v>1.7E-5</v>
      </c>
      <c r="F466">
        <v>1.4E-5</v>
      </c>
      <c r="G466">
        <v>2.0999999999999999E-5</v>
      </c>
    </row>
    <row r="467" spans="1:7" x14ac:dyDescent="0.25">
      <c r="A467">
        <v>35027390</v>
      </c>
      <c r="B467" t="s">
        <v>222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v>35027400</v>
      </c>
      <c r="B468" t="s">
        <v>340</v>
      </c>
      <c r="C468">
        <v>1.0939999999999999E-3</v>
      </c>
      <c r="D468">
        <v>7</v>
      </c>
      <c r="E468">
        <v>2.0999999999999999E-5</v>
      </c>
      <c r="F468">
        <v>1.8E-5</v>
      </c>
      <c r="G468">
        <v>2.6999999999999999E-5</v>
      </c>
    </row>
    <row r="469" spans="1:7" x14ac:dyDescent="0.25">
      <c r="A469">
        <v>35027410</v>
      </c>
      <c r="B469" t="s">
        <v>223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35027420</v>
      </c>
      <c r="B470" t="s">
        <v>224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v>35027430</v>
      </c>
      <c r="B471" t="s">
        <v>205</v>
      </c>
      <c r="C471">
        <v>9.3700000000000001E-4</v>
      </c>
      <c r="D471">
        <v>6</v>
      </c>
      <c r="E471">
        <v>1.9000000000000001E-5</v>
      </c>
      <c r="F471">
        <v>1.5999999999999999E-5</v>
      </c>
      <c r="G471">
        <v>2.0999999999999999E-5</v>
      </c>
    </row>
    <row r="472" spans="1:7" x14ac:dyDescent="0.25">
      <c r="A472">
        <v>35027440</v>
      </c>
      <c r="B472" t="s">
        <v>208</v>
      </c>
      <c r="C472">
        <v>3.1300000000000002E-4</v>
      </c>
      <c r="D472">
        <v>2</v>
      </c>
      <c r="E472">
        <v>7.9999999999999996E-6</v>
      </c>
      <c r="F472">
        <v>6.9999999999999999E-6</v>
      </c>
      <c r="G472">
        <v>1.0000000000000001E-5</v>
      </c>
    </row>
    <row r="473" spans="1:7" x14ac:dyDescent="0.25">
      <c r="A473">
        <v>35027450</v>
      </c>
      <c r="B473" t="s">
        <v>89</v>
      </c>
      <c r="C473">
        <v>7.8100000000000001E-4</v>
      </c>
      <c r="D473">
        <v>5</v>
      </c>
      <c r="E473">
        <v>2.9E-5</v>
      </c>
      <c r="F473">
        <v>2.6999999999999999E-5</v>
      </c>
      <c r="G473">
        <v>3.3000000000000003E-5</v>
      </c>
    </row>
    <row r="474" spans="1:7" x14ac:dyDescent="0.25">
      <c r="A474">
        <v>35027460</v>
      </c>
      <c r="B474" t="s">
        <v>206</v>
      </c>
      <c r="C474">
        <v>3.1300000000000002E-4</v>
      </c>
      <c r="D474">
        <v>2</v>
      </c>
      <c r="E474">
        <v>9.0000000000000002E-6</v>
      </c>
      <c r="F474">
        <v>7.9999999999999996E-6</v>
      </c>
      <c r="G474">
        <v>1.1E-5</v>
      </c>
    </row>
    <row r="475" spans="1:7" x14ac:dyDescent="0.25">
      <c r="A475">
        <v>35027470</v>
      </c>
      <c r="B475" t="s">
        <v>383</v>
      </c>
      <c r="C475">
        <v>3.1300000000000002E-4</v>
      </c>
      <c r="D475">
        <v>2</v>
      </c>
      <c r="E475">
        <v>6.0000000000000002E-6</v>
      </c>
      <c r="F475">
        <v>5.0000000000000004E-6</v>
      </c>
      <c r="G475">
        <v>6.0000000000000002E-6</v>
      </c>
    </row>
    <row r="476" spans="1:7" x14ac:dyDescent="0.25">
      <c r="A476">
        <v>35027490</v>
      </c>
      <c r="B476" t="s">
        <v>80</v>
      </c>
      <c r="C476">
        <v>-1.562344</v>
      </c>
      <c r="D476">
        <v>-9999</v>
      </c>
      <c r="E476">
        <v>-9999</v>
      </c>
      <c r="F476">
        <v>-9999</v>
      </c>
      <c r="G476">
        <v>-9999</v>
      </c>
    </row>
    <row r="477" spans="1:7" x14ac:dyDescent="0.25">
      <c r="A477">
        <v>35027500</v>
      </c>
      <c r="B477" t="s">
        <v>204</v>
      </c>
      <c r="C477">
        <v>2.1196869999999999</v>
      </c>
      <c r="D477">
        <v>13566</v>
      </c>
      <c r="E477">
        <v>3.8490999999999997E-2</v>
      </c>
      <c r="F477">
        <v>3.2826000000000001E-2</v>
      </c>
      <c r="G477">
        <v>4.8608999999999999E-2</v>
      </c>
    </row>
    <row r="478" spans="1:7" x14ac:dyDescent="0.25">
      <c r="A478">
        <v>35027510</v>
      </c>
      <c r="B478" t="s">
        <v>203</v>
      </c>
      <c r="C478">
        <v>12.527030999999999</v>
      </c>
      <c r="D478">
        <v>80173</v>
      </c>
      <c r="E478">
        <v>0.259245</v>
      </c>
      <c r="F478">
        <v>0.22703499999999999</v>
      </c>
      <c r="G478">
        <v>0.33113100000000001</v>
      </c>
    </row>
    <row r="479" spans="1:7" x14ac:dyDescent="0.25">
      <c r="A479">
        <v>35027520</v>
      </c>
      <c r="B479" t="s">
        <v>202</v>
      </c>
      <c r="C479">
        <v>1.8436999999999999E-2</v>
      </c>
      <c r="D479">
        <v>118</v>
      </c>
      <c r="E479">
        <v>3.2899999999999997E-4</v>
      </c>
      <c r="F479">
        <v>2.81E-4</v>
      </c>
      <c r="G479">
        <v>4.2400000000000001E-4</v>
      </c>
    </row>
    <row r="480" spans="1:7" x14ac:dyDescent="0.25">
      <c r="A480">
        <v>35037010</v>
      </c>
      <c r="B480" t="s">
        <v>215</v>
      </c>
      <c r="C480">
        <v>6.1543749999999999</v>
      </c>
      <c r="D480">
        <v>39388</v>
      </c>
      <c r="E480">
        <v>0.14022799999999999</v>
      </c>
      <c r="F480">
        <v>0.124947</v>
      </c>
      <c r="G480">
        <v>0.18001900000000001</v>
      </c>
    </row>
    <row r="481" spans="1:7" x14ac:dyDescent="0.25">
      <c r="A481">
        <v>35037020</v>
      </c>
      <c r="B481" t="s">
        <v>237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v>35037030</v>
      </c>
      <c r="B482" t="s">
        <v>212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35037040</v>
      </c>
      <c r="B483" t="s">
        <v>213</v>
      </c>
      <c r="C483">
        <v>3.594E-3</v>
      </c>
      <c r="D483">
        <v>23</v>
      </c>
      <c r="E483">
        <v>1.11E-4</v>
      </c>
      <c r="F483">
        <v>1.02E-4</v>
      </c>
      <c r="G483">
        <v>1.34E-4</v>
      </c>
    </row>
    <row r="484" spans="1:7" x14ac:dyDescent="0.25">
      <c r="A484">
        <v>35037050</v>
      </c>
      <c r="B484" t="s">
        <v>232</v>
      </c>
      <c r="C484">
        <v>1.8749999999999999E-3</v>
      </c>
      <c r="D484">
        <v>12</v>
      </c>
      <c r="E484">
        <v>5.3000000000000001E-5</v>
      </c>
      <c r="F484">
        <v>4.8000000000000001E-5</v>
      </c>
      <c r="G484">
        <v>6.4999999999999994E-5</v>
      </c>
    </row>
    <row r="485" spans="1:7" x14ac:dyDescent="0.25">
      <c r="A485">
        <v>35037060</v>
      </c>
      <c r="B485" t="s">
        <v>90</v>
      </c>
      <c r="C485">
        <v>7.8100000000000001E-4</v>
      </c>
      <c r="D485">
        <v>5</v>
      </c>
      <c r="E485">
        <v>2.9E-5</v>
      </c>
      <c r="F485">
        <v>2.6999999999999999E-5</v>
      </c>
      <c r="G485">
        <v>3.3000000000000003E-5</v>
      </c>
    </row>
    <row r="486" spans="1:7" x14ac:dyDescent="0.25">
      <c r="A486">
        <v>35037070</v>
      </c>
      <c r="B486" t="s">
        <v>235</v>
      </c>
      <c r="C486">
        <v>3.594E-3</v>
      </c>
      <c r="D486">
        <v>23</v>
      </c>
      <c r="E486">
        <v>1.1400000000000001E-4</v>
      </c>
      <c r="F486">
        <v>1.05E-4</v>
      </c>
      <c r="G486">
        <v>1.36E-4</v>
      </c>
    </row>
    <row r="487" spans="1:7" x14ac:dyDescent="0.25">
      <c r="A487">
        <v>35037080</v>
      </c>
      <c r="B487" t="s">
        <v>236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v>35037090</v>
      </c>
      <c r="B488" t="s">
        <v>229</v>
      </c>
      <c r="C488">
        <v>2.1879999999999998E-3</v>
      </c>
      <c r="D488">
        <v>14</v>
      </c>
      <c r="E488">
        <v>5.5000000000000002E-5</v>
      </c>
      <c r="F488">
        <v>4.6999999999999997E-5</v>
      </c>
      <c r="G488">
        <v>5.8E-5</v>
      </c>
    </row>
    <row r="489" spans="1:7" x14ac:dyDescent="0.25">
      <c r="A489">
        <v>35037100</v>
      </c>
      <c r="B489" t="s">
        <v>91</v>
      </c>
      <c r="C489">
        <v>-1.562344</v>
      </c>
      <c r="D489">
        <v>-9999</v>
      </c>
      <c r="E489">
        <v>-9999</v>
      </c>
      <c r="F489">
        <v>-9999</v>
      </c>
      <c r="G489">
        <v>-9999</v>
      </c>
    </row>
    <row r="490" spans="1:7" x14ac:dyDescent="0.25">
      <c r="A490">
        <v>35037110</v>
      </c>
      <c r="B490" t="s">
        <v>92</v>
      </c>
      <c r="C490">
        <v>-1.562344</v>
      </c>
      <c r="D490">
        <v>-9999</v>
      </c>
      <c r="E490">
        <v>-9999</v>
      </c>
      <c r="F490">
        <v>-9999</v>
      </c>
      <c r="G490">
        <v>-9999</v>
      </c>
    </row>
    <row r="491" spans="1:7" x14ac:dyDescent="0.25">
      <c r="A491">
        <v>35037120</v>
      </c>
      <c r="B491" t="s">
        <v>94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35037150</v>
      </c>
      <c r="B492" t="s">
        <v>233</v>
      </c>
      <c r="C492">
        <v>4.6870000000000002E-3</v>
      </c>
      <c r="D492">
        <v>30</v>
      </c>
      <c r="E492">
        <v>1.3899999999999999E-4</v>
      </c>
      <c r="F492">
        <v>1.27E-4</v>
      </c>
      <c r="G492">
        <v>1.7000000000000001E-4</v>
      </c>
    </row>
    <row r="493" spans="1:7" x14ac:dyDescent="0.25">
      <c r="A493">
        <v>35037160</v>
      </c>
      <c r="B493" t="s">
        <v>234</v>
      </c>
      <c r="C493">
        <v>1.56E-4</v>
      </c>
      <c r="D493">
        <v>1</v>
      </c>
      <c r="E493">
        <v>5.0000000000000004E-6</v>
      </c>
      <c r="F493">
        <v>3.9999999999999998E-6</v>
      </c>
      <c r="G493">
        <v>5.0000000000000004E-6</v>
      </c>
    </row>
    <row r="494" spans="1:7" x14ac:dyDescent="0.25">
      <c r="A494">
        <v>35037170</v>
      </c>
      <c r="B494" t="s">
        <v>95</v>
      </c>
      <c r="C494">
        <v>8.2186999999999996E-2</v>
      </c>
      <c r="D494">
        <v>526</v>
      </c>
      <c r="E494">
        <v>2.807E-3</v>
      </c>
      <c r="F494">
        <v>2.5209999999999998E-3</v>
      </c>
      <c r="G494">
        <v>2.928E-3</v>
      </c>
    </row>
    <row r="495" spans="1:7" x14ac:dyDescent="0.25">
      <c r="A495">
        <v>35037180</v>
      </c>
      <c r="B495" t="s">
        <v>230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v>35037190</v>
      </c>
      <c r="B496" t="s">
        <v>93</v>
      </c>
      <c r="C496">
        <v>8.2810000000000002E-3</v>
      </c>
      <c r="D496">
        <v>53</v>
      </c>
      <c r="E496">
        <v>3.3500000000000001E-4</v>
      </c>
      <c r="F496">
        <v>3.0899999999999998E-4</v>
      </c>
      <c r="G496">
        <v>3.6499999999999998E-4</v>
      </c>
    </row>
    <row r="497" spans="1:7" x14ac:dyDescent="0.25">
      <c r="A497">
        <v>35037200</v>
      </c>
      <c r="B497" t="s">
        <v>228</v>
      </c>
      <c r="C497">
        <v>1.56E-4</v>
      </c>
      <c r="D497">
        <v>1</v>
      </c>
      <c r="E497">
        <v>5.0000000000000004E-6</v>
      </c>
      <c r="F497">
        <v>5.0000000000000004E-6</v>
      </c>
      <c r="G497">
        <v>6.0000000000000002E-6</v>
      </c>
    </row>
    <row r="498" spans="1:7" x14ac:dyDescent="0.25">
      <c r="A498">
        <v>35037210</v>
      </c>
      <c r="B498" t="s">
        <v>231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v>35037220</v>
      </c>
      <c r="B499" t="s">
        <v>209</v>
      </c>
      <c r="C499">
        <v>4.6900000000000002E-4</v>
      </c>
      <c r="D499">
        <v>3</v>
      </c>
      <c r="E499">
        <v>1.4E-5</v>
      </c>
      <c r="F499">
        <v>1.2999999999999999E-5</v>
      </c>
      <c r="G499">
        <v>1.7E-5</v>
      </c>
    </row>
    <row r="500" spans="1:7" x14ac:dyDescent="0.25">
      <c r="A500">
        <v>35037230</v>
      </c>
      <c r="B500" t="s">
        <v>211</v>
      </c>
      <c r="C500">
        <v>1.56E-4</v>
      </c>
      <c r="D500">
        <v>1</v>
      </c>
      <c r="E500">
        <v>3.9999999999999998E-6</v>
      </c>
      <c r="F500">
        <v>3.9999999999999998E-6</v>
      </c>
      <c r="G500">
        <v>5.0000000000000004E-6</v>
      </c>
    </row>
    <row r="501" spans="1:7" x14ac:dyDescent="0.25">
      <c r="A501">
        <v>35037240</v>
      </c>
      <c r="B501" t="s">
        <v>214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v>35067020</v>
      </c>
      <c r="B502" t="s">
        <v>375</v>
      </c>
      <c r="C502">
        <v>5.9531000000000001E-2</v>
      </c>
      <c r="D502">
        <v>381</v>
      </c>
      <c r="E502">
        <v>2.078E-3</v>
      </c>
      <c r="F502">
        <v>1.887E-3</v>
      </c>
      <c r="G502">
        <v>2.284E-3</v>
      </c>
    </row>
    <row r="503" spans="1:7" x14ac:dyDescent="0.25">
      <c r="A503">
        <v>35067030</v>
      </c>
      <c r="B503" t="s">
        <v>385</v>
      </c>
      <c r="C503">
        <v>-1.562344</v>
      </c>
      <c r="D503">
        <v>-9999</v>
      </c>
      <c r="E503">
        <v>-9999</v>
      </c>
      <c r="F503">
        <v>-9999</v>
      </c>
      <c r="G503">
        <v>-9999</v>
      </c>
    </row>
    <row r="504" spans="1:7" x14ac:dyDescent="0.25">
      <c r="A504">
        <v>35067040</v>
      </c>
      <c r="B504" t="s">
        <v>376</v>
      </c>
      <c r="C504">
        <v>0.232656</v>
      </c>
      <c r="D504">
        <v>1489</v>
      </c>
      <c r="E504">
        <v>6.156E-3</v>
      </c>
      <c r="F504">
        <v>5.3709999999999999E-3</v>
      </c>
      <c r="G504">
        <v>6.5529999999999998E-3</v>
      </c>
    </row>
    <row r="505" spans="1:7" x14ac:dyDescent="0.25">
      <c r="A505">
        <v>35067050</v>
      </c>
      <c r="B505" t="s">
        <v>377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v>35067060</v>
      </c>
      <c r="B506" t="s">
        <v>362</v>
      </c>
      <c r="C506">
        <v>7.8100000000000001E-4</v>
      </c>
      <c r="D506">
        <v>5</v>
      </c>
      <c r="E506">
        <v>2.1999999999999999E-5</v>
      </c>
      <c r="F506">
        <v>2.0000000000000002E-5</v>
      </c>
      <c r="G506">
        <v>2.5999999999999998E-5</v>
      </c>
    </row>
    <row r="507" spans="1:7" x14ac:dyDescent="0.25">
      <c r="A507">
        <v>35067070</v>
      </c>
      <c r="B507" t="s">
        <v>382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v>35067080</v>
      </c>
      <c r="B508" t="s">
        <v>379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v>35067090</v>
      </c>
      <c r="B509" t="s">
        <v>386</v>
      </c>
      <c r="C509">
        <v>-1.562344</v>
      </c>
      <c r="D509">
        <v>-9999</v>
      </c>
      <c r="E509">
        <v>-9999</v>
      </c>
      <c r="F509">
        <v>-9999</v>
      </c>
      <c r="G509">
        <v>-9999</v>
      </c>
    </row>
    <row r="510" spans="1:7" x14ac:dyDescent="0.25">
      <c r="A510">
        <v>35067100</v>
      </c>
      <c r="B510" t="s">
        <v>384</v>
      </c>
      <c r="C510">
        <v>-1.562344</v>
      </c>
      <c r="D510">
        <v>-9999</v>
      </c>
      <c r="E510">
        <v>-9999</v>
      </c>
      <c r="F510">
        <v>-9999</v>
      </c>
      <c r="G510">
        <v>-9999</v>
      </c>
    </row>
    <row r="511" spans="1:7" x14ac:dyDescent="0.25">
      <c r="A511">
        <v>35067110</v>
      </c>
      <c r="B511" t="s">
        <v>358</v>
      </c>
      <c r="C511">
        <v>1.4531000000000001E-2</v>
      </c>
      <c r="D511">
        <v>93</v>
      </c>
      <c r="E511">
        <v>3.4699999999999998E-4</v>
      </c>
      <c r="F511">
        <v>3.0299999999999999E-4</v>
      </c>
      <c r="G511">
        <v>4.06E-4</v>
      </c>
    </row>
    <row r="512" spans="1:7" x14ac:dyDescent="0.25">
      <c r="A512">
        <v>35067120</v>
      </c>
      <c r="B512" t="s">
        <v>227</v>
      </c>
      <c r="C512">
        <v>0.121563</v>
      </c>
      <c r="D512">
        <v>778</v>
      </c>
      <c r="E512">
        <v>5.5539999999999999E-3</v>
      </c>
      <c r="F512">
        <v>5.143E-3</v>
      </c>
      <c r="G512">
        <v>5.7619999999999998E-3</v>
      </c>
    </row>
    <row r="513" spans="1:7" x14ac:dyDescent="0.25">
      <c r="A513">
        <v>35067160</v>
      </c>
      <c r="B513" t="s">
        <v>356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v>35067170</v>
      </c>
      <c r="B514" t="s">
        <v>354</v>
      </c>
      <c r="C514">
        <v>1.9844000000000001E-2</v>
      </c>
      <c r="D514">
        <v>127</v>
      </c>
      <c r="E514">
        <v>4.6099999999999998E-4</v>
      </c>
      <c r="F514">
        <v>4.08E-4</v>
      </c>
      <c r="G514">
        <v>5.7700000000000004E-4</v>
      </c>
    </row>
    <row r="515" spans="1:7" x14ac:dyDescent="0.25">
      <c r="A515">
        <v>35067180</v>
      </c>
      <c r="B515" t="s">
        <v>355</v>
      </c>
      <c r="C515">
        <v>7.8100000000000001E-4</v>
      </c>
      <c r="D515">
        <v>5</v>
      </c>
      <c r="E515">
        <v>1.9000000000000001E-5</v>
      </c>
      <c r="F515">
        <v>1.7E-5</v>
      </c>
      <c r="G515">
        <v>2.4000000000000001E-5</v>
      </c>
    </row>
    <row r="516" spans="1:7" x14ac:dyDescent="0.25">
      <c r="A516">
        <v>35067190</v>
      </c>
      <c r="B516" t="s">
        <v>380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v>35067200</v>
      </c>
      <c r="B517" t="s">
        <v>240</v>
      </c>
      <c r="C517">
        <v>2.3440000000000002E-3</v>
      </c>
      <c r="D517">
        <v>15</v>
      </c>
      <c r="E517">
        <v>8.7999999999999998E-5</v>
      </c>
      <c r="F517">
        <v>8.1000000000000004E-5</v>
      </c>
      <c r="G517">
        <v>1E-4</v>
      </c>
    </row>
    <row r="518" spans="1:7" x14ac:dyDescent="0.25">
      <c r="A518">
        <v>35067210</v>
      </c>
      <c r="B518" t="s">
        <v>381</v>
      </c>
      <c r="C518">
        <v>1.56E-4</v>
      </c>
      <c r="D518">
        <v>1</v>
      </c>
      <c r="E518">
        <v>6.9999999999999999E-6</v>
      </c>
      <c r="F518">
        <v>6.0000000000000002E-6</v>
      </c>
      <c r="G518">
        <v>7.9999999999999996E-6</v>
      </c>
    </row>
    <row r="519" spans="1:7" x14ac:dyDescent="0.25">
      <c r="A519">
        <v>35067220</v>
      </c>
      <c r="B519" t="s">
        <v>359</v>
      </c>
      <c r="C519">
        <v>1.4531000000000001E-2</v>
      </c>
      <c r="D519">
        <v>93</v>
      </c>
      <c r="E519">
        <v>3.4699999999999998E-4</v>
      </c>
      <c r="F519">
        <v>3.0299999999999999E-4</v>
      </c>
      <c r="G519">
        <v>4.06E-4</v>
      </c>
    </row>
    <row r="520" spans="1:7" x14ac:dyDescent="0.25">
      <c r="A520">
        <v>35067230</v>
      </c>
      <c r="B520" t="s">
        <v>345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v>35067240</v>
      </c>
      <c r="B521" t="s">
        <v>352</v>
      </c>
      <c r="C521">
        <v>1.25E-3</v>
      </c>
      <c r="D521">
        <v>8</v>
      </c>
      <c r="E521">
        <v>3.8000000000000002E-5</v>
      </c>
      <c r="F521">
        <v>3.4999999999999997E-5</v>
      </c>
      <c r="G521">
        <v>4.6999999999999997E-5</v>
      </c>
    </row>
    <row r="522" spans="1:7" x14ac:dyDescent="0.25">
      <c r="A522">
        <v>35067250</v>
      </c>
      <c r="B522" t="s">
        <v>351</v>
      </c>
      <c r="C522">
        <v>1.56E-4</v>
      </c>
      <c r="D522">
        <v>1</v>
      </c>
      <c r="E522">
        <v>5.0000000000000004E-6</v>
      </c>
      <c r="F522">
        <v>3.9999999999999998E-6</v>
      </c>
      <c r="G522">
        <v>6.0000000000000002E-6</v>
      </c>
    </row>
    <row r="523" spans="1:7" x14ac:dyDescent="0.25">
      <c r="A523">
        <v>35067260</v>
      </c>
      <c r="B523" t="s">
        <v>346</v>
      </c>
      <c r="C523">
        <v>1.56E-4</v>
      </c>
      <c r="D523">
        <v>1</v>
      </c>
      <c r="E523">
        <v>5.0000000000000004E-6</v>
      </c>
      <c r="F523">
        <v>3.9999999999999998E-6</v>
      </c>
      <c r="G523">
        <v>6.0000000000000002E-6</v>
      </c>
    </row>
    <row r="524" spans="1:7" x14ac:dyDescent="0.25">
      <c r="A524">
        <v>35067270</v>
      </c>
      <c r="B524" t="s">
        <v>238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v>35067280</v>
      </c>
      <c r="B525" t="s">
        <v>241</v>
      </c>
      <c r="C525">
        <v>4.6900000000000002E-4</v>
      </c>
      <c r="D525">
        <v>3</v>
      </c>
      <c r="E525">
        <v>1.9000000000000001E-5</v>
      </c>
      <c r="F525">
        <v>1.8E-5</v>
      </c>
      <c r="G525">
        <v>2.1999999999999999E-5</v>
      </c>
    </row>
    <row r="526" spans="1:7" x14ac:dyDescent="0.25">
      <c r="A526">
        <v>35067290</v>
      </c>
      <c r="B526" t="s">
        <v>239</v>
      </c>
      <c r="C526">
        <v>1.0939999999999999E-3</v>
      </c>
      <c r="D526">
        <v>7</v>
      </c>
      <c r="E526">
        <v>3.8000000000000002E-5</v>
      </c>
      <c r="F526">
        <v>3.4999999999999997E-5</v>
      </c>
      <c r="G526">
        <v>4.3999999999999999E-5</v>
      </c>
    </row>
    <row r="527" spans="1:7" x14ac:dyDescent="0.25">
      <c r="A527">
        <v>35067300</v>
      </c>
      <c r="B527" t="s">
        <v>360</v>
      </c>
      <c r="C527">
        <v>1.56E-4</v>
      </c>
      <c r="D527">
        <v>1</v>
      </c>
      <c r="E527">
        <v>3.9999999999999998E-6</v>
      </c>
      <c r="F527">
        <v>3.9999999999999998E-6</v>
      </c>
      <c r="G527">
        <v>5.0000000000000004E-6</v>
      </c>
    </row>
    <row r="528" spans="1:7" x14ac:dyDescent="0.25">
      <c r="A528">
        <v>35067310</v>
      </c>
      <c r="B528" t="s">
        <v>361</v>
      </c>
      <c r="C528">
        <v>1.56E-4</v>
      </c>
      <c r="D528">
        <v>1</v>
      </c>
      <c r="E528">
        <v>3.9999999999999998E-6</v>
      </c>
      <c r="F528">
        <v>3.9999999999999998E-6</v>
      </c>
      <c r="G528">
        <v>5.0000000000000004E-6</v>
      </c>
    </row>
    <row r="529" spans="1:7" x14ac:dyDescent="0.25">
      <c r="A529">
        <v>35067320</v>
      </c>
      <c r="B529" t="s">
        <v>357</v>
      </c>
      <c r="C529">
        <v>2.9689999999999999E-3</v>
      </c>
      <c r="D529">
        <v>19</v>
      </c>
      <c r="E529">
        <v>7.2999999999999999E-5</v>
      </c>
      <c r="F529">
        <v>6.3999999999999997E-5</v>
      </c>
      <c r="G529">
        <v>8.7999999999999998E-5</v>
      </c>
    </row>
    <row r="530" spans="1:7" x14ac:dyDescent="0.25">
      <c r="A530">
        <v>35067330</v>
      </c>
      <c r="B530" t="s">
        <v>378</v>
      </c>
      <c r="C530">
        <v>3.1300000000000002E-4</v>
      </c>
      <c r="D530">
        <v>2</v>
      </c>
      <c r="E530">
        <v>6.0000000000000002E-6</v>
      </c>
      <c r="F530">
        <v>5.0000000000000004E-6</v>
      </c>
      <c r="G530">
        <v>6.0000000000000002E-6</v>
      </c>
    </row>
    <row r="531" spans="1:7" x14ac:dyDescent="0.25">
      <c r="A531">
        <v>35077030</v>
      </c>
      <c r="B531" t="s">
        <v>482</v>
      </c>
      <c r="C531">
        <v>0.177813</v>
      </c>
      <c r="D531">
        <v>1138</v>
      </c>
      <c r="E531">
        <v>2.1840000000000002E-3</v>
      </c>
      <c r="F531">
        <v>1.712E-3</v>
      </c>
      <c r="G531">
        <v>2.1689999999999999E-3</v>
      </c>
    </row>
    <row r="532" spans="1:7" x14ac:dyDescent="0.25">
      <c r="A532">
        <v>35077070</v>
      </c>
      <c r="B532" t="s">
        <v>485</v>
      </c>
      <c r="C532">
        <v>-1.562344</v>
      </c>
      <c r="D532">
        <v>-9999</v>
      </c>
      <c r="E532">
        <v>-9999</v>
      </c>
      <c r="F532">
        <v>-9999</v>
      </c>
      <c r="G532">
        <v>-9999</v>
      </c>
    </row>
    <row r="533" spans="1:7" x14ac:dyDescent="0.25">
      <c r="A533">
        <v>35077140</v>
      </c>
      <c r="B533" t="s">
        <v>476</v>
      </c>
      <c r="C533">
        <v>0.39718799999999999</v>
      </c>
      <c r="D533">
        <v>2542</v>
      </c>
      <c r="E533">
        <v>4.7070000000000002E-3</v>
      </c>
      <c r="F533">
        <v>3.6779999999999998E-3</v>
      </c>
      <c r="G533">
        <v>4.7289999999999997E-3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690D-7373-4E7F-B1CF-F93FF4C12F51}">
  <dimension ref="I1:M39"/>
  <sheetViews>
    <sheetView workbookViewId="0">
      <selection activeCell="F6" sqref="F6"/>
    </sheetView>
  </sheetViews>
  <sheetFormatPr baseColWidth="10" defaultRowHeight="15" x14ac:dyDescent="0.25"/>
  <sheetData>
    <row r="1" spans="9:13" x14ac:dyDescent="0.25">
      <c r="I1" t="s">
        <v>556</v>
      </c>
      <c r="J1" t="s">
        <v>557</v>
      </c>
      <c r="K1" t="s">
        <v>558</v>
      </c>
      <c r="L1" t="s">
        <v>559</v>
      </c>
      <c r="M1" t="s">
        <v>560</v>
      </c>
    </row>
    <row r="2" spans="9:13" x14ac:dyDescent="0.25">
      <c r="I2">
        <v>21197080</v>
      </c>
      <c r="J2">
        <v>1.7556336061378801</v>
      </c>
      <c r="K2">
        <v>1.99045414684015</v>
      </c>
      <c r="L2">
        <v>1.48560802890606</v>
      </c>
      <c r="M2">
        <v>1.73801103834446</v>
      </c>
    </row>
    <row r="3" spans="9:13" x14ac:dyDescent="0.25">
      <c r="I3">
        <v>21197110</v>
      </c>
      <c r="J3">
        <v>3.1362960272810398</v>
      </c>
      <c r="K3">
        <v>3.64867237916804</v>
      </c>
      <c r="L3">
        <v>2.4334449615618099</v>
      </c>
      <c r="M3">
        <v>3.1673011826417801</v>
      </c>
    </row>
    <row r="4" spans="9:13" x14ac:dyDescent="0.25">
      <c r="I4">
        <v>21197150</v>
      </c>
      <c r="J4">
        <v>47.118040908285302</v>
      </c>
      <c r="K4">
        <v>50.173834657402097</v>
      </c>
      <c r="L4">
        <v>39.748783680435501</v>
      </c>
      <c r="M4">
        <v>49.244747409325001</v>
      </c>
    </row>
    <row r="5" spans="9:13" x14ac:dyDescent="0.25">
      <c r="I5">
        <v>21197210</v>
      </c>
      <c r="J5">
        <v>0.121155093464017</v>
      </c>
      <c r="K5">
        <v>0.14351166384057401</v>
      </c>
      <c r="L5">
        <v>0.11146708977953899</v>
      </c>
      <c r="M5">
        <v>0.109687096533876</v>
      </c>
    </row>
    <row r="6" spans="9:13" x14ac:dyDescent="0.25">
      <c r="I6">
        <v>21207960</v>
      </c>
      <c r="J6">
        <v>41.873430997943501</v>
      </c>
      <c r="K6">
        <v>47.7881735052339</v>
      </c>
      <c r="L6">
        <v>38.303099242682102</v>
      </c>
      <c r="M6">
        <v>39.454945120488397</v>
      </c>
    </row>
    <row r="7" spans="9:13" x14ac:dyDescent="0.25">
      <c r="I7">
        <v>21209200</v>
      </c>
      <c r="J7">
        <v>50.948209091218501</v>
      </c>
      <c r="K7">
        <v>53.240079130340803</v>
      </c>
      <c r="L7">
        <v>45.297008938508903</v>
      </c>
      <c r="M7">
        <v>52.619154709668202</v>
      </c>
    </row>
    <row r="8" spans="9:13" x14ac:dyDescent="0.25">
      <c r="I8">
        <v>21209920</v>
      </c>
      <c r="J8">
        <v>4.8355864223846101</v>
      </c>
      <c r="K8">
        <v>4.7860211858385302</v>
      </c>
      <c r="L8">
        <v>4.77783577765189</v>
      </c>
      <c r="M8">
        <v>4.9094292225904601</v>
      </c>
    </row>
    <row r="9" spans="9:13" x14ac:dyDescent="0.25">
      <c r="I9">
        <v>21227010</v>
      </c>
      <c r="J9">
        <v>5.10815755092547</v>
      </c>
      <c r="K9">
        <v>5.5920298296726498</v>
      </c>
      <c r="L9">
        <v>4.7011962170091</v>
      </c>
      <c r="M9">
        <v>4.9805110381821098</v>
      </c>
    </row>
    <row r="10" spans="9:13" x14ac:dyDescent="0.25">
      <c r="I10">
        <v>21237010</v>
      </c>
      <c r="J10">
        <v>1148.5098018691699</v>
      </c>
      <c r="K10">
        <v>1224.04169872029</v>
      </c>
      <c r="L10">
        <v>1018.25199146741</v>
      </c>
      <c r="M10">
        <v>1169.36476623049</v>
      </c>
    </row>
    <row r="11" spans="9:13" x14ac:dyDescent="0.25">
      <c r="I11">
        <v>21237020</v>
      </c>
      <c r="J11">
        <v>1223.8198671289699</v>
      </c>
      <c r="K11">
        <v>1316.98006188457</v>
      </c>
      <c r="L11">
        <v>1109.30336021637</v>
      </c>
      <c r="M11">
        <v>1221.3442476545399</v>
      </c>
    </row>
    <row r="12" spans="9:13" x14ac:dyDescent="0.25">
      <c r="I12">
        <v>21237040</v>
      </c>
      <c r="J12">
        <v>3.0835605477998902</v>
      </c>
      <c r="K12">
        <v>3.3525905903186701</v>
      </c>
      <c r="L12">
        <v>2.3522448457841398</v>
      </c>
      <c r="M12">
        <v>3.3212301104060198</v>
      </c>
    </row>
    <row r="13" spans="9:13" x14ac:dyDescent="0.25">
      <c r="I13">
        <v>21257090</v>
      </c>
      <c r="J13">
        <v>23.8746234997563</v>
      </c>
      <c r="K13">
        <v>29.3842823732356</v>
      </c>
      <c r="L13">
        <v>22.879315519622299</v>
      </c>
      <c r="M13">
        <v>20.1975770304653</v>
      </c>
    </row>
    <row r="14" spans="9:13" x14ac:dyDescent="0.25">
      <c r="I14">
        <v>23017020</v>
      </c>
      <c r="J14">
        <v>1.3769709825779299</v>
      </c>
      <c r="K14">
        <v>0.871712328490717</v>
      </c>
      <c r="L14">
        <v>2.0164430839298402</v>
      </c>
      <c r="M14">
        <v>1.37916142937516</v>
      </c>
    </row>
    <row r="15" spans="9:13" x14ac:dyDescent="0.25">
      <c r="I15">
        <v>23017030</v>
      </c>
      <c r="J15">
        <v>46.7427483901728</v>
      </c>
      <c r="K15">
        <v>51.9779816245861</v>
      </c>
      <c r="L15">
        <v>42.797816053861901</v>
      </c>
      <c r="M15">
        <v>45.081692302263498</v>
      </c>
    </row>
    <row r="16" spans="9:13" x14ac:dyDescent="0.25">
      <c r="I16">
        <v>23017060</v>
      </c>
      <c r="J16">
        <v>5.3182370684276998</v>
      </c>
      <c r="K16">
        <v>5.9618005109341601</v>
      </c>
      <c r="L16">
        <v>4.5697879907132597</v>
      </c>
      <c r="M16">
        <v>5.2750732717481696</v>
      </c>
    </row>
    <row r="17" spans="9:13" x14ac:dyDescent="0.25">
      <c r="I17">
        <v>23017090</v>
      </c>
      <c r="J17">
        <v>39.0067627617399</v>
      </c>
      <c r="K17">
        <v>42.216259626859703</v>
      </c>
      <c r="L17">
        <v>34.575173878841497</v>
      </c>
      <c r="M17">
        <v>39.2186806284179</v>
      </c>
    </row>
    <row r="18" spans="9:13" x14ac:dyDescent="0.25">
      <c r="I18">
        <v>23067050</v>
      </c>
      <c r="J18">
        <v>66.366735034671905</v>
      </c>
      <c r="K18">
        <v>71.253583941159505</v>
      </c>
      <c r="L18">
        <v>54.950899128954902</v>
      </c>
      <c r="M18">
        <v>69.542196716452906</v>
      </c>
    </row>
    <row r="19" spans="9:13" x14ac:dyDescent="0.25">
      <c r="I19">
        <v>23067070</v>
      </c>
      <c r="J19">
        <v>8.6446465538755799</v>
      </c>
      <c r="K19">
        <v>10.9254084111771</v>
      </c>
      <c r="L19">
        <v>6.2726013778016503</v>
      </c>
      <c r="M19">
        <v>8.32030382801954</v>
      </c>
    </row>
    <row r="20" spans="9:13" x14ac:dyDescent="0.25">
      <c r="I20">
        <v>23067080</v>
      </c>
      <c r="J20">
        <v>21.915911330297099</v>
      </c>
      <c r="K20">
        <v>23.225807505557</v>
      </c>
      <c r="L20">
        <v>18.960384835847801</v>
      </c>
      <c r="M20">
        <v>22.703258273925101</v>
      </c>
    </row>
    <row r="21" spans="9:13" x14ac:dyDescent="0.25">
      <c r="I21">
        <v>23067090</v>
      </c>
      <c r="J21">
        <v>9.6466327699411991</v>
      </c>
      <c r="K21">
        <v>10.248268239067601</v>
      </c>
      <c r="L21">
        <v>7.8984709229734902</v>
      </c>
      <c r="M21">
        <v>10.2470152004342</v>
      </c>
    </row>
    <row r="22" spans="9:13" x14ac:dyDescent="0.25">
      <c r="I22">
        <v>24017150</v>
      </c>
      <c r="J22">
        <v>1.5828554669288499</v>
      </c>
      <c r="K22">
        <v>1.27283318111525</v>
      </c>
      <c r="L22">
        <v>1.3765159209408699</v>
      </c>
      <c r="M22">
        <v>1.9500803006653999</v>
      </c>
    </row>
    <row r="23" spans="9:13" x14ac:dyDescent="0.25">
      <c r="I23">
        <v>24017610</v>
      </c>
      <c r="J23">
        <v>1.6522189690034601</v>
      </c>
      <c r="K23">
        <v>2.0452214609349801</v>
      </c>
      <c r="L23">
        <v>1.33645721960134</v>
      </c>
      <c r="M23">
        <v>1.53951587769136</v>
      </c>
    </row>
    <row r="24" spans="9:13" x14ac:dyDescent="0.25">
      <c r="I24">
        <v>35027020</v>
      </c>
      <c r="J24">
        <v>19.5460614998516</v>
      </c>
      <c r="K24">
        <v>19.362467089632801</v>
      </c>
      <c r="L24">
        <v>19.474348584493299</v>
      </c>
      <c r="M24">
        <v>19.732681711629599</v>
      </c>
    </row>
    <row r="25" spans="9:13" x14ac:dyDescent="0.25">
      <c r="I25">
        <v>35027100</v>
      </c>
      <c r="J25">
        <v>5.2961604797311104</v>
      </c>
      <c r="K25">
        <v>4.6059162174104298</v>
      </c>
      <c r="L25">
        <v>4.9224349192404802</v>
      </c>
      <c r="M25">
        <v>6.0614049707248103</v>
      </c>
    </row>
    <row r="26" spans="9:13" x14ac:dyDescent="0.25">
      <c r="I26">
        <v>35027190</v>
      </c>
      <c r="J26">
        <v>27.827110078118501</v>
      </c>
      <c r="K26">
        <v>28.172926727406399</v>
      </c>
      <c r="L26">
        <v>27.001371453184699</v>
      </c>
      <c r="M26">
        <v>28.062759621687501</v>
      </c>
    </row>
    <row r="27" spans="9:13" x14ac:dyDescent="0.25">
      <c r="I27">
        <v>35027200</v>
      </c>
      <c r="J27">
        <v>58.295771875488697</v>
      </c>
      <c r="K27">
        <v>57.5867787067329</v>
      </c>
      <c r="L27">
        <v>58.199038349286901</v>
      </c>
      <c r="M27">
        <v>58.906325939422203</v>
      </c>
    </row>
    <row r="28" spans="9:13" x14ac:dyDescent="0.25">
      <c r="I28">
        <v>35027220</v>
      </c>
      <c r="J28">
        <v>0.116982549405361</v>
      </c>
      <c r="K28">
        <v>0.10546658120065899</v>
      </c>
      <c r="L28">
        <v>0.12728926267871701</v>
      </c>
      <c r="M28">
        <v>0.11964086656419</v>
      </c>
    </row>
    <row r="29" spans="9:13" x14ac:dyDescent="0.25">
      <c r="I29">
        <v>35027500</v>
      </c>
      <c r="J29">
        <v>7.1792430095052401E-2</v>
      </c>
      <c r="K29">
        <v>6.8163852891555396E-2</v>
      </c>
      <c r="L29">
        <v>8.0090606154775396E-2</v>
      </c>
      <c r="M29">
        <v>6.9543549216830397E-2</v>
      </c>
    </row>
    <row r="30" spans="9:13" x14ac:dyDescent="0.25">
      <c r="I30">
        <v>35027510</v>
      </c>
      <c r="J30">
        <v>0.94198458276133601</v>
      </c>
      <c r="K30">
        <v>0.90865974074957701</v>
      </c>
      <c r="L30">
        <v>0.98166541535312801</v>
      </c>
      <c r="M30">
        <v>0.94365450663105399</v>
      </c>
    </row>
    <row r="31" spans="9:13" x14ac:dyDescent="0.25">
      <c r="I31">
        <v>35037100</v>
      </c>
      <c r="J31">
        <v>74.103548559674493</v>
      </c>
      <c r="K31">
        <v>71.335743780834406</v>
      </c>
      <c r="L31">
        <v>74.672115114899597</v>
      </c>
      <c r="M31">
        <v>75.908828270579306</v>
      </c>
    </row>
    <row r="32" spans="9:13" x14ac:dyDescent="0.25">
      <c r="I32">
        <v>35037110</v>
      </c>
      <c r="J32">
        <v>0.37342344041957598</v>
      </c>
      <c r="K32">
        <v>0.362000188680212</v>
      </c>
      <c r="L32">
        <v>0.38323980385283501</v>
      </c>
      <c r="M32">
        <v>0.37630930300764598</v>
      </c>
    </row>
    <row r="33" spans="9:13" x14ac:dyDescent="0.25">
      <c r="I33">
        <v>35067020</v>
      </c>
      <c r="J33">
        <v>70.140314706032598</v>
      </c>
      <c r="K33">
        <v>70.356671709059995</v>
      </c>
      <c r="L33">
        <v>69.926353000685594</v>
      </c>
      <c r="M33">
        <v>70.102791412501006</v>
      </c>
    </row>
    <row r="34" spans="9:13" x14ac:dyDescent="0.25">
      <c r="I34">
        <v>35067030</v>
      </c>
      <c r="J34">
        <v>4.6119820128879301</v>
      </c>
      <c r="K34">
        <v>4.6588809944392704</v>
      </c>
      <c r="L34">
        <v>4.5850636265937501</v>
      </c>
      <c r="M34">
        <v>4.5919551521944504</v>
      </c>
    </row>
    <row r="35" spans="9:13" x14ac:dyDescent="0.25">
      <c r="I35">
        <v>35067040</v>
      </c>
      <c r="J35">
        <v>34.390331932787603</v>
      </c>
      <c r="K35">
        <v>34.740086209402897</v>
      </c>
      <c r="L35">
        <v>33.965725262819603</v>
      </c>
      <c r="M35">
        <v>34.377782682622701</v>
      </c>
    </row>
    <row r="36" spans="9:13" x14ac:dyDescent="0.25">
      <c r="I36">
        <v>35067090</v>
      </c>
      <c r="J36">
        <v>6.8566318822865799</v>
      </c>
      <c r="K36">
        <v>6.9233996176933896</v>
      </c>
      <c r="L36">
        <v>7.0143602875394002</v>
      </c>
      <c r="M36">
        <v>6.7083118404267799</v>
      </c>
    </row>
    <row r="37" spans="9:13" x14ac:dyDescent="0.25">
      <c r="I37">
        <v>35067120</v>
      </c>
      <c r="J37">
        <v>8.9767185174841195</v>
      </c>
      <c r="K37">
        <v>8.9204573264096698</v>
      </c>
      <c r="L37">
        <v>8.8110789825500699</v>
      </c>
      <c r="M37">
        <v>9.1217013818906203</v>
      </c>
    </row>
    <row r="38" spans="9:13" x14ac:dyDescent="0.25">
      <c r="I38">
        <v>35077070</v>
      </c>
      <c r="J38">
        <v>101.475831657287</v>
      </c>
      <c r="K38">
        <v>101.46872053179</v>
      </c>
      <c r="L38">
        <v>101.48511626157401</v>
      </c>
      <c r="M38">
        <v>101.475688607831</v>
      </c>
    </row>
    <row r="39" spans="9:13" x14ac:dyDescent="0.25">
      <c r="I39">
        <v>35077140</v>
      </c>
      <c r="J39">
        <v>10.118837907460501</v>
      </c>
      <c r="K39">
        <v>10.161156388683899</v>
      </c>
      <c r="L39">
        <v>11.039306626528001</v>
      </c>
      <c r="M39">
        <v>9.5234148715231903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Hoja1 (2)</vt:lpstr>
      <vt:lpstr>Hoja2</vt:lpstr>
      <vt:lpstr>Hoja2 (2)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GONZALEZ CASTRO</dc:creator>
  <cp:lastModifiedBy>JORGE LUIS GONZALEZ CASTRO</cp:lastModifiedBy>
  <dcterms:created xsi:type="dcterms:W3CDTF">2023-10-05T23:12:41Z</dcterms:created>
  <dcterms:modified xsi:type="dcterms:W3CDTF">2023-10-06T17:29:14Z</dcterms:modified>
</cp:coreProperties>
</file>