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ropbox\삼성생명 GFC\상속증여 세금계산\"/>
    </mc:Choice>
  </mc:AlternateContent>
  <xr:revisionPtr revIDLastSave="0" documentId="8_{A7033EDC-9D10-4B1E-A815-7ACA1D2C62D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상속세 시뮬레이션" sheetId="1" r:id="rId1"/>
    <sheet name="(참고) 활용안내" sheetId="2" r:id="rId2"/>
  </sheets>
  <definedNames>
    <definedName name="_xlnm.Print_Area" localSheetId="0">'상속세 시뮬레이션'!$B$2:$H$33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N12" i="1"/>
  <c r="G18" i="1" l="1"/>
  <c r="F18" i="1"/>
  <c r="E18" i="1"/>
  <c r="D18" i="1"/>
  <c r="D17" i="1"/>
  <c r="G15" i="1"/>
  <c r="F15" i="1"/>
  <c r="E15" i="1"/>
  <c r="D15" i="1"/>
  <c r="D13" i="1"/>
  <c r="G11" i="1"/>
  <c r="F11" i="1"/>
  <c r="E11" i="1"/>
  <c r="G10" i="1"/>
  <c r="F10" i="1"/>
  <c r="E10" i="1"/>
  <c r="E13" i="1" s="1"/>
  <c r="D9" i="1"/>
  <c r="G7" i="1"/>
  <c r="F7" i="1"/>
  <c r="E7" i="1"/>
  <c r="G6" i="1"/>
  <c r="G17" i="1" s="1"/>
  <c r="F6" i="1"/>
  <c r="E6" i="1"/>
  <c r="G5" i="1"/>
  <c r="F5" i="1"/>
  <c r="E5" i="1"/>
  <c r="F17" i="1" l="1"/>
  <c r="G13" i="1"/>
  <c r="E17" i="1"/>
  <c r="F9" i="1"/>
  <c r="D14" i="1"/>
  <c r="D16" i="1" s="1"/>
  <c r="D19" i="1" s="1"/>
  <c r="D20" i="1" s="1"/>
  <c r="F13" i="1"/>
  <c r="E9" i="1"/>
  <c r="E14" i="1" s="1"/>
  <c r="G9" i="1"/>
  <c r="G14" i="1" s="1"/>
  <c r="G16" i="1"/>
  <c r="G19" i="1" s="1"/>
  <c r="G20" i="1" s="1"/>
  <c r="E16" i="1"/>
  <c r="E19" i="1" s="1"/>
  <c r="E20" i="1" s="1"/>
  <c r="F14" i="1" l="1"/>
  <c r="F16" i="1" s="1"/>
  <c r="F19" i="1" s="1"/>
  <c r="F20" i="1" s="1"/>
  <c r="F21" i="1" s="1"/>
  <c r="G22" i="1"/>
  <c r="G21" i="1"/>
  <c r="D22" i="1"/>
  <c r="D21" i="1"/>
  <c r="E22" i="1"/>
  <c r="E21" i="1"/>
  <c r="F22" i="1" l="1"/>
  <c r="F24" i="1" s="1"/>
  <c r="F25" i="1" s="1"/>
  <c r="D24" i="1"/>
  <c r="D25" i="1" s="1"/>
  <c r="N7" i="1" s="1"/>
  <c r="E24" i="1"/>
  <c r="E25" i="1" s="1"/>
  <c r="G24" i="1"/>
  <c r="G25" i="1" s="1"/>
  <c r="G26" i="1" l="1"/>
  <c r="F26" i="1"/>
  <c r="N23" i="1"/>
  <c r="E26" i="1"/>
  <c r="N15" i="1"/>
</calcChain>
</file>

<file path=xl/sharedStrings.xml><?xml version="1.0" encoding="utf-8"?>
<sst xmlns="http://schemas.openxmlformats.org/spreadsheetml/2006/main" count="41" uniqueCount="38">
  <si>
    <t>구분</t>
    <phoneticPr fontId="4" type="noConversion"/>
  </si>
  <si>
    <t xml:space="preserve"> 상속재산가액</t>
    <phoneticPr fontId="4" type="noConversion"/>
  </si>
  <si>
    <t xml:space="preserve">  부동산</t>
    <phoneticPr fontId="4" type="noConversion"/>
  </si>
  <si>
    <t xml:space="preserve">  금융자산</t>
    <phoneticPr fontId="4" type="noConversion"/>
  </si>
  <si>
    <t xml:space="preserve">  사업자산</t>
    <phoneticPr fontId="4" type="noConversion"/>
  </si>
  <si>
    <t xml:space="preserve">  사망보험금</t>
    <phoneticPr fontId="4" type="noConversion"/>
  </si>
  <si>
    <t xml:space="preserve">  계</t>
    <phoneticPr fontId="4" type="noConversion"/>
  </si>
  <si>
    <t xml:space="preserve"> 과세가액공제</t>
    <phoneticPr fontId="4" type="noConversion"/>
  </si>
  <si>
    <t xml:space="preserve">  금융채무</t>
    <phoneticPr fontId="4" type="noConversion"/>
  </si>
  <si>
    <t xml:space="preserve">  임대보증금</t>
    <phoneticPr fontId="4" type="noConversion"/>
  </si>
  <si>
    <t xml:space="preserve">  장례비</t>
    <phoneticPr fontId="4" type="noConversion"/>
  </si>
  <si>
    <t xml:space="preserve"> 상속세과세가액</t>
    <phoneticPr fontId="4" type="noConversion"/>
  </si>
  <si>
    <t xml:space="preserve">  일괄공제(OR 기초공제)</t>
    <phoneticPr fontId="4" type="noConversion"/>
  </si>
  <si>
    <t xml:space="preserve">  배우자공제</t>
    <phoneticPr fontId="4" type="noConversion"/>
  </si>
  <si>
    <t xml:space="preserve">  금융자산공제</t>
    <phoneticPr fontId="2" type="noConversion"/>
  </si>
  <si>
    <t xml:space="preserve">  가업상속공제</t>
    <phoneticPr fontId="4" type="noConversion"/>
  </si>
  <si>
    <t xml:space="preserve"> 상속세 과세표준</t>
    <phoneticPr fontId="4" type="noConversion"/>
  </si>
  <si>
    <t xml:space="preserve">   (세율)</t>
    <phoneticPr fontId="4" type="noConversion"/>
  </si>
  <si>
    <t xml:space="preserve"> 상속세 산출세액</t>
    <phoneticPr fontId="4" type="noConversion"/>
  </si>
  <si>
    <t xml:space="preserve"> 납부세액공제</t>
    <phoneticPr fontId="4" type="noConversion"/>
  </si>
  <si>
    <t xml:space="preserve"> 신고세액공제</t>
    <phoneticPr fontId="4" type="noConversion"/>
  </si>
  <si>
    <t xml:space="preserve"> 자진납부세액</t>
    <phoneticPr fontId="4" type="noConversion"/>
  </si>
  <si>
    <t>전제조건</t>
    <phoneticPr fontId="4" type="noConversion"/>
  </si>
  <si>
    <t>배우자</t>
    <phoneticPr fontId="4" type="noConversion"/>
  </si>
  <si>
    <t>자녀수</t>
    <phoneticPr fontId="4" type="noConversion"/>
  </si>
  <si>
    <t>부동산증가율</t>
    <phoneticPr fontId="4" type="noConversion"/>
  </si>
  <si>
    <t>금융자산증가율</t>
    <phoneticPr fontId="4" type="noConversion"/>
  </si>
  <si>
    <t>사업자산증가율</t>
    <phoneticPr fontId="4" type="noConversion"/>
  </si>
  <si>
    <t>사전증여재산 미감안</t>
    <phoneticPr fontId="4" type="noConversion"/>
  </si>
  <si>
    <t>배우자공제 활용</t>
    <phoneticPr fontId="4" type="noConversion"/>
  </si>
  <si>
    <t>가업상속공제</t>
    <phoneticPr fontId="2" type="noConversion"/>
  </si>
  <si>
    <t>n</t>
    <phoneticPr fontId="2" type="noConversion"/>
  </si>
  <si>
    <t>사업용자산비율</t>
    <phoneticPr fontId="2" type="noConversion"/>
  </si>
  <si>
    <t>현재</t>
    <phoneticPr fontId="2" type="noConversion"/>
  </si>
  <si>
    <r>
      <t xml:space="preserve">□ </t>
    </r>
    <r>
      <rPr>
        <b/>
        <u/>
        <sz val="24"/>
        <rFont val="바탕체"/>
        <family val="1"/>
        <charset val="129"/>
      </rPr>
      <t>000 고객님, 예상 상속세 시뮬레이션</t>
    </r>
    <phoneticPr fontId="2" type="noConversion"/>
  </si>
  <si>
    <t>Y</t>
    <phoneticPr fontId="4" type="noConversion"/>
  </si>
  <si>
    <t xml:space="preserve"> 증감액(현재대비)</t>
    <phoneticPr fontId="4" type="noConversion"/>
  </si>
  <si>
    <t>※ 해당 자료는 참고용으로 실행 時 전문가와 검토 後 실행 부탁드립니다.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</si>
</sst>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&quot; 歲(현재)&quot;"/>
    <numFmt numFmtId="177" formatCode="0&quot; 歲&quot;"/>
    <numFmt numFmtId="178" formatCode="#,##0&quot;万&quot;"/>
    <numFmt numFmtId="179" formatCode="&quot;(&quot;0%&quot;)&quot;"/>
    <numFmt numFmtId="180" formatCode="0.0%"/>
    <numFmt numFmtId="181" formatCode="###.0&quot;억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name val="SLI 파트너 M"/>
      <family val="1"/>
      <charset val="129"/>
    </font>
    <font>
      <sz val="8"/>
      <name val="돋움"/>
      <family val="3"/>
      <charset val="129"/>
    </font>
    <font>
      <sz val="20"/>
      <color rgb="FF0070C0"/>
      <name val="HY견고딕"/>
      <family val="1"/>
      <charset val="129"/>
    </font>
    <font>
      <sz val="18"/>
      <name val="SLI 파트너 M"/>
      <family val="1"/>
      <charset val="129"/>
    </font>
    <font>
      <b/>
      <sz val="24"/>
      <name val="바탕체"/>
      <family val="1"/>
      <charset val="129"/>
    </font>
    <font>
      <b/>
      <u/>
      <sz val="24"/>
      <name val="바탕체"/>
      <family val="1"/>
      <charset val="129"/>
    </font>
    <font>
      <b/>
      <sz val="14"/>
      <name val="바탕체"/>
      <family val="1"/>
      <charset val="129"/>
    </font>
    <font>
      <b/>
      <sz val="12"/>
      <color indexed="8"/>
      <name val="바탕체"/>
      <family val="1"/>
      <charset val="129"/>
    </font>
    <font>
      <sz val="12"/>
      <name val="바탕체"/>
      <family val="1"/>
      <charset val="129"/>
    </font>
    <font>
      <b/>
      <sz val="12"/>
      <name val="바탕체"/>
      <family val="1"/>
      <charset val="129"/>
    </font>
    <font>
      <b/>
      <sz val="12"/>
      <color indexed="10"/>
      <name val="바탕체"/>
      <family val="1"/>
      <charset val="129"/>
    </font>
    <font>
      <sz val="14"/>
      <name val="바탕체"/>
      <family val="1"/>
      <charset val="129"/>
    </font>
    <font>
      <sz val="12"/>
      <color theme="1"/>
      <name val="바탕체"/>
      <family val="1"/>
      <charset val="129"/>
    </font>
    <font>
      <sz val="12"/>
      <color indexed="8"/>
      <name val="바탕체"/>
      <family val="1"/>
      <charset val="129"/>
    </font>
    <font>
      <b/>
      <u/>
      <sz val="14"/>
      <color rgb="FFFF0000"/>
      <name val="바탕체"/>
      <family val="1"/>
      <charset val="129"/>
    </font>
    <font>
      <b/>
      <u/>
      <sz val="16"/>
      <name val="바탕체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3" fillId="0" borderId="0" xfId="0" applyFont="1">
      <alignment vertical="center"/>
    </xf>
    <xf numFmtId="41" fontId="3" fillId="0" borderId="0" xfId="1" applyFont="1" applyBorder="1" applyAlignment="1">
      <alignment horizontal="right" vertical="center"/>
    </xf>
    <xf numFmtId="41" fontId="3" fillId="0" borderId="0" xfId="1" applyFont="1" applyBorder="1" applyAlignment="1">
      <alignment vertical="center"/>
    </xf>
    <xf numFmtId="0" fontId="3" fillId="5" borderId="2" xfId="0" applyFont="1" applyFill="1" applyBorder="1">
      <alignment vertical="center"/>
    </xf>
    <xf numFmtId="0" fontId="3" fillId="4" borderId="2" xfId="0" applyFont="1" applyFill="1" applyBorder="1" applyAlignment="1">
      <alignment horizontal="center" vertical="center"/>
    </xf>
    <xf numFmtId="180" fontId="3" fillId="4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1" fontId="3" fillId="0" borderId="0" xfId="1" applyFont="1" applyBorder="1" applyAlignment="1">
      <alignment horizontal="center" vertical="center"/>
    </xf>
    <xf numFmtId="181" fontId="5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11" fillId="0" borderId="4" xfId="0" applyFont="1" applyBorder="1">
      <alignment vertical="center"/>
    </xf>
    <xf numFmtId="0" fontId="11" fillId="0" borderId="5" xfId="0" applyFont="1" applyBorder="1">
      <alignment vertical="center"/>
    </xf>
    <xf numFmtId="178" fontId="11" fillId="0" borderId="7" xfId="1" applyNumberFormat="1" applyFont="1" applyBorder="1" applyAlignment="1">
      <alignment vertical="center"/>
    </xf>
    <xf numFmtId="178" fontId="11" fillId="0" borderId="6" xfId="1" applyNumberFormat="1" applyFont="1" applyBorder="1" applyAlignment="1">
      <alignment vertical="center"/>
    </xf>
    <xf numFmtId="0" fontId="11" fillId="0" borderId="8" xfId="0" applyFont="1" applyBorder="1">
      <alignment vertical="center"/>
    </xf>
    <xf numFmtId="178" fontId="11" fillId="0" borderId="10" xfId="1" applyNumberFormat="1" applyFont="1" applyBorder="1" applyAlignment="1">
      <alignment vertical="center"/>
    </xf>
    <xf numFmtId="178" fontId="11" fillId="0" borderId="9" xfId="1" applyNumberFormat="1" applyFont="1" applyBorder="1" applyAlignment="1">
      <alignment horizontal="right" vertical="center"/>
    </xf>
    <xf numFmtId="0" fontId="12" fillId="0" borderId="11" xfId="0" applyFont="1" applyBorder="1">
      <alignment vertical="center"/>
    </xf>
    <xf numFmtId="178" fontId="12" fillId="0" borderId="12" xfId="1" applyNumberFormat="1" applyFont="1" applyFill="1" applyBorder="1" applyAlignment="1">
      <alignment horizontal="right" vertical="center"/>
    </xf>
    <xf numFmtId="178" fontId="11" fillId="0" borderId="7" xfId="1" applyNumberFormat="1" applyFont="1" applyBorder="1" applyAlignment="1">
      <alignment horizontal="right" vertical="center"/>
    </xf>
    <xf numFmtId="178" fontId="11" fillId="0" borderId="6" xfId="1" applyNumberFormat="1" applyFont="1" applyBorder="1" applyAlignment="1">
      <alignment horizontal="right" vertical="center"/>
    </xf>
    <xf numFmtId="0" fontId="12" fillId="0" borderId="0" xfId="0" applyFont="1">
      <alignment vertical="center"/>
    </xf>
    <xf numFmtId="178" fontId="12" fillId="0" borderId="6" xfId="1" applyNumberFormat="1" applyFont="1" applyFill="1" applyBorder="1" applyAlignment="1">
      <alignment horizontal="right" vertical="center"/>
    </xf>
    <xf numFmtId="178" fontId="12" fillId="0" borderId="7" xfId="1" applyNumberFormat="1" applyFont="1" applyFill="1" applyBorder="1" applyAlignment="1">
      <alignment horizontal="right" vertical="center"/>
    </xf>
    <xf numFmtId="0" fontId="11" fillId="0" borderId="1" xfId="0" applyFont="1" applyBorder="1">
      <alignment vertical="center"/>
    </xf>
    <xf numFmtId="178" fontId="12" fillId="0" borderId="2" xfId="1" applyNumberFormat="1" applyFont="1" applyFill="1" applyBorder="1" applyAlignment="1">
      <alignment horizontal="right" vertical="center"/>
    </xf>
    <xf numFmtId="178" fontId="12" fillId="0" borderId="3" xfId="1" applyNumberFormat="1" applyFont="1" applyFill="1" applyBorder="1" applyAlignment="1">
      <alignment horizontal="right" vertical="center"/>
    </xf>
    <xf numFmtId="0" fontId="12" fillId="0" borderId="13" xfId="0" applyFont="1" applyBorder="1">
      <alignment vertical="center"/>
    </xf>
    <xf numFmtId="178" fontId="12" fillId="0" borderId="14" xfId="1" applyNumberFormat="1" applyFont="1" applyFill="1" applyBorder="1" applyAlignment="1">
      <alignment horizontal="right" vertical="center"/>
    </xf>
    <xf numFmtId="0" fontId="11" fillId="0" borderId="0" xfId="0" applyFont="1">
      <alignment vertical="center"/>
    </xf>
    <xf numFmtId="179" fontId="13" fillId="0" borderId="6" xfId="2" applyNumberFormat="1" applyFont="1" applyFill="1" applyBorder="1" applyAlignment="1">
      <alignment horizontal="right" vertical="center"/>
    </xf>
    <xf numFmtId="179" fontId="13" fillId="0" borderId="7" xfId="2" applyNumberFormat="1" applyFont="1" applyFill="1" applyBorder="1" applyAlignment="1">
      <alignment horizontal="right" vertical="center"/>
    </xf>
    <xf numFmtId="178" fontId="11" fillId="0" borderId="2" xfId="1" applyNumberFormat="1" applyFont="1" applyFill="1" applyBorder="1" applyAlignment="1">
      <alignment horizontal="right" vertical="center"/>
    </xf>
    <xf numFmtId="178" fontId="11" fillId="0" borderId="3" xfId="1" applyNumberFormat="1" applyFont="1" applyFill="1" applyBorder="1" applyAlignment="1">
      <alignment horizontal="right" vertical="center"/>
    </xf>
    <xf numFmtId="0" fontId="11" fillId="0" borderId="11" xfId="0" applyFont="1" applyBorder="1">
      <alignment vertical="center"/>
    </xf>
    <xf numFmtId="0" fontId="14" fillId="0" borderId="11" xfId="0" applyFont="1" applyBorder="1">
      <alignment vertical="center"/>
    </xf>
    <xf numFmtId="0" fontId="14" fillId="0" borderId="0" xfId="0" applyFont="1">
      <alignment vertical="center"/>
    </xf>
    <xf numFmtId="41" fontId="14" fillId="0" borderId="0" xfId="1" applyFont="1" applyBorder="1" applyAlignment="1">
      <alignment horizontal="right" vertical="center"/>
    </xf>
    <xf numFmtId="41" fontId="14" fillId="0" borderId="0" xfId="1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178" fontId="11" fillId="3" borderId="6" xfId="1" applyNumberFormat="1" applyFont="1" applyFill="1" applyBorder="1" applyAlignment="1">
      <alignment horizontal="right" vertical="center"/>
    </xf>
    <xf numFmtId="178" fontId="11" fillId="3" borderId="9" xfId="1" applyNumberFormat="1" applyFont="1" applyFill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180" fontId="16" fillId="3" borderId="12" xfId="2" applyNumberFormat="1" applyFont="1" applyFill="1" applyBorder="1" applyAlignment="1">
      <alignment horizontal="center" vertical="center"/>
    </xf>
    <xf numFmtId="180" fontId="16" fillId="3" borderId="15" xfId="2" applyNumberFormat="1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178" fontId="17" fillId="0" borderId="12" xfId="1" applyNumberFormat="1" applyFont="1" applyFill="1" applyBorder="1" applyAlignment="1">
      <alignment horizontal="right" vertical="center"/>
    </xf>
    <xf numFmtId="178" fontId="17" fillId="0" borderId="15" xfId="1" applyNumberFormat="1" applyFont="1" applyFill="1" applyBorder="1" applyAlignment="1">
      <alignment horizontal="right" vertical="center"/>
    </xf>
    <xf numFmtId="178" fontId="11" fillId="0" borderId="25" xfId="1" applyNumberFormat="1" applyFont="1" applyBorder="1" applyAlignment="1">
      <alignment vertical="center"/>
    </xf>
    <xf numFmtId="178" fontId="11" fillId="0" borderId="26" xfId="1" applyNumberFormat="1" applyFont="1" applyBorder="1" applyAlignment="1">
      <alignment vertical="center"/>
    </xf>
    <xf numFmtId="178" fontId="11" fillId="0" borderId="27" xfId="1" applyNumberFormat="1" applyFont="1" applyBorder="1" applyAlignment="1">
      <alignment vertical="center"/>
    </xf>
    <xf numFmtId="178" fontId="12" fillId="0" borderId="29" xfId="1" applyNumberFormat="1" applyFont="1" applyFill="1" applyBorder="1" applyAlignment="1">
      <alignment horizontal="right" vertical="center"/>
    </xf>
    <xf numFmtId="178" fontId="11" fillId="0" borderId="26" xfId="1" applyNumberFormat="1" applyFont="1" applyBorder="1" applyAlignment="1">
      <alignment horizontal="right" vertical="center"/>
    </xf>
    <xf numFmtId="178" fontId="12" fillId="0" borderId="26" xfId="1" applyNumberFormat="1" applyFont="1" applyFill="1" applyBorder="1" applyAlignment="1">
      <alignment horizontal="right" vertical="center"/>
    </xf>
    <xf numFmtId="0" fontId="10" fillId="0" borderId="32" xfId="0" applyFont="1" applyBorder="1">
      <alignment vertical="center"/>
    </xf>
    <xf numFmtId="178" fontId="12" fillId="0" borderId="33" xfId="1" applyNumberFormat="1" applyFont="1" applyFill="1" applyBorder="1" applyAlignment="1">
      <alignment horizontal="right" vertical="center"/>
    </xf>
    <xf numFmtId="178" fontId="11" fillId="0" borderId="34" xfId="1" applyNumberFormat="1" applyFont="1" applyBorder="1" applyAlignment="1">
      <alignment horizontal="right" vertical="center"/>
    </xf>
    <xf numFmtId="178" fontId="12" fillId="0" borderId="35" xfId="1" applyNumberFormat="1" applyFont="1" applyFill="1" applyBorder="1" applyAlignment="1">
      <alignment horizontal="right" vertical="center"/>
    </xf>
    <xf numFmtId="0" fontId="10" fillId="0" borderId="24" xfId="0" applyFont="1" applyBorder="1">
      <alignment vertical="center"/>
    </xf>
    <xf numFmtId="178" fontId="12" fillId="0" borderId="25" xfId="1" applyNumberFormat="1" applyFont="1" applyFill="1" applyBorder="1" applyAlignment="1">
      <alignment horizontal="right" vertical="center"/>
    </xf>
    <xf numFmtId="179" fontId="13" fillId="0" borderId="25" xfId="2" applyNumberFormat="1" applyFont="1" applyFill="1" applyBorder="1" applyAlignment="1">
      <alignment horizontal="right" vertical="center"/>
    </xf>
    <xf numFmtId="178" fontId="11" fillId="0" borderId="36" xfId="1" applyNumberFormat="1" applyFont="1" applyFill="1" applyBorder="1" applyAlignment="1">
      <alignment horizontal="right" vertical="center"/>
    </xf>
    <xf numFmtId="178" fontId="11" fillId="0" borderId="33" xfId="1" applyNumberFormat="1" applyFont="1" applyFill="1" applyBorder="1" applyAlignment="1">
      <alignment horizontal="right" vertical="center"/>
    </xf>
    <xf numFmtId="0" fontId="10" fillId="0" borderId="37" xfId="0" applyFont="1" applyBorder="1">
      <alignment vertical="center"/>
    </xf>
    <xf numFmtId="178" fontId="17" fillId="0" borderId="38" xfId="1" applyNumberFormat="1" applyFont="1" applyFill="1" applyBorder="1" applyAlignment="1">
      <alignment horizontal="right" vertical="center"/>
    </xf>
    <xf numFmtId="0" fontId="12" fillId="0" borderId="39" xfId="0" applyFont="1" applyBorder="1">
      <alignment vertical="center"/>
    </xf>
    <xf numFmtId="0" fontId="14" fillId="0" borderId="40" xfId="0" applyFont="1" applyBorder="1">
      <alignment vertical="center"/>
    </xf>
    <xf numFmtId="41" fontId="9" fillId="0" borderId="41" xfId="1" applyFont="1" applyFill="1" applyBorder="1" applyAlignment="1">
      <alignment horizontal="right" vertical="center"/>
    </xf>
    <xf numFmtId="178" fontId="12" fillId="0" borderId="41" xfId="1" applyNumberFormat="1" applyFont="1" applyFill="1" applyBorder="1" applyAlignment="1">
      <alignment horizontal="right" vertical="center"/>
    </xf>
    <xf numFmtId="178" fontId="12" fillId="0" borderId="42" xfId="1" applyNumberFormat="1" applyFont="1" applyFill="1" applyBorder="1" applyAlignment="1">
      <alignment horizontal="right" vertical="center"/>
    </xf>
    <xf numFmtId="178" fontId="12" fillId="0" borderId="43" xfId="1" applyNumberFormat="1" applyFont="1" applyFill="1" applyBorder="1" applyAlignment="1">
      <alignment horizontal="right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41" fontId="12" fillId="2" borderId="16" xfId="1" applyFont="1" applyFill="1" applyBorder="1" applyAlignment="1">
      <alignment horizontal="center" vertical="center"/>
    </xf>
    <xf numFmtId="41" fontId="12" fillId="2" borderId="18" xfId="1" applyFont="1" applyFill="1" applyBorder="1" applyAlignment="1">
      <alignment horizontal="center" vertical="center"/>
    </xf>
    <xf numFmtId="176" fontId="12" fillId="3" borderId="21" xfId="1" applyNumberFormat="1" applyFont="1" applyFill="1" applyBorder="1" applyAlignment="1">
      <alignment horizontal="center" vertical="center"/>
    </xf>
    <xf numFmtId="177" fontId="12" fillId="3" borderId="22" xfId="1" applyNumberFormat="1" applyFont="1" applyFill="1" applyBorder="1" applyAlignment="1">
      <alignment horizontal="center" vertical="center"/>
    </xf>
    <xf numFmtId="177" fontId="12" fillId="3" borderId="21" xfId="1" applyNumberFormat="1" applyFont="1" applyFill="1" applyBorder="1" applyAlignment="1">
      <alignment horizontal="center" vertical="center"/>
    </xf>
    <xf numFmtId="177" fontId="12" fillId="3" borderId="23" xfId="1" applyNumberFormat="1" applyFont="1" applyFill="1" applyBorder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30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0" xfId="0" applyFont="1" applyAlignment="1">
      <alignment horizontal="righ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6" Type="http://schemas.openxmlformats.org/officeDocument/2006/relationships/image" Target="../media/image15.emf"/><Relationship Id="rId5" Type="http://schemas.openxmlformats.org/officeDocument/2006/relationships/image" Target="../media/image14.emf"/><Relationship Id="rId4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365133</xdr:colOff>
      <xdr:row>9</xdr:row>
      <xdr:rowOff>116389</xdr:rowOff>
    </xdr:from>
    <xdr:to>
      <xdr:col>10</xdr:col>
      <xdr:colOff>385185</xdr:colOff>
      <xdr:row>10</xdr:row>
      <xdr:rowOff>190594</xdr:rowOff>
    </xdr:to>
    <xdr:sp macro="" textlink="">
      <xdr:nvSpPr>
        <xdr:cNvPr id="2" name="TextBox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488553" y="2265229"/>
          <a:ext cx="705852" cy="32566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9pPr>
        </a:lstStyle>
        <a:p>
          <a:pPr algn="ctr"/>
          <a:endParaRPr lang="ko-KR" altLang="en-US" sz="1400">
            <a:latin typeface="SLI 파트너 M" pitchFamily="18" charset="-127"/>
            <a:ea typeface="SLI 파트너 M" pitchFamily="18" charset="-127"/>
          </a:endParaRPr>
        </a:p>
      </xdr:txBody>
    </xdr:sp>
    <xdr:clientData/>
  </xdr:twoCellAnchor>
  <xdr:twoCellAnchor editAs="oneCell">
    <xdr:from>
      <xdr:col>7</xdr:col>
      <xdr:colOff>896947</xdr:colOff>
      <xdr:row>10</xdr:row>
      <xdr:rowOff>80729</xdr:rowOff>
    </xdr:from>
    <xdr:to>
      <xdr:col>7</xdr:col>
      <xdr:colOff>1344714</xdr:colOff>
      <xdr:row>11</xdr:row>
      <xdr:rowOff>249614</xdr:rowOff>
    </xdr:to>
    <xdr:pic>
      <xdr:nvPicPr>
        <xdr:cNvPr id="3" name="Picture 3" descr="aqua-arrow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24000" contrast="5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0581967" y="2481029"/>
          <a:ext cx="447767" cy="420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76732</xdr:colOff>
      <xdr:row>3</xdr:row>
      <xdr:rowOff>179062</xdr:rowOff>
    </xdr:from>
    <xdr:to>
      <xdr:col>7</xdr:col>
      <xdr:colOff>2208471</xdr:colOff>
      <xdr:row>28</xdr:row>
      <xdr:rowOff>157570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9767579" y="1003815"/>
          <a:ext cx="2131739" cy="6208979"/>
          <a:chOff x="7783745" y="1193037"/>
          <a:chExt cx="1849776" cy="5032069"/>
        </a:xfrm>
      </xdr:grpSpPr>
      <xdr:pic>
        <xdr:nvPicPr>
          <xdr:cNvPr id="5" name="Picture 11" descr="rect-2x2 copy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83745" y="1193037"/>
            <a:ext cx="1849775" cy="166178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그림 5" descr="글머리기호-4각형-gray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208562" y="1534044"/>
            <a:ext cx="1000140" cy="42909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Picture 11" descr="rect-2x2 copy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83746" y="2835701"/>
            <a:ext cx="1849775" cy="166178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그림 7" descr="글머리기호-4각형-gray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208562" y="3195587"/>
            <a:ext cx="1000140" cy="42909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Picture 11" descr="rect-2x2 copy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83745" y="4563323"/>
            <a:ext cx="1849775" cy="166178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그림 9" descr="글머리기호-4각형-gray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208562" y="4923213"/>
            <a:ext cx="1000140" cy="42909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7</xdr:col>
      <xdr:colOff>896947</xdr:colOff>
      <xdr:row>18</xdr:row>
      <xdr:rowOff>149173</xdr:rowOff>
    </xdr:from>
    <xdr:to>
      <xdr:col>7</xdr:col>
      <xdr:colOff>1344714</xdr:colOff>
      <xdr:row>20</xdr:row>
      <xdr:rowOff>64806</xdr:rowOff>
    </xdr:to>
    <xdr:pic>
      <xdr:nvPicPr>
        <xdr:cNvPr id="11" name="Picture 3" descr="aqua-arrow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24000" contrast="5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0581967" y="4431613"/>
          <a:ext cx="447767" cy="418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286926</xdr:colOff>
      <xdr:row>3</xdr:row>
      <xdr:rowOff>49895</xdr:rowOff>
    </xdr:from>
    <xdr:to>
      <xdr:col>7</xdr:col>
      <xdr:colOff>2046514</xdr:colOff>
      <xdr:row>4</xdr:row>
      <xdr:rowOff>148991</xdr:rowOff>
    </xdr:to>
    <xdr:sp macro="" textlink="">
      <xdr:nvSpPr>
        <xdr:cNvPr id="12" name="TextBox 2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9977773" y="865683"/>
          <a:ext cx="1759588" cy="35907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txBody>
        <a:bodyPr wrap="square" anchor="ctr" anchorCtr="0">
          <a:sp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9pPr>
        </a:lstStyle>
        <a:p>
          <a:pPr indent="0" algn="ctr">
            <a:buNone/>
          </a:pPr>
          <a:r>
            <a:rPr lang="ko-KR" altLang="en-US" sz="1600" b="1" u="sng">
              <a:solidFill>
                <a:srgbClr val="00326B"/>
              </a:solidFill>
              <a:latin typeface="바탕체" panose="02030609000101010101" pitchFamily="17" charset="-127"/>
              <a:ea typeface="바탕체" panose="02030609000101010101" pitchFamily="17" charset="-127"/>
            </a:rPr>
            <a:t>기간별 상속세</a:t>
          </a:r>
          <a:endParaRPr lang="en-US" altLang="ko-KR" sz="1600" b="1" u="sng">
            <a:solidFill>
              <a:srgbClr val="00326B"/>
            </a:solidFill>
            <a:latin typeface="바탕체" panose="02030609000101010101" pitchFamily="17" charset="-127"/>
            <a:ea typeface="바탕체" panose="02030609000101010101" pitchFamily="17" charset="-127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655063</xdr:colOff>
          <xdr:row>5</xdr:row>
          <xdr:rowOff>202539</xdr:rowOff>
        </xdr:from>
        <xdr:to>
          <xdr:col>7</xdr:col>
          <xdr:colOff>1598263</xdr:colOff>
          <xdr:row>6</xdr:row>
          <xdr:rowOff>245636</xdr:rowOff>
        </xdr:to>
        <xdr:pic>
          <xdr:nvPicPr>
            <xdr:cNvPr id="13" name="그림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N$4" spid="_x0000_s109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0345910" y="1547245"/>
              <a:ext cx="943200" cy="2941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500742</xdr:colOff>
          <xdr:row>7</xdr:row>
          <xdr:rowOff>125503</xdr:rowOff>
        </xdr:from>
        <xdr:to>
          <xdr:col>7</xdr:col>
          <xdr:colOff>1808590</xdr:colOff>
          <xdr:row>8</xdr:row>
          <xdr:rowOff>235770</xdr:rowOff>
        </xdr:to>
        <xdr:pic>
          <xdr:nvPicPr>
            <xdr:cNvPr id="14" name="그림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N$7" spid="_x0000_s109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0185762" y="1710463"/>
              <a:ext cx="1307848" cy="36172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664028</xdr:colOff>
          <xdr:row>13</xdr:row>
          <xdr:rowOff>213753</xdr:rowOff>
        </xdr:from>
        <xdr:to>
          <xdr:col>7</xdr:col>
          <xdr:colOff>1607228</xdr:colOff>
          <xdr:row>14</xdr:row>
          <xdr:rowOff>160254</xdr:rowOff>
        </xdr:to>
        <xdr:pic>
          <xdr:nvPicPr>
            <xdr:cNvPr id="15" name="그림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N$12" spid="_x0000_s109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0349048" y="3459873"/>
              <a:ext cx="943200" cy="25892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500742</xdr:colOff>
          <xdr:row>15</xdr:row>
          <xdr:rowOff>68514</xdr:rowOff>
        </xdr:from>
        <xdr:to>
          <xdr:col>7</xdr:col>
          <xdr:colOff>1808593</xdr:colOff>
          <xdr:row>16</xdr:row>
          <xdr:rowOff>175259</xdr:rowOff>
        </xdr:to>
        <xdr:pic>
          <xdr:nvPicPr>
            <xdr:cNvPr id="16" name="그림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N$15" spid="_x0000_s110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0185762" y="3848034"/>
              <a:ext cx="1307851" cy="36108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664028</xdr:colOff>
          <xdr:row>22</xdr:row>
          <xdr:rowOff>248591</xdr:rowOff>
        </xdr:from>
        <xdr:to>
          <xdr:col>7</xdr:col>
          <xdr:colOff>1607228</xdr:colOff>
          <xdr:row>24</xdr:row>
          <xdr:rowOff>6386</xdr:rowOff>
        </xdr:to>
        <xdr:pic>
          <xdr:nvPicPr>
            <xdr:cNvPr id="17" name="그림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N$20" spid="_x0000_s1101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0349048" y="5567351"/>
              <a:ext cx="943200" cy="26071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491777</xdr:colOff>
          <xdr:row>24</xdr:row>
          <xdr:rowOff>157780</xdr:rowOff>
        </xdr:from>
        <xdr:to>
          <xdr:col>7</xdr:col>
          <xdr:colOff>1839428</xdr:colOff>
          <xdr:row>25</xdr:row>
          <xdr:rowOff>204656</xdr:rowOff>
        </xdr:to>
        <xdr:pic>
          <xdr:nvPicPr>
            <xdr:cNvPr id="18" name="그림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N$23" spid="_x0000_s1102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0176797" y="5979460"/>
              <a:ext cx="1347651" cy="35929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7</xdr:col>
      <xdr:colOff>62753</xdr:colOff>
      <xdr:row>3</xdr:row>
      <xdr:rowOff>0</xdr:rowOff>
    </xdr:from>
    <xdr:to>
      <xdr:col>7</xdr:col>
      <xdr:colOff>2160494</xdr:colOff>
      <xdr:row>28</xdr:row>
      <xdr:rowOff>242047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9753600" y="815788"/>
          <a:ext cx="2097741" cy="6463553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328227</xdr:colOff>
      <xdr:row>0</xdr:row>
      <xdr:rowOff>36152</xdr:rowOff>
    </xdr:from>
    <xdr:to>
      <xdr:col>16</xdr:col>
      <xdr:colOff>483400</xdr:colOff>
      <xdr:row>33</xdr:row>
      <xdr:rowOff>93787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227" y="36152"/>
          <a:ext cx="10912820" cy="7453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N35"/>
  <sheetViews>
    <sheetView showGridLines="0" view="pageBreakPreview" topLeftCell="A15" zoomScale="85" zoomScaleNormal="85" zoomScaleSheetLayoutView="85" workbookViewId="0">
      <selection activeCell="L20" sqref="L20"/>
    </sheetView>
  </sheetViews>
  <sheetFormatPr defaultRowHeight="16.8" x14ac:dyDescent="0.4"/>
  <cols>
    <col min="1" max="1" width="1.09765625" style="1" customWidth="1"/>
    <col min="2" max="2" width="21.296875" style="1" customWidth="1"/>
    <col min="3" max="3" width="21.09765625" style="1" customWidth="1"/>
    <col min="4" max="4" width="20.8984375" style="2" customWidth="1"/>
    <col min="5" max="5" width="20.8984375" style="3" customWidth="1"/>
    <col min="6" max="6" width="20.8984375" style="2" customWidth="1"/>
    <col min="7" max="7" width="20.8984375" style="3" customWidth="1"/>
    <col min="8" max="8" width="29.69921875" style="3" customWidth="1"/>
    <col min="9" max="9" width="2.296875" style="3" customWidth="1"/>
    <col min="10" max="10" width="9" style="1" customWidth="1"/>
    <col min="11" max="13" width="8.796875" style="1"/>
    <col min="14" max="14" width="14.5" style="7" bestFit="1" customWidth="1"/>
    <col min="15" max="250" width="8.796875" style="1"/>
    <col min="251" max="251" width="5.8984375" style="1" customWidth="1"/>
    <col min="252" max="252" width="22.3984375" style="1" customWidth="1"/>
    <col min="253" max="253" width="28.59765625" style="1" customWidth="1"/>
    <col min="254" max="254" width="18" style="1" bestFit="1" customWidth="1"/>
    <col min="255" max="255" width="20.19921875" style="1" bestFit="1" customWidth="1"/>
    <col min="256" max="257" width="23" style="1" bestFit="1" customWidth="1"/>
    <col min="258" max="258" width="3.19921875" style="1" customWidth="1"/>
    <col min="259" max="259" width="16.59765625" style="1" customWidth="1"/>
    <col min="260" max="506" width="8.796875" style="1"/>
    <col min="507" max="507" width="5.8984375" style="1" customWidth="1"/>
    <col min="508" max="508" width="22.3984375" style="1" customWidth="1"/>
    <col min="509" max="509" width="28.59765625" style="1" customWidth="1"/>
    <col min="510" max="510" width="18" style="1" bestFit="1" customWidth="1"/>
    <col min="511" max="511" width="20.19921875" style="1" bestFit="1" customWidth="1"/>
    <col min="512" max="513" width="23" style="1" bestFit="1" customWidth="1"/>
    <col min="514" max="514" width="3.19921875" style="1" customWidth="1"/>
    <col min="515" max="515" width="16.59765625" style="1" customWidth="1"/>
    <col min="516" max="762" width="8.796875" style="1"/>
    <col min="763" max="763" width="5.8984375" style="1" customWidth="1"/>
    <col min="764" max="764" width="22.3984375" style="1" customWidth="1"/>
    <col min="765" max="765" width="28.59765625" style="1" customWidth="1"/>
    <col min="766" max="766" width="18" style="1" bestFit="1" customWidth="1"/>
    <col min="767" max="767" width="20.19921875" style="1" bestFit="1" customWidth="1"/>
    <col min="768" max="769" width="23" style="1" bestFit="1" customWidth="1"/>
    <col min="770" max="770" width="3.19921875" style="1" customWidth="1"/>
    <col min="771" max="771" width="16.59765625" style="1" customWidth="1"/>
    <col min="772" max="1018" width="8.796875" style="1"/>
    <col min="1019" max="1019" width="5.8984375" style="1" customWidth="1"/>
    <col min="1020" max="1020" width="22.3984375" style="1" customWidth="1"/>
    <col min="1021" max="1021" width="28.59765625" style="1" customWidth="1"/>
    <col min="1022" max="1022" width="18" style="1" bestFit="1" customWidth="1"/>
    <col min="1023" max="1023" width="20.19921875" style="1" bestFit="1" customWidth="1"/>
    <col min="1024" max="1025" width="23" style="1" bestFit="1" customWidth="1"/>
    <col min="1026" max="1026" width="3.19921875" style="1" customWidth="1"/>
    <col min="1027" max="1027" width="16.59765625" style="1" customWidth="1"/>
    <col min="1028" max="1274" width="8.796875" style="1"/>
    <col min="1275" max="1275" width="5.8984375" style="1" customWidth="1"/>
    <col min="1276" max="1276" width="22.3984375" style="1" customWidth="1"/>
    <col min="1277" max="1277" width="28.59765625" style="1" customWidth="1"/>
    <col min="1278" max="1278" width="18" style="1" bestFit="1" customWidth="1"/>
    <col min="1279" max="1279" width="20.19921875" style="1" bestFit="1" customWidth="1"/>
    <col min="1280" max="1281" width="23" style="1" bestFit="1" customWidth="1"/>
    <col min="1282" max="1282" width="3.19921875" style="1" customWidth="1"/>
    <col min="1283" max="1283" width="16.59765625" style="1" customWidth="1"/>
    <col min="1284" max="1530" width="8.796875" style="1"/>
    <col min="1531" max="1531" width="5.8984375" style="1" customWidth="1"/>
    <col min="1532" max="1532" width="22.3984375" style="1" customWidth="1"/>
    <col min="1533" max="1533" width="28.59765625" style="1" customWidth="1"/>
    <col min="1534" max="1534" width="18" style="1" bestFit="1" customWidth="1"/>
    <col min="1535" max="1535" width="20.19921875" style="1" bestFit="1" customWidth="1"/>
    <col min="1536" max="1537" width="23" style="1" bestFit="1" customWidth="1"/>
    <col min="1538" max="1538" width="3.19921875" style="1" customWidth="1"/>
    <col min="1539" max="1539" width="16.59765625" style="1" customWidth="1"/>
    <col min="1540" max="1786" width="8.796875" style="1"/>
    <col min="1787" max="1787" width="5.8984375" style="1" customWidth="1"/>
    <col min="1788" max="1788" width="22.3984375" style="1" customWidth="1"/>
    <col min="1789" max="1789" width="28.59765625" style="1" customWidth="1"/>
    <col min="1790" max="1790" width="18" style="1" bestFit="1" customWidth="1"/>
    <col min="1791" max="1791" width="20.19921875" style="1" bestFit="1" customWidth="1"/>
    <col min="1792" max="1793" width="23" style="1" bestFit="1" customWidth="1"/>
    <col min="1794" max="1794" width="3.19921875" style="1" customWidth="1"/>
    <col min="1795" max="1795" width="16.59765625" style="1" customWidth="1"/>
    <col min="1796" max="2042" width="8.796875" style="1"/>
    <col min="2043" max="2043" width="5.8984375" style="1" customWidth="1"/>
    <col min="2044" max="2044" width="22.3984375" style="1" customWidth="1"/>
    <col min="2045" max="2045" width="28.59765625" style="1" customWidth="1"/>
    <col min="2046" max="2046" width="18" style="1" bestFit="1" customWidth="1"/>
    <col min="2047" max="2047" width="20.19921875" style="1" bestFit="1" customWidth="1"/>
    <col min="2048" max="2049" width="23" style="1" bestFit="1" customWidth="1"/>
    <col min="2050" max="2050" width="3.19921875" style="1" customWidth="1"/>
    <col min="2051" max="2051" width="16.59765625" style="1" customWidth="1"/>
    <col min="2052" max="2298" width="8.796875" style="1"/>
    <col min="2299" max="2299" width="5.8984375" style="1" customWidth="1"/>
    <col min="2300" max="2300" width="22.3984375" style="1" customWidth="1"/>
    <col min="2301" max="2301" width="28.59765625" style="1" customWidth="1"/>
    <col min="2302" max="2302" width="18" style="1" bestFit="1" customWidth="1"/>
    <col min="2303" max="2303" width="20.19921875" style="1" bestFit="1" customWidth="1"/>
    <col min="2304" max="2305" width="23" style="1" bestFit="1" customWidth="1"/>
    <col min="2306" max="2306" width="3.19921875" style="1" customWidth="1"/>
    <col min="2307" max="2307" width="16.59765625" style="1" customWidth="1"/>
    <col min="2308" max="2554" width="8.796875" style="1"/>
    <col min="2555" max="2555" width="5.8984375" style="1" customWidth="1"/>
    <col min="2556" max="2556" width="22.3984375" style="1" customWidth="1"/>
    <col min="2557" max="2557" width="28.59765625" style="1" customWidth="1"/>
    <col min="2558" max="2558" width="18" style="1" bestFit="1" customWidth="1"/>
    <col min="2559" max="2559" width="20.19921875" style="1" bestFit="1" customWidth="1"/>
    <col min="2560" max="2561" width="23" style="1" bestFit="1" customWidth="1"/>
    <col min="2562" max="2562" width="3.19921875" style="1" customWidth="1"/>
    <col min="2563" max="2563" width="16.59765625" style="1" customWidth="1"/>
    <col min="2564" max="2810" width="8.796875" style="1"/>
    <col min="2811" max="2811" width="5.8984375" style="1" customWidth="1"/>
    <col min="2812" max="2812" width="22.3984375" style="1" customWidth="1"/>
    <col min="2813" max="2813" width="28.59765625" style="1" customWidth="1"/>
    <col min="2814" max="2814" width="18" style="1" bestFit="1" customWidth="1"/>
    <col min="2815" max="2815" width="20.19921875" style="1" bestFit="1" customWidth="1"/>
    <col min="2816" max="2817" width="23" style="1" bestFit="1" customWidth="1"/>
    <col min="2818" max="2818" width="3.19921875" style="1" customWidth="1"/>
    <col min="2819" max="2819" width="16.59765625" style="1" customWidth="1"/>
    <col min="2820" max="3066" width="8.796875" style="1"/>
    <col min="3067" max="3067" width="5.8984375" style="1" customWidth="1"/>
    <col min="3068" max="3068" width="22.3984375" style="1" customWidth="1"/>
    <col min="3069" max="3069" width="28.59765625" style="1" customWidth="1"/>
    <col min="3070" max="3070" width="18" style="1" bestFit="1" customWidth="1"/>
    <col min="3071" max="3071" width="20.19921875" style="1" bestFit="1" customWidth="1"/>
    <col min="3072" max="3073" width="23" style="1" bestFit="1" customWidth="1"/>
    <col min="3074" max="3074" width="3.19921875" style="1" customWidth="1"/>
    <col min="3075" max="3075" width="16.59765625" style="1" customWidth="1"/>
    <col min="3076" max="3322" width="8.796875" style="1"/>
    <col min="3323" max="3323" width="5.8984375" style="1" customWidth="1"/>
    <col min="3324" max="3324" width="22.3984375" style="1" customWidth="1"/>
    <col min="3325" max="3325" width="28.59765625" style="1" customWidth="1"/>
    <col min="3326" max="3326" width="18" style="1" bestFit="1" customWidth="1"/>
    <col min="3327" max="3327" width="20.19921875" style="1" bestFit="1" customWidth="1"/>
    <col min="3328" max="3329" width="23" style="1" bestFit="1" customWidth="1"/>
    <col min="3330" max="3330" width="3.19921875" style="1" customWidth="1"/>
    <col min="3331" max="3331" width="16.59765625" style="1" customWidth="1"/>
    <col min="3332" max="3578" width="8.796875" style="1"/>
    <col min="3579" max="3579" width="5.8984375" style="1" customWidth="1"/>
    <col min="3580" max="3580" width="22.3984375" style="1" customWidth="1"/>
    <col min="3581" max="3581" width="28.59765625" style="1" customWidth="1"/>
    <col min="3582" max="3582" width="18" style="1" bestFit="1" customWidth="1"/>
    <col min="3583" max="3583" width="20.19921875" style="1" bestFit="1" customWidth="1"/>
    <col min="3584" max="3585" width="23" style="1" bestFit="1" customWidth="1"/>
    <col min="3586" max="3586" width="3.19921875" style="1" customWidth="1"/>
    <col min="3587" max="3587" width="16.59765625" style="1" customWidth="1"/>
    <col min="3588" max="3834" width="8.796875" style="1"/>
    <col min="3835" max="3835" width="5.8984375" style="1" customWidth="1"/>
    <col min="3836" max="3836" width="22.3984375" style="1" customWidth="1"/>
    <col min="3837" max="3837" width="28.59765625" style="1" customWidth="1"/>
    <col min="3838" max="3838" width="18" style="1" bestFit="1" customWidth="1"/>
    <col min="3839" max="3839" width="20.19921875" style="1" bestFit="1" customWidth="1"/>
    <col min="3840" max="3841" width="23" style="1" bestFit="1" customWidth="1"/>
    <col min="3842" max="3842" width="3.19921875" style="1" customWidth="1"/>
    <col min="3843" max="3843" width="16.59765625" style="1" customWidth="1"/>
    <col min="3844" max="4090" width="8.796875" style="1"/>
    <col min="4091" max="4091" width="5.8984375" style="1" customWidth="1"/>
    <col min="4092" max="4092" width="22.3984375" style="1" customWidth="1"/>
    <col min="4093" max="4093" width="28.59765625" style="1" customWidth="1"/>
    <col min="4094" max="4094" width="18" style="1" bestFit="1" customWidth="1"/>
    <col min="4095" max="4095" width="20.19921875" style="1" bestFit="1" customWidth="1"/>
    <col min="4096" max="4097" width="23" style="1" bestFit="1" customWidth="1"/>
    <col min="4098" max="4098" width="3.19921875" style="1" customWidth="1"/>
    <col min="4099" max="4099" width="16.59765625" style="1" customWidth="1"/>
    <col min="4100" max="4346" width="8.796875" style="1"/>
    <col min="4347" max="4347" width="5.8984375" style="1" customWidth="1"/>
    <col min="4348" max="4348" width="22.3984375" style="1" customWidth="1"/>
    <col min="4349" max="4349" width="28.59765625" style="1" customWidth="1"/>
    <col min="4350" max="4350" width="18" style="1" bestFit="1" customWidth="1"/>
    <col min="4351" max="4351" width="20.19921875" style="1" bestFit="1" customWidth="1"/>
    <col min="4352" max="4353" width="23" style="1" bestFit="1" customWidth="1"/>
    <col min="4354" max="4354" width="3.19921875" style="1" customWidth="1"/>
    <col min="4355" max="4355" width="16.59765625" style="1" customWidth="1"/>
    <col min="4356" max="4602" width="8.796875" style="1"/>
    <col min="4603" max="4603" width="5.8984375" style="1" customWidth="1"/>
    <col min="4604" max="4604" width="22.3984375" style="1" customWidth="1"/>
    <col min="4605" max="4605" width="28.59765625" style="1" customWidth="1"/>
    <col min="4606" max="4606" width="18" style="1" bestFit="1" customWidth="1"/>
    <col min="4607" max="4607" width="20.19921875" style="1" bestFit="1" customWidth="1"/>
    <col min="4608" max="4609" width="23" style="1" bestFit="1" customWidth="1"/>
    <col min="4610" max="4610" width="3.19921875" style="1" customWidth="1"/>
    <col min="4611" max="4611" width="16.59765625" style="1" customWidth="1"/>
    <col min="4612" max="4858" width="8.796875" style="1"/>
    <col min="4859" max="4859" width="5.8984375" style="1" customWidth="1"/>
    <col min="4860" max="4860" width="22.3984375" style="1" customWidth="1"/>
    <col min="4861" max="4861" width="28.59765625" style="1" customWidth="1"/>
    <col min="4862" max="4862" width="18" style="1" bestFit="1" customWidth="1"/>
    <col min="4863" max="4863" width="20.19921875" style="1" bestFit="1" customWidth="1"/>
    <col min="4864" max="4865" width="23" style="1" bestFit="1" customWidth="1"/>
    <col min="4866" max="4866" width="3.19921875" style="1" customWidth="1"/>
    <col min="4867" max="4867" width="16.59765625" style="1" customWidth="1"/>
    <col min="4868" max="5114" width="8.796875" style="1"/>
    <col min="5115" max="5115" width="5.8984375" style="1" customWidth="1"/>
    <col min="5116" max="5116" width="22.3984375" style="1" customWidth="1"/>
    <col min="5117" max="5117" width="28.59765625" style="1" customWidth="1"/>
    <col min="5118" max="5118" width="18" style="1" bestFit="1" customWidth="1"/>
    <col min="5119" max="5119" width="20.19921875" style="1" bestFit="1" customWidth="1"/>
    <col min="5120" max="5121" width="23" style="1" bestFit="1" customWidth="1"/>
    <col min="5122" max="5122" width="3.19921875" style="1" customWidth="1"/>
    <col min="5123" max="5123" width="16.59765625" style="1" customWidth="1"/>
    <col min="5124" max="5370" width="8.796875" style="1"/>
    <col min="5371" max="5371" width="5.8984375" style="1" customWidth="1"/>
    <col min="5372" max="5372" width="22.3984375" style="1" customWidth="1"/>
    <col min="5373" max="5373" width="28.59765625" style="1" customWidth="1"/>
    <col min="5374" max="5374" width="18" style="1" bestFit="1" customWidth="1"/>
    <col min="5375" max="5375" width="20.19921875" style="1" bestFit="1" customWidth="1"/>
    <col min="5376" max="5377" width="23" style="1" bestFit="1" customWidth="1"/>
    <col min="5378" max="5378" width="3.19921875" style="1" customWidth="1"/>
    <col min="5379" max="5379" width="16.59765625" style="1" customWidth="1"/>
    <col min="5380" max="5626" width="8.796875" style="1"/>
    <col min="5627" max="5627" width="5.8984375" style="1" customWidth="1"/>
    <col min="5628" max="5628" width="22.3984375" style="1" customWidth="1"/>
    <col min="5629" max="5629" width="28.59765625" style="1" customWidth="1"/>
    <col min="5630" max="5630" width="18" style="1" bestFit="1" customWidth="1"/>
    <col min="5631" max="5631" width="20.19921875" style="1" bestFit="1" customWidth="1"/>
    <col min="5632" max="5633" width="23" style="1" bestFit="1" customWidth="1"/>
    <col min="5634" max="5634" width="3.19921875" style="1" customWidth="1"/>
    <col min="5635" max="5635" width="16.59765625" style="1" customWidth="1"/>
    <col min="5636" max="5882" width="8.796875" style="1"/>
    <col min="5883" max="5883" width="5.8984375" style="1" customWidth="1"/>
    <col min="5884" max="5884" width="22.3984375" style="1" customWidth="1"/>
    <col min="5885" max="5885" width="28.59765625" style="1" customWidth="1"/>
    <col min="5886" max="5886" width="18" style="1" bestFit="1" customWidth="1"/>
    <col min="5887" max="5887" width="20.19921875" style="1" bestFit="1" customWidth="1"/>
    <col min="5888" max="5889" width="23" style="1" bestFit="1" customWidth="1"/>
    <col min="5890" max="5890" width="3.19921875" style="1" customWidth="1"/>
    <col min="5891" max="5891" width="16.59765625" style="1" customWidth="1"/>
    <col min="5892" max="6138" width="8.796875" style="1"/>
    <col min="6139" max="6139" width="5.8984375" style="1" customWidth="1"/>
    <col min="6140" max="6140" width="22.3984375" style="1" customWidth="1"/>
    <col min="6141" max="6141" width="28.59765625" style="1" customWidth="1"/>
    <col min="6142" max="6142" width="18" style="1" bestFit="1" customWidth="1"/>
    <col min="6143" max="6143" width="20.19921875" style="1" bestFit="1" customWidth="1"/>
    <col min="6144" max="6145" width="23" style="1" bestFit="1" customWidth="1"/>
    <col min="6146" max="6146" width="3.19921875" style="1" customWidth="1"/>
    <col min="6147" max="6147" width="16.59765625" style="1" customWidth="1"/>
    <col min="6148" max="6394" width="8.796875" style="1"/>
    <col min="6395" max="6395" width="5.8984375" style="1" customWidth="1"/>
    <col min="6396" max="6396" width="22.3984375" style="1" customWidth="1"/>
    <col min="6397" max="6397" width="28.59765625" style="1" customWidth="1"/>
    <col min="6398" max="6398" width="18" style="1" bestFit="1" customWidth="1"/>
    <col min="6399" max="6399" width="20.19921875" style="1" bestFit="1" customWidth="1"/>
    <col min="6400" max="6401" width="23" style="1" bestFit="1" customWidth="1"/>
    <col min="6402" max="6402" width="3.19921875" style="1" customWidth="1"/>
    <col min="6403" max="6403" width="16.59765625" style="1" customWidth="1"/>
    <col min="6404" max="6650" width="8.796875" style="1"/>
    <col min="6651" max="6651" width="5.8984375" style="1" customWidth="1"/>
    <col min="6652" max="6652" width="22.3984375" style="1" customWidth="1"/>
    <col min="6653" max="6653" width="28.59765625" style="1" customWidth="1"/>
    <col min="6654" max="6654" width="18" style="1" bestFit="1" customWidth="1"/>
    <col min="6655" max="6655" width="20.19921875" style="1" bestFit="1" customWidth="1"/>
    <col min="6656" max="6657" width="23" style="1" bestFit="1" customWidth="1"/>
    <col min="6658" max="6658" width="3.19921875" style="1" customWidth="1"/>
    <col min="6659" max="6659" width="16.59765625" style="1" customWidth="1"/>
    <col min="6660" max="6906" width="8.796875" style="1"/>
    <col min="6907" max="6907" width="5.8984375" style="1" customWidth="1"/>
    <col min="6908" max="6908" width="22.3984375" style="1" customWidth="1"/>
    <col min="6909" max="6909" width="28.59765625" style="1" customWidth="1"/>
    <col min="6910" max="6910" width="18" style="1" bestFit="1" customWidth="1"/>
    <col min="6911" max="6911" width="20.19921875" style="1" bestFit="1" customWidth="1"/>
    <col min="6912" max="6913" width="23" style="1" bestFit="1" customWidth="1"/>
    <col min="6914" max="6914" width="3.19921875" style="1" customWidth="1"/>
    <col min="6915" max="6915" width="16.59765625" style="1" customWidth="1"/>
    <col min="6916" max="7162" width="8.796875" style="1"/>
    <col min="7163" max="7163" width="5.8984375" style="1" customWidth="1"/>
    <col min="7164" max="7164" width="22.3984375" style="1" customWidth="1"/>
    <col min="7165" max="7165" width="28.59765625" style="1" customWidth="1"/>
    <col min="7166" max="7166" width="18" style="1" bestFit="1" customWidth="1"/>
    <col min="7167" max="7167" width="20.19921875" style="1" bestFit="1" customWidth="1"/>
    <col min="7168" max="7169" width="23" style="1" bestFit="1" customWidth="1"/>
    <col min="7170" max="7170" width="3.19921875" style="1" customWidth="1"/>
    <col min="7171" max="7171" width="16.59765625" style="1" customWidth="1"/>
    <col min="7172" max="7418" width="8.796875" style="1"/>
    <col min="7419" max="7419" width="5.8984375" style="1" customWidth="1"/>
    <col min="7420" max="7420" width="22.3984375" style="1" customWidth="1"/>
    <col min="7421" max="7421" width="28.59765625" style="1" customWidth="1"/>
    <col min="7422" max="7422" width="18" style="1" bestFit="1" customWidth="1"/>
    <col min="7423" max="7423" width="20.19921875" style="1" bestFit="1" customWidth="1"/>
    <col min="7424" max="7425" width="23" style="1" bestFit="1" customWidth="1"/>
    <col min="7426" max="7426" width="3.19921875" style="1" customWidth="1"/>
    <col min="7427" max="7427" width="16.59765625" style="1" customWidth="1"/>
    <col min="7428" max="7674" width="8.796875" style="1"/>
    <col min="7675" max="7675" width="5.8984375" style="1" customWidth="1"/>
    <col min="7676" max="7676" width="22.3984375" style="1" customWidth="1"/>
    <col min="7677" max="7677" width="28.59765625" style="1" customWidth="1"/>
    <col min="7678" max="7678" width="18" style="1" bestFit="1" customWidth="1"/>
    <col min="7679" max="7679" width="20.19921875" style="1" bestFit="1" customWidth="1"/>
    <col min="7680" max="7681" width="23" style="1" bestFit="1" customWidth="1"/>
    <col min="7682" max="7682" width="3.19921875" style="1" customWidth="1"/>
    <col min="7683" max="7683" width="16.59765625" style="1" customWidth="1"/>
    <col min="7684" max="7930" width="8.796875" style="1"/>
    <col min="7931" max="7931" width="5.8984375" style="1" customWidth="1"/>
    <col min="7932" max="7932" width="22.3984375" style="1" customWidth="1"/>
    <col min="7933" max="7933" width="28.59765625" style="1" customWidth="1"/>
    <col min="7934" max="7934" width="18" style="1" bestFit="1" customWidth="1"/>
    <col min="7935" max="7935" width="20.19921875" style="1" bestFit="1" customWidth="1"/>
    <col min="7936" max="7937" width="23" style="1" bestFit="1" customWidth="1"/>
    <col min="7938" max="7938" width="3.19921875" style="1" customWidth="1"/>
    <col min="7939" max="7939" width="16.59765625" style="1" customWidth="1"/>
    <col min="7940" max="8186" width="8.796875" style="1"/>
    <col min="8187" max="8187" width="5.8984375" style="1" customWidth="1"/>
    <col min="8188" max="8188" width="22.3984375" style="1" customWidth="1"/>
    <col min="8189" max="8189" width="28.59765625" style="1" customWidth="1"/>
    <col min="8190" max="8190" width="18" style="1" bestFit="1" customWidth="1"/>
    <col min="8191" max="8191" width="20.19921875" style="1" bestFit="1" customWidth="1"/>
    <col min="8192" max="8193" width="23" style="1" bestFit="1" customWidth="1"/>
    <col min="8194" max="8194" width="3.19921875" style="1" customWidth="1"/>
    <col min="8195" max="8195" width="16.59765625" style="1" customWidth="1"/>
    <col min="8196" max="8442" width="8.796875" style="1"/>
    <col min="8443" max="8443" width="5.8984375" style="1" customWidth="1"/>
    <col min="8444" max="8444" width="22.3984375" style="1" customWidth="1"/>
    <col min="8445" max="8445" width="28.59765625" style="1" customWidth="1"/>
    <col min="8446" max="8446" width="18" style="1" bestFit="1" customWidth="1"/>
    <col min="8447" max="8447" width="20.19921875" style="1" bestFit="1" customWidth="1"/>
    <col min="8448" max="8449" width="23" style="1" bestFit="1" customWidth="1"/>
    <col min="8450" max="8450" width="3.19921875" style="1" customWidth="1"/>
    <col min="8451" max="8451" width="16.59765625" style="1" customWidth="1"/>
    <col min="8452" max="8698" width="8.796875" style="1"/>
    <col min="8699" max="8699" width="5.8984375" style="1" customWidth="1"/>
    <col min="8700" max="8700" width="22.3984375" style="1" customWidth="1"/>
    <col min="8701" max="8701" width="28.59765625" style="1" customWidth="1"/>
    <col min="8702" max="8702" width="18" style="1" bestFit="1" customWidth="1"/>
    <col min="8703" max="8703" width="20.19921875" style="1" bestFit="1" customWidth="1"/>
    <col min="8704" max="8705" width="23" style="1" bestFit="1" customWidth="1"/>
    <col min="8706" max="8706" width="3.19921875" style="1" customWidth="1"/>
    <col min="8707" max="8707" width="16.59765625" style="1" customWidth="1"/>
    <col min="8708" max="8954" width="8.796875" style="1"/>
    <col min="8955" max="8955" width="5.8984375" style="1" customWidth="1"/>
    <col min="8956" max="8956" width="22.3984375" style="1" customWidth="1"/>
    <col min="8957" max="8957" width="28.59765625" style="1" customWidth="1"/>
    <col min="8958" max="8958" width="18" style="1" bestFit="1" customWidth="1"/>
    <col min="8959" max="8959" width="20.19921875" style="1" bestFit="1" customWidth="1"/>
    <col min="8960" max="8961" width="23" style="1" bestFit="1" customWidth="1"/>
    <col min="8962" max="8962" width="3.19921875" style="1" customWidth="1"/>
    <col min="8963" max="8963" width="16.59765625" style="1" customWidth="1"/>
    <col min="8964" max="9210" width="8.796875" style="1"/>
    <col min="9211" max="9211" width="5.8984375" style="1" customWidth="1"/>
    <col min="9212" max="9212" width="22.3984375" style="1" customWidth="1"/>
    <col min="9213" max="9213" width="28.59765625" style="1" customWidth="1"/>
    <col min="9214" max="9214" width="18" style="1" bestFit="1" customWidth="1"/>
    <col min="9215" max="9215" width="20.19921875" style="1" bestFit="1" customWidth="1"/>
    <col min="9216" max="9217" width="23" style="1" bestFit="1" customWidth="1"/>
    <col min="9218" max="9218" width="3.19921875" style="1" customWidth="1"/>
    <col min="9219" max="9219" width="16.59765625" style="1" customWidth="1"/>
    <col min="9220" max="9466" width="8.796875" style="1"/>
    <col min="9467" max="9467" width="5.8984375" style="1" customWidth="1"/>
    <col min="9468" max="9468" width="22.3984375" style="1" customWidth="1"/>
    <col min="9469" max="9469" width="28.59765625" style="1" customWidth="1"/>
    <col min="9470" max="9470" width="18" style="1" bestFit="1" customWidth="1"/>
    <col min="9471" max="9471" width="20.19921875" style="1" bestFit="1" customWidth="1"/>
    <col min="9472" max="9473" width="23" style="1" bestFit="1" customWidth="1"/>
    <col min="9474" max="9474" width="3.19921875" style="1" customWidth="1"/>
    <col min="9475" max="9475" width="16.59765625" style="1" customWidth="1"/>
    <col min="9476" max="9722" width="8.796875" style="1"/>
    <col min="9723" max="9723" width="5.8984375" style="1" customWidth="1"/>
    <col min="9724" max="9724" width="22.3984375" style="1" customWidth="1"/>
    <col min="9725" max="9725" width="28.59765625" style="1" customWidth="1"/>
    <col min="9726" max="9726" width="18" style="1" bestFit="1" customWidth="1"/>
    <col min="9727" max="9727" width="20.19921875" style="1" bestFit="1" customWidth="1"/>
    <col min="9728" max="9729" width="23" style="1" bestFit="1" customWidth="1"/>
    <col min="9730" max="9730" width="3.19921875" style="1" customWidth="1"/>
    <col min="9731" max="9731" width="16.59765625" style="1" customWidth="1"/>
    <col min="9732" max="9978" width="8.796875" style="1"/>
    <col min="9979" max="9979" width="5.8984375" style="1" customWidth="1"/>
    <col min="9980" max="9980" width="22.3984375" style="1" customWidth="1"/>
    <col min="9981" max="9981" width="28.59765625" style="1" customWidth="1"/>
    <col min="9982" max="9982" width="18" style="1" bestFit="1" customWidth="1"/>
    <col min="9983" max="9983" width="20.19921875" style="1" bestFit="1" customWidth="1"/>
    <col min="9984" max="9985" width="23" style="1" bestFit="1" customWidth="1"/>
    <col min="9986" max="9986" width="3.19921875" style="1" customWidth="1"/>
    <col min="9987" max="9987" width="16.59765625" style="1" customWidth="1"/>
    <col min="9988" max="10234" width="8.796875" style="1"/>
    <col min="10235" max="10235" width="5.8984375" style="1" customWidth="1"/>
    <col min="10236" max="10236" width="22.3984375" style="1" customWidth="1"/>
    <col min="10237" max="10237" width="28.59765625" style="1" customWidth="1"/>
    <col min="10238" max="10238" width="18" style="1" bestFit="1" customWidth="1"/>
    <col min="10239" max="10239" width="20.19921875" style="1" bestFit="1" customWidth="1"/>
    <col min="10240" max="10241" width="23" style="1" bestFit="1" customWidth="1"/>
    <col min="10242" max="10242" width="3.19921875" style="1" customWidth="1"/>
    <col min="10243" max="10243" width="16.59765625" style="1" customWidth="1"/>
    <col min="10244" max="10490" width="8.796875" style="1"/>
    <col min="10491" max="10491" width="5.8984375" style="1" customWidth="1"/>
    <col min="10492" max="10492" width="22.3984375" style="1" customWidth="1"/>
    <col min="10493" max="10493" width="28.59765625" style="1" customWidth="1"/>
    <col min="10494" max="10494" width="18" style="1" bestFit="1" customWidth="1"/>
    <col min="10495" max="10495" width="20.19921875" style="1" bestFit="1" customWidth="1"/>
    <col min="10496" max="10497" width="23" style="1" bestFit="1" customWidth="1"/>
    <col min="10498" max="10498" width="3.19921875" style="1" customWidth="1"/>
    <col min="10499" max="10499" width="16.59765625" style="1" customWidth="1"/>
    <col min="10500" max="10746" width="8.796875" style="1"/>
    <col min="10747" max="10747" width="5.8984375" style="1" customWidth="1"/>
    <col min="10748" max="10748" width="22.3984375" style="1" customWidth="1"/>
    <col min="10749" max="10749" width="28.59765625" style="1" customWidth="1"/>
    <col min="10750" max="10750" width="18" style="1" bestFit="1" customWidth="1"/>
    <col min="10751" max="10751" width="20.19921875" style="1" bestFit="1" customWidth="1"/>
    <col min="10752" max="10753" width="23" style="1" bestFit="1" customWidth="1"/>
    <col min="10754" max="10754" width="3.19921875" style="1" customWidth="1"/>
    <col min="10755" max="10755" width="16.59765625" style="1" customWidth="1"/>
    <col min="10756" max="11002" width="8.796875" style="1"/>
    <col min="11003" max="11003" width="5.8984375" style="1" customWidth="1"/>
    <col min="11004" max="11004" width="22.3984375" style="1" customWidth="1"/>
    <col min="11005" max="11005" width="28.59765625" style="1" customWidth="1"/>
    <col min="11006" max="11006" width="18" style="1" bestFit="1" customWidth="1"/>
    <col min="11007" max="11007" width="20.19921875" style="1" bestFit="1" customWidth="1"/>
    <col min="11008" max="11009" width="23" style="1" bestFit="1" customWidth="1"/>
    <col min="11010" max="11010" width="3.19921875" style="1" customWidth="1"/>
    <col min="11011" max="11011" width="16.59765625" style="1" customWidth="1"/>
    <col min="11012" max="11258" width="8.796875" style="1"/>
    <col min="11259" max="11259" width="5.8984375" style="1" customWidth="1"/>
    <col min="11260" max="11260" width="22.3984375" style="1" customWidth="1"/>
    <col min="11261" max="11261" width="28.59765625" style="1" customWidth="1"/>
    <col min="11262" max="11262" width="18" style="1" bestFit="1" customWidth="1"/>
    <col min="11263" max="11263" width="20.19921875" style="1" bestFit="1" customWidth="1"/>
    <col min="11264" max="11265" width="23" style="1" bestFit="1" customWidth="1"/>
    <col min="11266" max="11266" width="3.19921875" style="1" customWidth="1"/>
    <col min="11267" max="11267" width="16.59765625" style="1" customWidth="1"/>
    <col min="11268" max="11514" width="8.796875" style="1"/>
    <col min="11515" max="11515" width="5.8984375" style="1" customWidth="1"/>
    <col min="11516" max="11516" width="22.3984375" style="1" customWidth="1"/>
    <col min="11517" max="11517" width="28.59765625" style="1" customWidth="1"/>
    <col min="11518" max="11518" width="18" style="1" bestFit="1" customWidth="1"/>
    <col min="11519" max="11519" width="20.19921875" style="1" bestFit="1" customWidth="1"/>
    <col min="11520" max="11521" width="23" style="1" bestFit="1" customWidth="1"/>
    <col min="11522" max="11522" width="3.19921875" style="1" customWidth="1"/>
    <col min="11523" max="11523" width="16.59765625" style="1" customWidth="1"/>
    <col min="11524" max="11770" width="8.796875" style="1"/>
    <col min="11771" max="11771" width="5.8984375" style="1" customWidth="1"/>
    <col min="11772" max="11772" width="22.3984375" style="1" customWidth="1"/>
    <col min="11773" max="11773" width="28.59765625" style="1" customWidth="1"/>
    <col min="11774" max="11774" width="18" style="1" bestFit="1" customWidth="1"/>
    <col min="11775" max="11775" width="20.19921875" style="1" bestFit="1" customWidth="1"/>
    <col min="11776" max="11777" width="23" style="1" bestFit="1" customWidth="1"/>
    <col min="11778" max="11778" width="3.19921875" style="1" customWidth="1"/>
    <col min="11779" max="11779" width="16.59765625" style="1" customWidth="1"/>
    <col min="11780" max="12026" width="8.796875" style="1"/>
    <col min="12027" max="12027" width="5.8984375" style="1" customWidth="1"/>
    <col min="12028" max="12028" width="22.3984375" style="1" customWidth="1"/>
    <col min="12029" max="12029" width="28.59765625" style="1" customWidth="1"/>
    <col min="12030" max="12030" width="18" style="1" bestFit="1" customWidth="1"/>
    <col min="12031" max="12031" width="20.19921875" style="1" bestFit="1" customWidth="1"/>
    <col min="12032" max="12033" width="23" style="1" bestFit="1" customWidth="1"/>
    <col min="12034" max="12034" width="3.19921875" style="1" customWidth="1"/>
    <col min="12035" max="12035" width="16.59765625" style="1" customWidth="1"/>
    <col min="12036" max="12282" width="8.796875" style="1"/>
    <col min="12283" max="12283" width="5.8984375" style="1" customWidth="1"/>
    <col min="12284" max="12284" width="22.3984375" style="1" customWidth="1"/>
    <col min="12285" max="12285" width="28.59765625" style="1" customWidth="1"/>
    <col min="12286" max="12286" width="18" style="1" bestFit="1" customWidth="1"/>
    <col min="12287" max="12287" width="20.19921875" style="1" bestFit="1" customWidth="1"/>
    <col min="12288" max="12289" width="23" style="1" bestFit="1" customWidth="1"/>
    <col min="12290" max="12290" width="3.19921875" style="1" customWidth="1"/>
    <col min="12291" max="12291" width="16.59765625" style="1" customWidth="1"/>
    <col min="12292" max="12538" width="8.796875" style="1"/>
    <col min="12539" max="12539" width="5.8984375" style="1" customWidth="1"/>
    <col min="12540" max="12540" width="22.3984375" style="1" customWidth="1"/>
    <col min="12541" max="12541" width="28.59765625" style="1" customWidth="1"/>
    <col min="12542" max="12542" width="18" style="1" bestFit="1" customWidth="1"/>
    <col min="12543" max="12543" width="20.19921875" style="1" bestFit="1" customWidth="1"/>
    <col min="12544" max="12545" width="23" style="1" bestFit="1" customWidth="1"/>
    <col min="12546" max="12546" width="3.19921875" style="1" customWidth="1"/>
    <col min="12547" max="12547" width="16.59765625" style="1" customWidth="1"/>
    <col min="12548" max="12794" width="8.796875" style="1"/>
    <col min="12795" max="12795" width="5.8984375" style="1" customWidth="1"/>
    <col min="12796" max="12796" width="22.3984375" style="1" customWidth="1"/>
    <col min="12797" max="12797" width="28.59765625" style="1" customWidth="1"/>
    <col min="12798" max="12798" width="18" style="1" bestFit="1" customWidth="1"/>
    <col min="12799" max="12799" width="20.19921875" style="1" bestFit="1" customWidth="1"/>
    <col min="12800" max="12801" width="23" style="1" bestFit="1" customWidth="1"/>
    <col min="12802" max="12802" width="3.19921875" style="1" customWidth="1"/>
    <col min="12803" max="12803" width="16.59765625" style="1" customWidth="1"/>
    <col min="12804" max="13050" width="8.796875" style="1"/>
    <col min="13051" max="13051" width="5.8984375" style="1" customWidth="1"/>
    <col min="13052" max="13052" width="22.3984375" style="1" customWidth="1"/>
    <col min="13053" max="13053" width="28.59765625" style="1" customWidth="1"/>
    <col min="13054" max="13054" width="18" style="1" bestFit="1" customWidth="1"/>
    <col min="13055" max="13055" width="20.19921875" style="1" bestFit="1" customWidth="1"/>
    <col min="13056" max="13057" width="23" style="1" bestFit="1" customWidth="1"/>
    <col min="13058" max="13058" width="3.19921875" style="1" customWidth="1"/>
    <col min="13059" max="13059" width="16.59765625" style="1" customWidth="1"/>
    <col min="13060" max="13306" width="8.796875" style="1"/>
    <col min="13307" max="13307" width="5.8984375" style="1" customWidth="1"/>
    <col min="13308" max="13308" width="22.3984375" style="1" customWidth="1"/>
    <col min="13309" max="13309" width="28.59765625" style="1" customWidth="1"/>
    <col min="13310" max="13310" width="18" style="1" bestFit="1" customWidth="1"/>
    <col min="13311" max="13311" width="20.19921875" style="1" bestFit="1" customWidth="1"/>
    <col min="13312" max="13313" width="23" style="1" bestFit="1" customWidth="1"/>
    <col min="13314" max="13314" width="3.19921875" style="1" customWidth="1"/>
    <col min="13315" max="13315" width="16.59765625" style="1" customWidth="1"/>
    <col min="13316" max="13562" width="8.796875" style="1"/>
    <col min="13563" max="13563" width="5.8984375" style="1" customWidth="1"/>
    <col min="13564" max="13564" width="22.3984375" style="1" customWidth="1"/>
    <col min="13565" max="13565" width="28.59765625" style="1" customWidth="1"/>
    <col min="13566" max="13566" width="18" style="1" bestFit="1" customWidth="1"/>
    <col min="13567" max="13567" width="20.19921875" style="1" bestFit="1" customWidth="1"/>
    <col min="13568" max="13569" width="23" style="1" bestFit="1" customWidth="1"/>
    <col min="13570" max="13570" width="3.19921875" style="1" customWidth="1"/>
    <col min="13571" max="13571" width="16.59765625" style="1" customWidth="1"/>
    <col min="13572" max="13818" width="8.796875" style="1"/>
    <col min="13819" max="13819" width="5.8984375" style="1" customWidth="1"/>
    <col min="13820" max="13820" width="22.3984375" style="1" customWidth="1"/>
    <col min="13821" max="13821" width="28.59765625" style="1" customWidth="1"/>
    <col min="13822" max="13822" width="18" style="1" bestFit="1" customWidth="1"/>
    <col min="13823" max="13823" width="20.19921875" style="1" bestFit="1" customWidth="1"/>
    <col min="13824" max="13825" width="23" style="1" bestFit="1" customWidth="1"/>
    <col min="13826" max="13826" width="3.19921875" style="1" customWidth="1"/>
    <col min="13827" max="13827" width="16.59765625" style="1" customWidth="1"/>
    <col min="13828" max="14074" width="8.796875" style="1"/>
    <col min="14075" max="14075" width="5.8984375" style="1" customWidth="1"/>
    <col min="14076" max="14076" width="22.3984375" style="1" customWidth="1"/>
    <col min="14077" max="14077" width="28.59765625" style="1" customWidth="1"/>
    <col min="14078" max="14078" width="18" style="1" bestFit="1" customWidth="1"/>
    <col min="14079" max="14079" width="20.19921875" style="1" bestFit="1" customWidth="1"/>
    <col min="14080" max="14081" width="23" style="1" bestFit="1" customWidth="1"/>
    <col min="14082" max="14082" width="3.19921875" style="1" customWidth="1"/>
    <col min="14083" max="14083" width="16.59765625" style="1" customWidth="1"/>
    <col min="14084" max="14330" width="8.796875" style="1"/>
    <col min="14331" max="14331" width="5.8984375" style="1" customWidth="1"/>
    <col min="14332" max="14332" width="22.3984375" style="1" customWidth="1"/>
    <col min="14333" max="14333" width="28.59765625" style="1" customWidth="1"/>
    <col min="14334" max="14334" width="18" style="1" bestFit="1" customWidth="1"/>
    <col min="14335" max="14335" width="20.19921875" style="1" bestFit="1" customWidth="1"/>
    <col min="14336" max="14337" width="23" style="1" bestFit="1" customWidth="1"/>
    <col min="14338" max="14338" width="3.19921875" style="1" customWidth="1"/>
    <col min="14339" max="14339" width="16.59765625" style="1" customWidth="1"/>
    <col min="14340" max="14586" width="8.796875" style="1"/>
    <col min="14587" max="14587" width="5.8984375" style="1" customWidth="1"/>
    <col min="14588" max="14588" width="22.3984375" style="1" customWidth="1"/>
    <col min="14589" max="14589" width="28.59765625" style="1" customWidth="1"/>
    <col min="14590" max="14590" width="18" style="1" bestFit="1" customWidth="1"/>
    <col min="14591" max="14591" width="20.19921875" style="1" bestFit="1" customWidth="1"/>
    <col min="14592" max="14593" width="23" style="1" bestFit="1" customWidth="1"/>
    <col min="14594" max="14594" width="3.19921875" style="1" customWidth="1"/>
    <col min="14595" max="14595" width="16.59765625" style="1" customWidth="1"/>
    <col min="14596" max="14842" width="8.796875" style="1"/>
    <col min="14843" max="14843" width="5.8984375" style="1" customWidth="1"/>
    <col min="14844" max="14844" width="22.3984375" style="1" customWidth="1"/>
    <col min="14845" max="14845" width="28.59765625" style="1" customWidth="1"/>
    <col min="14846" max="14846" width="18" style="1" bestFit="1" customWidth="1"/>
    <col min="14847" max="14847" width="20.19921875" style="1" bestFit="1" customWidth="1"/>
    <col min="14848" max="14849" width="23" style="1" bestFit="1" customWidth="1"/>
    <col min="14850" max="14850" width="3.19921875" style="1" customWidth="1"/>
    <col min="14851" max="14851" width="16.59765625" style="1" customWidth="1"/>
    <col min="14852" max="15098" width="8.796875" style="1"/>
    <col min="15099" max="15099" width="5.8984375" style="1" customWidth="1"/>
    <col min="15100" max="15100" width="22.3984375" style="1" customWidth="1"/>
    <col min="15101" max="15101" width="28.59765625" style="1" customWidth="1"/>
    <col min="15102" max="15102" width="18" style="1" bestFit="1" customWidth="1"/>
    <col min="15103" max="15103" width="20.19921875" style="1" bestFit="1" customWidth="1"/>
    <col min="15104" max="15105" width="23" style="1" bestFit="1" customWidth="1"/>
    <col min="15106" max="15106" width="3.19921875" style="1" customWidth="1"/>
    <col min="15107" max="15107" width="16.59765625" style="1" customWidth="1"/>
    <col min="15108" max="15354" width="8.796875" style="1"/>
    <col min="15355" max="15355" width="5.8984375" style="1" customWidth="1"/>
    <col min="15356" max="15356" width="22.3984375" style="1" customWidth="1"/>
    <col min="15357" max="15357" width="28.59765625" style="1" customWidth="1"/>
    <col min="15358" max="15358" width="18" style="1" bestFit="1" customWidth="1"/>
    <col min="15359" max="15359" width="20.19921875" style="1" bestFit="1" customWidth="1"/>
    <col min="15360" max="15361" width="23" style="1" bestFit="1" customWidth="1"/>
    <col min="15362" max="15362" width="3.19921875" style="1" customWidth="1"/>
    <col min="15363" max="15363" width="16.59765625" style="1" customWidth="1"/>
    <col min="15364" max="15610" width="8.796875" style="1"/>
    <col min="15611" max="15611" width="5.8984375" style="1" customWidth="1"/>
    <col min="15612" max="15612" width="22.3984375" style="1" customWidth="1"/>
    <col min="15613" max="15613" width="28.59765625" style="1" customWidth="1"/>
    <col min="15614" max="15614" width="18" style="1" bestFit="1" customWidth="1"/>
    <col min="15615" max="15615" width="20.19921875" style="1" bestFit="1" customWidth="1"/>
    <col min="15616" max="15617" width="23" style="1" bestFit="1" customWidth="1"/>
    <col min="15618" max="15618" width="3.19921875" style="1" customWidth="1"/>
    <col min="15619" max="15619" width="16.59765625" style="1" customWidth="1"/>
    <col min="15620" max="15866" width="8.796875" style="1"/>
    <col min="15867" max="15867" width="5.8984375" style="1" customWidth="1"/>
    <col min="15868" max="15868" width="22.3984375" style="1" customWidth="1"/>
    <col min="15869" max="15869" width="28.59765625" style="1" customWidth="1"/>
    <col min="15870" max="15870" width="18" style="1" bestFit="1" customWidth="1"/>
    <col min="15871" max="15871" width="20.19921875" style="1" bestFit="1" customWidth="1"/>
    <col min="15872" max="15873" width="23" style="1" bestFit="1" customWidth="1"/>
    <col min="15874" max="15874" width="3.19921875" style="1" customWidth="1"/>
    <col min="15875" max="15875" width="16.59765625" style="1" customWidth="1"/>
    <col min="15876" max="16122" width="8.796875" style="1"/>
    <col min="16123" max="16123" width="5.8984375" style="1" customWidth="1"/>
    <col min="16124" max="16124" width="22.3984375" style="1" customWidth="1"/>
    <col min="16125" max="16125" width="28.59765625" style="1" customWidth="1"/>
    <col min="16126" max="16126" width="18" style="1" bestFit="1" customWidth="1"/>
    <col min="16127" max="16127" width="20.19921875" style="1" bestFit="1" customWidth="1"/>
    <col min="16128" max="16129" width="23" style="1" bestFit="1" customWidth="1"/>
    <col min="16130" max="16130" width="3.19921875" style="1" customWidth="1"/>
    <col min="16131" max="16131" width="16.59765625" style="1" customWidth="1"/>
    <col min="16132" max="16378" width="8.796875" style="1"/>
    <col min="16379" max="16384" width="9" style="1" customWidth="1"/>
  </cols>
  <sheetData>
    <row r="2" spans="2:14" ht="30.6" x14ac:dyDescent="0.4">
      <c r="B2" s="12" t="s">
        <v>34</v>
      </c>
    </row>
    <row r="3" spans="2:14" ht="17.399999999999999" thickBot="1" x14ac:dyDescent="0.45"/>
    <row r="4" spans="2:14" ht="21" thickBot="1" x14ac:dyDescent="0.45">
      <c r="B4" s="85" t="s">
        <v>0</v>
      </c>
      <c r="C4" s="86"/>
      <c r="D4" s="80">
        <v>50</v>
      </c>
      <c r="E4" s="81">
        <v>60</v>
      </c>
      <c r="F4" s="82">
        <v>70</v>
      </c>
      <c r="G4" s="83">
        <v>80</v>
      </c>
      <c r="N4" s="84" t="s">
        <v>33</v>
      </c>
    </row>
    <row r="5" spans="2:14" ht="19.95" customHeight="1" thickTop="1" x14ac:dyDescent="0.4">
      <c r="B5" s="87" t="s">
        <v>1</v>
      </c>
      <c r="C5" s="14" t="s">
        <v>2</v>
      </c>
      <c r="D5" s="43">
        <v>300000</v>
      </c>
      <c r="E5" s="15">
        <f>$D5*(1+$E$29)^(E$4-$D$4)</f>
        <v>365698.32599842711</v>
      </c>
      <c r="F5" s="15">
        <f>$D5*(1+$E$29)^(F$4-$D$4)</f>
        <v>445784.21879350627</v>
      </c>
      <c r="G5" s="53">
        <f>$D5*(1+$E$29)^(G$4-$D$4)</f>
        <v>543408.47523100604</v>
      </c>
      <c r="H5" s="1"/>
      <c r="I5" s="1"/>
    </row>
    <row r="6" spans="2:14" ht="19.95" customHeight="1" x14ac:dyDescent="0.4">
      <c r="B6" s="87"/>
      <c r="C6" s="14" t="s">
        <v>3</v>
      </c>
      <c r="D6" s="43">
        <v>0</v>
      </c>
      <c r="E6" s="15">
        <f>$D6*(1+$F$29)^(E$4-$D$4)</f>
        <v>0</v>
      </c>
      <c r="F6" s="16">
        <f>$D6*(1+$F$29)^(F$4-$D$4)</f>
        <v>0</v>
      </c>
      <c r="G6" s="54">
        <f>$D6*(1+$F$29)^(G$4-$D$4)</f>
        <v>0</v>
      </c>
      <c r="H6" s="1"/>
      <c r="I6" s="1"/>
    </row>
    <row r="7" spans="2:14" ht="19.95" customHeight="1" x14ac:dyDescent="0.4">
      <c r="B7" s="87"/>
      <c r="C7" s="14" t="s">
        <v>4</v>
      </c>
      <c r="D7" s="43">
        <v>0</v>
      </c>
      <c r="E7" s="15">
        <f>$D7*(1+$G$29)^(E$4-$D$4)</f>
        <v>0</v>
      </c>
      <c r="F7" s="15">
        <f>$D7*(1+$G$29)^(F$4-$D$4)</f>
        <v>0</v>
      </c>
      <c r="G7" s="53">
        <f>$D7*(1+$G$29)^(G$4-$D$4)</f>
        <v>0</v>
      </c>
      <c r="H7" s="1"/>
      <c r="I7" s="1"/>
      <c r="N7" s="9">
        <f>D25/10000</f>
        <v>3.1206285714285715</v>
      </c>
    </row>
    <row r="8" spans="2:14" ht="19.95" customHeight="1" x14ac:dyDescent="0.4">
      <c r="B8" s="87"/>
      <c r="C8" s="17" t="s">
        <v>5</v>
      </c>
      <c r="D8" s="44">
        <v>0</v>
      </c>
      <c r="E8" s="18">
        <v>0</v>
      </c>
      <c r="F8" s="19">
        <v>0</v>
      </c>
      <c r="G8" s="55">
        <v>0</v>
      </c>
      <c r="H8" s="1"/>
      <c r="I8" s="1"/>
    </row>
    <row r="9" spans="2:14" ht="25.05" customHeight="1" x14ac:dyDescent="0.4">
      <c r="B9" s="88"/>
      <c r="C9" s="20" t="s">
        <v>6</v>
      </c>
      <c r="D9" s="21">
        <f>SUM(D5:D8)</f>
        <v>300000</v>
      </c>
      <c r="E9" s="21">
        <f>SUM(E5:E8)</f>
        <v>365698.32599842711</v>
      </c>
      <c r="F9" s="21">
        <f>SUM(F5:F8)</f>
        <v>445784.21879350627</v>
      </c>
      <c r="G9" s="56">
        <f>SUM(G5:G8)</f>
        <v>543408.47523100604</v>
      </c>
      <c r="H9" s="1"/>
      <c r="I9" s="1"/>
    </row>
    <row r="10" spans="2:14" ht="19.95" customHeight="1" x14ac:dyDescent="0.4">
      <c r="B10" s="89" t="s">
        <v>7</v>
      </c>
      <c r="C10" s="13" t="s">
        <v>8</v>
      </c>
      <c r="D10" s="43">
        <v>0</v>
      </c>
      <c r="E10" s="22">
        <f>D10</f>
        <v>0</v>
      </c>
      <c r="F10" s="23">
        <f>D10</f>
        <v>0</v>
      </c>
      <c r="G10" s="57">
        <f>D10</f>
        <v>0</v>
      </c>
      <c r="H10" s="1"/>
      <c r="I10" s="1"/>
    </row>
    <row r="11" spans="2:14" ht="19.95" customHeight="1" x14ac:dyDescent="0.4">
      <c r="B11" s="90"/>
      <c r="C11" s="14" t="s">
        <v>9</v>
      </c>
      <c r="D11" s="43">
        <v>0</v>
      </c>
      <c r="E11" s="22">
        <f>D11</f>
        <v>0</v>
      </c>
      <c r="F11" s="23">
        <f>D11</f>
        <v>0</v>
      </c>
      <c r="G11" s="57">
        <f>D11</f>
        <v>0</v>
      </c>
      <c r="H11" s="1"/>
      <c r="I11" s="1"/>
    </row>
    <row r="12" spans="2:14" ht="19.95" customHeight="1" x14ac:dyDescent="0.4">
      <c r="B12" s="90"/>
      <c r="C12" s="17" t="s">
        <v>10</v>
      </c>
      <c r="D12" s="19">
        <v>1000</v>
      </c>
      <c r="E12" s="18">
        <v>1000</v>
      </c>
      <c r="F12" s="19">
        <v>1000</v>
      </c>
      <c r="G12" s="55">
        <v>1000</v>
      </c>
      <c r="H12" s="1"/>
      <c r="I12" s="1"/>
      <c r="N12" s="11">
        <f>E4</f>
        <v>60</v>
      </c>
    </row>
    <row r="13" spans="2:14" ht="19.95" customHeight="1" x14ac:dyDescent="0.4">
      <c r="B13" s="88"/>
      <c r="C13" s="24" t="s">
        <v>6</v>
      </c>
      <c r="D13" s="25">
        <f>D10+D11+D12</f>
        <v>1000</v>
      </c>
      <c r="E13" s="26">
        <f>E10+E11+E12</f>
        <v>1000</v>
      </c>
      <c r="F13" s="25">
        <f>F10+F11+F12</f>
        <v>1000</v>
      </c>
      <c r="G13" s="58">
        <f>G10+G11+G12</f>
        <v>1000</v>
      </c>
      <c r="H13" s="1"/>
      <c r="I13" s="1"/>
      <c r="N13" s="10"/>
    </row>
    <row r="14" spans="2:14" ht="25.05" customHeight="1" x14ac:dyDescent="0.4">
      <c r="B14" s="59" t="s">
        <v>11</v>
      </c>
      <c r="C14" s="27"/>
      <c r="D14" s="28">
        <f>D9-D13</f>
        <v>299000</v>
      </c>
      <c r="E14" s="29">
        <f>E9-E13</f>
        <v>364698.32599842711</v>
      </c>
      <c r="F14" s="28">
        <f>F9-F13</f>
        <v>444784.21879350627</v>
      </c>
      <c r="G14" s="60">
        <f>G9-G13</f>
        <v>542408.47523100604</v>
      </c>
    </row>
    <row r="15" spans="2:14" ht="19.95" customHeight="1" x14ac:dyDescent="0.4">
      <c r="B15" s="91"/>
      <c r="C15" s="14" t="s">
        <v>12</v>
      </c>
      <c r="D15" s="23">
        <f>IF($D$29&gt;0,50000,20000)</f>
        <v>50000</v>
      </c>
      <c r="E15" s="22">
        <f>IF($D$29&gt;0,50000,20000)</f>
        <v>50000</v>
      </c>
      <c r="F15" s="23">
        <f>IF($D$29&gt;0,50000,20000)</f>
        <v>50000</v>
      </c>
      <c r="G15" s="57">
        <f>IF($D$29&gt;0,50000,20000)</f>
        <v>50000</v>
      </c>
      <c r="N15" s="9">
        <f>E25/10000</f>
        <v>4.5772543135651276</v>
      </c>
    </row>
    <row r="16" spans="2:14" ht="19.95" customHeight="1" x14ac:dyDescent="0.4">
      <c r="B16" s="91"/>
      <c r="C16" s="14" t="s">
        <v>13</v>
      </c>
      <c r="D16" s="23">
        <f>IF($C$29="y",IF($C$30="y",MAX(50000,MIN(300000,1.5/($D$29+1.5)*(D14+D12))),50000),0)</f>
        <v>128571.42857142857</v>
      </c>
      <c r="E16" s="23">
        <f>IF($C$29="y",IF($C$30="y",MAX(50000,MIN(300000,1.5/($D$29+1.5)*(E14+E12))),50000),0)</f>
        <v>156727.85399932589</v>
      </c>
      <c r="F16" s="23">
        <f>IF($C$29="y",IF($C$30="y",MAX(50000,MIN(300000,1.5/($D$29+1.5)*(F14+F12))),50000),0)</f>
        <v>191050.37948293125</v>
      </c>
      <c r="G16" s="57">
        <f>IF($C$29="y",IF($C$30="y",MAX(50000,MIN(300000,1.5/($D$29+1.5)*(G14+G12))),50000),0)</f>
        <v>232889.346527574</v>
      </c>
    </row>
    <row r="17" spans="2:14" ht="19.95" customHeight="1" x14ac:dyDescent="0.4">
      <c r="B17" s="91"/>
      <c r="C17" s="14" t="s">
        <v>14</v>
      </c>
      <c r="D17" s="23">
        <f>IF(MIN((D6-D10)*0.2,20000)&lt;0,0,MIN((D6-D10)*0.2,20000))</f>
        <v>0</v>
      </c>
      <c r="E17" s="23">
        <f>IF(MIN((E6-E10)*0.2,20000)&lt;0,0,MIN((E6-E10)*0.2,20000))</f>
        <v>0</v>
      </c>
      <c r="F17" s="23">
        <f>IF(MIN((F6-F10)*0.2,20000)&lt;0,0,MIN((F6-F10)*0.2,20000))</f>
        <v>0</v>
      </c>
      <c r="G17" s="57">
        <f>IF(MIN((G6-G10)*0.2,20000)&lt;0,0,MIN((G6-G10)*0.2,20000))</f>
        <v>0</v>
      </c>
    </row>
    <row r="18" spans="2:14" ht="19.95" hidden="1" customHeight="1" x14ac:dyDescent="0.4">
      <c r="B18" s="91"/>
      <c r="C18" s="17" t="s">
        <v>15</v>
      </c>
      <c r="D18" s="19">
        <f>IF($C$31="y",D7*$C$32,0)</f>
        <v>0</v>
      </c>
      <c r="E18" s="19">
        <f t="shared" ref="E18:G18" si="0">IF($C$31="y",E7*$C$32,0)</f>
        <v>0</v>
      </c>
      <c r="F18" s="19">
        <f t="shared" si="0"/>
        <v>0</v>
      </c>
      <c r="G18" s="61">
        <f t="shared" si="0"/>
        <v>0</v>
      </c>
      <c r="N18" s="8"/>
    </row>
    <row r="19" spans="2:14" ht="19.95" customHeight="1" x14ac:dyDescent="0.4">
      <c r="B19" s="92"/>
      <c r="C19" s="30" t="s">
        <v>6</v>
      </c>
      <c r="D19" s="31">
        <f>SUM(D15:D18)</f>
        <v>178571.42857142858</v>
      </c>
      <c r="E19" s="31">
        <f>SUM(E15:E18)</f>
        <v>206727.85399932589</v>
      </c>
      <c r="F19" s="31">
        <f>SUM(F15:F18)</f>
        <v>241050.37948293125</v>
      </c>
      <c r="G19" s="62">
        <f>SUM(G15:G18)</f>
        <v>282889.346527574</v>
      </c>
      <c r="I19" s="1"/>
      <c r="N19" s="8"/>
    </row>
    <row r="20" spans="2:14" s="3" customFormat="1" ht="19.95" customHeight="1" x14ac:dyDescent="0.4">
      <c r="B20" s="63" t="s">
        <v>16</v>
      </c>
      <c r="C20" s="32"/>
      <c r="D20" s="25">
        <f>IF(D14-D19&gt;0,D14-D19,0)</f>
        <v>120428.57142857142</v>
      </c>
      <c r="E20" s="26">
        <f>IF(E14-E19&gt;0,E14-E19,0)</f>
        <v>157970.47199910122</v>
      </c>
      <c r="F20" s="25">
        <f>IF(F14-F19&gt;0,F14-F19,0)</f>
        <v>203733.83931057501</v>
      </c>
      <c r="G20" s="64">
        <f>IF(G14-G19&gt;0,G14-G19,0)</f>
        <v>259519.12870343204</v>
      </c>
      <c r="N20" s="11">
        <f>F4</f>
        <v>70</v>
      </c>
    </row>
    <row r="21" spans="2:14" s="3" customFormat="1" ht="19.95" customHeight="1" x14ac:dyDescent="0.4">
      <c r="B21" s="63" t="s">
        <v>17</v>
      </c>
      <c r="C21" s="32"/>
      <c r="D21" s="33">
        <f>IF(AND(D20&gt;0,D20&lt;=10000),0.1,IF(AND(D20&gt;10000,D20&lt;=50000),0.2,IF(AND(D20&gt;50000,D20&lt;=100000),0.3,IF(AND(D20&gt;100000,D20&lt;=300000),0.4,IF(D20&gt;300000,0.5,0)))))</f>
        <v>0.4</v>
      </c>
      <c r="E21" s="34">
        <f>IF(AND(E20&gt;0,E20&lt;=10000),0.1,IF(AND(E20&gt;10000,E20&lt;=50000),0.2,IF(AND(E20&gt;50000,E20&lt;=100000),0.3,IF(AND(E20&gt;100000,E20&lt;=300000),0.4,IF(E20&gt;300000,0.5,0)))))</f>
        <v>0.4</v>
      </c>
      <c r="F21" s="33">
        <f>IF(AND(F20&gt;0,F20&lt;=10000),0.1,IF(AND(F20&gt;10000,F20&lt;=50000),0.2,IF(AND(F20&gt;50000,F20&lt;=100000),0.3,IF(AND(F20&gt;100000,F20&lt;=300000),0.4,IF(F20&gt;300000,0.5,0)))))</f>
        <v>0.4</v>
      </c>
      <c r="G21" s="65">
        <f>IF(AND(G20&gt;0,G20&lt;=10000),0.1,IF(AND(G20&gt;10000,G20&lt;=50000),0.2,IF(AND(G20&gt;50000,G20&lt;=100000),0.3,IF(AND(G20&gt;100000,G20&lt;=300000),0.4,IF(G20&gt;300000,0.5,0)))))</f>
        <v>0.4</v>
      </c>
      <c r="N21" s="10"/>
    </row>
    <row r="22" spans="2:14" s="3" customFormat="1" ht="19.95" customHeight="1" x14ac:dyDescent="0.4">
      <c r="B22" s="59" t="s">
        <v>18</v>
      </c>
      <c r="C22" s="27"/>
      <c r="D22" s="35">
        <f>IF(D20&lt;=10000,D20*0.1,IF(AND(D20&gt;10000,D20&lt;=50000),D20*0.2-1000,IF(AND(D20&gt;50000,D20&lt;=100000),D20*0.3-6000,IF(AND(D20&gt;100000,D20&lt;=300000),D20*0.4-16000,IF(D20&gt;300000,D20*0.5-46000,0)))))</f>
        <v>32171.428571428572</v>
      </c>
      <c r="E22" s="36">
        <f>IF(E20&lt;=10000,E20*0.1,IF(AND(E20&gt;10000,E20&lt;=50000),E20*0.2-1000,IF(AND(E20&gt;50000,E20&lt;=100000),E20*0.3-6000,IF(AND(E20&gt;100000,E20&lt;=300000),E20*0.4-16000,IF(E20&gt;300000,E20*0.5-46000,0)))))</f>
        <v>47188.188799640491</v>
      </c>
      <c r="F22" s="35">
        <f>IF(F20&lt;=10000,F20*0.1,IF(AND(F20&gt;10000,F20&lt;=50000),F20*0.2-1000,IF(AND(F20&gt;50000,F20&lt;=100000),F20*0.3-6000,IF(AND(F20&gt;100000,F20&lt;=300000),F20*0.4-16000,IF(F20&gt;300000,F20*0.5-46000,0)))))</f>
        <v>65493.535724230009</v>
      </c>
      <c r="G22" s="66">
        <f>IF(G20&lt;=10000,G20*0.1,IF(AND(G20&gt;10000,G20&lt;=50000),G20*0.2-1000,IF(AND(G20&gt;50000,G20&lt;=100000),G20*0.3-6000,IF(AND(G20&gt;100000,G20&lt;=300000),G20*0.4-16000,IF(G20&gt;300000,G20*0.5-46000,0)))))</f>
        <v>87807.651481372828</v>
      </c>
      <c r="N22" s="7"/>
    </row>
    <row r="23" spans="2:14" s="3" customFormat="1" ht="19.95" customHeight="1" x14ac:dyDescent="0.4">
      <c r="B23" s="59" t="s">
        <v>19</v>
      </c>
      <c r="C23" s="27"/>
      <c r="D23" s="35">
        <v>0</v>
      </c>
      <c r="E23" s="35">
        <v>0</v>
      </c>
      <c r="F23" s="35">
        <v>0</v>
      </c>
      <c r="G23" s="67">
        <v>0</v>
      </c>
      <c r="N23" s="9">
        <f>F25/10000</f>
        <v>6.3528729652503104</v>
      </c>
    </row>
    <row r="24" spans="2:14" s="3" customFormat="1" ht="19.95" customHeight="1" x14ac:dyDescent="0.4">
      <c r="B24" s="59" t="s">
        <v>20</v>
      </c>
      <c r="C24" s="37"/>
      <c r="D24" s="35">
        <f>(D22-D23)*0.03</f>
        <v>965.14285714285711</v>
      </c>
      <c r="E24" s="35">
        <f t="shared" ref="E24:G24" si="1">(E22-E23)*0.03</f>
        <v>1415.6456639892147</v>
      </c>
      <c r="F24" s="35">
        <f t="shared" si="1"/>
        <v>1964.8060717269002</v>
      </c>
      <c r="G24" s="67">
        <f t="shared" si="1"/>
        <v>2634.2295444411848</v>
      </c>
      <c r="N24" s="8"/>
    </row>
    <row r="25" spans="2:14" s="3" customFormat="1" ht="25.05" customHeight="1" x14ac:dyDescent="0.4">
      <c r="B25" s="68" t="s">
        <v>21</v>
      </c>
      <c r="C25" s="38"/>
      <c r="D25" s="51">
        <f>D22-D23-D24</f>
        <v>31206.285714285714</v>
      </c>
      <c r="E25" s="52">
        <f t="shared" ref="E25:G25" si="2">E22-E23-E24</f>
        <v>45772.543135651278</v>
      </c>
      <c r="F25" s="51">
        <f t="shared" si="2"/>
        <v>63528.729652503105</v>
      </c>
      <c r="G25" s="69">
        <f t="shared" si="2"/>
        <v>85173.421936931642</v>
      </c>
      <c r="N25" s="8"/>
    </row>
    <row r="26" spans="2:14" s="3" customFormat="1" ht="19.95" customHeight="1" thickBot="1" x14ac:dyDescent="0.45">
      <c r="B26" s="70" t="s">
        <v>36</v>
      </c>
      <c r="C26" s="71"/>
      <c r="D26" s="72"/>
      <c r="E26" s="73">
        <f>E25-D25</f>
        <v>14566.257421365564</v>
      </c>
      <c r="F26" s="74">
        <f>F25-D25</f>
        <v>32322.443938217391</v>
      </c>
      <c r="G26" s="75">
        <f>G25-D25</f>
        <v>53967.136222645931</v>
      </c>
      <c r="N26" s="8"/>
    </row>
    <row r="27" spans="2:14" s="3" customFormat="1" ht="19.95" customHeight="1" x14ac:dyDescent="0.4">
      <c r="B27" s="39"/>
      <c r="C27" s="39"/>
      <c r="D27" s="40"/>
      <c r="E27" s="41"/>
      <c r="F27" s="40"/>
      <c r="G27" s="41"/>
      <c r="N27" s="8"/>
    </row>
    <row r="28" spans="2:14" s="3" customFormat="1" ht="19.95" customHeight="1" thickBot="1" x14ac:dyDescent="0.45">
      <c r="B28" s="76" t="s">
        <v>22</v>
      </c>
      <c r="C28" s="77" t="s">
        <v>23</v>
      </c>
      <c r="D28" s="76" t="s">
        <v>24</v>
      </c>
      <c r="E28" s="78" t="s">
        <v>25</v>
      </c>
      <c r="F28" s="79" t="s">
        <v>26</v>
      </c>
      <c r="G28" s="79" t="s">
        <v>27</v>
      </c>
      <c r="N28" s="8"/>
    </row>
    <row r="29" spans="2:14" s="3" customFormat="1" ht="19.95" customHeight="1" thickTop="1" x14ac:dyDescent="0.4">
      <c r="B29" s="42" t="s">
        <v>28</v>
      </c>
      <c r="C29" s="46" t="s">
        <v>35</v>
      </c>
      <c r="D29" s="47">
        <v>2</v>
      </c>
      <c r="E29" s="48">
        <v>0.02</v>
      </c>
      <c r="F29" s="49">
        <v>0.02</v>
      </c>
      <c r="G29" s="49">
        <v>0.02</v>
      </c>
      <c r="N29" s="8"/>
    </row>
    <row r="30" spans="2:14" s="3" customFormat="1" ht="19.95" customHeight="1" x14ac:dyDescent="0.4">
      <c r="B30" s="45" t="s">
        <v>29</v>
      </c>
      <c r="C30" s="50" t="s">
        <v>35</v>
      </c>
      <c r="D30" s="40"/>
      <c r="E30" s="41"/>
      <c r="F30" s="40"/>
      <c r="G30" s="41"/>
      <c r="N30" s="8"/>
    </row>
    <row r="31" spans="2:14" s="3" customFormat="1" hidden="1" x14ac:dyDescent="0.4">
      <c r="B31" s="4" t="s">
        <v>30</v>
      </c>
      <c r="C31" s="5" t="s">
        <v>31</v>
      </c>
      <c r="F31" s="2"/>
      <c r="N31" s="8"/>
    </row>
    <row r="32" spans="2:14" s="3" customFormat="1" hidden="1" x14ac:dyDescent="0.4">
      <c r="B32" s="4" t="s">
        <v>32</v>
      </c>
      <c r="C32" s="6">
        <v>0</v>
      </c>
      <c r="F32" s="2"/>
      <c r="N32" s="7"/>
    </row>
    <row r="33" spans="2:9" x14ac:dyDescent="0.4">
      <c r="B33" s="93" t="s">
        <v>37</v>
      </c>
      <c r="C33" s="93"/>
      <c r="D33" s="93"/>
      <c r="E33" s="93"/>
      <c r="F33" s="93"/>
      <c r="G33" s="93"/>
      <c r="H33" s="93"/>
    </row>
    <row r="34" spans="2:9" x14ac:dyDescent="0.4">
      <c r="I34" s="1"/>
    </row>
    <row r="35" spans="2:9" x14ac:dyDescent="0.4">
      <c r="E35" s="1"/>
      <c r="F35" s="1"/>
      <c r="G35" s="1"/>
      <c r="H35" s="1"/>
      <c r="I35" s="1"/>
    </row>
  </sheetData>
  <mergeCells count="5">
    <mergeCell ref="B4:C4"/>
    <mergeCell ref="B5:B9"/>
    <mergeCell ref="B10:B13"/>
    <mergeCell ref="B15:B19"/>
    <mergeCell ref="B33:H33"/>
  </mergeCells>
  <phoneticPr fontId="2" type="noConversion"/>
  <dataValidations xWindow="299" yWindow="421" count="3">
    <dataValidation allowBlank="1" showInputMessage="1" showErrorMessage="1" promptTitle="고객 현재나이 및 향후시점 입력 " sqref="E4:G4" xr:uid="{00000000-0002-0000-0000-000000000000}"/>
    <dataValidation allowBlank="1" showInputMessage="1" showErrorMessage="1" promptTitle="고객나이" prompt="현재나이 입력 " sqref="D4" xr:uid="{00000000-0002-0000-0000-000001000000}"/>
    <dataValidation allowBlank="1" showInputMessage="1" showErrorMessage="1" promptTitle="배우자 법정 상속지분 상속(Y/N)" prompt="배우자 공제 : 배우자에게 상속時_x000a_                   법정상속 지분 內 배우자공제 가능" sqref="C30" xr:uid="{00000000-0002-0000-0000-000002000000}"/>
  </dataValidations>
  <pageMargins left="0.7" right="0.7" top="0.75" bottom="0.75" header="0.3" footer="0.3"/>
  <pageSetup paperSize="9" scale="77" orientation="landscape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85" zoomScaleNormal="85" workbookViewId="0">
      <selection activeCell="B3" sqref="B3"/>
    </sheetView>
  </sheetViews>
  <sheetFormatPr defaultRowHeight="17.399999999999999" x14ac:dyDescent="0.4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상속세 시뮬레이션</vt:lpstr>
      <vt:lpstr>(참고) 활용안내</vt:lpstr>
      <vt:lpstr>'상속세 시뮬레이션'!Print_Area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재홍 임</cp:lastModifiedBy>
  <cp:lastPrinted>2024-04-18T00:46:44Z</cp:lastPrinted>
  <dcterms:created xsi:type="dcterms:W3CDTF">2024-04-18T00:43:26Z</dcterms:created>
  <dcterms:modified xsi:type="dcterms:W3CDTF">2024-06-18T22:12:19Z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