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67D25A5-87B1-4C58-8BBD-6DE5AD7DCB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한장제안서" sheetId="1" r:id="rId1"/>
    <sheet name="주식가치감소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2" i="1" l="1"/>
  <c r="G33" i="1"/>
  <c r="G35" i="1"/>
  <c r="G36" i="1"/>
  <c r="G34" i="1"/>
  <c r="C32" i="1"/>
  <c r="C33" i="1" l="1"/>
  <c r="C34" i="1"/>
  <c r="C35" i="1"/>
  <c r="C36" i="1"/>
  <c r="C37" i="1"/>
  <c r="C38" i="1"/>
  <c r="I32" i="1" l="1"/>
  <c r="I33" i="1" l="1"/>
  <c r="D24" i="1"/>
  <c r="C5" i="2" l="1"/>
  <c r="E4" i="2"/>
  <c r="G4" i="2" s="1"/>
  <c r="I5" i="2"/>
  <c r="E5" i="2"/>
  <c r="E6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L6" i="2"/>
  <c r="O8" i="2" s="1"/>
  <c r="L7" i="2"/>
  <c r="O9" i="2" s="1"/>
  <c r="L8" i="2"/>
  <c r="O10" i="2" s="1"/>
  <c r="L9" i="2"/>
  <c r="O11" i="2" s="1"/>
  <c r="L10" i="2"/>
  <c r="O12" i="2" s="1"/>
  <c r="L11" i="2"/>
  <c r="O13" i="2" s="1"/>
  <c r="L12" i="2"/>
  <c r="O14" i="2" s="1"/>
  <c r="L13" i="2"/>
  <c r="L14" i="2"/>
  <c r="L5" i="2"/>
  <c r="O7" i="2" s="1"/>
  <c r="D6" i="2"/>
  <c r="D7" i="2" s="1"/>
  <c r="D8" i="2" s="1"/>
  <c r="D9" i="2" s="1"/>
  <c r="D10" i="2" s="1"/>
  <c r="D11" i="2" s="1"/>
  <c r="D12" i="2" s="1"/>
  <c r="D13" i="2" s="1"/>
  <c r="D14" i="2" s="1"/>
  <c r="C6" i="2"/>
  <c r="C7" i="2" s="1"/>
  <c r="C8" i="2" s="1"/>
  <c r="C9" i="2" s="1"/>
  <c r="C10" i="2" s="1"/>
  <c r="C11" i="2" s="1"/>
  <c r="C12" i="2" s="1"/>
  <c r="C13" i="2" s="1"/>
  <c r="C14" i="2" s="1"/>
  <c r="O5" i="2" l="1"/>
  <c r="K5" i="2"/>
  <c r="M5" i="2" s="1"/>
  <c r="O6" i="2"/>
  <c r="I6" i="2"/>
  <c r="I7" i="2" s="1"/>
  <c r="I8" i="2" s="1"/>
  <c r="I9" i="2" s="1"/>
  <c r="I10" i="2" s="1"/>
  <c r="I11" i="2" s="1"/>
  <c r="I12" i="2" s="1"/>
  <c r="I13" i="2" s="1"/>
  <c r="I14" i="2" s="1"/>
  <c r="G6" i="2"/>
  <c r="E7" i="2"/>
  <c r="G5" i="2"/>
  <c r="F13" i="1"/>
  <c r="I34" i="1" s="1"/>
  <c r="G14" i="1"/>
  <c r="G15" i="1"/>
  <c r="G16" i="1"/>
  <c r="G13" i="1"/>
  <c r="H13" i="1" l="1"/>
  <c r="I13" i="1"/>
  <c r="I16" i="1"/>
  <c r="H16" i="1"/>
  <c r="I15" i="1"/>
  <c r="H15" i="1"/>
  <c r="H14" i="1"/>
  <c r="I14" i="1"/>
  <c r="Q5" i="2"/>
  <c r="K6" i="2"/>
  <c r="M6" i="2"/>
  <c r="R5" i="2"/>
  <c r="Q6" i="2"/>
  <c r="R6" i="2" s="1"/>
  <c r="K7" i="2"/>
  <c r="N5" i="2"/>
  <c r="N6" i="2"/>
  <c r="E8" i="2"/>
  <c r="G7" i="2"/>
  <c r="K8" i="2" l="1"/>
  <c r="Q8" i="2" s="1"/>
  <c r="M7" i="2"/>
  <c r="N7" i="2" s="1"/>
  <c r="Q7" i="2"/>
  <c r="R7" i="2" s="1"/>
  <c r="E9" i="2"/>
  <c r="G8" i="2"/>
  <c r="K9" i="2" l="1"/>
  <c r="M8" i="2"/>
  <c r="N8" i="2" s="1"/>
  <c r="R8" i="2"/>
  <c r="E10" i="2"/>
  <c r="G9" i="2"/>
  <c r="M9" i="2" l="1"/>
  <c r="K10" i="2"/>
  <c r="N9" i="2"/>
  <c r="Q9" i="2"/>
  <c r="R9" i="2" s="1"/>
  <c r="E11" i="2"/>
  <c r="G10" i="2"/>
  <c r="M10" i="2" l="1"/>
  <c r="N10" i="2" s="1"/>
  <c r="K11" i="2"/>
  <c r="Q11" i="2" s="1"/>
  <c r="Q10" i="2"/>
  <c r="R10" i="2"/>
  <c r="E12" i="2"/>
  <c r="G11" i="2"/>
  <c r="M11" i="2" l="1"/>
  <c r="N11" i="2" s="1"/>
  <c r="K12" i="2"/>
  <c r="Q12" i="2" s="1"/>
  <c r="R11" i="2"/>
  <c r="E13" i="2"/>
  <c r="G12" i="2"/>
  <c r="M12" i="2" l="1"/>
  <c r="N12" i="2" s="1"/>
  <c r="K13" i="2"/>
  <c r="R12" i="2"/>
  <c r="E14" i="2"/>
  <c r="G13" i="2"/>
  <c r="M13" i="2" l="1"/>
  <c r="N13" i="2" s="1"/>
  <c r="K14" i="2"/>
  <c r="M14" i="2" s="1"/>
  <c r="Q13" i="2"/>
  <c r="R13" i="2" s="1"/>
  <c r="G14" i="2"/>
  <c r="N14" i="2" l="1"/>
  <c r="Q14" i="2"/>
  <c r="R14" i="2" s="1"/>
</calcChain>
</file>

<file path=xl/sharedStrings.xml><?xml version="1.0" encoding="utf-8"?>
<sst xmlns="http://schemas.openxmlformats.org/spreadsheetml/2006/main" count="67" uniqueCount="63">
  <si>
    <t>과세표준</t>
    <phoneticPr fontId="3" type="noConversion"/>
  </si>
  <si>
    <t>2억 이하</t>
    <phoneticPr fontId="3" type="noConversion"/>
  </si>
  <si>
    <t>2억 ~ 200억</t>
    <phoneticPr fontId="3" type="noConversion"/>
  </si>
  <si>
    <t>200억 ~ 3,000억</t>
    <phoneticPr fontId="3" type="noConversion"/>
  </si>
  <si>
    <t>3,000억 초과</t>
    <phoneticPr fontId="3" type="noConversion"/>
  </si>
  <si>
    <t>1년</t>
    <phoneticPr fontId="3" type="noConversion"/>
  </si>
  <si>
    <t>손금산입</t>
    <phoneticPr fontId="3" type="noConversion"/>
  </si>
  <si>
    <t>(비용)</t>
    <phoneticPr fontId="3" type="noConversion"/>
  </si>
  <si>
    <t>법인세율</t>
    <phoneticPr fontId="3" type="noConversion"/>
  </si>
  <si>
    <t>(지방소득세 포함)</t>
    <phoneticPr fontId="3" type="noConversion"/>
  </si>
  <si>
    <t>(年/전기납)</t>
    <phoneticPr fontId="3" type="noConversion"/>
  </si>
  <si>
    <t>자산</t>
    <phoneticPr fontId="3" type="noConversion"/>
  </si>
  <si>
    <t>부채</t>
    <phoneticPr fontId="3" type="noConversion"/>
  </si>
  <si>
    <t>순자산</t>
    <phoneticPr fontId="3" type="noConversion"/>
  </si>
  <si>
    <t>경과년수</t>
    <phoneticPr fontId="3" type="noConversion"/>
  </si>
  <si>
    <t>순손익
(3년평균)</t>
    <phoneticPr fontId="3" type="noConversion"/>
  </si>
  <si>
    <t>정기보험 未 가입</t>
    <phoneticPr fontId="3" type="noConversion"/>
  </si>
  <si>
    <t>☞ 정기보험 보험료(年)</t>
    <phoneticPr fontId="3" type="noConversion"/>
  </si>
  <si>
    <t>주식평가금액
(①)</t>
    <phoneticPr fontId="3" type="noConversion"/>
  </si>
  <si>
    <t>주식평가금액
(②)</t>
    <phoneticPr fontId="3" type="noConversion"/>
  </si>
  <si>
    <t>정기보험 가입효과</t>
    <phoneticPr fontId="3" type="noConversion"/>
  </si>
  <si>
    <t>절감효과
(①-②)</t>
    <phoneticPr fontId="3" type="noConversion"/>
  </si>
  <si>
    <t>-</t>
    <phoneticPr fontId="3" type="noConversion"/>
  </si>
  <si>
    <t>좌 동</t>
    <phoneticPr fontId="3" type="noConversion"/>
  </si>
  <si>
    <t xml:space="preserve">   - 대표 또는 주요 임원으로서 그의 유고가 법인에 재정적 리스크를 초래하여 사업목적으로 보장이 필요한 경우 </t>
    <phoneticPr fontId="3" type="noConversion"/>
  </si>
  <si>
    <t xml:space="preserve">   - 퇴직시기가 특정되지 않은 대표 등을 피보험자로 하되 가입하는 보험의 만기와 환급금 등이 과세관청 유권해석에 적합한 경우</t>
    <phoneticPr fontId="3" type="noConversion"/>
  </si>
  <si>
    <t>1. 납입보험료 비용처리에 따른 법인세 절세효과 (법인세 이연)</t>
    <phoneticPr fontId="3" type="noConversion"/>
  </si>
  <si>
    <t>계약자</t>
    <phoneticPr fontId="3" type="noConversion"/>
  </si>
  <si>
    <t>피보험자</t>
    <phoneticPr fontId="3" type="noConversion"/>
  </si>
  <si>
    <t>납입기간</t>
    <phoneticPr fontId="3" type="noConversion"/>
  </si>
  <si>
    <t>보장금액</t>
    <phoneticPr fontId="3" type="noConversion"/>
  </si>
  <si>
    <t>[ 가입내역 예시 ]</t>
    <phoneticPr fontId="3" type="noConversion"/>
  </si>
  <si>
    <t>보험료(月)</t>
    <phoneticPr fontId="3" type="noConversion"/>
  </si>
  <si>
    <t xml:space="preserve">  ☞ 해당 임원 (사망)퇴직금 및 유족 위로금 재원</t>
    <phoneticPr fontId="3" type="noConversion"/>
  </si>
  <si>
    <t xml:space="preserve">     ☞ 해당 임원이 주주인 경우 가족에게 상속된 주식을 법인이 매수하여 상속세 납부재원 등 유동성 공급</t>
    <phoneticPr fontId="3" type="noConversion"/>
  </si>
  <si>
    <t xml:space="preserve">   - 가입즉시 피보험자 유고 時 보험금 수령(법인)</t>
    <phoneticPr fontId="3" type="noConversion"/>
  </si>
  <si>
    <t xml:space="preserve">     ☞ 법인의 단기 운전자금, 대출 및 미지급금 상환 재원 등으로 활용</t>
    <phoneticPr fontId="3" type="noConversion"/>
  </si>
  <si>
    <t>보험료</t>
    <phoneticPr fontId="3" type="noConversion"/>
  </si>
  <si>
    <t>이연효과</t>
    <phoneticPr fontId="3" type="noConversion"/>
  </si>
  <si>
    <t>3. 퇴직 時 보험 종류 전환을 통한 적립금 활용 可</t>
    <phoneticPr fontId="3" type="noConversion"/>
  </si>
  <si>
    <t xml:space="preserve">   - 보험료 납입을 중지하고 적립형계약 또는 연금전환 등을 통해 적립금 활용 가능 </t>
    <phoneticPr fontId="3" type="noConversion"/>
  </si>
  <si>
    <t>*10년 경과 후 매년</t>
    <phoneticPr fontId="3" type="noConversion"/>
  </si>
  <si>
    <t>사망보험금
(만원)</t>
    <phoneticPr fontId="3" type="noConversion"/>
  </si>
  <si>
    <t>해지환급금
(만원)</t>
    <phoneticPr fontId="3" type="noConversion"/>
  </si>
  <si>
    <t>환급률
(%)</t>
    <phoneticPr fontId="3" type="noConversion"/>
  </si>
  <si>
    <t>경과
기간</t>
    <phoneticPr fontId="3" type="noConversion"/>
  </si>
  <si>
    <t>나이
(세)</t>
    <phoneticPr fontId="3" type="noConversion"/>
  </si>
  <si>
    <t>납입보험료누계
(만원)</t>
    <phoneticPr fontId="3" type="noConversion"/>
  </si>
  <si>
    <t>실질적 효과</t>
    <phoneticPr fontId="3" type="noConversion"/>
  </si>
  <si>
    <t>비용처리
(법인세율)</t>
    <phoneticPr fontId="3" type="noConversion"/>
  </si>
  <si>
    <t>※ 상품에 대한 상세한 내용은 반드시 약관 및 상품설명서 등을 확인하시기 바랍니다</t>
    <phoneticPr fontId="3" type="noConversion"/>
  </si>
  <si>
    <t>※ 보험료의 비용처리에 대한 요건과 방식 등에 대해서는 담당세무사 등과 사전에 확인하시기 바랍니다</t>
    <phoneticPr fontId="3" type="noConversion"/>
  </si>
  <si>
    <t xml:space="preserve">   - 비용처리에 따른 손익가치 및 자산가치 감소 *연간 보험료의 최대 6배 손익가치 감소 &amp; 해당금액의 40% 자산가치 감소 </t>
    <phoneticPr fontId="3" type="noConversion"/>
  </si>
  <si>
    <t>2. 주식평가 時 평가금액 감소효과</t>
    <phoneticPr fontId="3" type="noConversion"/>
  </si>
  <si>
    <t>4. 보장효과</t>
    <phoneticPr fontId="3" type="noConversion"/>
  </si>
  <si>
    <t>7년</t>
    <phoneticPr fontId="3" type="noConversion"/>
  </si>
  <si>
    <t>10년</t>
    <phoneticPr fontId="3" type="noConversion"/>
  </si>
  <si>
    <t>90세납</t>
    <phoneticPr fontId="3" type="noConversion"/>
  </si>
  <si>
    <t>삼성생명 CEO정기보험</t>
    <phoneticPr fontId="3" type="noConversion"/>
  </si>
  <si>
    <t>90세</t>
    <phoneticPr fontId="3" type="noConversion"/>
  </si>
  <si>
    <t>보장기간</t>
    <phoneticPr fontId="3" type="noConversion"/>
  </si>
  <si>
    <t>나이</t>
    <phoneticPr fontId="3" type="noConversion"/>
  </si>
  <si>
    <r>
      <t xml:space="preserve">5. 사망보험금 및 해지환급금 (연복리 2.36% 가정) - </t>
    </r>
    <r>
      <rPr>
        <b/>
        <sz val="16"/>
        <color rgb="FFFF0000"/>
        <rFont val="SLI 파트너 M"/>
        <family val="1"/>
        <charset val="129"/>
      </rPr>
      <t xml:space="preserve">적립전환 時 최저납(7년)가능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</si>
</sst>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0.0%"/>
    <numFmt numFmtId="177" formatCode="#,##0&quot;万&quot;"/>
    <numFmt numFmtId="178" formatCode="#,##0.0&quot;억&quot;"/>
    <numFmt numFmtId="179" formatCode="#,##0&quot;억&quot;"/>
    <numFmt numFmtId="180" formatCode="#,##0.0_ "/>
    <numFmt numFmtId="181" formatCode="#,##0&quot;년&quot;"/>
    <numFmt numFmtId="182" formatCode="#,##0&quot;원&quot;"/>
    <numFmt numFmtId="183" formatCode="0&quot;세&quot;"/>
    <numFmt numFmtId="184" formatCode="0&quot;세납&quot;"/>
    <numFmt numFmtId="185" formatCode="0%&quot; 체증&quot;"/>
    <numFmt numFmtId="186" formatCode="0&quot;년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SLI 파트너 M"/>
      <family val="1"/>
      <charset val="129"/>
    </font>
    <font>
      <b/>
      <sz val="14"/>
      <color theme="1"/>
      <name val="SLI 파트너 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6"/>
      <color theme="1"/>
      <name val="SLI 파트너 M"/>
      <family val="1"/>
      <charset val="129"/>
    </font>
    <font>
      <b/>
      <sz val="16"/>
      <color theme="1"/>
      <name val="SLI 파트너 M"/>
      <family val="1"/>
      <charset val="129"/>
    </font>
    <font>
      <b/>
      <u/>
      <sz val="14"/>
      <color theme="1"/>
      <name val="SLI 파트너 M"/>
      <family val="1"/>
      <charset val="129"/>
    </font>
    <font>
      <b/>
      <sz val="22"/>
      <color theme="1"/>
      <name val="SLI 파트너 M"/>
      <family val="1"/>
      <charset val="129"/>
    </font>
    <font>
      <b/>
      <sz val="22"/>
      <color theme="1"/>
      <name val="맑은 고딕"/>
      <family val="2"/>
      <charset val="129"/>
      <scheme val="minor"/>
    </font>
    <font>
      <sz val="14"/>
      <color rgb="FFFF0000"/>
      <name val="SLI 파트너 M"/>
      <family val="1"/>
      <charset val="129"/>
    </font>
    <font>
      <b/>
      <sz val="16"/>
      <color rgb="FFFF0000"/>
      <name val="SLI 파트너 M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7" fontId="4" fillId="0" borderId="15" xfId="0" applyNumberFormat="1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1" fontId="4" fillId="0" borderId="0" xfId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79" fontId="8" fillId="4" borderId="1" xfId="0" applyNumberFormat="1" applyFont="1" applyFill="1" applyBorder="1" applyAlignment="1">
      <alignment horizontal="center" vertical="center"/>
    </xf>
    <xf numFmtId="178" fontId="10" fillId="5" borderId="24" xfId="0" applyNumberFormat="1" applyFont="1" applyFill="1" applyBorder="1" applyAlignment="1">
      <alignment horizontal="center" vertical="center"/>
    </xf>
    <xf numFmtId="178" fontId="10" fillId="5" borderId="25" xfId="0" applyNumberFormat="1" applyFont="1" applyFill="1" applyBorder="1" applyAlignment="1">
      <alignment horizontal="center" vertical="center"/>
    </xf>
    <xf numFmtId="181" fontId="8" fillId="0" borderId="3" xfId="0" applyNumberFormat="1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center" vertical="center"/>
    </xf>
    <xf numFmtId="179" fontId="8" fillId="4" borderId="3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78" fontId="8" fillId="4" borderId="8" xfId="0" applyNumberFormat="1" applyFont="1" applyFill="1" applyBorder="1" applyAlignment="1">
      <alignment horizontal="center" vertical="center"/>
    </xf>
    <xf numFmtId="178" fontId="10" fillId="5" borderId="26" xfId="0" applyNumberFormat="1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/>
    </xf>
    <xf numFmtId="179" fontId="9" fillId="2" borderId="0" xfId="0" applyNumberFormat="1" applyFont="1" applyFill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78" fontId="11" fillId="0" borderId="0" xfId="0" applyNumberFormat="1" applyFont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4" fontId="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17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9" fontId="13" fillId="0" borderId="0" xfId="0" applyNumberFormat="1" applyFont="1" applyAlignment="1">
      <alignment horizontal="left" vertical="center"/>
    </xf>
    <xf numFmtId="41" fontId="13" fillId="0" borderId="0" xfId="1" applyFont="1" applyAlignment="1">
      <alignment horizontal="center" vertical="center"/>
    </xf>
    <xf numFmtId="185" fontId="14" fillId="7" borderId="0" xfId="0" applyNumberFormat="1" applyFont="1" applyFill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8" fontId="4" fillId="2" borderId="23" xfId="0" applyNumberFormat="1" applyFont="1" applyFill="1" applyBorder="1" applyAlignment="1">
      <alignment horizontal="center" vertical="center"/>
    </xf>
    <xf numFmtId="186" fontId="4" fillId="0" borderId="38" xfId="0" applyNumberFormat="1" applyFont="1" applyBorder="1" applyAlignment="1">
      <alignment horizontal="center" vertical="center"/>
    </xf>
    <xf numFmtId="183" fontId="4" fillId="0" borderId="39" xfId="0" applyNumberFormat="1" applyFont="1" applyBorder="1" applyAlignment="1">
      <alignment horizontal="center" vertical="center"/>
    </xf>
    <xf numFmtId="41" fontId="4" fillId="0" borderId="39" xfId="1" applyFont="1" applyBorder="1" applyAlignment="1">
      <alignment vertical="center" wrapText="1"/>
    </xf>
    <xf numFmtId="41" fontId="4" fillId="0" borderId="39" xfId="1" applyFont="1" applyBorder="1" applyAlignment="1">
      <alignment horizontal="center" vertical="center"/>
    </xf>
    <xf numFmtId="176" fontId="4" fillId="8" borderId="39" xfId="2" applyNumberFormat="1" applyFont="1" applyFill="1" applyBorder="1" applyAlignment="1">
      <alignment horizontal="center" vertical="center"/>
    </xf>
    <xf numFmtId="176" fontId="4" fillId="0" borderId="40" xfId="2" applyNumberFormat="1" applyFont="1" applyBorder="1" applyAlignment="1">
      <alignment horizontal="center" vertical="center"/>
    </xf>
    <xf numFmtId="186" fontId="4" fillId="0" borderId="41" xfId="0" applyNumberFormat="1" applyFont="1" applyBorder="1" applyAlignment="1">
      <alignment horizontal="center" vertical="center"/>
    </xf>
    <xf numFmtId="183" fontId="4" fillId="0" borderId="42" xfId="0" applyNumberFormat="1" applyFont="1" applyBorder="1" applyAlignment="1">
      <alignment horizontal="center" vertical="center"/>
    </xf>
    <xf numFmtId="41" fontId="4" fillId="0" borderId="42" xfId="1" applyFont="1" applyBorder="1" applyAlignment="1">
      <alignment vertical="center" wrapText="1"/>
    </xf>
    <xf numFmtId="41" fontId="4" fillId="0" borderId="42" xfId="1" applyFont="1" applyBorder="1" applyAlignment="1">
      <alignment horizontal="center" vertical="center"/>
    </xf>
    <xf numFmtId="176" fontId="4" fillId="8" borderId="42" xfId="2" applyNumberFormat="1" applyFont="1" applyFill="1" applyBorder="1" applyAlignment="1">
      <alignment horizontal="center" vertical="center"/>
    </xf>
    <xf numFmtId="176" fontId="4" fillId="0" borderId="43" xfId="2" applyNumberFormat="1" applyFont="1" applyBorder="1" applyAlignment="1">
      <alignment horizontal="center" vertical="center"/>
    </xf>
    <xf numFmtId="186" fontId="4" fillId="2" borderId="41" xfId="0" applyNumberFormat="1" applyFont="1" applyFill="1" applyBorder="1" applyAlignment="1">
      <alignment horizontal="center" vertical="center"/>
    </xf>
    <xf numFmtId="183" fontId="4" fillId="2" borderId="42" xfId="0" applyNumberFormat="1" applyFont="1" applyFill="1" applyBorder="1" applyAlignment="1">
      <alignment horizontal="center" vertical="center"/>
    </xf>
    <xf numFmtId="41" fontId="4" fillId="2" borderId="42" xfId="1" applyFont="1" applyFill="1" applyBorder="1" applyAlignment="1">
      <alignment vertical="center" wrapText="1"/>
    </xf>
    <xf numFmtId="41" fontId="4" fillId="2" borderId="42" xfId="1" applyFont="1" applyFill="1" applyBorder="1" applyAlignment="1">
      <alignment horizontal="center" vertical="center"/>
    </xf>
    <xf numFmtId="176" fontId="4" fillId="2" borderId="42" xfId="2" applyNumberFormat="1" applyFont="1" applyFill="1" applyBorder="1" applyAlignment="1">
      <alignment horizontal="center" vertical="center"/>
    </xf>
    <xf numFmtId="176" fontId="4" fillId="8" borderId="43" xfId="2" applyNumberFormat="1" applyFont="1" applyFill="1" applyBorder="1" applyAlignment="1">
      <alignment horizontal="center" vertical="center"/>
    </xf>
    <xf numFmtId="186" fontId="4" fillId="0" borderId="45" xfId="0" applyNumberFormat="1" applyFont="1" applyBorder="1" applyAlignment="1">
      <alignment horizontal="center" vertical="center"/>
    </xf>
    <xf numFmtId="183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vertical="center" wrapText="1"/>
    </xf>
    <xf numFmtId="41" fontId="4" fillId="0" borderId="46" xfId="1" applyFont="1" applyBorder="1" applyAlignment="1">
      <alignment horizontal="center" vertical="center"/>
    </xf>
    <xf numFmtId="176" fontId="4" fillId="8" borderId="46" xfId="2" applyNumberFormat="1" applyFont="1" applyFill="1" applyBorder="1" applyAlignment="1">
      <alignment horizontal="center" vertical="center"/>
    </xf>
    <xf numFmtId="176" fontId="4" fillId="8" borderId="44" xfId="2" applyNumberFormat="1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178" fontId="5" fillId="3" borderId="36" xfId="0" applyNumberFormat="1" applyFont="1" applyFill="1" applyBorder="1" applyAlignment="1">
      <alignment horizontal="center" vertical="center" wrapText="1"/>
    </xf>
    <xf numFmtId="178" fontId="5" fillId="3" borderId="37" xfId="0" applyNumberFormat="1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41" fontId="4" fillId="8" borderId="42" xfId="1" applyFont="1" applyFill="1" applyBorder="1" applyAlignment="1">
      <alignment vertical="center" wrapText="1"/>
    </xf>
    <xf numFmtId="186" fontId="4" fillId="8" borderId="41" xfId="0" applyNumberFormat="1" applyFont="1" applyFill="1" applyBorder="1" applyAlignment="1">
      <alignment horizontal="center" vertical="center"/>
    </xf>
    <xf numFmtId="183" fontId="4" fillId="8" borderId="42" xfId="0" applyNumberFormat="1" applyFont="1" applyFill="1" applyBorder="1" applyAlignment="1">
      <alignment horizontal="center" vertical="center"/>
    </xf>
    <xf numFmtId="41" fontId="4" fillId="8" borderId="42" xfId="1" applyFont="1" applyFill="1" applyBorder="1" applyAlignment="1">
      <alignment horizontal="center" vertical="center"/>
    </xf>
    <xf numFmtId="176" fontId="4" fillId="2" borderId="43" xfId="2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82" fontId="4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82" fontId="4" fillId="2" borderId="23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>
      <alignment vertical="center"/>
    </xf>
    <xf numFmtId="176" fontId="4" fillId="0" borderId="36" xfId="2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23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8" xfId="0" applyNumberFormat="1" applyFont="1" applyFill="1" applyBorder="1" applyAlignment="1">
      <alignment horizontal="center" vertical="center"/>
    </xf>
    <xf numFmtId="177" fontId="4" fillId="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44"/>
  <sheetViews>
    <sheetView showGridLines="0" tabSelected="1" topLeftCell="A26" zoomScale="80" zoomScaleNormal="80" workbookViewId="0">
      <selection activeCell="E5" sqref="E5"/>
    </sheetView>
  </sheetViews>
  <sheetFormatPr defaultColWidth="9" defaultRowHeight="16.8" x14ac:dyDescent="0.4"/>
  <cols>
    <col min="1" max="1" width="9" style="2"/>
    <col min="2" max="2" width="10" style="2" customWidth="1"/>
    <col min="3" max="3" width="10.8984375" style="1" customWidth="1"/>
    <col min="4" max="4" width="19.3984375" style="1" customWidth="1"/>
    <col min="5" max="5" width="15" style="1" customWidth="1"/>
    <col min="6" max="6" width="17.59765625" style="1" customWidth="1"/>
    <col min="7" max="9" width="15.59765625" style="1" customWidth="1"/>
    <col min="10" max="10" width="9" style="1"/>
    <col min="11" max="16384" width="9" style="2"/>
  </cols>
  <sheetData>
    <row r="1" spans="2:15" ht="33.6" thickBot="1" x14ac:dyDescent="0.45">
      <c r="B1" s="115" t="s">
        <v>58</v>
      </c>
      <c r="C1" s="116"/>
      <c r="D1" s="116"/>
      <c r="E1" s="116"/>
      <c r="F1" s="116"/>
      <c r="G1" s="116"/>
      <c r="H1" s="116"/>
      <c r="I1" s="116"/>
    </row>
    <row r="3" spans="2:15" ht="30.75" customHeight="1" x14ac:dyDescent="0.4">
      <c r="B3" s="111" t="s">
        <v>31</v>
      </c>
      <c r="C3" s="112"/>
    </row>
    <row r="4" spans="2:15" ht="24.9" customHeight="1" x14ac:dyDescent="0.4">
      <c r="B4" s="120" t="s">
        <v>27</v>
      </c>
      <c r="C4" s="121"/>
      <c r="D4" s="97" t="s">
        <v>28</v>
      </c>
      <c r="E4" s="97" t="s">
        <v>30</v>
      </c>
      <c r="F4" s="97" t="s">
        <v>60</v>
      </c>
      <c r="G4" s="97" t="s">
        <v>29</v>
      </c>
      <c r="H4" s="107" t="s">
        <v>32</v>
      </c>
      <c r="I4" s="108"/>
      <c r="J4" s="103"/>
      <c r="K4" s="104"/>
      <c r="N4" s="2" t="s">
        <v>61</v>
      </c>
      <c r="O4" s="2">
        <v>54</v>
      </c>
    </row>
    <row r="5" spans="2:15" ht="24.9" customHeight="1" x14ac:dyDescent="0.4">
      <c r="B5" s="122"/>
      <c r="C5" s="123"/>
      <c r="D5" s="67"/>
      <c r="E5" s="68">
        <v>12</v>
      </c>
      <c r="F5" s="68" t="s">
        <v>59</v>
      </c>
      <c r="G5" s="67" t="s">
        <v>57</v>
      </c>
      <c r="H5" s="109">
        <v>5040000</v>
      </c>
      <c r="I5" s="110"/>
      <c r="J5" s="105"/>
      <c r="K5" s="106"/>
    </row>
    <row r="6" spans="2:15" ht="9.9" customHeight="1" x14ac:dyDescent="0.4">
      <c r="E6" s="56"/>
      <c r="F6" s="57"/>
      <c r="G6" s="25"/>
    </row>
    <row r="7" spans="2:15" s="53" customFormat="1" ht="35.1" customHeight="1" x14ac:dyDescent="0.4">
      <c r="B7" s="54" t="s">
        <v>26</v>
      </c>
      <c r="D7" s="55"/>
      <c r="E7" s="55"/>
      <c r="F7" s="55"/>
      <c r="G7" s="55"/>
      <c r="H7" s="55"/>
      <c r="I7" s="55"/>
      <c r="J7" s="55"/>
    </row>
    <row r="8" spans="2:15" ht="24.9" customHeight="1" x14ac:dyDescent="0.4">
      <c r="B8" s="52" t="s">
        <v>24</v>
      </c>
    </row>
    <row r="9" spans="2:15" ht="24.9" customHeight="1" x14ac:dyDescent="0.4">
      <c r="B9" s="52" t="s">
        <v>25</v>
      </c>
    </row>
    <row r="10" spans="2:15" ht="13.5" customHeight="1" thickBot="1" x14ac:dyDescent="0.45">
      <c r="C10" s="52"/>
    </row>
    <row r="11" spans="2:15" ht="24.9" customHeight="1" x14ac:dyDescent="0.4">
      <c r="B11" s="117" t="s">
        <v>0</v>
      </c>
      <c r="C11" s="118"/>
      <c r="D11" s="8" t="s">
        <v>8</v>
      </c>
      <c r="E11" s="8" t="s">
        <v>37</v>
      </c>
      <c r="F11" s="9" t="s">
        <v>6</v>
      </c>
      <c r="G11" s="132" t="s">
        <v>38</v>
      </c>
      <c r="H11" s="133"/>
      <c r="I11" s="134"/>
    </row>
    <row r="12" spans="2:15" ht="24.9" customHeight="1" thickBot="1" x14ac:dyDescent="0.45">
      <c r="B12" s="124"/>
      <c r="C12" s="124"/>
      <c r="D12" s="7" t="s">
        <v>9</v>
      </c>
      <c r="E12" s="7" t="s">
        <v>10</v>
      </c>
      <c r="F12" s="17" t="s">
        <v>7</v>
      </c>
      <c r="G12" s="21" t="s">
        <v>5</v>
      </c>
      <c r="H12" s="22" t="s">
        <v>55</v>
      </c>
      <c r="I12" s="23" t="s">
        <v>56</v>
      </c>
    </row>
    <row r="13" spans="2:15" ht="24.9" customHeight="1" thickTop="1" x14ac:dyDescent="0.4">
      <c r="B13" s="125" t="s">
        <v>1</v>
      </c>
      <c r="C13" s="126"/>
      <c r="D13" s="5">
        <v>9.9000000000000005E-2</v>
      </c>
      <c r="E13" s="128">
        <v>6048</v>
      </c>
      <c r="F13" s="130">
        <f>E13</f>
        <v>6048</v>
      </c>
      <c r="G13" s="10">
        <f>$E$13*D13</f>
        <v>598.75200000000007</v>
      </c>
      <c r="H13" s="6">
        <f>G13*7</f>
        <v>4191.2640000000001</v>
      </c>
      <c r="I13" s="11">
        <f>G13*10</f>
        <v>5987.52</v>
      </c>
    </row>
    <row r="14" spans="2:15" ht="24.9" customHeight="1" x14ac:dyDescent="0.4">
      <c r="B14" s="127" t="s">
        <v>2</v>
      </c>
      <c r="C14" s="118"/>
      <c r="D14" s="51">
        <v>0.20899999999999999</v>
      </c>
      <c r="E14" s="129"/>
      <c r="F14" s="131"/>
      <c r="G14" s="18">
        <f t="shared" ref="G14:G16" si="0">$E$13*D14</f>
        <v>1264.0319999999999</v>
      </c>
      <c r="H14" s="19">
        <f>G14*7</f>
        <v>8848.2240000000002</v>
      </c>
      <c r="I14" s="20">
        <f>G14*10</f>
        <v>12640.32</v>
      </c>
    </row>
    <row r="15" spans="2:15" ht="24.9" customHeight="1" x14ac:dyDescent="0.4">
      <c r="B15" s="117" t="s">
        <v>3</v>
      </c>
      <c r="C15" s="118"/>
      <c r="D15" s="3">
        <v>0.23100000000000001</v>
      </c>
      <c r="E15" s="129"/>
      <c r="F15" s="131"/>
      <c r="G15" s="12">
        <f t="shared" si="0"/>
        <v>1397.088</v>
      </c>
      <c r="H15" s="4">
        <f>G15*7</f>
        <v>9779.616</v>
      </c>
      <c r="I15" s="13">
        <f>G15*10</f>
        <v>13970.88</v>
      </c>
    </row>
    <row r="16" spans="2:15" ht="24.9" customHeight="1" thickBot="1" x14ac:dyDescent="0.45">
      <c r="B16" s="117" t="s">
        <v>4</v>
      </c>
      <c r="C16" s="118"/>
      <c r="D16" s="3">
        <v>0.26400000000000001</v>
      </c>
      <c r="E16" s="129"/>
      <c r="F16" s="131"/>
      <c r="G16" s="14">
        <f t="shared" si="0"/>
        <v>1596.672</v>
      </c>
      <c r="H16" s="15">
        <f>G16*7</f>
        <v>11176.704</v>
      </c>
      <c r="I16" s="16">
        <f>G16*10</f>
        <v>15966.720000000001</v>
      </c>
    </row>
    <row r="17" spans="2:10" ht="9.9" customHeight="1" x14ac:dyDescent="0.4"/>
    <row r="18" spans="2:10" ht="35.1" customHeight="1" x14ac:dyDescent="0.4">
      <c r="B18" s="58" t="s">
        <v>53</v>
      </c>
      <c r="C18" s="64"/>
      <c r="D18" s="65"/>
      <c r="E18" s="60"/>
      <c r="F18" s="58"/>
      <c r="G18" s="58"/>
      <c r="H18" s="58"/>
      <c r="I18" s="58"/>
    </row>
    <row r="19" spans="2:10" ht="24.9" customHeight="1" x14ac:dyDescent="0.4">
      <c r="B19" s="52" t="s">
        <v>52</v>
      </c>
      <c r="C19" s="61"/>
      <c r="D19" s="24"/>
      <c r="F19" s="2"/>
      <c r="G19" s="2"/>
      <c r="H19" s="2"/>
      <c r="I19" s="2"/>
    </row>
    <row r="20" spans="2:10" ht="9.9" customHeight="1" x14ac:dyDescent="0.4"/>
    <row r="21" spans="2:10" ht="35.1" customHeight="1" x14ac:dyDescent="0.4">
      <c r="B21" s="54" t="s">
        <v>39</v>
      </c>
      <c r="C21" s="59"/>
      <c r="D21" s="2"/>
      <c r="E21" s="2"/>
      <c r="F21" s="2"/>
      <c r="G21" s="2"/>
      <c r="H21" s="2"/>
    </row>
    <row r="22" spans="2:10" ht="24.9" customHeight="1" x14ac:dyDescent="0.4">
      <c r="B22" s="61" t="s">
        <v>40</v>
      </c>
      <c r="C22" s="24"/>
      <c r="E22" s="2"/>
      <c r="F22" s="2"/>
      <c r="G22" s="2"/>
      <c r="H22" s="2"/>
      <c r="I22" s="2"/>
    </row>
    <row r="23" spans="2:10" ht="9.9" customHeight="1" x14ac:dyDescent="0.4">
      <c r="C23" s="61"/>
      <c r="D23" s="24"/>
      <c r="F23" s="2"/>
      <c r="G23" s="2"/>
      <c r="H23" s="2"/>
      <c r="I23" s="2"/>
    </row>
    <row r="24" spans="2:10" s="58" customFormat="1" ht="35.1" customHeight="1" x14ac:dyDescent="0.4">
      <c r="B24" s="111" t="s">
        <v>54</v>
      </c>
      <c r="C24" s="112"/>
      <c r="D24" s="59" t="str">
        <f>F5</f>
        <v>90세</v>
      </c>
      <c r="E24" s="119" t="s">
        <v>41</v>
      </c>
      <c r="F24" s="119"/>
      <c r="G24" s="66">
        <v>0.1</v>
      </c>
      <c r="H24" s="60"/>
      <c r="I24" s="60"/>
      <c r="J24" s="60"/>
    </row>
    <row r="25" spans="2:10" ht="24.9" customHeight="1" x14ac:dyDescent="0.4">
      <c r="B25" s="52" t="s">
        <v>35</v>
      </c>
    </row>
    <row r="26" spans="2:10" ht="24.9" customHeight="1" x14ac:dyDescent="0.4">
      <c r="B26" s="2" t="s">
        <v>36</v>
      </c>
      <c r="C26" s="2"/>
      <c r="D26" s="2"/>
      <c r="E26" s="2"/>
      <c r="G26" s="2" t="s">
        <v>33</v>
      </c>
      <c r="H26" s="2"/>
    </row>
    <row r="27" spans="2:10" ht="24.9" customHeight="1" x14ac:dyDescent="0.4">
      <c r="B27" s="2" t="s">
        <v>34</v>
      </c>
      <c r="C27" s="2"/>
      <c r="D27" s="2"/>
      <c r="E27" s="2"/>
      <c r="F27" s="2"/>
      <c r="G27" s="2"/>
      <c r="H27" s="2"/>
    </row>
    <row r="28" spans="2:10" ht="9.9" customHeight="1" x14ac:dyDescent="0.4">
      <c r="C28" s="2"/>
      <c r="D28" s="2"/>
      <c r="E28" s="2"/>
      <c r="F28" s="2"/>
      <c r="G28" s="2"/>
      <c r="H28" s="2"/>
    </row>
    <row r="29" spans="2:10" ht="24.9" customHeight="1" x14ac:dyDescent="0.4">
      <c r="B29" s="54" t="s">
        <v>62</v>
      </c>
      <c r="C29" s="61"/>
      <c r="D29" s="24"/>
      <c r="F29" s="2"/>
      <c r="G29" s="2"/>
      <c r="H29" s="2"/>
      <c r="I29" s="2"/>
    </row>
    <row r="30" spans="2:10" ht="9.9" customHeight="1" x14ac:dyDescent="0.4">
      <c r="C30" s="61"/>
      <c r="D30" s="24"/>
      <c r="F30" s="2"/>
      <c r="G30" s="2"/>
      <c r="H30" s="2"/>
      <c r="I30" s="2"/>
    </row>
    <row r="31" spans="2:10" ht="41.4" customHeight="1" x14ac:dyDescent="0.4">
      <c r="B31" s="93" t="s">
        <v>45</v>
      </c>
      <c r="C31" s="94" t="s">
        <v>46</v>
      </c>
      <c r="D31" s="94" t="s">
        <v>47</v>
      </c>
      <c r="E31" s="94" t="s">
        <v>42</v>
      </c>
      <c r="F31" s="94" t="s">
        <v>43</v>
      </c>
      <c r="G31" s="95" t="s">
        <v>44</v>
      </c>
      <c r="H31" s="95" t="s">
        <v>49</v>
      </c>
      <c r="I31" s="96" t="s">
        <v>48</v>
      </c>
    </row>
    <row r="32" spans="2:10" ht="24.9" customHeight="1" x14ac:dyDescent="0.4">
      <c r="B32" s="69">
        <v>3</v>
      </c>
      <c r="C32" s="70">
        <f>$O$4+B32</f>
        <v>57</v>
      </c>
      <c r="D32" s="71">
        <v>18144</v>
      </c>
      <c r="E32" s="71">
        <v>120000</v>
      </c>
      <c r="F32" s="72">
        <v>6149</v>
      </c>
      <c r="G32" s="73">
        <f t="shared" ref="G32:G36" si="1">F32/D32</f>
        <v>0.33889991181657847</v>
      </c>
      <c r="H32" s="113">
        <v>0.20899999999999999</v>
      </c>
      <c r="I32" s="74">
        <f>G32+$H$32</f>
        <v>0.54789991181657849</v>
      </c>
    </row>
    <row r="33" spans="2:9" ht="24.9" customHeight="1" x14ac:dyDescent="0.4">
      <c r="B33" s="75">
        <v>6</v>
      </c>
      <c r="C33" s="76">
        <f t="shared" ref="C33:C38" si="2">$O$4+B33</f>
        <v>60</v>
      </c>
      <c r="D33" s="77">
        <v>36288</v>
      </c>
      <c r="E33" s="77">
        <v>120000</v>
      </c>
      <c r="F33" s="78">
        <v>29325</v>
      </c>
      <c r="G33" s="79">
        <f t="shared" si="1"/>
        <v>0.80811838624338628</v>
      </c>
      <c r="H33" s="114"/>
      <c r="I33" s="80">
        <f>G33+$H$32</f>
        <v>1.0171183862433864</v>
      </c>
    </row>
    <row r="34" spans="2:9" ht="24.9" customHeight="1" x14ac:dyDescent="0.4">
      <c r="B34" s="81">
        <v>7</v>
      </c>
      <c r="C34" s="82">
        <f t="shared" si="2"/>
        <v>61</v>
      </c>
      <c r="D34" s="83">
        <v>42336</v>
      </c>
      <c r="E34" s="83">
        <v>120000</v>
      </c>
      <c r="F34" s="84">
        <v>35370</v>
      </c>
      <c r="G34" s="85">
        <f t="shared" si="1"/>
        <v>0.83545918367346939</v>
      </c>
      <c r="H34" s="114"/>
      <c r="I34" s="102">
        <f t="shared" ref="I34" si="3">G34+$H$32</f>
        <v>1.0444591836734693</v>
      </c>
    </row>
    <row r="35" spans="2:9" ht="24.9" customHeight="1" x14ac:dyDescent="0.4">
      <c r="B35" s="75">
        <v>8</v>
      </c>
      <c r="C35" s="76">
        <f t="shared" si="2"/>
        <v>62</v>
      </c>
      <c r="D35" s="98">
        <v>42336</v>
      </c>
      <c r="E35" s="77">
        <v>37338</v>
      </c>
      <c r="F35" s="78">
        <v>35369</v>
      </c>
      <c r="G35" s="79">
        <f t="shared" si="1"/>
        <v>0.83543556311413458</v>
      </c>
      <c r="H35" s="114"/>
      <c r="I35" s="86"/>
    </row>
    <row r="36" spans="2:9" ht="24.9" customHeight="1" x14ac:dyDescent="0.4">
      <c r="B36" s="99">
        <v>10</v>
      </c>
      <c r="C36" s="100">
        <f t="shared" si="2"/>
        <v>64</v>
      </c>
      <c r="D36" s="98">
        <v>42336</v>
      </c>
      <c r="E36" s="98">
        <v>39812</v>
      </c>
      <c r="F36" s="101">
        <v>37844</v>
      </c>
      <c r="G36" s="79">
        <f t="shared" si="1"/>
        <v>0.893896447467876</v>
      </c>
      <c r="H36" s="114"/>
      <c r="I36" s="86"/>
    </row>
    <row r="37" spans="2:9" ht="24.9" customHeight="1" x14ac:dyDescent="0.4">
      <c r="B37" s="75">
        <v>13</v>
      </c>
      <c r="C37" s="76">
        <f t="shared" si="2"/>
        <v>67</v>
      </c>
      <c r="D37" s="77"/>
      <c r="E37" s="77">
        <v>42453</v>
      </c>
      <c r="F37" s="78">
        <v>40484</v>
      </c>
      <c r="G37" s="79">
        <f>F37/D34</f>
        <v>0.95625472411186696</v>
      </c>
      <c r="H37" s="114"/>
      <c r="I37" s="86"/>
    </row>
    <row r="38" spans="2:9" ht="24.9" customHeight="1" x14ac:dyDescent="0.4">
      <c r="B38" s="87">
        <v>18</v>
      </c>
      <c r="C38" s="88">
        <f t="shared" si="2"/>
        <v>72</v>
      </c>
      <c r="D38" s="89"/>
      <c r="E38" s="89">
        <v>47243</v>
      </c>
      <c r="F38" s="90">
        <v>45275</v>
      </c>
      <c r="G38" s="91">
        <f>F38/D34</f>
        <v>1.0694208238851095</v>
      </c>
      <c r="H38" s="114"/>
      <c r="I38" s="92"/>
    </row>
    <row r="39" spans="2:9" x14ac:dyDescent="0.4">
      <c r="D39" s="62"/>
      <c r="E39" s="62"/>
      <c r="G39" s="25"/>
      <c r="H39" s="25"/>
      <c r="I39" s="25"/>
    </row>
    <row r="40" spans="2:9" x14ac:dyDescent="0.4">
      <c r="B40" s="63" t="s">
        <v>50</v>
      </c>
      <c r="D40" s="62"/>
      <c r="E40" s="62"/>
      <c r="G40" s="25"/>
      <c r="H40" s="25"/>
      <c r="I40" s="25"/>
    </row>
    <row r="41" spans="2:9" x14ac:dyDescent="0.4">
      <c r="B41" s="63" t="s">
        <v>51</v>
      </c>
      <c r="D41" s="62"/>
      <c r="E41" s="62"/>
      <c r="G41" s="25"/>
      <c r="H41" s="25"/>
      <c r="I41" s="25"/>
    </row>
    <row r="42" spans="2:9" x14ac:dyDescent="0.4">
      <c r="D42" s="62"/>
      <c r="E42" s="62"/>
      <c r="G42" s="25"/>
      <c r="H42" s="25"/>
      <c r="I42" s="25"/>
    </row>
    <row r="43" spans="2:9" x14ac:dyDescent="0.4">
      <c r="D43" s="62"/>
      <c r="E43" s="62"/>
      <c r="G43" s="25"/>
      <c r="H43" s="25"/>
      <c r="I43" s="25"/>
    </row>
    <row r="44" spans="2:9" x14ac:dyDescent="0.4">
      <c r="G44" s="25"/>
      <c r="H44" s="25"/>
      <c r="I44" s="25"/>
    </row>
  </sheetData>
  <mergeCells count="19">
    <mergeCell ref="H32:H38"/>
    <mergeCell ref="B1:I1"/>
    <mergeCell ref="B15:C15"/>
    <mergeCell ref="B16:C16"/>
    <mergeCell ref="E24:F24"/>
    <mergeCell ref="B24:C24"/>
    <mergeCell ref="B4:C4"/>
    <mergeCell ref="B5:C5"/>
    <mergeCell ref="B11:C12"/>
    <mergeCell ref="B13:C13"/>
    <mergeCell ref="B14:C14"/>
    <mergeCell ref="E13:E16"/>
    <mergeCell ref="F13:F16"/>
    <mergeCell ref="G11:I11"/>
    <mergeCell ref="J4:K4"/>
    <mergeCell ref="J5:K5"/>
    <mergeCell ref="H4:I4"/>
    <mergeCell ref="H5:I5"/>
    <mergeCell ref="B3:C3"/>
  </mergeCells>
  <phoneticPr fontId="3" type="noConversion"/>
  <printOptions horizontalCentered="1" verticalCentered="1"/>
  <pageMargins left="3.937007874015748E-2" right="3.937007874015748E-2" top="0" bottom="0.35433070866141736" header="0" footer="0.1181102362204724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5"/>
  <sheetViews>
    <sheetView showGridLines="0" zoomScale="80" zoomScaleNormal="80" workbookViewId="0">
      <selection activeCell="G5" sqref="G5:N6"/>
    </sheetView>
  </sheetViews>
  <sheetFormatPr defaultColWidth="9" defaultRowHeight="21" x14ac:dyDescent="0.4"/>
  <cols>
    <col min="1" max="1" width="9" style="26"/>
    <col min="2" max="2" width="11.5" style="26" bestFit="1" customWidth="1"/>
    <col min="3" max="3" width="8" style="26" bestFit="1" customWidth="1"/>
    <col min="4" max="4" width="6.8984375" style="26" bestFit="1" customWidth="1"/>
    <col min="5" max="5" width="9.19921875" style="26" bestFit="1" customWidth="1"/>
    <col min="6" max="6" width="12.3984375" style="26" bestFit="1" customWidth="1"/>
    <col min="7" max="7" width="16.8984375" style="26" bestFit="1" customWidth="1"/>
    <col min="8" max="8" width="5.59765625" style="26" customWidth="1"/>
    <col min="9" max="9" width="8" style="26" bestFit="1" customWidth="1"/>
    <col min="10" max="10" width="6.8984375" style="26" bestFit="1" customWidth="1"/>
    <col min="11" max="11" width="9.19921875" style="26" bestFit="1" customWidth="1"/>
    <col min="12" max="12" width="12.3984375" style="26" bestFit="1" customWidth="1"/>
    <col min="13" max="13" width="16.8984375" style="26" bestFit="1" customWidth="1"/>
    <col min="14" max="14" width="11.5" style="26" bestFit="1" customWidth="1"/>
    <col min="15" max="15" width="11.5" style="26" customWidth="1"/>
    <col min="16" max="16" width="9" style="26"/>
    <col min="17" max="17" width="9.59765625" style="26" bestFit="1" customWidth="1"/>
    <col min="18" max="18" width="9.09765625" style="26" bestFit="1" customWidth="1"/>
    <col min="19" max="16384" width="9" style="26"/>
  </cols>
  <sheetData>
    <row r="1" spans="2:18" ht="31.5" customHeight="1" x14ac:dyDescent="0.4">
      <c r="I1" s="139" t="s">
        <v>17</v>
      </c>
      <c r="J1" s="106"/>
      <c r="K1" s="106"/>
      <c r="L1" s="106"/>
      <c r="M1" s="106"/>
      <c r="N1" s="46">
        <v>1</v>
      </c>
      <c r="O1" s="47"/>
    </row>
    <row r="2" spans="2:18" s="28" customFormat="1" ht="37.65" customHeight="1" thickBot="1" x14ac:dyDescent="0.45">
      <c r="B2" s="135" t="s">
        <v>16</v>
      </c>
      <c r="C2" s="136"/>
      <c r="D2" s="136"/>
      <c r="E2" s="136"/>
      <c r="F2" s="136"/>
      <c r="G2" s="136"/>
      <c r="I2" s="137" t="s">
        <v>20</v>
      </c>
      <c r="J2" s="138"/>
      <c r="K2" s="138"/>
      <c r="L2" s="138"/>
      <c r="M2" s="138"/>
      <c r="N2" s="138"/>
      <c r="O2" s="48"/>
    </row>
    <row r="3" spans="2:18" ht="51.9" customHeight="1" thickBot="1" x14ac:dyDescent="0.45">
      <c r="B3" s="39" t="s">
        <v>14</v>
      </c>
      <c r="C3" s="39" t="s">
        <v>11</v>
      </c>
      <c r="D3" s="39" t="s">
        <v>12</v>
      </c>
      <c r="E3" s="39" t="s">
        <v>13</v>
      </c>
      <c r="F3" s="40" t="s">
        <v>15</v>
      </c>
      <c r="G3" s="40" t="s">
        <v>18</v>
      </c>
      <c r="H3" s="28"/>
      <c r="I3" s="39" t="s">
        <v>11</v>
      </c>
      <c r="J3" s="39" t="s">
        <v>12</v>
      </c>
      <c r="K3" s="39" t="s">
        <v>13</v>
      </c>
      <c r="L3" s="40" t="s">
        <v>15</v>
      </c>
      <c r="M3" s="43" t="s">
        <v>19</v>
      </c>
      <c r="N3" s="44" t="s">
        <v>21</v>
      </c>
      <c r="O3" s="49"/>
    </row>
    <row r="4" spans="2:18" ht="24.9" customHeight="1" thickTop="1" x14ac:dyDescent="0.4">
      <c r="B4" s="36" t="s">
        <v>22</v>
      </c>
      <c r="C4" s="37">
        <v>100</v>
      </c>
      <c r="D4" s="37">
        <v>50</v>
      </c>
      <c r="E4" s="37">
        <f>C4-D4</f>
        <v>50</v>
      </c>
      <c r="F4" s="37">
        <v>10</v>
      </c>
      <c r="G4" s="38">
        <f>MAX(E4*80%,E4*40%+F4*6)</f>
        <v>80</v>
      </c>
      <c r="H4" s="28"/>
      <c r="I4" s="140" t="s">
        <v>23</v>
      </c>
      <c r="J4" s="141"/>
      <c r="K4" s="141"/>
      <c r="L4" s="141"/>
      <c r="M4" s="141"/>
      <c r="N4" s="142"/>
      <c r="O4" s="49"/>
    </row>
    <row r="5" spans="2:18" ht="24.9" customHeight="1" x14ac:dyDescent="0.4">
      <c r="B5" s="36">
        <v>1</v>
      </c>
      <c r="C5" s="37">
        <f>C4+F4</f>
        <v>110</v>
      </c>
      <c r="D5" s="37">
        <v>50</v>
      </c>
      <c r="E5" s="37">
        <f>C5-D5</f>
        <v>60</v>
      </c>
      <c r="F5" s="37">
        <v>10</v>
      </c>
      <c r="G5" s="38">
        <f>MAX(E5*80%,E5*40%+F5*6)</f>
        <v>84</v>
      </c>
      <c r="I5" s="37">
        <f>C5-N1</f>
        <v>109</v>
      </c>
      <c r="J5" s="37">
        <f>D5</f>
        <v>50</v>
      </c>
      <c r="K5" s="37">
        <f>I5-J5</f>
        <v>59</v>
      </c>
      <c r="L5" s="37">
        <f t="shared" ref="L5:L14" si="0">F5-$N$1</f>
        <v>9</v>
      </c>
      <c r="M5" s="41">
        <f>MAX(K5*80%,K5*40%+O5*6)</f>
        <v>80.599999999999994</v>
      </c>
      <c r="N5" s="42">
        <f>M5-G5</f>
        <v>-3.4000000000000057</v>
      </c>
      <c r="O5" s="50">
        <f>(L5*3+F5*2+F5)/6</f>
        <v>9.5</v>
      </c>
      <c r="P5" s="31"/>
      <c r="Q5" s="31">
        <f>MAX(E5*80%,K5*40%+L5*6)</f>
        <v>77.599999999999994</v>
      </c>
      <c r="R5" s="32">
        <f>Q5-G5</f>
        <v>-6.4000000000000057</v>
      </c>
    </row>
    <row r="6" spans="2:18" ht="24.9" customHeight="1" x14ac:dyDescent="0.45">
      <c r="B6" s="29">
        <v>2</v>
      </c>
      <c r="C6" s="30">
        <f>C5+F5</f>
        <v>120</v>
      </c>
      <c r="D6" s="30">
        <f>D5</f>
        <v>50</v>
      </c>
      <c r="E6" s="30">
        <f>E5+F5</f>
        <v>70</v>
      </c>
      <c r="F6" s="30">
        <v>10</v>
      </c>
      <c r="G6" s="33">
        <f t="shared" ref="G6:G14" si="1">MAX(E6*80%,E6*40%+F6*6)</f>
        <v>88</v>
      </c>
      <c r="I6" s="30">
        <f>I5+L5</f>
        <v>118</v>
      </c>
      <c r="J6" s="30">
        <f>J5</f>
        <v>50</v>
      </c>
      <c r="K6" s="45">
        <f>K5+L5</f>
        <v>68</v>
      </c>
      <c r="L6" s="30">
        <f t="shared" si="0"/>
        <v>9</v>
      </c>
      <c r="M6" s="41">
        <f t="shared" ref="M6:M14" si="2">MAX(K6*80%,K6*40%+O6*6)</f>
        <v>82.2</v>
      </c>
      <c r="N6" s="34">
        <f t="shared" ref="N6:N14" si="3">M6-G6</f>
        <v>-5.7999999999999972</v>
      </c>
      <c r="O6" s="50">
        <f>(L6*3+L5*2+F6)/6</f>
        <v>9.1666666666666661</v>
      </c>
      <c r="P6" s="31"/>
      <c r="Q6" s="31">
        <f t="shared" ref="Q6:Q14" si="4">MAX(E6*80%,K6*40%+L6*6)</f>
        <v>81.2</v>
      </c>
      <c r="R6" s="32">
        <f t="shared" ref="R6:R14" si="5">Q6-G6</f>
        <v>-6.7999999999999972</v>
      </c>
    </row>
    <row r="7" spans="2:18" ht="24.9" customHeight="1" x14ac:dyDescent="0.4">
      <c r="B7" s="29">
        <v>3</v>
      </c>
      <c r="C7" s="30">
        <f t="shared" ref="C7:C14" si="6">C6+F6</f>
        <v>130</v>
      </c>
      <c r="D7" s="30">
        <f t="shared" ref="D7:D14" si="7">D6</f>
        <v>50</v>
      </c>
      <c r="E7" s="30">
        <f t="shared" ref="E7:E14" si="8">E6+F6</f>
        <v>80</v>
      </c>
      <c r="F7" s="30">
        <v>10</v>
      </c>
      <c r="G7" s="33">
        <f t="shared" si="1"/>
        <v>92</v>
      </c>
      <c r="I7" s="30">
        <f t="shared" ref="I7:I14" si="9">I6+L6</f>
        <v>127</v>
      </c>
      <c r="J7" s="30">
        <f t="shared" ref="J7:J14" si="10">J6</f>
        <v>50</v>
      </c>
      <c r="K7" s="30">
        <f t="shared" ref="K7:K14" si="11">K6+L6</f>
        <v>77</v>
      </c>
      <c r="L7" s="30">
        <f t="shared" si="0"/>
        <v>9</v>
      </c>
      <c r="M7" s="41">
        <f t="shared" si="2"/>
        <v>84.8</v>
      </c>
      <c r="N7" s="34">
        <f t="shared" si="3"/>
        <v>-7.2000000000000028</v>
      </c>
      <c r="O7" s="50">
        <f>L5</f>
        <v>9</v>
      </c>
      <c r="P7" s="31"/>
      <c r="Q7" s="31">
        <f t="shared" si="4"/>
        <v>84.8</v>
      </c>
      <c r="R7" s="32">
        <f t="shared" si="5"/>
        <v>-7.2000000000000028</v>
      </c>
    </row>
    <row r="8" spans="2:18" ht="24.9" customHeight="1" x14ac:dyDescent="0.4">
      <c r="B8" s="29">
        <v>4</v>
      </c>
      <c r="C8" s="30">
        <f t="shared" si="6"/>
        <v>140</v>
      </c>
      <c r="D8" s="30">
        <f t="shared" si="7"/>
        <v>50</v>
      </c>
      <c r="E8" s="30">
        <f t="shared" si="8"/>
        <v>90</v>
      </c>
      <c r="F8" s="30">
        <v>10</v>
      </c>
      <c r="G8" s="33">
        <f t="shared" si="1"/>
        <v>96</v>
      </c>
      <c r="I8" s="30">
        <f t="shared" si="9"/>
        <v>136</v>
      </c>
      <c r="J8" s="30">
        <f t="shared" si="10"/>
        <v>50</v>
      </c>
      <c r="K8" s="30">
        <f t="shared" si="11"/>
        <v>86</v>
      </c>
      <c r="L8" s="30">
        <f t="shared" si="0"/>
        <v>9</v>
      </c>
      <c r="M8" s="41">
        <f t="shared" si="2"/>
        <v>88.4</v>
      </c>
      <c r="N8" s="34">
        <f t="shared" si="3"/>
        <v>-7.5999999999999943</v>
      </c>
      <c r="O8" s="50">
        <f t="shared" ref="O8:O14" si="12">L6</f>
        <v>9</v>
      </c>
      <c r="P8" s="31"/>
      <c r="Q8" s="31">
        <f t="shared" si="4"/>
        <v>88.4</v>
      </c>
      <c r="R8" s="32">
        <f t="shared" si="5"/>
        <v>-7.5999999999999943</v>
      </c>
    </row>
    <row r="9" spans="2:18" ht="24.9" customHeight="1" x14ac:dyDescent="0.4">
      <c r="B9" s="29">
        <v>5</v>
      </c>
      <c r="C9" s="30">
        <f t="shared" si="6"/>
        <v>150</v>
      </c>
      <c r="D9" s="30">
        <f t="shared" si="7"/>
        <v>50</v>
      </c>
      <c r="E9" s="30">
        <f t="shared" si="8"/>
        <v>100</v>
      </c>
      <c r="F9" s="30">
        <v>10</v>
      </c>
      <c r="G9" s="33">
        <f t="shared" si="1"/>
        <v>100</v>
      </c>
      <c r="I9" s="30">
        <f t="shared" si="9"/>
        <v>145</v>
      </c>
      <c r="J9" s="30">
        <f t="shared" si="10"/>
        <v>50</v>
      </c>
      <c r="K9" s="30">
        <f t="shared" si="11"/>
        <v>95</v>
      </c>
      <c r="L9" s="30">
        <f t="shared" si="0"/>
        <v>9</v>
      </c>
      <c r="M9" s="41">
        <f t="shared" si="2"/>
        <v>92</v>
      </c>
      <c r="N9" s="34">
        <f t="shared" si="3"/>
        <v>-8</v>
      </c>
      <c r="O9" s="50">
        <f t="shared" si="12"/>
        <v>9</v>
      </c>
      <c r="P9" s="31"/>
      <c r="Q9" s="31">
        <f t="shared" si="4"/>
        <v>92</v>
      </c>
      <c r="R9" s="32">
        <f t="shared" si="5"/>
        <v>-8</v>
      </c>
    </row>
    <row r="10" spans="2:18" ht="24.9" customHeight="1" x14ac:dyDescent="0.4">
      <c r="B10" s="29">
        <v>6</v>
      </c>
      <c r="C10" s="30">
        <f t="shared" si="6"/>
        <v>160</v>
      </c>
      <c r="D10" s="30">
        <f t="shared" si="7"/>
        <v>50</v>
      </c>
      <c r="E10" s="30">
        <f t="shared" si="8"/>
        <v>110</v>
      </c>
      <c r="F10" s="30">
        <v>10</v>
      </c>
      <c r="G10" s="33">
        <f t="shared" si="1"/>
        <v>104</v>
      </c>
      <c r="I10" s="30">
        <f t="shared" si="9"/>
        <v>154</v>
      </c>
      <c r="J10" s="30">
        <f t="shared" si="10"/>
        <v>50</v>
      </c>
      <c r="K10" s="30">
        <f t="shared" si="11"/>
        <v>104</v>
      </c>
      <c r="L10" s="30">
        <f t="shared" si="0"/>
        <v>9</v>
      </c>
      <c r="M10" s="41">
        <f t="shared" si="2"/>
        <v>95.6</v>
      </c>
      <c r="N10" s="34">
        <f t="shared" si="3"/>
        <v>-8.4000000000000057</v>
      </c>
      <c r="O10" s="50">
        <f t="shared" si="12"/>
        <v>9</v>
      </c>
      <c r="P10" s="31"/>
      <c r="Q10" s="31">
        <f t="shared" si="4"/>
        <v>95.6</v>
      </c>
      <c r="R10" s="32">
        <f t="shared" si="5"/>
        <v>-8.4000000000000057</v>
      </c>
    </row>
    <row r="11" spans="2:18" ht="24.9" customHeight="1" x14ac:dyDescent="0.4">
      <c r="B11" s="29">
        <v>7</v>
      </c>
      <c r="C11" s="30">
        <f t="shared" si="6"/>
        <v>170</v>
      </c>
      <c r="D11" s="30">
        <f t="shared" si="7"/>
        <v>50</v>
      </c>
      <c r="E11" s="30">
        <f t="shared" si="8"/>
        <v>120</v>
      </c>
      <c r="F11" s="30">
        <v>10</v>
      </c>
      <c r="G11" s="33">
        <f t="shared" si="1"/>
        <v>108</v>
      </c>
      <c r="I11" s="30">
        <f t="shared" si="9"/>
        <v>163</v>
      </c>
      <c r="J11" s="30">
        <f t="shared" si="10"/>
        <v>50</v>
      </c>
      <c r="K11" s="30">
        <f t="shared" si="11"/>
        <v>113</v>
      </c>
      <c r="L11" s="30">
        <f t="shared" si="0"/>
        <v>9</v>
      </c>
      <c r="M11" s="41">
        <f t="shared" si="2"/>
        <v>99.2</v>
      </c>
      <c r="N11" s="34">
        <f t="shared" si="3"/>
        <v>-8.7999999999999972</v>
      </c>
      <c r="O11" s="50">
        <f t="shared" si="12"/>
        <v>9</v>
      </c>
      <c r="P11" s="31"/>
      <c r="Q11" s="31">
        <f t="shared" si="4"/>
        <v>99.2</v>
      </c>
      <c r="R11" s="32">
        <f t="shared" si="5"/>
        <v>-8.7999999999999972</v>
      </c>
    </row>
    <row r="12" spans="2:18" ht="24.9" customHeight="1" x14ac:dyDescent="0.4">
      <c r="B12" s="29">
        <v>8</v>
      </c>
      <c r="C12" s="30">
        <f t="shared" si="6"/>
        <v>180</v>
      </c>
      <c r="D12" s="30">
        <f t="shared" si="7"/>
        <v>50</v>
      </c>
      <c r="E12" s="30">
        <f t="shared" si="8"/>
        <v>130</v>
      </c>
      <c r="F12" s="30">
        <v>10</v>
      </c>
      <c r="G12" s="33">
        <f t="shared" si="1"/>
        <v>112</v>
      </c>
      <c r="I12" s="30">
        <f t="shared" si="9"/>
        <v>172</v>
      </c>
      <c r="J12" s="30">
        <f t="shared" si="10"/>
        <v>50</v>
      </c>
      <c r="K12" s="30">
        <f t="shared" si="11"/>
        <v>122</v>
      </c>
      <c r="L12" s="30">
        <f t="shared" si="0"/>
        <v>9</v>
      </c>
      <c r="M12" s="41">
        <f t="shared" si="2"/>
        <v>102.80000000000001</v>
      </c>
      <c r="N12" s="34">
        <f t="shared" si="3"/>
        <v>-9.1999999999999886</v>
      </c>
      <c r="O12" s="50">
        <f t="shared" si="12"/>
        <v>9</v>
      </c>
      <c r="P12" s="31"/>
      <c r="Q12" s="31">
        <f t="shared" si="4"/>
        <v>104</v>
      </c>
      <c r="R12" s="32">
        <f t="shared" si="5"/>
        <v>-8</v>
      </c>
    </row>
    <row r="13" spans="2:18" ht="24.9" customHeight="1" x14ac:dyDescent="0.4">
      <c r="B13" s="29">
        <v>9</v>
      </c>
      <c r="C13" s="30">
        <f t="shared" si="6"/>
        <v>190</v>
      </c>
      <c r="D13" s="30">
        <f t="shared" si="7"/>
        <v>50</v>
      </c>
      <c r="E13" s="30">
        <f t="shared" si="8"/>
        <v>140</v>
      </c>
      <c r="F13" s="30">
        <v>10</v>
      </c>
      <c r="G13" s="33">
        <f t="shared" si="1"/>
        <v>116</v>
      </c>
      <c r="I13" s="30">
        <f t="shared" si="9"/>
        <v>181</v>
      </c>
      <c r="J13" s="30">
        <f t="shared" si="10"/>
        <v>50</v>
      </c>
      <c r="K13" s="30">
        <f t="shared" si="11"/>
        <v>131</v>
      </c>
      <c r="L13" s="30">
        <f t="shared" si="0"/>
        <v>9</v>
      </c>
      <c r="M13" s="41">
        <f t="shared" si="2"/>
        <v>106.4</v>
      </c>
      <c r="N13" s="34">
        <f t="shared" si="3"/>
        <v>-9.5999999999999943</v>
      </c>
      <c r="O13" s="50">
        <f t="shared" si="12"/>
        <v>9</v>
      </c>
      <c r="P13" s="31"/>
      <c r="Q13" s="31">
        <f t="shared" si="4"/>
        <v>112</v>
      </c>
      <c r="R13" s="32">
        <f t="shared" si="5"/>
        <v>-4</v>
      </c>
    </row>
    <row r="14" spans="2:18" ht="24.9" customHeight="1" thickBot="1" x14ac:dyDescent="0.45">
      <c r="B14" s="29">
        <v>10</v>
      </c>
      <c r="C14" s="30">
        <f t="shared" si="6"/>
        <v>200</v>
      </c>
      <c r="D14" s="30">
        <f t="shared" si="7"/>
        <v>50</v>
      </c>
      <c r="E14" s="30">
        <f t="shared" si="8"/>
        <v>150</v>
      </c>
      <c r="F14" s="30">
        <v>10</v>
      </c>
      <c r="G14" s="33">
        <f t="shared" si="1"/>
        <v>120</v>
      </c>
      <c r="I14" s="30">
        <f t="shared" si="9"/>
        <v>190</v>
      </c>
      <c r="J14" s="30">
        <f t="shared" si="10"/>
        <v>50</v>
      </c>
      <c r="K14" s="30">
        <f t="shared" si="11"/>
        <v>140</v>
      </c>
      <c r="L14" s="30">
        <f t="shared" si="0"/>
        <v>9</v>
      </c>
      <c r="M14" s="41">
        <f t="shared" si="2"/>
        <v>112</v>
      </c>
      <c r="N14" s="35">
        <f t="shared" si="3"/>
        <v>-8</v>
      </c>
      <c r="O14" s="50">
        <f t="shared" si="12"/>
        <v>9</v>
      </c>
      <c r="P14" s="31"/>
      <c r="Q14" s="31">
        <f t="shared" si="4"/>
        <v>120</v>
      </c>
      <c r="R14" s="32">
        <f t="shared" si="5"/>
        <v>0</v>
      </c>
    </row>
    <row r="15" spans="2:18" ht="35.1" customHeight="1" x14ac:dyDescent="0.4">
      <c r="C15" s="27"/>
      <c r="D15" s="27"/>
      <c r="E15" s="27"/>
      <c r="F15" s="27"/>
      <c r="G15" s="27"/>
      <c r="I15" s="27"/>
      <c r="J15" s="27"/>
      <c r="K15" s="27"/>
      <c r="L15" s="27"/>
      <c r="M15" s="31"/>
      <c r="N15" s="31"/>
      <c r="O15" s="31"/>
      <c r="P15" s="31"/>
    </row>
  </sheetData>
  <mergeCells count="4">
    <mergeCell ref="B2:G2"/>
    <mergeCell ref="I2:N2"/>
    <mergeCell ref="I1:M1"/>
    <mergeCell ref="I4:N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한장제안서</vt:lpstr>
      <vt:lpstr>주식가치감소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재홍 임</cp:lastModifiedBy>
  <cp:lastPrinted>2025-05-16T06:29:18Z</cp:lastPrinted>
  <dcterms:created xsi:type="dcterms:W3CDTF">2019-03-28T08:43:11Z</dcterms:created>
  <dcterms:modified xsi:type="dcterms:W3CDTF">2025-06-22T23:11:55Z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