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0" yWindow="-210" windowWidth="21960" windowHeight="13860" activeTab="1"/>
  </bookViews>
  <sheets>
    <sheet name="IPB1-LENR-COP" sheetId="6" r:id="rId1"/>
    <sheet name="IPB2-LENR-COP" sheetId="5" r:id="rId2"/>
  </sheets>
  <calcPr calcId="145621"/>
</workbook>
</file>

<file path=xl/calcChain.xml><?xml version="1.0" encoding="utf-8"?>
<calcChain xmlns="http://schemas.openxmlformats.org/spreadsheetml/2006/main">
  <c r="N38" i="5" l="1"/>
  <c r="N48" i="5"/>
  <c r="N46" i="5"/>
  <c r="N44" i="5"/>
  <c r="L48" i="5"/>
  <c r="M48" i="5" l="1"/>
  <c r="K48" i="5"/>
  <c r="J48" i="5"/>
  <c r="M46" i="5"/>
  <c r="L46" i="5"/>
  <c r="K46" i="5"/>
  <c r="J46" i="5"/>
  <c r="M44" i="5"/>
  <c r="L44" i="5"/>
  <c r="K44" i="5"/>
  <c r="J44" i="5"/>
  <c r="N39" i="5"/>
  <c r="M39" i="5"/>
  <c r="L39" i="5"/>
  <c r="K39" i="5"/>
  <c r="M38" i="5"/>
  <c r="L38" i="5"/>
  <c r="K38" i="5"/>
  <c r="J39" i="5"/>
  <c r="J38" i="5"/>
  <c r="AP2" i="6" l="1"/>
  <c r="AO2" i="6"/>
  <c r="AN2" i="6"/>
  <c r="AM2" i="6"/>
  <c r="AL2" i="6"/>
  <c r="AK2" i="6"/>
  <c r="AU2" i="6"/>
  <c r="AT2" i="6"/>
  <c r="AS2" i="6"/>
  <c r="AR2" i="6"/>
  <c r="AQ2" i="6"/>
  <c r="AU2" i="5"/>
  <c r="AT2" i="5"/>
  <c r="AS2" i="5"/>
  <c r="AR2" i="5"/>
  <c r="AQ2" i="5"/>
  <c r="F42" i="6"/>
  <c r="E42" i="6"/>
  <c r="D42" i="6"/>
  <c r="F47" i="6"/>
  <c r="F46" i="6"/>
  <c r="F45" i="6"/>
  <c r="F44" i="6"/>
  <c r="F43" i="6"/>
  <c r="D43" i="6"/>
  <c r="D44" i="6"/>
  <c r="D45" i="6"/>
  <c r="D46" i="6"/>
  <c r="D47" i="6"/>
  <c r="E47" i="6"/>
  <c r="B47" i="6"/>
  <c r="A47" i="6"/>
  <c r="E46" i="6"/>
  <c r="B46" i="6"/>
  <c r="A46" i="6"/>
  <c r="E45" i="6"/>
  <c r="B45" i="6"/>
  <c r="A45" i="6"/>
  <c r="E44" i="6"/>
  <c r="B44" i="6"/>
  <c r="A44" i="6"/>
  <c r="E43" i="6"/>
  <c r="B43" i="6"/>
  <c r="A43" i="6"/>
  <c r="B42" i="6"/>
  <c r="A42" i="6"/>
  <c r="O47" i="6"/>
  <c r="O46" i="6"/>
  <c r="O45" i="6"/>
  <c r="O44" i="6"/>
  <c r="O43" i="6"/>
  <c r="O42" i="6"/>
  <c r="B44" i="5" l="1"/>
  <c r="B45" i="5"/>
  <c r="B46" i="5"/>
  <c r="B47" i="5"/>
  <c r="B48" i="5"/>
  <c r="B43" i="5"/>
  <c r="A44" i="5"/>
  <c r="A45" i="5"/>
  <c r="A46" i="5"/>
  <c r="A47" i="5"/>
  <c r="A48" i="5"/>
  <c r="A43" i="5"/>
  <c r="AA2" i="5" l="1"/>
  <c r="AF2" i="5"/>
  <c r="AK2" i="5" s="1"/>
  <c r="AP2" i="5" s="1"/>
  <c r="Z2" i="5"/>
  <c r="AE2" i="5" s="1"/>
  <c r="AJ2" i="5" s="1"/>
  <c r="AO2" i="5" s="1"/>
  <c r="Y2" i="5"/>
  <c r="AD2" i="5" s="1"/>
  <c r="AI2" i="5" s="1"/>
  <c r="AN2" i="5" s="1"/>
  <c r="X2" i="5"/>
  <c r="AC2" i="5"/>
  <c r="AH2" i="5" s="1"/>
  <c r="AM2" i="5" s="1"/>
  <c r="W2" i="5"/>
  <c r="AB2" i="5" s="1"/>
  <c r="AG2" i="5" s="1"/>
  <c r="AL2" i="5" s="1"/>
  <c r="AD2" i="6"/>
  <c r="AI2" i="6"/>
  <c r="AC2" i="6"/>
  <c r="AH2" i="6"/>
  <c r="AB2" i="6"/>
  <c r="AG2" i="6"/>
  <c r="AA2" i="6"/>
  <c r="AF2" i="6"/>
  <c r="Z2" i="6"/>
  <c r="AE2" i="6"/>
  <c r="AJ2" i="6"/>
  <c r="Y2" i="6"/>
  <c r="X2" i="6"/>
  <c r="W2" i="6"/>
  <c r="V2" i="6"/>
  <c r="G3" i="6"/>
  <c r="F3" i="6"/>
  <c r="G38" i="6"/>
  <c r="G37" i="6"/>
  <c r="G36" i="6"/>
  <c r="G35" i="6"/>
  <c r="G34" i="6"/>
  <c r="G33" i="6"/>
  <c r="C34" i="6"/>
  <c r="C35" i="6"/>
  <c r="C36" i="6"/>
  <c r="C37" i="6"/>
  <c r="C38" i="6"/>
  <c r="C33" i="6"/>
  <c r="B34" i="6"/>
  <c r="B35" i="6"/>
  <c r="B36" i="6"/>
  <c r="B37" i="6"/>
  <c r="B38" i="6"/>
  <c r="B33" i="6"/>
  <c r="O38" i="6"/>
  <c r="O37" i="6"/>
  <c r="O36" i="6"/>
  <c r="O35" i="6"/>
  <c r="O34" i="6"/>
  <c r="O33" i="6"/>
  <c r="B29" i="6"/>
  <c r="A29" i="6"/>
  <c r="A38" i="6"/>
  <c r="B28" i="6"/>
  <c r="A28" i="6"/>
  <c r="A37" i="6"/>
  <c r="B27" i="6"/>
  <c r="A27" i="6"/>
  <c r="A36" i="6"/>
  <c r="B26" i="6"/>
  <c r="A26" i="6"/>
  <c r="A35" i="6"/>
  <c r="B25" i="6"/>
  <c r="A25" i="6"/>
  <c r="A34" i="6"/>
  <c r="B24" i="6"/>
  <c r="A24" i="6"/>
  <c r="A33" i="6"/>
  <c r="B20" i="6"/>
  <c r="B19" i="6"/>
  <c r="B18" i="6"/>
  <c r="B17" i="6"/>
  <c r="B16" i="6"/>
  <c r="B15" i="6"/>
  <c r="G5" i="6"/>
  <c r="F5" i="6"/>
  <c r="G4" i="6"/>
  <c r="F4" i="6"/>
  <c r="C28" i="6"/>
  <c r="E33" i="6"/>
  <c r="E38" i="6"/>
  <c r="E34" i="6"/>
  <c r="E35" i="6"/>
  <c r="E36" i="6"/>
  <c r="E37" i="6"/>
  <c r="D35" i="6"/>
  <c r="F38" i="6"/>
  <c r="D36" i="6"/>
  <c r="F35" i="6"/>
  <c r="F33" i="6"/>
  <c r="F37" i="6"/>
  <c r="D37" i="6"/>
  <c r="F36" i="6"/>
  <c r="D38" i="6"/>
  <c r="D33" i="6"/>
  <c r="F34" i="6"/>
  <c r="D34" i="6"/>
  <c r="F18" i="6"/>
  <c r="D15" i="6"/>
  <c r="F20" i="6"/>
  <c r="D25" i="6"/>
  <c r="C26" i="6"/>
  <c r="C16" i="6"/>
  <c r="G18" i="6"/>
  <c r="D28" i="6"/>
  <c r="D16" i="6"/>
  <c r="C24" i="6"/>
  <c r="F26" i="6"/>
  <c r="G28" i="6"/>
  <c r="F16" i="6"/>
  <c r="D19" i="6"/>
  <c r="D24" i="6"/>
  <c r="E28" i="6"/>
  <c r="G24" i="6"/>
  <c r="C20" i="6"/>
  <c r="F27" i="6"/>
  <c r="D29" i="6"/>
  <c r="D17" i="6"/>
  <c r="F17" i="6"/>
  <c r="D20" i="6"/>
  <c r="E15" i="6"/>
  <c r="C18" i="6"/>
  <c r="G20" i="6"/>
  <c r="E29" i="6"/>
  <c r="G15" i="6"/>
  <c r="C17" i="6"/>
  <c r="E18" i="6"/>
  <c r="G19" i="6"/>
  <c r="C25" i="6"/>
  <c r="D26" i="6"/>
  <c r="E27" i="6"/>
  <c r="F28" i="6"/>
  <c r="G29" i="6"/>
  <c r="E26" i="6"/>
  <c r="E17" i="6"/>
  <c r="E25" i="6"/>
  <c r="G27" i="6"/>
  <c r="E24" i="6"/>
  <c r="F25" i="6"/>
  <c r="G26" i="6"/>
  <c r="C15" i="6"/>
  <c r="E16" i="6"/>
  <c r="G17" i="6"/>
  <c r="C19" i="6"/>
  <c r="E20" i="6"/>
  <c r="F24" i="6"/>
  <c r="G25" i="6"/>
  <c r="C29" i="6"/>
  <c r="C27" i="6"/>
  <c r="G16" i="6"/>
  <c r="E19" i="6"/>
  <c r="F15" i="6"/>
  <c r="D18" i="6"/>
  <c r="F19" i="6"/>
  <c r="D27" i="6"/>
  <c r="F29" i="6"/>
  <c r="F5" i="5"/>
  <c r="G5" i="5"/>
  <c r="F38" i="5" s="1"/>
  <c r="F4" i="5"/>
  <c r="G4" i="5"/>
  <c r="F3" i="5"/>
  <c r="G3" i="5"/>
  <c r="G38" i="5" s="1"/>
  <c r="B33" i="5"/>
  <c r="B15" i="5"/>
  <c r="B38" i="5"/>
  <c r="B34" i="5"/>
  <c r="B24" i="5"/>
  <c r="A25" i="5"/>
  <c r="A26" i="5"/>
  <c r="A27" i="5"/>
  <c r="A28" i="5"/>
  <c r="A29" i="5"/>
  <c r="A24" i="5"/>
  <c r="B25" i="5"/>
  <c r="B26" i="5"/>
  <c r="B27" i="5"/>
  <c r="B28" i="5"/>
  <c r="B29" i="5"/>
  <c r="B16" i="5"/>
  <c r="B17" i="5"/>
  <c r="B18" i="5"/>
  <c r="B19" i="5"/>
  <c r="B20" i="5"/>
  <c r="C28" i="5" l="1"/>
  <c r="E29" i="5"/>
  <c r="G29" i="5"/>
  <c r="E33" i="5"/>
  <c r="F27" i="5"/>
  <c r="D28" i="5"/>
  <c r="F29" i="5"/>
  <c r="E25" i="5"/>
  <c r="C19" i="5"/>
  <c r="C33" i="5"/>
  <c r="F25" i="5"/>
  <c r="E17" i="5"/>
  <c r="G15" i="5"/>
  <c r="E26" i="5"/>
  <c r="D18" i="5"/>
  <c r="F26" i="5"/>
  <c r="D27" i="5"/>
  <c r="D16" i="5"/>
  <c r="C15" i="5"/>
  <c r="C16" i="5"/>
  <c r="C18" i="5"/>
  <c r="E18" i="5"/>
  <c r="F20" i="5"/>
  <c r="G19" i="5"/>
  <c r="G18" i="5"/>
  <c r="F16" i="5"/>
  <c r="C34" i="5"/>
  <c r="C17" i="5"/>
  <c r="F18" i="5"/>
  <c r="E38" i="5"/>
  <c r="G28" i="5"/>
  <c r="D19" i="5"/>
  <c r="C26" i="5"/>
  <c r="C27" i="5"/>
  <c r="E15" i="5"/>
  <c r="D26" i="5"/>
  <c r="G25" i="5"/>
  <c r="C25" i="5"/>
  <c r="D17" i="5"/>
  <c r="C38" i="5"/>
  <c r="F33" i="5"/>
  <c r="F48" i="5"/>
  <c r="D46" i="5"/>
  <c r="F47" i="5"/>
  <c r="D47" i="5"/>
  <c r="F46" i="5"/>
  <c r="D48" i="5"/>
  <c r="D44" i="5"/>
  <c r="F45" i="5"/>
  <c r="D43" i="5"/>
  <c r="F44" i="5"/>
  <c r="F43" i="5"/>
  <c r="D45" i="5"/>
  <c r="G17" i="5"/>
  <c r="G16" i="5"/>
  <c r="G27" i="5"/>
  <c r="G26" i="5"/>
  <c r="G20" i="5"/>
  <c r="C20" i="5"/>
  <c r="D15" i="5"/>
  <c r="E44" i="5"/>
  <c r="E45" i="5"/>
  <c r="E46" i="5"/>
  <c r="E47" i="5"/>
  <c r="E48" i="5"/>
  <c r="E43" i="5"/>
  <c r="F28" i="5"/>
  <c r="E19" i="5"/>
  <c r="E20" i="5"/>
  <c r="C29" i="5"/>
  <c r="E24" i="5"/>
  <c r="G33" i="5"/>
  <c r="D29" i="5"/>
  <c r="D34" i="5"/>
  <c r="C24" i="5"/>
  <c r="F15" i="5"/>
  <c r="E27" i="5"/>
  <c r="E28" i="5"/>
  <c r="F19" i="5"/>
  <c r="E16" i="5"/>
  <c r="D20" i="5"/>
  <c r="G24" i="5"/>
  <c r="G34" i="5"/>
  <c r="D25" i="5"/>
  <c r="D33" i="5"/>
  <c r="G44" i="5"/>
  <c r="G43" i="5"/>
  <c r="C44" i="5"/>
  <c r="C48" i="5"/>
  <c r="G45" i="5"/>
  <c r="C45" i="5"/>
  <c r="G48" i="5"/>
  <c r="C46" i="5"/>
  <c r="G47" i="5"/>
  <c r="C47" i="5"/>
  <c r="G46" i="5"/>
  <c r="C43" i="5"/>
  <c r="F17" i="5"/>
  <c r="F34" i="5"/>
  <c r="D38" i="5"/>
  <c r="F24" i="5"/>
  <c r="E34" i="5"/>
  <c r="D24" i="5"/>
</calcChain>
</file>

<file path=xl/sharedStrings.xml><?xml version="1.0" encoding="utf-8"?>
<sst xmlns="http://schemas.openxmlformats.org/spreadsheetml/2006/main" count="75" uniqueCount="45">
  <si>
    <t>NQ</t>
  </si>
  <si>
    <t>Temp</t>
  </si>
  <si>
    <t>PCB</t>
  </si>
  <si>
    <t>Term</t>
  </si>
  <si>
    <t>P_Pi</t>
  </si>
  <si>
    <t>H2 (8/22/2016-8/24/2016)</t>
  </si>
  <si>
    <t>Heat Power</t>
  </si>
  <si>
    <t>CoefficientCoolant</t>
  </si>
  <si>
    <t>Net Qpow</t>
  </si>
  <si>
    <t>Transistor therm power</t>
  </si>
  <si>
    <t>Terminator thermal power</t>
  </si>
  <si>
    <t>CoreQPower</t>
  </si>
  <si>
    <t>Pulse power correction factor</t>
  </si>
  <si>
    <t>LENR</t>
  </si>
  <si>
    <t>m</t>
  </si>
  <si>
    <t>b</t>
  </si>
  <si>
    <t>COP</t>
  </si>
  <si>
    <t>\ISOPERIBOLIC2_DATA\2016-06-22_Half_H\IPB2 tests_NO-CORE-THERMAL_STUDIES_ROH_6-22-16.ods</t>
  </si>
  <si>
    <t>\ISOPERIBOLIC_DATA\IPB1_COP_STUDIES\deltaQout equations.xls</t>
  </si>
  <si>
    <t>Q Pulse Length</t>
  </si>
  <si>
    <t>1-L_Trans/P_Pi</t>
  </si>
  <si>
    <t>P-Pi</t>
  </si>
  <si>
    <t>H2D2 (8/30/2016-8/31/2016)</t>
  </si>
  <si>
    <t>H2(9/1/2016-9/3/2016 Run2)</t>
  </si>
  <si>
    <t>\ISOPERIBOLIC_DATA\IPB1_COP_STUDIES\IPB1 tests_CORE-BYPASS THERMAL_STUDIES_ROH_6-21-16.ods</t>
  </si>
  <si>
    <t>He (8/20/2016)</t>
  </si>
  <si>
    <t>He 8/20/2016 : 8/22/2016)</t>
  </si>
  <si>
    <t>H2 (9/02/2016-9/05/2016)</t>
  </si>
  <si>
    <t>\ISOPERIBOLIC2_DATA\2016-09-09_CRIO_v166-core27b\IPB2_Core_27b-_H2_600C-300C__Run1_day-01.csv : 03.csv</t>
  </si>
  <si>
    <t>\ISOPERIBOLIC2_DATA\2016-09-09_CRIO_v166-core27b\IPB2_Core_27b-_H2_600c-300C_2probetest1_EDITED.csv</t>
  </si>
  <si>
    <t>H2 (9/9/2016 crio-v166-core 27b)</t>
  </si>
  <si>
    <t>\ISOPERIBOLIC2_DATA\2016-08-20-CORE_28_DC_Heater\ISOIPB2_Core_28b-New-core_He_150C-400C_day-01.csv : 03.csv</t>
  </si>
  <si>
    <t>\ISOPERIBOLIC2_DATA\2016-08-20-CORE_28_DC_Heater\ISOIPB2_Core_28b-New-core_H2_150C-400C_day-01.csv : 03.csv</t>
  </si>
  <si>
    <t>\ISOPERIBOLIC2_DATA\2016-08-20-CORE_28_DC_Heater\IPB2_Core_28b-_H2_150C-400C_DEBUG_NEW_SW_day-01.csv : 04.csv</t>
  </si>
  <si>
    <t>\ISOPERIBOLIC_DATA\2016-08-20-CORE_26b\IPB1_Core_26b-New-core_He_150C-400C_day-01.csv : 03.csv</t>
  </si>
  <si>
    <t>\ISOPERIBOLIC_DATA\2016-08-20-CORE_26b\IPB1_Core_26b-New-core_H2_150C-400C_day-01.csv : 03.csv</t>
  </si>
  <si>
    <t>\ISOPERIBOLIC_DATA\2016-08-20-CORE_26b\IPB1_Core_26b-H2-D2_150C-400C_day-01.csv : 03.csv</t>
  </si>
  <si>
    <t>\ISOPERIBOLIC_DATA\2016-08-20-CORE_26b\IPB1_Core_26b-H2-D2_150C-400C_Run2_day-01.csv : 03.csv</t>
  </si>
  <si>
    <t>H2 (9/16/2016-9/18/2016)</t>
  </si>
  <si>
    <t>\ISOPERIBOLIC2_DATA\2016-09-09_CRIO_v167-core27b\IPB2_Core_27b-_H2-D2_150C-400C_RUN1_9-16-16_day-01.csv  : 03.csv</t>
  </si>
  <si>
    <t>H2(9/15/2016-9/16/2016 Run2)</t>
  </si>
  <si>
    <t>\ISOPERIBOLIC_DATA\2016-09-15-CRIO-v167_CORE_26b\IPB1_Core_26b-H2-CRIO_v167_150C-400C_Run1_day-01.csv : 04.csv</t>
  </si>
  <si>
    <t>Date</t>
  </si>
  <si>
    <t>CoreQPow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</si>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</sst>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/>
    <xf numFmtId="0" fontId="4" fillId="0" borderId="0" xfId="0" applyFont="1"/>
    <xf numFmtId="0" fontId="0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1" fillId="0" borderId="0" xfId="0" applyNumberFormat="1" applyFont="1" applyFill="1"/>
    <xf numFmtId="2" fontId="1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0" fontId="0" fillId="0" borderId="0" xfId="0" applyFont="1" applyFill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ont="1" applyFill="1" applyAlignment="1">
      <alignment horizontal="center"/>
    </xf>
    <xf numFmtId="22" fontId="0" fillId="4" borderId="0" xfId="0" applyNumberFormat="1" applyFill="1"/>
    <xf numFmtId="22" fontId="0" fillId="0" borderId="0" xfId="0" applyNumberFormat="1"/>
    <xf numFmtId="0" fontId="0" fillId="4" borderId="0" xfId="0" applyFont="1" applyFill="1"/>
    <xf numFmtId="0" fontId="0" fillId="4" borderId="0" xfId="0" applyFill="1"/>
    <xf numFmtId="0" fontId="0" fillId="2" borderId="0" xfId="0" applyFill="1"/>
    <xf numFmtId="0" fontId="0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164" fontId="0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opLeftCell="A25" zoomScale="85" zoomScaleNormal="85" workbookViewId="0">
      <selection activeCell="M55" sqref="M55"/>
    </sheetView>
  </sheetViews>
  <sheetFormatPr defaultColWidth="9.125" defaultRowHeight="15" x14ac:dyDescent="0.25"/>
  <cols>
    <col min="1" max="1" width="7.25" style="1" customWidth="1"/>
    <col min="2" max="2" width="5.25" style="1" bestFit="1" customWidth="1"/>
    <col min="3" max="3" width="6.375" style="1" bestFit="1" customWidth="1"/>
    <col min="4" max="4" width="12.25" style="1" customWidth="1"/>
    <col min="5" max="5" width="10.75" style="1" customWidth="1"/>
    <col min="6" max="6" width="9.25" style="1" customWidth="1"/>
    <col min="7" max="7" width="11.125" style="1" customWidth="1"/>
    <col min="8" max="8" width="3.125" style="17" customWidth="1"/>
    <col min="9" max="9" width="5.375" style="17" customWidth="1"/>
    <col min="10" max="10" width="10.375" style="1" customWidth="1"/>
    <col min="11" max="11" width="9" style="1" customWidth="1"/>
    <col min="12" max="12" width="10.75" style="1" customWidth="1"/>
    <col min="13" max="13" width="9.25" style="17" customWidth="1"/>
    <col min="14" max="14" width="6.25" style="1" customWidth="1"/>
    <col min="15" max="15" width="6.75" style="1" bestFit="1" customWidth="1"/>
    <col min="16" max="16" width="5.75" style="1" bestFit="1" customWidth="1"/>
    <col min="17" max="21" width="5.875" style="1" bestFit="1" customWidth="1"/>
    <col min="22" max="22" width="5.375" style="1" bestFit="1" customWidth="1"/>
    <col min="23" max="23" width="5.25" style="1" bestFit="1" customWidth="1"/>
    <col min="24" max="24" width="4.875" style="1" bestFit="1" customWidth="1"/>
    <col min="25" max="26" width="5.25" style="1" bestFit="1" customWidth="1"/>
    <col min="27" max="36" width="5.875" style="1" bestFit="1" customWidth="1"/>
    <col min="37" max="37" width="4.875" style="1" bestFit="1" customWidth="1"/>
    <col min="38" max="42" width="4.875" style="1" customWidth="1"/>
    <col min="43" max="46" width="15.125" style="1" bestFit="1" customWidth="1"/>
    <col min="47" max="52" width="9.25" style="1" bestFit="1" customWidth="1"/>
    <col min="53" max="16384" width="9.125" style="1"/>
  </cols>
  <sheetData>
    <row r="1" spans="1:47" ht="39.75" customHeight="1" x14ac:dyDescent="0.25">
      <c r="A1" s="48" t="s">
        <v>17</v>
      </c>
      <c r="B1" s="48"/>
      <c r="C1" s="48"/>
      <c r="D1" s="48"/>
      <c r="E1" s="48"/>
      <c r="F1" s="48"/>
      <c r="G1" s="48"/>
      <c r="H1" s="21"/>
      <c r="I1" s="48" t="s">
        <v>18</v>
      </c>
      <c r="J1" s="48"/>
      <c r="K1" s="48"/>
      <c r="L1" s="48"/>
      <c r="M1" s="22"/>
      <c r="P1" s="45" t="s">
        <v>6</v>
      </c>
      <c r="Q1" s="45"/>
      <c r="R1" s="45"/>
      <c r="S1" s="45"/>
      <c r="T1" s="45"/>
      <c r="U1" s="45"/>
      <c r="V1" s="45" t="s">
        <v>2</v>
      </c>
      <c r="W1" s="45"/>
      <c r="X1" s="45"/>
      <c r="Y1" s="45"/>
      <c r="Z1" s="45"/>
      <c r="AA1" s="45" t="s">
        <v>3</v>
      </c>
      <c r="AB1" s="45"/>
      <c r="AC1" s="45"/>
      <c r="AD1" s="45"/>
      <c r="AE1" s="45"/>
      <c r="AF1" s="45" t="s">
        <v>21</v>
      </c>
      <c r="AG1" s="45"/>
      <c r="AH1" s="45"/>
      <c r="AI1" s="45"/>
      <c r="AJ1" s="45"/>
      <c r="AK1" s="45" t="s">
        <v>43</v>
      </c>
      <c r="AL1" s="45"/>
      <c r="AM1" s="45"/>
      <c r="AN1" s="45"/>
      <c r="AO1" s="45"/>
      <c r="AP1" s="45"/>
      <c r="AQ1" s="45" t="s">
        <v>42</v>
      </c>
      <c r="AR1" s="45"/>
      <c r="AS1" s="45"/>
      <c r="AT1" s="45"/>
      <c r="AU1" s="45"/>
    </row>
    <row r="2" spans="1:47" ht="57" customHeight="1" x14ac:dyDescent="0.25">
      <c r="A2" s="11" t="s">
        <v>19</v>
      </c>
      <c r="B2" s="11" t="s">
        <v>4</v>
      </c>
      <c r="C2" s="11" t="s">
        <v>8</v>
      </c>
      <c r="D2" s="11" t="s">
        <v>10</v>
      </c>
      <c r="E2" s="11" t="s">
        <v>9</v>
      </c>
      <c r="F2" s="11" t="s">
        <v>20</v>
      </c>
      <c r="G2" s="11" t="s">
        <v>7</v>
      </c>
      <c r="H2" s="24"/>
      <c r="I2" s="18" t="s">
        <v>1</v>
      </c>
      <c r="J2" s="11" t="s">
        <v>14</v>
      </c>
      <c r="K2" s="11" t="s">
        <v>15</v>
      </c>
      <c r="L2" s="25" t="s">
        <v>12</v>
      </c>
      <c r="M2" s="19"/>
      <c r="N2"/>
      <c r="P2" s="1" t="s">
        <v>0</v>
      </c>
      <c r="Q2" s="1">
        <v>300</v>
      </c>
      <c r="R2" s="1">
        <v>150</v>
      </c>
      <c r="S2" s="1">
        <v>100</v>
      </c>
      <c r="T2" s="1">
        <v>150</v>
      </c>
      <c r="U2" s="1">
        <v>300</v>
      </c>
      <c r="V2" s="1">
        <f>Q2</f>
        <v>300</v>
      </c>
      <c r="W2" s="1">
        <f t="shared" ref="W2" si="0">R2</f>
        <v>150</v>
      </c>
      <c r="X2" s="1">
        <f t="shared" ref="X2" si="1">S2</f>
        <v>100</v>
      </c>
      <c r="Y2" s="1">
        <f t="shared" ref="Y2" si="2">T2</f>
        <v>150</v>
      </c>
      <c r="Z2" s="1">
        <f t="shared" ref="Z2" si="3">U2</f>
        <v>300</v>
      </c>
      <c r="AA2" s="1">
        <f>V2</f>
        <v>300</v>
      </c>
      <c r="AB2" s="1">
        <f t="shared" ref="AB2" si="4">W2</f>
        <v>150</v>
      </c>
      <c r="AC2" s="1">
        <f t="shared" ref="AC2" si="5">X2</f>
        <v>100</v>
      </c>
      <c r="AD2" s="1">
        <f t="shared" ref="AD2" si="6">Y2</f>
        <v>150</v>
      </c>
      <c r="AE2" s="1">
        <f t="shared" ref="AE2" si="7">Z2</f>
        <v>300</v>
      </c>
      <c r="AF2" s="1">
        <f>AA2</f>
        <v>300</v>
      </c>
      <c r="AG2" s="1">
        <f t="shared" ref="AG2" si="8">AB2</f>
        <v>150</v>
      </c>
      <c r="AH2" s="1">
        <f t="shared" ref="AH2" si="9">AC2</f>
        <v>100</v>
      </c>
      <c r="AI2" s="1">
        <f t="shared" ref="AI2" si="10">AD2</f>
        <v>150</v>
      </c>
      <c r="AJ2" s="1">
        <f t="shared" ref="AJ2" si="11">AE2</f>
        <v>300</v>
      </c>
      <c r="AK2" s="9">
        <f>AF2</f>
        <v>300</v>
      </c>
      <c r="AL2" s="9">
        <f t="shared" ref="AL2:AP2" si="12">AG2</f>
        <v>150</v>
      </c>
      <c r="AM2" s="9">
        <f t="shared" si="12"/>
        <v>100</v>
      </c>
      <c r="AN2" s="9">
        <f t="shared" si="12"/>
        <v>150</v>
      </c>
      <c r="AO2" s="9">
        <f t="shared" si="12"/>
        <v>300</v>
      </c>
      <c r="AP2" s="9">
        <f t="shared" si="12"/>
        <v>300</v>
      </c>
      <c r="AQ2" s="9">
        <f>AF2</f>
        <v>300</v>
      </c>
      <c r="AR2" s="9">
        <f t="shared" ref="AR2:AU2" si="13">AG2</f>
        <v>150</v>
      </c>
      <c r="AS2" s="9">
        <f t="shared" si="13"/>
        <v>100</v>
      </c>
      <c r="AT2" s="9">
        <f t="shared" si="13"/>
        <v>150</v>
      </c>
      <c r="AU2" s="9">
        <f t="shared" si="13"/>
        <v>300</v>
      </c>
    </row>
    <row r="3" spans="1:47" x14ac:dyDescent="0.25">
      <c r="A3" s="1">
        <v>300</v>
      </c>
      <c r="B3" s="12">
        <v>50</v>
      </c>
      <c r="C3" s="12">
        <v>47.74</v>
      </c>
      <c r="D3" s="12">
        <v>34.770000000000003</v>
      </c>
      <c r="E3" s="12">
        <v>6.98</v>
      </c>
      <c r="F3" s="14">
        <f>1-(C3-D3-E3)/C3</f>
        <v>0.87452869710934233</v>
      </c>
      <c r="G3" s="14">
        <f>C3/(D3+E3)</f>
        <v>1.1434730538922155</v>
      </c>
      <c r="H3" s="23"/>
      <c r="I3" s="18">
        <v>150</v>
      </c>
      <c r="J3" s="15"/>
      <c r="K3" s="15"/>
      <c r="L3" s="16"/>
      <c r="M3" s="19"/>
      <c r="N3"/>
      <c r="O3" s="2" t="s">
        <v>25</v>
      </c>
    </row>
    <row r="4" spans="1:47" x14ac:dyDescent="0.25">
      <c r="A4" s="1">
        <v>150</v>
      </c>
      <c r="B4" s="12">
        <v>50</v>
      </c>
      <c r="C4" s="12">
        <v>47.67</v>
      </c>
      <c r="D4" s="12">
        <v>34.159999999999997</v>
      </c>
      <c r="E4" s="12">
        <v>7.41</v>
      </c>
      <c r="F4" s="14">
        <f>1-(C4-D4-E4)/C4</f>
        <v>0.8720369204950702</v>
      </c>
      <c r="G4" s="14">
        <f>C4/(D4+E4)</f>
        <v>1.1467404378157326</v>
      </c>
      <c r="H4" s="23"/>
      <c r="I4" s="18">
        <v>200</v>
      </c>
      <c r="J4" s="15">
        <v>0.54807226651871011</v>
      </c>
      <c r="K4" s="15">
        <v>-3.8688175842933603E-2</v>
      </c>
      <c r="L4" s="16">
        <v>1.2</v>
      </c>
      <c r="M4" s="19"/>
      <c r="N4"/>
      <c r="O4" s="2"/>
    </row>
    <row r="5" spans="1:47" x14ac:dyDescent="0.25">
      <c r="A5" s="1">
        <v>100</v>
      </c>
      <c r="B5" s="12">
        <v>50</v>
      </c>
      <c r="C5" s="12">
        <v>47.55</v>
      </c>
      <c r="D5" s="12">
        <v>33.159999999999997</v>
      </c>
      <c r="E5" s="12">
        <v>7.64</v>
      </c>
      <c r="F5" s="14">
        <f>1-(C5-D5-E5)/C5</f>
        <v>0.85804416403785488</v>
      </c>
      <c r="G5" s="14">
        <f>C5/(D5+E5)</f>
        <v>1.1654411764705883</v>
      </c>
      <c r="H5" s="23"/>
      <c r="I5" s="18">
        <v>250</v>
      </c>
      <c r="J5" s="15"/>
      <c r="K5" s="15"/>
      <c r="L5" s="16"/>
      <c r="M5" s="19"/>
      <c r="N5"/>
      <c r="O5" s="2"/>
      <c r="P5" s="2" t="s">
        <v>34</v>
      </c>
    </row>
    <row r="6" spans="1:47" x14ac:dyDescent="0.25">
      <c r="I6" s="18">
        <v>300</v>
      </c>
      <c r="J6" s="15">
        <v>0.486148024665365</v>
      </c>
      <c r="K6" s="15">
        <v>2.6552909802438001E-2</v>
      </c>
      <c r="L6" s="16">
        <v>1.2</v>
      </c>
      <c r="M6" s="19"/>
      <c r="N6"/>
      <c r="O6" s="1">
        <v>150</v>
      </c>
      <c r="P6" s="33">
        <v>8.9180700000000002</v>
      </c>
      <c r="Q6" s="33">
        <v>5.4262379999999997</v>
      </c>
      <c r="R6" s="33">
        <v>5.4935309999999999</v>
      </c>
      <c r="S6" s="33">
        <v>5.5473429999999997</v>
      </c>
      <c r="T6" s="33">
        <v>5.4790089999999996</v>
      </c>
      <c r="U6" s="33">
        <v>5.4093410000000004</v>
      </c>
      <c r="V6" s="36">
        <v>3.27263129012346</v>
      </c>
      <c r="W6" s="36">
        <v>3.9427232407407415</v>
      </c>
      <c r="X6" s="36">
        <v>4.8135699660493811</v>
      </c>
      <c r="Y6" s="36">
        <v>4.1546981975308661</v>
      </c>
      <c r="Z6" s="36">
        <v>3.5954853950617274</v>
      </c>
      <c r="AA6" s="33">
        <v>33.611567944444445</v>
      </c>
      <c r="AB6" s="33">
        <v>32.048536024691344</v>
      </c>
      <c r="AC6" s="33">
        <v>30.984909796296286</v>
      </c>
      <c r="AD6" s="33">
        <v>32.195741481481477</v>
      </c>
      <c r="AE6" s="33">
        <v>33.752376203703705</v>
      </c>
      <c r="AF6" s="36">
        <v>49.996998061728384</v>
      </c>
      <c r="AG6" s="36">
        <v>49.938225888888894</v>
      </c>
      <c r="AH6" s="36">
        <v>49.993942972222221</v>
      </c>
      <c r="AI6" s="36">
        <v>50.067949833333337</v>
      </c>
      <c r="AJ6" s="36">
        <v>50.072437932098786</v>
      </c>
    </row>
    <row r="7" spans="1:47" x14ac:dyDescent="0.25">
      <c r="I7" s="18">
        <v>350</v>
      </c>
      <c r="J7" s="15"/>
      <c r="K7" s="15"/>
      <c r="L7" s="16"/>
      <c r="M7" s="19"/>
      <c r="N7"/>
      <c r="O7" s="1">
        <v>200</v>
      </c>
      <c r="P7" s="33">
        <v>13.273251999999999</v>
      </c>
      <c r="Q7" s="33">
        <v>9.3258510000000001</v>
      </c>
      <c r="R7" s="33">
        <v>9.2953869999999998</v>
      </c>
      <c r="S7" s="33">
        <v>9.2374600000000004</v>
      </c>
      <c r="T7" s="33">
        <v>9.355677</v>
      </c>
      <c r="U7" s="33">
        <v>9.2227820000000005</v>
      </c>
      <c r="V7" s="36">
        <v>3.0403385185185186</v>
      </c>
      <c r="W7" s="36">
        <v>3.6773760000000006</v>
      </c>
      <c r="X7" s="36">
        <v>4.3833083487654294</v>
      </c>
      <c r="Y7" s="36">
        <v>3.5751608086419742</v>
      </c>
      <c r="Z7" s="36">
        <v>2.9865180248447194</v>
      </c>
      <c r="AA7" s="33">
        <v>32.609255030864205</v>
      </c>
      <c r="AB7" s="33">
        <v>31.841448141975317</v>
      </c>
      <c r="AC7" s="33">
        <v>30.632458487654304</v>
      </c>
      <c r="AD7" s="33">
        <v>31.814957067901219</v>
      </c>
      <c r="AE7" s="33">
        <v>32.94452804968946</v>
      </c>
      <c r="AF7" s="36">
        <v>49.92861556790124</v>
      </c>
      <c r="AG7" s="36">
        <v>49.925299981481508</v>
      </c>
      <c r="AH7" s="36">
        <v>49.989906882716035</v>
      </c>
      <c r="AI7" s="36">
        <v>50.06519868518518</v>
      </c>
      <c r="AJ7" s="36">
        <v>50.086877944099378</v>
      </c>
    </row>
    <row r="8" spans="1:47" x14ac:dyDescent="0.25">
      <c r="I8" s="18">
        <v>400</v>
      </c>
      <c r="J8" s="15">
        <v>0.42986521481307871</v>
      </c>
      <c r="K8" s="15">
        <v>2.2194633949000231E-2</v>
      </c>
      <c r="L8" s="16">
        <v>1.2</v>
      </c>
      <c r="M8" s="19"/>
      <c r="N8"/>
      <c r="O8" s="1">
        <v>250</v>
      </c>
      <c r="P8" s="33">
        <v>18.265249000000001</v>
      </c>
      <c r="Q8" s="33">
        <v>13.586672</v>
      </c>
      <c r="R8" s="33">
        <v>13.525496</v>
      </c>
      <c r="S8" s="33">
        <v>13.666596</v>
      </c>
      <c r="T8" s="33">
        <v>13.562815000000001</v>
      </c>
      <c r="U8" s="33">
        <v>13.602408</v>
      </c>
      <c r="V8" s="36">
        <v>2.6196035555555555</v>
      </c>
      <c r="W8" s="36">
        <v>3.2903774506172843</v>
      </c>
      <c r="X8" s="36">
        <v>4.0947669629629644</v>
      </c>
      <c r="Y8" s="36">
        <v>3.3170399753086421</v>
      </c>
      <c r="Z8" s="36">
        <v>2.7435086419753101</v>
      </c>
      <c r="AA8" s="33">
        <v>32.33430043827159</v>
      </c>
      <c r="AB8" s="33">
        <v>30.644681240740731</v>
      </c>
      <c r="AC8" s="33">
        <v>29.984076179012352</v>
      </c>
      <c r="AD8" s="33">
        <v>31.089094277777775</v>
      </c>
      <c r="AE8" s="33">
        <v>32.506843820987648</v>
      </c>
      <c r="AF8" s="36">
        <v>49.834108925925932</v>
      </c>
      <c r="AG8" s="36">
        <v>49.933329067901226</v>
      </c>
      <c r="AH8" s="36">
        <v>49.997880595679</v>
      </c>
      <c r="AI8" s="36">
        <v>50.076735450617278</v>
      </c>
      <c r="AJ8" s="36">
        <v>50.084928061728419</v>
      </c>
    </row>
    <row r="9" spans="1:47" ht="15.75" x14ac:dyDescent="0.25">
      <c r="A9" s="10"/>
      <c r="I9" s="18">
        <v>600</v>
      </c>
      <c r="J9" s="15">
        <v>0.417226436890755</v>
      </c>
      <c r="K9" s="15">
        <v>-1.63987599095093E-2</v>
      </c>
      <c r="L9" s="16">
        <v>1.2</v>
      </c>
      <c r="N9"/>
      <c r="O9" s="1">
        <v>300</v>
      </c>
      <c r="P9" s="33">
        <v>23.693577000000001</v>
      </c>
      <c r="Q9" s="33">
        <v>19.023921999999999</v>
      </c>
      <c r="R9" s="33">
        <v>19.015668999999999</v>
      </c>
      <c r="S9" s="33">
        <v>19.004594999999998</v>
      </c>
      <c r="T9" s="33">
        <v>19.102720000000001</v>
      </c>
      <c r="U9" s="33">
        <v>19.153010999999999</v>
      </c>
      <c r="V9" s="36">
        <v>2.4736759012345688</v>
      </c>
      <c r="W9" s="36">
        <v>3.1883146975308643</v>
      </c>
      <c r="X9" s="36">
        <v>3.9129726358024679</v>
      </c>
      <c r="Y9" s="36">
        <v>3.1997114135802485</v>
      </c>
      <c r="Z9" s="36">
        <v>2.392227185185186</v>
      </c>
      <c r="AA9" s="33">
        <v>32.339665104938263</v>
      </c>
      <c r="AB9" s="33">
        <v>30.703420888888896</v>
      </c>
      <c r="AC9" s="33">
        <v>29.777109382716041</v>
      </c>
      <c r="AD9" s="33">
        <v>31.115032765432105</v>
      </c>
      <c r="AE9" s="33">
        <v>32.581176246913557</v>
      </c>
      <c r="AF9" s="36">
        <v>49.930126888888886</v>
      </c>
      <c r="AG9" s="36">
        <v>49.936878314814791</v>
      </c>
      <c r="AH9" s="36">
        <v>49.987397904320986</v>
      </c>
      <c r="AI9" s="36">
        <v>50.062526123456777</v>
      </c>
      <c r="AJ9" s="36">
        <v>50.08164004320988</v>
      </c>
    </row>
    <row r="10" spans="1:47" x14ac:dyDescent="0.25">
      <c r="O10" s="1">
        <v>350</v>
      </c>
      <c r="P10" s="33">
        <v>29.612943999999999</v>
      </c>
      <c r="Q10" s="33">
        <v>24.914384999999999</v>
      </c>
      <c r="R10" s="33">
        <v>24.965805</v>
      </c>
      <c r="S10" s="33">
        <v>24.894425999999999</v>
      </c>
      <c r="T10" s="33">
        <v>25.060068000000001</v>
      </c>
      <c r="U10" s="33">
        <v>25.017149</v>
      </c>
      <c r="V10" s="36">
        <v>2.8912298881987568</v>
      </c>
      <c r="W10" s="36">
        <v>3.6792089876543206</v>
      </c>
      <c r="X10" s="36">
        <v>4.5851313703703749</v>
      </c>
      <c r="Y10" s="36">
        <v>3.9877238148148155</v>
      </c>
      <c r="Z10" s="36">
        <v>3.4671029938271607</v>
      </c>
      <c r="AA10" s="33">
        <v>32.024189627329193</v>
      </c>
      <c r="AB10" s="33">
        <v>30.960887617283952</v>
      </c>
      <c r="AC10" s="33">
        <v>29.814448543209874</v>
      </c>
      <c r="AD10" s="33">
        <v>31.167781296296283</v>
      </c>
      <c r="AE10" s="33">
        <v>32.476611253086418</v>
      </c>
      <c r="AF10" s="36">
        <v>49.913349267080747</v>
      </c>
      <c r="AG10" s="36">
        <v>49.933260796296274</v>
      </c>
      <c r="AH10" s="36">
        <v>49.997846941358006</v>
      </c>
      <c r="AI10" s="36">
        <v>50.080968487654324</v>
      </c>
      <c r="AJ10" s="36">
        <v>50.098024530864187</v>
      </c>
    </row>
    <row r="11" spans="1:47" x14ac:dyDescent="0.25">
      <c r="O11" s="1">
        <v>400</v>
      </c>
      <c r="P11" s="33">
        <v>36.543987000000001</v>
      </c>
      <c r="Q11" s="33">
        <v>31.543453</v>
      </c>
      <c r="R11" s="33">
        <v>31.710046999999999</v>
      </c>
      <c r="S11" s="33">
        <v>31.693518000000001</v>
      </c>
      <c r="T11" s="33">
        <v>31.933805</v>
      </c>
      <c r="U11" s="33">
        <v>31.712610000000002</v>
      </c>
      <c r="V11" s="36">
        <v>3.3873508641975318</v>
      </c>
      <c r="W11" s="36">
        <v>4.0015538765432099</v>
      </c>
      <c r="X11" s="36">
        <v>4.5875790246913581</v>
      </c>
      <c r="Y11" s="36">
        <v>3.6855379691358046</v>
      </c>
      <c r="Z11" s="36">
        <v>3.0654871975308646</v>
      </c>
      <c r="AA11" s="33">
        <v>32.257416845679018</v>
      </c>
      <c r="AB11" s="33">
        <v>30.984706728395039</v>
      </c>
      <c r="AC11" s="33">
        <v>29.854097447530869</v>
      </c>
      <c r="AD11" s="33">
        <v>31.019612808641963</v>
      </c>
      <c r="AE11" s="33">
        <v>32.343242672839494</v>
      </c>
      <c r="AF11" s="36">
        <v>49.92362783950616</v>
      </c>
      <c r="AG11" s="36">
        <v>49.945865098765445</v>
      </c>
      <c r="AH11" s="36">
        <v>49.990235030864234</v>
      </c>
      <c r="AI11" s="36">
        <v>50.057905123456798</v>
      </c>
      <c r="AJ11" s="36">
        <v>50.076174234567894</v>
      </c>
    </row>
    <row r="12" spans="1:47" x14ac:dyDescent="0.25">
      <c r="C12" s="46" t="s">
        <v>13</v>
      </c>
      <c r="D12" s="46"/>
      <c r="E12" s="46"/>
      <c r="F12" s="46"/>
      <c r="G12" s="46"/>
      <c r="H12" s="18"/>
      <c r="I12" s="47" t="s">
        <v>16</v>
      </c>
      <c r="J12" s="47"/>
      <c r="K12" s="47"/>
      <c r="L12" s="47"/>
      <c r="M12" s="47"/>
      <c r="N12" s="27"/>
      <c r="O12" s="2" t="s">
        <v>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47" x14ac:dyDescent="0.25">
      <c r="A13" s="1" t="s">
        <v>1</v>
      </c>
      <c r="B13" s="1" t="s">
        <v>0</v>
      </c>
      <c r="C13" s="28">
        <v>300</v>
      </c>
      <c r="D13" s="28">
        <v>150</v>
      </c>
      <c r="E13" s="28">
        <v>100</v>
      </c>
      <c r="F13" s="28">
        <v>150</v>
      </c>
      <c r="G13" s="28">
        <v>300</v>
      </c>
      <c r="H13" s="18"/>
      <c r="I13" s="18">
        <v>300</v>
      </c>
      <c r="J13" s="28">
        <v>150</v>
      </c>
      <c r="K13" s="28">
        <v>100</v>
      </c>
      <c r="L13" s="28">
        <v>150</v>
      </c>
      <c r="M13" s="18">
        <v>300</v>
      </c>
      <c r="N13" s="9"/>
    </row>
    <row r="14" spans="1:47" x14ac:dyDescent="0.25">
      <c r="C14" s="29"/>
      <c r="D14" s="29"/>
      <c r="E14" s="29"/>
      <c r="F14" s="29"/>
      <c r="G14" s="29"/>
      <c r="H14" s="18"/>
      <c r="I14" s="18"/>
      <c r="J14" s="29"/>
      <c r="K14" s="29"/>
      <c r="L14" s="29"/>
      <c r="M14" s="18"/>
      <c r="N14" s="9"/>
      <c r="O14" s="2"/>
      <c r="P14" s="2" t="s">
        <v>35</v>
      </c>
    </row>
    <row r="15" spans="1:47" s="27" customFormat="1" x14ac:dyDescent="0.25">
      <c r="A15" s="27">
        <v>150</v>
      </c>
      <c r="B15" s="14">
        <f t="shared" ref="B15:B20" si="14">P6-P15</f>
        <v>0.11542700000000039</v>
      </c>
      <c r="C15" s="14">
        <f t="shared" ref="C15:C20" si="15">Q6-Q15-(AF6-AF15)*$F$3-$G$3*(V6+AA6-V15-AA15)</f>
        <v>-0.58551839767979907</v>
      </c>
      <c r="D15" s="14">
        <f t="shared" ref="D15:D20" si="16">R6-R15-(AG6-AG15)*$F$4-$G$4*(W6+AB6-W15-AB15)</f>
        <v>-0.56920281147956309</v>
      </c>
      <c r="E15" s="14">
        <f t="shared" ref="E15:E20" si="17">S6-S15-(AH6-AH15)*$F$5-$G$5*(X6+AC6-X15-AC15)</f>
        <v>-1.2185220067116702</v>
      </c>
      <c r="F15" s="14">
        <f t="shared" ref="F15:F20" si="18">T6-T15-(AI6-AI15)*$F$4-$G$4*(Y6+AD6-Y15-AD15)</f>
        <v>-1.2934297836322592</v>
      </c>
      <c r="G15" s="14">
        <f t="shared" ref="G15:G20" si="19">U6-U15-(AJ6-AJ15)*$F$3-$G$3*(Z6+AE6-Z15-AE15)</f>
        <v>-1.2142054011014094</v>
      </c>
      <c r="H15" s="23"/>
      <c r="I15" s="18"/>
      <c r="M15" s="18"/>
      <c r="O15" s="27">
        <v>150</v>
      </c>
      <c r="P15" s="33">
        <v>8.8026429999999998</v>
      </c>
      <c r="Q15" s="33">
        <v>7.045725</v>
      </c>
      <c r="R15" s="33">
        <v>6.9331889999999996</v>
      </c>
      <c r="S15" s="33">
        <v>7.0020899999999999</v>
      </c>
      <c r="T15" s="33">
        <v>7.0564179999999999</v>
      </c>
      <c r="U15" s="33">
        <v>7.0070779999999999</v>
      </c>
      <c r="V15" s="36">
        <v>2.8700672160493843</v>
      </c>
      <c r="W15" s="36">
        <v>3.262260246913582</v>
      </c>
      <c r="X15" s="36">
        <v>3.8876251114551073</v>
      </c>
      <c r="Y15" s="36">
        <v>3.1019912160493823</v>
      </c>
      <c r="Z15" s="36">
        <v>2.5221211111111117</v>
      </c>
      <c r="AA15" s="33">
        <v>34.921268475308615</v>
      </c>
      <c r="AB15" s="33">
        <v>33.497307364197503</v>
      </c>
      <c r="AC15" s="33">
        <v>32.113262417956676</v>
      </c>
      <c r="AD15" s="33">
        <v>33.491444277777745</v>
      </c>
      <c r="AE15" s="33">
        <v>35.143151129629629</v>
      </c>
      <c r="AF15" s="36">
        <v>49.993204598765416</v>
      </c>
      <c r="AG15" s="36">
        <v>49.926076104938268</v>
      </c>
      <c r="AH15" s="36">
        <v>49.994328321981435</v>
      </c>
      <c r="AI15" s="36">
        <v>50.074057475308649</v>
      </c>
      <c r="AJ15" s="36">
        <v>50.09597184567901</v>
      </c>
      <c r="AL15" s="35"/>
      <c r="AM15" s="35"/>
      <c r="AN15" s="35"/>
      <c r="AO15" s="35"/>
      <c r="AP15" s="35"/>
    </row>
    <row r="16" spans="1:47" s="27" customFormat="1" x14ac:dyDescent="0.25">
      <c r="A16" s="27">
        <v>200</v>
      </c>
      <c r="B16" s="14">
        <f t="shared" si="14"/>
        <v>-0.18823400000000134</v>
      </c>
      <c r="C16" s="14">
        <f t="shared" si="15"/>
        <v>-0.64670396425486643</v>
      </c>
      <c r="D16" s="14">
        <f t="shared" si="16"/>
        <v>-1.531930268265818</v>
      </c>
      <c r="E16" s="14">
        <f t="shared" si="17"/>
        <v>-1.8035355966455966</v>
      </c>
      <c r="F16" s="14">
        <f t="shared" si="18"/>
        <v>-1.3687584959361057</v>
      </c>
      <c r="G16" s="14">
        <f t="shared" si="19"/>
        <v>-0.56889870508180707</v>
      </c>
      <c r="H16" s="23"/>
      <c r="I16" s="18"/>
      <c r="M16" s="18"/>
      <c r="O16" s="27">
        <v>200</v>
      </c>
      <c r="P16" s="33">
        <v>13.461486000000001</v>
      </c>
      <c r="Q16" s="33">
        <v>11.369478000000001</v>
      </c>
      <c r="R16" s="33">
        <v>11.287477000000001</v>
      </c>
      <c r="S16" s="33">
        <v>11.221705999999999</v>
      </c>
      <c r="T16" s="33">
        <v>11.243112999999999</v>
      </c>
      <c r="U16" s="33">
        <v>11.226502999999999</v>
      </c>
      <c r="V16" s="36">
        <v>2.114969382716049</v>
      </c>
      <c r="W16" s="36">
        <v>2.4957375308641976</v>
      </c>
      <c r="X16" s="36">
        <v>3.0457129166666674</v>
      </c>
      <c r="Y16" s="36">
        <v>2.5306928641975306</v>
      </c>
      <c r="Z16" s="36">
        <v>2.0697430864197526</v>
      </c>
      <c r="AA16" s="33">
        <v>34.766453179012331</v>
      </c>
      <c r="AB16" s="33">
        <v>33.414979314814808</v>
      </c>
      <c r="AC16" s="33">
        <v>32.120681910493829</v>
      </c>
      <c r="AD16" s="33">
        <v>33.308983018518532</v>
      </c>
      <c r="AE16" s="33">
        <v>35.1268800925926</v>
      </c>
      <c r="AF16" s="36">
        <v>49.91530525925927</v>
      </c>
      <c r="AG16" s="36">
        <v>49.937639506172864</v>
      </c>
      <c r="AH16" s="36">
        <v>49.995923287036995</v>
      </c>
      <c r="AI16" s="36">
        <v>50.068812246913573</v>
      </c>
      <c r="AJ16" s="36">
        <v>50.072777753086442</v>
      </c>
      <c r="AL16" s="35"/>
      <c r="AM16" s="35"/>
      <c r="AN16" s="35"/>
      <c r="AO16" s="35"/>
      <c r="AP16" s="35"/>
    </row>
    <row r="17" spans="1:42" s="27" customFormat="1" x14ac:dyDescent="0.25">
      <c r="A17" s="27">
        <v>250</v>
      </c>
      <c r="B17" s="14">
        <f t="shared" si="14"/>
        <v>-0.42232699999999923</v>
      </c>
      <c r="C17" s="14">
        <f t="shared" si="15"/>
        <v>-0.64761725331956987</v>
      </c>
      <c r="D17" s="14">
        <f t="shared" si="16"/>
        <v>-0.58533339020061614</v>
      </c>
      <c r="E17" s="14">
        <f t="shared" si="17"/>
        <v>-1.4195562873832297</v>
      </c>
      <c r="F17" s="14">
        <f t="shared" si="18"/>
        <v>-1.3512506205705908</v>
      </c>
      <c r="G17" s="14">
        <f t="shared" si="19"/>
        <v>-1.0671519792638884</v>
      </c>
      <c r="H17" s="23"/>
      <c r="I17" s="18"/>
      <c r="M17" s="18"/>
      <c r="O17" s="27">
        <v>250</v>
      </c>
      <c r="P17" s="33">
        <v>18.687576</v>
      </c>
      <c r="Q17" s="33">
        <v>16.081963999999999</v>
      </c>
      <c r="R17" s="33">
        <v>15.936415</v>
      </c>
      <c r="S17" s="33">
        <v>15.803201</v>
      </c>
      <c r="T17" s="33">
        <v>15.916271</v>
      </c>
      <c r="U17" s="33">
        <v>16.005016000000001</v>
      </c>
      <c r="V17" s="36">
        <v>1.8769242777777788</v>
      </c>
      <c r="W17" s="36">
        <v>2.3531432469135818</v>
      </c>
      <c r="X17" s="36">
        <v>2.9528756851851856</v>
      </c>
      <c r="Y17" s="36">
        <v>2.3497997160493829</v>
      </c>
      <c r="Z17" s="36">
        <v>1.8343148385093149</v>
      </c>
      <c r="AA17" s="33">
        <v>34.620687604938261</v>
      </c>
      <c r="AB17" s="33">
        <v>33.174356746913581</v>
      </c>
      <c r="AC17" s="33">
        <v>31.746714246913591</v>
      </c>
      <c r="AD17" s="33">
        <v>32.93860865432098</v>
      </c>
      <c r="AE17" s="33">
        <v>34.58269564596273</v>
      </c>
      <c r="AF17" s="36">
        <v>49.928429870370394</v>
      </c>
      <c r="AG17" s="36">
        <v>49.932719888888897</v>
      </c>
      <c r="AH17" s="36">
        <v>49.99042741666667</v>
      </c>
      <c r="AI17" s="36">
        <v>50.065802395061723</v>
      </c>
      <c r="AJ17" s="36">
        <v>50.086544944099394</v>
      </c>
      <c r="AL17" s="35"/>
      <c r="AM17" s="35"/>
      <c r="AN17" s="35"/>
      <c r="AO17" s="35"/>
      <c r="AP17" s="35"/>
    </row>
    <row r="18" spans="1:42" s="27" customFormat="1" x14ac:dyDescent="0.25">
      <c r="A18" s="27">
        <v>300</v>
      </c>
      <c r="B18" s="14">
        <f t="shared" si="14"/>
        <v>-0.43538299999999808</v>
      </c>
      <c r="C18" s="14">
        <f t="shared" si="15"/>
        <v>-0.90186822175645731</v>
      </c>
      <c r="D18" s="14">
        <f t="shared" si="16"/>
        <v>-0.5985401774302519</v>
      </c>
      <c r="E18" s="14">
        <f t="shared" si="17"/>
        <v>-0.3310379871956417</v>
      </c>
      <c r="F18" s="14">
        <f t="shared" si="18"/>
        <v>-4.9427198272405493E-2</v>
      </c>
      <c r="G18" s="14">
        <f t="shared" si="19"/>
        <v>0.34138990693689775</v>
      </c>
      <c r="H18" s="23"/>
      <c r="I18" s="18"/>
      <c r="M18" s="18"/>
      <c r="O18" s="27">
        <v>300</v>
      </c>
      <c r="P18" s="33">
        <v>24.128959999999999</v>
      </c>
      <c r="Q18" s="33">
        <v>21.270212000000001</v>
      </c>
      <c r="R18" s="33">
        <v>20.803585000000002</v>
      </c>
      <c r="S18" s="33">
        <v>20.521249999999998</v>
      </c>
      <c r="T18" s="33">
        <v>20.779335</v>
      </c>
      <c r="U18" s="33">
        <v>21.144955</v>
      </c>
      <c r="V18" s="36">
        <v>1.7709642839506166</v>
      </c>
      <c r="W18" s="36">
        <v>2.4323309074074069</v>
      </c>
      <c r="X18" s="36">
        <v>3.3441614043209889</v>
      </c>
      <c r="Y18" s="36">
        <v>3.1154799691358015</v>
      </c>
      <c r="Z18" s="36">
        <v>2.7155250740740731</v>
      </c>
      <c r="AA18" s="33">
        <v>34.235320592592601</v>
      </c>
      <c r="AB18" s="33">
        <v>32.500168006172835</v>
      </c>
      <c r="AC18" s="33">
        <v>31.355378089506178</v>
      </c>
      <c r="AD18" s="33">
        <v>32.609133913580258</v>
      </c>
      <c r="AE18" s="33">
        <v>34.294474876543212</v>
      </c>
      <c r="AF18" s="36">
        <v>49.90762632098766</v>
      </c>
      <c r="AG18" s="36">
        <v>49.932165703703689</v>
      </c>
      <c r="AH18" s="36">
        <v>49.998066009259233</v>
      </c>
      <c r="AI18" s="36">
        <v>50.074490296296318</v>
      </c>
      <c r="AJ18" s="36">
        <v>50.086832172839536</v>
      </c>
      <c r="AL18" s="35"/>
      <c r="AM18" s="35"/>
      <c r="AN18" s="35"/>
      <c r="AO18" s="35"/>
      <c r="AP18" s="35"/>
    </row>
    <row r="19" spans="1:42" s="27" customFormat="1" x14ac:dyDescent="0.25">
      <c r="A19" s="27">
        <v>350</v>
      </c>
      <c r="B19" s="14">
        <f t="shared" si="14"/>
        <v>-0.68053600000000003</v>
      </c>
      <c r="C19" s="14">
        <f t="shared" si="15"/>
        <v>0.18176449856475818</v>
      </c>
      <c r="D19" s="14">
        <f t="shared" si="16"/>
        <v>-1.0732379136865269</v>
      </c>
      <c r="E19" s="14">
        <f t="shared" si="17"/>
        <v>-1.9660168171592518</v>
      </c>
      <c r="F19" s="14">
        <f t="shared" si="18"/>
        <v>-1.0836316476116767</v>
      </c>
      <c r="G19" s="14">
        <f t="shared" si="19"/>
        <v>-1.0531913820662506</v>
      </c>
      <c r="H19" s="23"/>
      <c r="I19" s="18"/>
      <c r="M19" s="18"/>
      <c r="O19" s="27">
        <v>350</v>
      </c>
      <c r="P19" s="33">
        <v>30.293479999999999</v>
      </c>
      <c r="Q19" s="33">
        <v>27.153500000000001</v>
      </c>
      <c r="R19" s="33">
        <v>26.964275000000001</v>
      </c>
      <c r="S19" s="33">
        <v>26.965031</v>
      </c>
      <c r="T19" s="33">
        <v>26.955840999999999</v>
      </c>
      <c r="U19" s="33">
        <v>27.099815</v>
      </c>
      <c r="V19" s="36">
        <v>2.8835791111111102</v>
      </c>
      <c r="W19" s="36">
        <v>3.0718063024691369</v>
      </c>
      <c r="X19" s="36">
        <v>3.642816728395061</v>
      </c>
      <c r="Y19" s="36">
        <v>3.2277432037037044</v>
      </c>
      <c r="Z19" s="36">
        <v>2.7185180987654318</v>
      </c>
      <c r="AA19" s="33">
        <v>34.130926932098767</v>
      </c>
      <c r="AB19" s="33">
        <v>32.404862030864194</v>
      </c>
      <c r="AC19" s="33">
        <v>30.855427648148186</v>
      </c>
      <c r="AD19" s="33">
        <v>32.650930327160488</v>
      </c>
      <c r="AE19" s="33">
        <v>34.138055320987668</v>
      </c>
      <c r="AF19" s="36">
        <v>49.936939820987661</v>
      </c>
      <c r="AG19" s="36">
        <v>49.894158617283964</v>
      </c>
      <c r="AH19" s="36">
        <v>49.985727000000033</v>
      </c>
      <c r="AI19" s="36">
        <v>50.061307487654325</v>
      </c>
      <c r="AJ19" s="36">
        <v>50.081609691358032</v>
      </c>
      <c r="AL19" s="35"/>
      <c r="AM19" s="35"/>
      <c r="AN19" s="35"/>
      <c r="AO19" s="35"/>
      <c r="AP19" s="35"/>
    </row>
    <row r="20" spans="1:42" s="27" customFormat="1" x14ac:dyDescent="0.25">
      <c r="A20" s="27">
        <v>400</v>
      </c>
      <c r="B20" s="14">
        <f t="shared" si="14"/>
        <v>-0.49248199999999542</v>
      </c>
      <c r="C20" s="14">
        <f t="shared" si="15"/>
        <v>-1.4245323525394198</v>
      </c>
      <c r="D20" s="14">
        <f t="shared" si="16"/>
        <v>-1.8969280044729411</v>
      </c>
      <c r="E20" s="14">
        <f t="shared" si="17"/>
        <v>-1.8914122893223444</v>
      </c>
      <c r="F20" s="14">
        <f t="shared" si="18"/>
        <v>-3.8765377649504149</v>
      </c>
      <c r="G20" s="14">
        <f t="shared" si="19"/>
        <v>-3.6122474310283801</v>
      </c>
      <c r="H20" s="23"/>
      <c r="I20" s="18"/>
      <c r="M20" s="18"/>
      <c r="O20" s="27">
        <v>400</v>
      </c>
      <c r="P20" s="33">
        <v>37.036468999999997</v>
      </c>
      <c r="Q20" s="33">
        <v>34.039959000000003</v>
      </c>
      <c r="R20" s="33">
        <v>34.245021999999999</v>
      </c>
      <c r="S20" s="33">
        <v>34.067104</v>
      </c>
      <c r="T20" s="33">
        <v>34.102668999999999</v>
      </c>
      <c r="U20" s="33">
        <v>34.115603999999998</v>
      </c>
      <c r="V20" s="36">
        <v>2.5047198456790118</v>
      </c>
      <c r="W20" s="36">
        <v>2.9039897962962971</v>
      </c>
      <c r="X20" s="36">
        <v>3.4283123611111117</v>
      </c>
      <c r="Y20" s="36">
        <v>0.45547443827160489</v>
      </c>
      <c r="Z20" s="36">
        <v>-3.5875938271604922E-2</v>
      </c>
      <c r="AA20" s="33">
        <v>34.099638851851857</v>
      </c>
      <c r="AB20" s="33">
        <v>32.650329728395057</v>
      </c>
      <c r="AC20" s="33">
        <v>31.421038058641965</v>
      </c>
      <c r="AD20" s="33">
        <v>32.740541944444445</v>
      </c>
      <c r="AE20" s="33">
        <v>34.372394765432098</v>
      </c>
      <c r="AF20" s="36">
        <v>49.894706216049372</v>
      </c>
      <c r="AG20" s="36">
        <v>49.930534166666661</v>
      </c>
      <c r="AH20" s="36">
        <v>49.998455709876488</v>
      </c>
      <c r="AI20" s="36">
        <v>50.084178864197533</v>
      </c>
      <c r="AJ20" s="36">
        <v>50.095374296296292</v>
      </c>
      <c r="AL20" s="35"/>
      <c r="AM20" s="35"/>
      <c r="AN20" s="35"/>
      <c r="AO20" s="35"/>
      <c r="AP20" s="35"/>
    </row>
    <row r="21" spans="1:42" x14ac:dyDescent="0.25">
      <c r="O21" s="2" t="s">
        <v>22</v>
      </c>
    </row>
    <row r="22" spans="1:42" x14ac:dyDescent="0.25">
      <c r="O22" s="2"/>
    </row>
    <row r="23" spans="1:42" x14ac:dyDescent="0.25">
      <c r="O23" s="2"/>
      <c r="P23" s="2" t="s">
        <v>36</v>
      </c>
    </row>
    <row r="24" spans="1:42" s="27" customFormat="1" x14ac:dyDescent="0.25">
      <c r="A24" s="27">
        <f t="shared" ref="A24:A29" si="20">A15</f>
        <v>150</v>
      </c>
      <c r="B24" s="14">
        <f t="shared" ref="B24:B29" si="21">P6-P24</f>
        <v>-0.18053199999999947</v>
      </c>
      <c r="C24" s="14">
        <f t="shared" ref="C24:C29" si="22">Q6-Q24-(AF6-AF24)*$F$3-$G$3*(V6+AA6-V24-AA24)</f>
        <v>-0.28244904044162933</v>
      </c>
      <c r="D24" s="14">
        <f t="shared" ref="D24:D29" si="23">R6-R24-(AG6-AG24)*$F$4-$G$4*(W6+AB6-W24-AB24)</f>
        <v>-0.55211948547842771</v>
      </c>
      <c r="E24" s="14">
        <f t="shared" ref="E24:E29" si="24">S6-S24-(AH6-AH24)*$F$5-$G$5*(X6+AC6-X24-AC24)</f>
        <v>-1.2806876227753319</v>
      </c>
      <c r="F24" s="14">
        <f t="shared" ref="F24:F29" si="25">T6-T24-(AI6-AI24)*$F$4-$G$4*(Y6+AD6-Y24-AD24)</f>
        <v>-1.1256331392179493</v>
      </c>
      <c r="G24" s="14">
        <f t="shared" ref="G24:G29" si="26">U6-U24-(AJ6-AJ24)*$F$3-$G$3*(Z6+AE6-Z24-AE24)</f>
        <v>-2.2091838044552516</v>
      </c>
      <c r="H24" s="23"/>
      <c r="I24" s="18"/>
      <c r="M24" s="18"/>
      <c r="O24" s="26">
        <v>150</v>
      </c>
      <c r="P24" s="33">
        <v>9.0986019999999996</v>
      </c>
      <c r="Q24" s="33">
        <v>7.4825350000000004</v>
      </c>
      <c r="R24" s="33">
        <v>7.329752</v>
      </c>
      <c r="S24" s="33">
        <v>6.9686199999999996</v>
      </c>
      <c r="T24" s="33">
        <v>7.1070469999999997</v>
      </c>
      <c r="U24" s="33">
        <v>7.2940860000000001</v>
      </c>
      <c r="V24" s="36">
        <v>3.7203720617283937</v>
      </c>
      <c r="W24" s="36">
        <v>3.8776830864197538</v>
      </c>
      <c r="X24" s="36">
        <v>4.273699401234567</v>
      </c>
      <c r="Y24" s="36">
        <v>3.4449455308641963</v>
      </c>
      <c r="Z24" s="36">
        <v>2.660526333333332</v>
      </c>
      <c r="AA24" s="33">
        <v>34.797305814814813</v>
      </c>
      <c r="AB24" s="33">
        <v>33.241577796296312</v>
      </c>
      <c r="AC24" s="33">
        <v>31.643081836419729</v>
      </c>
      <c r="AD24" s="33">
        <v>33.344252549382709</v>
      </c>
      <c r="AE24" s="33">
        <v>34.385703679012352</v>
      </c>
      <c r="AF24" s="36">
        <v>49.88952205555556</v>
      </c>
      <c r="AG24" s="36">
        <v>49.927419518518519</v>
      </c>
      <c r="AH24" s="36">
        <v>49.997108271604937</v>
      </c>
      <c r="AI24" s="36">
        <v>50.067104524691374</v>
      </c>
      <c r="AJ24" s="36">
        <v>50.095843438271601</v>
      </c>
      <c r="AL24" s="35"/>
      <c r="AM24" s="35"/>
      <c r="AN24" s="35"/>
      <c r="AO24" s="35"/>
      <c r="AP24" s="35"/>
    </row>
    <row r="25" spans="1:42" s="27" customFormat="1" x14ac:dyDescent="0.25">
      <c r="A25" s="27">
        <f t="shared" si="20"/>
        <v>200</v>
      </c>
      <c r="B25" s="14">
        <f t="shared" si="21"/>
        <v>-0.31693200000000132</v>
      </c>
      <c r="C25" s="14">
        <f t="shared" si="22"/>
        <v>-0.96970171920232762</v>
      </c>
      <c r="D25" s="14">
        <f t="shared" si="23"/>
        <v>-2.2314136996698926</v>
      </c>
      <c r="E25" s="14">
        <f t="shared" si="24"/>
        <v>-2.2550739374211966</v>
      </c>
      <c r="F25" s="14">
        <f t="shared" si="25"/>
        <v>-1.8107941634570084</v>
      </c>
      <c r="G25" s="14">
        <f t="shared" si="26"/>
        <v>-1.8629536076591575</v>
      </c>
      <c r="H25" s="23"/>
      <c r="I25" s="18"/>
      <c r="M25" s="18"/>
      <c r="O25" s="26">
        <v>200</v>
      </c>
      <c r="P25" s="33">
        <v>13.590184000000001</v>
      </c>
      <c r="Q25" s="33">
        <v>11.793597</v>
      </c>
      <c r="R25" s="33">
        <v>11.273851000000001</v>
      </c>
      <c r="S25" s="33">
        <v>10.977026</v>
      </c>
      <c r="T25" s="33">
        <v>11.299547</v>
      </c>
      <c r="U25" s="33">
        <v>11.867723</v>
      </c>
      <c r="V25" s="36">
        <v>3.0219582716049396</v>
      </c>
      <c r="W25" s="36">
        <v>3.1907898395061745</v>
      </c>
      <c r="X25" s="36">
        <v>3.692759342592594</v>
      </c>
      <c r="Y25" s="36">
        <v>3.0659784012345677</v>
      </c>
      <c r="Z25" s="36">
        <v>2.5970509506172839</v>
      </c>
      <c r="AA25" s="33">
        <v>33.935630283950637</v>
      </c>
      <c r="AB25" s="33">
        <v>32.094284469135815</v>
      </c>
      <c r="AC25" s="33">
        <v>30.882291163580238</v>
      </c>
      <c r="AD25" s="33">
        <v>32.445531944444426</v>
      </c>
      <c r="AE25" s="33">
        <v>34.026612882716044</v>
      </c>
      <c r="AF25" s="36">
        <v>49.931345308641966</v>
      </c>
      <c r="AG25" s="36">
        <v>49.942616549382727</v>
      </c>
      <c r="AH25" s="36">
        <v>49.987717043209869</v>
      </c>
      <c r="AI25" s="36">
        <v>50.058169376543241</v>
      </c>
      <c r="AJ25" s="36">
        <v>50.075440524691338</v>
      </c>
      <c r="AL25" s="35"/>
      <c r="AM25" s="35"/>
      <c r="AN25" s="35"/>
      <c r="AO25" s="35"/>
      <c r="AP25" s="35"/>
    </row>
    <row r="26" spans="1:42" s="27" customFormat="1" x14ac:dyDescent="0.25">
      <c r="A26" s="27">
        <f t="shared" si="20"/>
        <v>250</v>
      </c>
      <c r="B26" s="14">
        <f t="shared" si="21"/>
        <v>-0.65840899999999891</v>
      </c>
      <c r="C26" s="14">
        <f t="shared" si="22"/>
        <v>-1.7282189413978828</v>
      </c>
      <c r="D26" s="14">
        <f t="shared" si="23"/>
        <v>-1.6523218285957797</v>
      </c>
      <c r="E26" s="14">
        <f t="shared" si="24"/>
        <v>-1.5288974084394757</v>
      </c>
      <c r="F26" s="14">
        <f t="shared" si="25"/>
        <v>-2.1257515072458832</v>
      </c>
      <c r="G26" s="14">
        <f t="shared" si="26"/>
        <v>-1.7253601607741622</v>
      </c>
      <c r="H26" s="23"/>
      <c r="I26" s="18"/>
      <c r="M26" s="18"/>
      <c r="O26" s="26">
        <v>250</v>
      </c>
      <c r="P26" s="33">
        <v>18.923658</v>
      </c>
      <c r="Q26" s="33">
        <v>16.259616999999999</v>
      </c>
      <c r="R26" s="33">
        <v>15.735161</v>
      </c>
      <c r="S26" s="33">
        <v>15.140243</v>
      </c>
      <c r="T26" s="33">
        <v>16.117944999999999</v>
      </c>
      <c r="U26" s="33">
        <v>16.015419000000001</v>
      </c>
      <c r="V26" s="36">
        <v>2.3183314753086419</v>
      </c>
      <c r="W26" s="36">
        <v>2.8158696419753078</v>
      </c>
      <c r="X26" s="36">
        <v>3.47233272839506</v>
      </c>
      <c r="Y26" s="36">
        <v>2.8314430061728397</v>
      </c>
      <c r="Z26" s="36">
        <v>2.2767383395061729</v>
      </c>
      <c r="AA26" s="33">
        <v>33.408196728395055</v>
      </c>
      <c r="AB26" s="33">
        <v>31.614476302469125</v>
      </c>
      <c r="AC26" s="33">
        <v>30.561628734567904</v>
      </c>
      <c r="AD26" s="33">
        <v>31.949309765432094</v>
      </c>
      <c r="AE26" s="33">
        <v>33.56573959876544</v>
      </c>
      <c r="AF26" s="36">
        <v>49.904147901234552</v>
      </c>
      <c r="AG26" s="36">
        <v>49.921147530864218</v>
      </c>
      <c r="AH26" s="36">
        <v>49.994450175925898</v>
      </c>
      <c r="AI26" s="36">
        <v>50.076492672839514</v>
      </c>
      <c r="AJ26" s="36">
        <v>50.097016074074055</v>
      </c>
      <c r="AL26" s="35"/>
      <c r="AM26" s="35"/>
      <c r="AN26" s="35"/>
      <c r="AO26" s="35"/>
      <c r="AP26" s="35"/>
    </row>
    <row r="27" spans="1:42" s="27" customFormat="1" x14ac:dyDescent="0.25">
      <c r="A27" s="27">
        <f t="shared" si="20"/>
        <v>300</v>
      </c>
      <c r="B27" s="14">
        <f t="shared" si="21"/>
        <v>-0.39415499999999781</v>
      </c>
      <c r="C27" s="14">
        <f t="shared" si="22"/>
        <v>-1.7807124647421431</v>
      </c>
      <c r="D27" s="14">
        <f t="shared" si="23"/>
        <v>-2.4321933505780065</v>
      </c>
      <c r="E27" s="14">
        <f t="shared" si="24"/>
        <v>-2.3995657800133467</v>
      </c>
      <c r="F27" s="14">
        <f t="shared" si="25"/>
        <v>-0.85377054567501787</v>
      </c>
      <c r="G27" s="14">
        <f t="shared" si="26"/>
        <v>-0.56849139505752477</v>
      </c>
      <c r="H27" s="23"/>
      <c r="I27" s="18"/>
      <c r="M27" s="18"/>
      <c r="O27" s="26">
        <v>300</v>
      </c>
      <c r="P27" s="33">
        <v>24.087731999999999</v>
      </c>
      <c r="Q27" s="33">
        <v>21.174274</v>
      </c>
      <c r="R27" s="33">
        <v>20.46245</v>
      </c>
      <c r="S27" s="33">
        <v>19.914248000000001</v>
      </c>
      <c r="T27" s="33">
        <v>20.486279</v>
      </c>
      <c r="U27" s="33">
        <v>21.114424</v>
      </c>
      <c r="V27" s="36">
        <v>1.9818883641975318</v>
      </c>
      <c r="W27" s="36">
        <v>2.2500453703703718</v>
      </c>
      <c r="X27" s="36">
        <v>2.9340744328859083</v>
      </c>
      <c r="Y27" s="36">
        <v>3.32527974691358</v>
      </c>
      <c r="Z27" s="36">
        <v>3.0101399197530854</v>
      </c>
      <c r="AA27" s="33">
        <v>33.161336327160498</v>
      </c>
      <c r="AB27" s="33">
        <v>30.802333734567895</v>
      </c>
      <c r="AC27" s="33">
        <v>29.480774073825508</v>
      </c>
      <c r="AD27" s="33">
        <v>31.45081485185186</v>
      </c>
      <c r="AE27" s="33">
        <v>33.176765561728388</v>
      </c>
      <c r="AF27" s="36">
        <v>49.92146671604938</v>
      </c>
      <c r="AG27" s="36">
        <v>49.910631339506168</v>
      </c>
      <c r="AH27" s="36">
        <v>49.983082117449669</v>
      </c>
      <c r="AI27" s="36">
        <v>50.063373876543231</v>
      </c>
      <c r="AJ27" s="36">
        <v>50.087717271604909</v>
      </c>
      <c r="AL27" s="35"/>
      <c r="AM27" s="35"/>
      <c r="AN27" s="35"/>
      <c r="AO27" s="35"/>
      <c r="AP27" s="35"/>
    </row>
    <row r="28" spans="1:42" s="27" customFormat="1" x14ac:dyDescent="0.25">
      <c r="A28" s="27">
        <f t="shared" si="20"/>
        <v>350</v>
      </c>
      <c r="B28" s="14">
        <f t="shared" si="21"/>
        <v>-0.81459000000000259</v>
      </c>
      <c r="C28" s="14">
        <f t="shared" si="22"/>
        <v>-0.31845564044984709</v>
      </c>
      <c r="D28" s="14">
        <f t="shared" si="23"/>
        <v>-1.4610367839440914</v>
      </c>
      <c r="E28" s="14">
        <f t="shared" si="24"/>
        <v>-1.6506542658958672</v>
      </c>
      <c r="F28" s="14">
        <f t="shared" si="25"/>
        <v>-2.487316235025232</v>
      </c>
      <c r="G28" s="14">
        <f t="shared" si="26"/>
        <v>-2.256729754594355</v>
      </c>
      <c r="H28" s="23"/>
      <c r="I28" s="18"/>
      <c r="M28" s="18"/>
      <c r="O28" s="26">
        <v>350</v>
      </c>
      <c r="P28" s="33">
        <v>30.427534000000001</v>
      </c>
      <c r="Q28" s="33">
        <v>27.434702000000001</v>
      </c>
      <c r="R28" s="33">
        <v>27.290230000000001</v>
      </c>
      <c r="S28" s="33">
        <v>27.004328000000001</v>
      </c>
      <c r="T28" s="33">
        <v>27.374511999999999</v>
      </c>
      <c r="U28" s="33">
        <v>27.312335999999998</v>
      </c>
      <c r="V28" s="36">
        <v>3.6562756543209889</v>
      </c>
      <c r="W28" s="36">
        <v>4.1590771358024696</v>
      </c>
      <c r="X28" s="36">
        <v>4.7278702037037057</v>
      </c>
      <c r="Y28" s="36">
        <v>3.6991524814814851</v>
      </c>
      <c r="Z28" s="36">
        <v>3.094561308641977</v>
      </c>
      <c r="AA28" s="33">
        <v>33.184143117283959</v>
      </c>
      <c r="AB28" s="33">
        <v>31.235164734567896</v>
      </c>
      <c r="AC28" s="33">
        <v>30.060650660493817</v>
      </c>
      <c r="AD28" s="33">
        <v>31.311799814814822</v>
      </c>
      <c r="AE28" s="33">
        <v>32.892562074074078</v>
      </c>
      <c r="AF28" s="36">
        <v>49.914122919753076</v>
      </c>
      <c r="AG28" s="36">
        <v>49.931631672839501</v>
      </c>
      <c r="AH28" s="36">
        <v>50.004792895061719</v>
      </c>
      <c r="AI28" s="36">
        <v>50.072817827160513</v>
      </c>
      <c r="AJ28" s="36">
        <v>50.085240580246911</v>
      </c>
      <c r="AL28" s="35"/>
      <c r="AM28" s="35"/>
      <c r="AN28" s="35"/>
      <c r="AO28" s="35"/>
      <c r="AP28" s="35"/>
    </row>
    <row r="29" spans="1:42" s="27" customFormat="1" x14ac:dyDescent="0.25">
      <c r="A29" s="27">
        <f t="shared" si="20"/>
        <v>400</v>
      </c>
      <c r="B29" s="14">
        <f t="shared" si="21"/>
        <v>-0.49177999999999855</v>
      </c>
      <c r="C29" s="14">
        <f t="shared" si="22"/>
        <v>-3.4603626653909849</v>
      </c>
      <c r="D29" s="14">
        <f t="shared" si="23"/>
        <v>-3.6384390822336776</v>
      </c>
      <c r="E29" s="14">
        <f t="shared" si="24"/>
        <v>-3.7657997570929118</v>
      </c>
      <c r="F29" s="14">
        <f t="shared" si="25"/>
        <v>-3.1968612967550438</v>
      </c>
      <c r="G29" s="14">
        <f t="shared" si="26"/>
        <v>-3.0653317871144354</v>
      </c>
      <c r="H29" s="23"/>
      <c r="I29" s="18"/>
      <c r="M29" s="18"/>
      <c r="O29" s="26">
        <v>400</v>
      </c>
      <c r="P29" s="33">
        <v>37.035767</v>
      </c>
      <c r="Q29" s="33">
        <v>34.226531999999999</v>
      </c>
      <c r="R29" s="33">
        <v>34.192931999999999</v>
      </c>
      <c r="S29" s="33">
        <v>34.028441999999998</v>
      </c>
      <c r="T29" s="33">
        <v>34.030838000000003</v>
      </c>
      <c r="U29" s="33">
        <v>33.902495999999999</v>
      </c>
      <c r="V29" s="36">
        <v>2.4437251055900617</v>
      </c>
      <c r="W29" s="36">
        <v>2.879436561728395</v>
      </c>
      <c r="X29" s="36">
        <v>3.3266373518518519</v>
      </c>
      <c r="Y29" s="36">
        <v>2.576504858024693</v>
      </c>
      <c r="Z29" s="36">
        <v>2.0553924135802477</v>
      </c>
      <c r="AA29" s="33">
        <v>32.50894655279501</v>
      </c>
      <c r="AB29" s="33">
        <v>31.101424827160496</v>
      </c>
      <c r="AC29" s="33">
        <v>29.891666679012349</v>
      </c>
      <c r="AD29" s="33">
        <v>31.165710864197553</v>
      </c>
      <c r="AE29" s="33">
        <v>32.577517018518513</v>
      </c>
      <c r="AF29" s="36">
        <v>49.939761695652166</v>
      </c>
      <c r="AG29" s="36">
        <v>49.942858179012376</v>
      </c>
      <c r="AH29" s="36">
        <v>49.984282959876552</v>
      </c>
      <c r="AI29" s="36">
        <v>50.06296026543211</v>
      </c>
      <c r="AJ29" s="36">
        <v>50.089534549382719</v>
      </c>
      <c r="AL29" s="35"/>
      <c r="AM29" s="35"/>
      <c r="AN29" s="35"/>
      <c r="AO29" s="35"/>
      <c r="AP29" s="35"/>
    </row>
    <row r="30" spans="1:42" x14ac:dyDescent="0.25">
      <c r="O30" s="2" t="s">
        <v>23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42" x14ac:dyDescent="0.25"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42" x14ac:dyDescent="0.25">
      <c r="O32" s="2"/>
      <c r="P32" s="31" t="s">
        <v>37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52" s="27" customFormat="1" x14ac:dyDescent="0.25">
      <c r="A33" s="27">
        <f>A24</f>
        <v>150</v>
      </c>
      <c r="B33" s="14">
        <f t="shared" ref="B33:B38" si="27">P6-P33</f>
        <v>-0.12302500000000016</v>
      </c>
      <c r="C33" s="14">
        <f t="shared" ref="C33:C38" si="28">Q6-Q33-(AF6-AF33)*$F$3-$G$3*(V6+AA6-V33-AA33)</f>
        <v>-2.1351566779045048</v>
      </c>
      <c r="D33" s="14">
        <f t="shared" ref="D33:D38" si="29">R6-R33-(AG6-AG33)*$F$4-$G$4*(W6+AB6-W33-AB33)</f>
        <v>-2.2563340536943541</v>
      </c>
      <c r="E33" s="14">
        <f t="shared" ref="E33:E38" si="30">S6-S33-(AH6-AH33)*$F$5-$G$5*(X6+AC6-X33-AC33)</f>
        <v>-2.9839157580596991</v>
      </c>
      <c r="F33" s="14">
        <f t="shared" ref="F33:F38" si="31">T6-T33-(AI6-AI33)*$F$4-$G$4*(Y6+AD6-Y33-AD33)</f>
        <v>-2.7111049836755163</v>
      </c>
      <c r="G33" s="14">
        <f t="shared" ref="G33:G38" si="32">U6-U33-(AJ6-AJ33)*$F$3-$G$3*(Z6+AE6-Z33-AE33)</f>
        <v>-2.6741262483420649</v>
      </c>
      <c r="H33" s="23"/>
      <c r="I33" s="18"/>
      <c r="M33" s="18"/>
      <c r="O33" s="1">
        <f>O24</f>
        <v>150</v>
      </c>
      <c r="P33" s="33">
        <v>9.0410950000000003</v>
      </c>
      <c r="Q33" s="33">
        <v>7.4568130000000004</v>
      </c>
      <c r="R33" s="33">
        <v>7.2612690000000004</v>
      </c>
      <c r="S33" s="33">
        <v>7.1204539999999996</v>
      </c>
      <c r="T33" s="33">
        <v>7.2370789999999996</v>
      </c>
      <c r="U33" s="33">
        <v>7.1739629999999996</v>
      </c>
      <c r="V33" s="36">
        <v>2.7076028580246905</v>
      </c>
      <c r="W33" s="36">
        <v>3.2922698580246905</v>
      </c>
      <c r="X33" s="36">
        <v>3.7799294907407401</v>
      </c>
      <c r="Y33" s="36">
        <v>3.0826132037037048</v>
      </c>
      <c r="Z33" s="36">
        <v>2.4712213086419768</v>
      </c>
      <c r="AA33" s="33">
        <v>34.133989728395079</v>
      </c>
      <c r="AB33" s="33">
        <v>32.275888765432107</v>
      </c>
      <c r="AC33" s="33">
        <v>30.812055503086413</v>
      </c>
      <c r="AD33" s="33">
        <v>32.439521438271584</v>
      </c>
      <c r="AE33" s="33">
        <v>34.072870691358034</v>
      </c>
      <c r="AF33" s="36">
        <v>49.933121228395073</v>
      </c>
      <c r="AG33" s="36">
        <v>49.934316148148149</v>
      </c>
      <c r="AH33" s="36">
        <v>49.988458317901248</v>
      </c>
      <c r="AI33" s="36">
        <v>50.064298493827138</v>
      </c>
      <c r="AJ33" s="36">
        <v>50.083397697530877</v>
      </c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</row>
    <row r="34" spans="1:52" s="27" customFormat="1" x14ac:dyDescent="0.25">
      <c r="A34" s="27">
        <f t="shared" ref="A34:A38" si="33">A25</f>
        <v>200</v>
      </c>
      <c r="B34" s="14">
        <f t="shared" si="27"/>
        <v>-0.25785899999999984</v>
      </c>
      <c r="C34" s="14">
        <f t="shared" si="28"/>
        <v>-2.3573938113181785</v>
      </c>
      <c r="D34" s="14">
        <f t="shared" si="29"/>
        <v>-3.21209465931326</v>
      </c>
      <c r="E34" s="14">
        <f t="shared" si="30"/>
        <v>-3.299770321879866</v>
      </c>
      <c r="F34" s="14">
        <f t="shared" si="31"/>
        <v>-2.7753146687899957</v>
      </c>
      <c r="G34" s="14">
        <f t="shared" si="32"/>
        <v>-2.5359471141148999</v>
      </c>
      <c r="H34" s="23"/>
      <c r="I34" s="18"/>
      <c r="M34" s="18"/>
      <c r="O34" s="1">
        <f t="shared" ref="O34:O38" si="34">O25</f>
        <v>200</v>
      </c>
      <c r="P34" s="33">
        <v>13.531110999999999</v>
      </c>
      <c r="Q34" s="33">
        <v>11.433960000000001</v>
      </c>
      <c r="R34" s="33">
        <v>11.007122000000001</v>
      </c>
      <c r="S34" s="33">
        <v>10.841728</v>
      </c>
      <c r="T34" s="33">
        <v>11.137608</v>
      </c>
      <c r="U34" s="33">
        <v>11.577680000000001</v>
      </c>
      <c r="V34" s="36">
        <v>2.1380794876543199</v>
      </c>
      <c r="W34" s="36">
        <v>2.582246611111112</v>
      </c>
      <c r="X34" s="36">
        <v>3.2079710123456815</v>
      </c>
      <c r="Y34" s="36">
        <v>2.6114027592592577</v>
      </c>
      <c r="Z34" s="36">
        <v>2.0290926481481493</v>
      </c>
      <c r="AA34" s="33">
        <v>33.317543271604933</v>
      </c>
      <c r="AB34" s="33">
        <v>31.620311506172833</v>
      </c>
      <c r="AC34" s="33">
        <v>30.34697634567901</v>
      </c>
      <c r="AD34" s="33">
        <v>31.901451999999995</v>
      </c>
      <c r="AE34" s="33">
        <v>33.715383833333334</v>
      </c>
      <c r="AF34" s="36">
        <v>49.897187851851839</v>
      </c>
      <c r="AG34" s="36">
        <v>49.935684654321001</v>
      </c>
      <c r="AH34" s="36">
        <v>49.998061299382748</v>
      </c>
      <c r="AI34" s="36">
        <v>50.079658419753102</v>
      </c>
      <c r="AJ34" s="36">
        <v>50.123798617283938</v>
      </c>
      <c r="AL34" s="35"/>
      <c r="AM34" s="35"/>
      <c r="AN34" s="35"/>
      <c r="AO34" s="35"/>
      <c r="AP34" s="35"/>
    </row>
    <row r="35" spans="1:52" x14ac:dyDescent="0.25">
      <c r="A35" s="27">
        <f t="shared" si="33"/>
        <v>250</v>
      </c>
      <c r="B35" s="14">
        <f t="shared" si="27"/>
        <v>-0.44454199999999844</v>
      </c>
      <c r="C35" s="14">
        <f t="shared" si="28"/>
        <v>-3.003398924230098</v>
      </c>
      <c r="D35" s="14">
        <f t="shared" si="29"/>
        <v>-2.4538761237000557</v>
      </c>
      <c r="E35" s="14">
        <f t="shared" si="30"/>
        <v>-2.2012620976539203</v>
      </c>
      <c r="F35" s="14">
        <f t="shared" si="31"/>
        <v>-0.99855840605150148</v>
      </c>
      <c r="G35" s="14">
        <f t="shared" si="32"/>
        <v>-0.71204899380623488</v>
      </c>
      <c r="H35" s="20"/>
      <c r="O35" s="1">
        <f t="shared" si="34"/>
        <v>250</v>
      </c>
      <c r="P35" s="33">
        <v>18.709790999999999</v>
      </c>
      <c r="Q35" s="33">
        <v>15.91414</v>
      </c>
      <c r="R35" s="33">
        <v>15.312896</v>
      </c>
      <c r="S35" s="33">
        <v>15.011312</v>
      </c>
      <c r="T35" s="33">
        <v>15.381342999999999</v>
      </c>
      <c r="U35" s="33">
        <v>15.955368</v>
      </c>
      <c r="V35" s="36">
        <v>1.5416035864197537</v>
      </c>
      <c r="W35" s="36">
        <v>2.2146104753086426</v>
      </c>
      <c r="X35" s="36">
        <v>3.4822225740740738</v>
      </c>
      <c r="Y35" s="36">
        <v>3.5280273888888876</v>
      </c>
      <c r="Z35" s="36">
        <v>3.1927415987654308</v>
      </c>
      <c r="AA35" s="33">
        <v>32.749540993827161</v>
      </c>
      <c r="AB35" s="33">
        <v>31.137238166666656</v>
      </c>
      <c r="AC35" s="33">
        <v>29.870176083333323</v>
      </c>
      <c r="AD35" s="33">
        <v>31.598590895061736</v>
      </c>
      <c r="AE35" s="33">
        <v>33.495653876543201</v>
      </c>
      <c r="AF35" s="36">
        <v>49.927778358024696</v>
      </c>
      <c r="AG35" s="36">
        <v>49.935983111111121</v>
      </c>
      <c r="AH35" s="36">
        <v>49.986322003086464</v>
      </c>
      <c r="AI35" s="36">
        <v>50.069581419753057</v>
      </c>
      <c r="AJ35" s="36">
        <v>50.080980302469158</v>
      </c>
    </row>
    <row r="36" spans="1:52" s="27" customFormat="1" x14ac:dyDescent="0.25">
      <c r="A36" s="27">
        <f t="shared" si="33"/>
        <v>300</v>
      </c>
      <c r="B36" s="14">
        <f t="shared" si="27"/>
        <v>-0.5411869999999972</v>
      </c>
      <c r="C36" s="14">
        <f t="shared" si="28"/>
        <v>-0.64140627045713305</v>
      </c>
      <c r="D36" s="14">
        <f t="shared" si="29"/>
        <v>-0.34894233365888339</v>
      </c>
      <c r="E36" s="14">
        <f t="shared" si="30"/>
        <v>-0.852515952101085</v>
      </c>
      <c r="F36" s="14">
        <f t="shared" si="31"/>
        <v>-0.80328621577753767</v>
      </c>
      <c r="G36" s="14">
        <f t="shared" si="32"/>
        <v>-1.4186245913420286</v>
      </c>
      <c r="H36" s="23"/>
      <c r="I36" s="23"/>
      <c r="J36" s="14"/>
      <c r="K36" s="14"/>
      <c r="L36" s="14"/>
      <c r="M36" s="23"/>
      <c r="O36" s="1">
        <f t="shared" si="34"/>
        <v>300</v>
      </c>
      <c r="P36" s="33">
        <v>24.234763999999998</v>
      </c>
      <c r="Q36" s="33">
        <v>21.026999</v>
      </c>
      <c r="R36" s="33">
        <v>20.099053999999999</v>
      </c>
      <c r="S36" s="33">
        <v>19.494935999999999</v>
      </c>
      <c r="T36" s="33">
        <v>20.061233999999999</v>
      </c>
      <c r="U36" s="33">
        <v>20.874051999999999</v>
      </c>
      <c r="V36" s="36">
        <v>3.5462943703703695</v>
      </c>
      <c r="W36" s="36">
        <v>3.9797109259259251</v>
      </c>
      <c r="X36" s="36">
        <v>4.5542621111111075</v>
      </c>
      <c r="Y36" s="36">
        <v>3.673521832298138</v>
      </c>
      <c r="Z36" s="36">
        <v>2.9284837654320999</v>
      </c>
      <c r="AA36" s="33">
        <v>32.47161914197531</v>
      </c>
      <c r="AB36" s="33">
        <v>30.553701339506151</v>
      </c>
      <c r="AC36" s="33">
        <v>28.816542635802463</v>
      </c>
      <c r="AD36" s="33">
        <v>30.766269484472044</v>
      </c>
      <c r="AE36" s="33">
        <v>32.305553376543216</v>
      </c>
      <c r="AF36" s="36">
        <v>49.912145234567909</v>
      </c>
      <c r="AG36" s="36">
        <v>49.93527983950618</v>
      </c>
      <c r="AH36" s="36">
        <v>49.998963657407394</v>
      </c>
      <c r="AI36" s="36">
        <v>50.076093409937862</v>
      </c>
      <c r="AJ36" s="36">
        <v>50.086658499999984</v>
      </c>
      <c r="AK36" s="7"/>
      <c r="AL36" s="7"/>
      <c r="AM36" s="7"/>
      <c r="AN36" s="7"/>
      <c r="AO36" s="7"/>
      <c r="AP36" s="7"/>
    </row>
    <row r="37" spans="1:52" s="27" customFormat="1" x14ac:dyDescent="0.25">
      <c r="A37" s="27">
        <f t="shared" si="33"/>
        <v>350</v>
      </c>
      <c r="B37" s="14">
        <f t="shared" si="27"/>
        <v>-0.59757800000000216</v>
      </c>
      <c r="C37" s="14">
        <f t="shared" si="28"/>
        <v>-1.4665278022282358</v>
      </c>
      <c r="D37" s="14">
        <f t="shared" si="29"/>
        <v>-1.8611738113859364</v>
      </c>
      <c r="E37" s="14">
        <f t="shared" si="30"/>
        <v>-2.4933407094892921</v>
      </c>
      <c r="F37" s="14">
        <f t="shared" si="31"/>
        <v>-2.5886069861434775</v>
      </c>
      <c r="G37" s="14">
        <f t="shared" si="32"/>
        <v>-1.8874414831741413</v>
      </c>
      <c r="H37" s="23"/>
      <c r="I37" s="23"/>
      <c r="J37" s="14"/>
      <c r="K37" s="14"/>
      <c r="L37" s="14"/>
      <c r="M37" s="23"/>
      <c r="O37" s="1">
        <f t="shared" si="34"/>
        <v>350</v>
      </c>
      <c r="P37" s="33">
        <v>30.210522000000001</v>
      </c>
      <c r="Q37" s="33">
        <v>27.5627</v>
      </c>
      <c r="R37" s="33">
        <v>27.325554</v>
      </c>
      <c r="S37" s="33">
        <v>26.930558999999999</v>
      </c>
      <c r="T37" s="33">
        <v>27.367899000000001</v>
      </c>
      <c r="U37" s="33">
        <v>27.353950999999999</v>
      </c>
      <c r="V37" s="36">
        <v>3.3828089876543213</v>
      </c>
      <c r="W37" s="36">
        <v>3.813024771604939</v>
      </c>
      <c r="X37" s="36">
        <v>4.3077807283950653</v>
      </c>
      <c r="Y37" s="36">
        <v>3.6520421975308666</v>
      </c>
      <c r="Z37" s="36">
        <v>3.1362491111111099</v>
      </c>
      <c r="AA37" s="33">
        <v>32.56062280864198</v>
      </c>
      <c r="AB37" s="33">
        <v>31.257921549382733</v>
      </c>
      <c r="AC37" s="33">
        <v>29.707646966049399</v>
      </c>
      <c r="AD37" s="33">
        <v>31.272819382716051</v>
      </c>
      <c r="AE37" s="33">
        <v>33.215354716049383</v>
      </c>
      <c r="AF37" s="36">
        <v>49.920533543209871</v>
      </c>
      <c r="AG37" s="36">
        <v>49.93842387654319</v>
      </c>
      <c r="AH37" s="36">
        <v>49.986774206790137</v>
      </c>
      <c r="AI37" s="36">
        <v>50.062290697530855</v>
      </c>
      <c r="AJ37" s="36">
        <v>50.078528055555537</v>
      </c>
      <c r="AK37" s="7"/>
      <c r="AL37" s="7"/>
      <c r="AM37" s="7"/>
      <c r="AN37" s="7"/>
      <c r="AO37" s="7"/>
      <c r="AP37" s="7"/>
    </row>
    <row r="38" spans="1:52" x14ac:dyDescent="0.25">
      <c r="A38" s="27">
        <f t="shared" si="33"/>
        <v>400</v>
      </c>
      <c r="B38" s="14">
        <f t="shared" si="27"/>
        <v>-0.84193799999999896</v>
      </c>
      <c r="C38" s="14">
        <f t="shared" si="28"/>
        <v>-3.164449460976392</v>
      </c>
      <c r="D38" s="14">
        <f t="shared" si="29"/>
        <v>-3.2557948929310676</v>
      </c>
      <c r="E38" s="14">
        <f t="shared" si="30"/>
        <v>-2.9436832784230278</v>
      </c>
      <c r="F38" s="14">
        <f t="shared" si="31"/>
        <v>-2.5473335525912897</v>
      </c>
      <c r="G38" s="14">
        <f t="shared" si="32"/>
        <v>-2.2600215861271264</v>
      </c>
      <c r="O38" s="1">
        <f t="shared" si="34"/>
        <v>400</v>
      </c>
      <c r="P38" s="33">
        <v>37.385925</v>
      </c>
      <c r="Q38" s="33">
        <v>34.519889999999997</v>
      </c>
      <c r="R38" s="33">
        <v>34.418964000000003</v>
      </c>
      <c r="S38" s="33">
        <v>34.476067</v>
      </c>
      <c r="T38" s="33">
        <v>34.443150000000003</v>
      </c>
      <c r="U38" s="33">
        <v>34.425854000000001</v>
      </c>
      <c r="V38" s="36">
        <v>2.9710573271604952</v>
      </c>
      <c r="W38" s="36">
        <v>3.4516787901234562</v>
      </c>
      <c r="X38" s="36">
        <v>4.0966334876543211</v>
      </c>
      <c r="Y38" s="36">
        <v>3.292939456790124</v>
      </c>
      <c r="Z38" s="36">
        <v>2.7397122407407402</v>
      </c>
      <c r="AA38" s="33">
        <v>32.514849407407404</v>
      </c>
      <c r="AB38" s="33">
        <v>31.073480407407427</v>
      </c>
      <c r="AC38" s="33">
        <v>30.203749549382717</v>
      </c>
      <c r="AD38" s="33">
        <v>31.366417740740744</v>
      </c>
      <c r="AE38" s="33">
        <v>33.052620277777784</v>
      </c>
      <c r="AF38" s="36">
        <v>49.916356246913558</v>
      </c>
      <c r="AG38" s="36">
        <v>49.925092740740737</v>
      </c>
      <c r="AH38" s="36">
        <v>49.994354759259252</v>
      </c>
      <c r="AI38" s="36">
        <v>50.074561296296302</v>
      </c>
      <c r="AJ38" s="36">
        <v>50.092849641975285</v>
      </c>
    </row>
    <row r="39" spans="1:52" x14ac:dyDescent="0.25">
      <c r="A39" s="27"/>
      <c r="B39" s="14"/>
      <c r="C39" s="14"/>
      <c r="D39" s="14"/>
      <c r="E39" s="14"/>
      <c r="F39" s="14"/>
      <c r="G39" s="14"/>
      <c r="H39" s="23"/>
      <c r="I39" s="23"/>
      <c r="J39" s="14"/>
      <c r="K39" s="14"/>
      <c r="L39" s="14"/>
      <c r="M39" s="23"/>
      <c r="O39" s="2" t="s">
        <v>40</v>
      </c>
      <c r="P39" s="3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52" x14ac:dyDescent="0.25">
      <c r="O40" s="2"/>
      <c r="P40" s="3"/>
      <c r="Q40"/>
      <c r="R40"/>
      <c r="S40"/>
      <c r="T40"/>
      <c r="U40"/>
    </row>
    <row r="41" spans="1:52" x14ac:dyDescent="0.25">
      <c r="O41" s="2"/>
      <c r="P41" s="31" t="s">
        <v>41</v>
      </c>
      <c r="Q41"/>
      <c r="R41"/>
      <c r="S41"/>
      <c r="T41"/>
      <c r="U41"/>
    </row>
    <row r="42" spans="1:52" x14ac:dyDescent="0.25">
      <c r="A42" s="35">
        <f>A33</f>
        <v>150</v>
      </c>
      <c r="B42" s="14">
        <f t="shared" ref="B42:B47" si="35">P15-P42</f>
        <v>0.95660800000000012</v>
      </c>
      <c r="C42" s="14"/>
      <c r="D42" s="14">
        <f>R6-R42-(AG6-AG42)*$F$4-$G$4*(W6+AB6-W42-AB42)</f>
        <v>1.8061855535205749</v>
      </c>
      <c r="E42" s="14">
        <f>S15-S42-(AH15-AH42)*$F$5-$G$5*(X15+AC15-X42-AC42)</f>
        <v>3.0993632860228937</v>
      </c>
      <c r="F42" s="14">
        <f>T6-T42-(AI6-AI42)*$F$4-$G$4*(Y6+AD6-Y42-AD42)</f>
        <v>2.1351118605291521</v>
      </c>
      <c r="G42" s="14"/>
      <c r="O42" s="1">
        <f>O33</f>
        <v>150</v>
      </c>
      <c r="P42" s="33">
        <v>7.8460349999999996</v>
      </c>
      <c r="Q42" s="33"/>
      <c r="R42" s="33">
        <v>7.5001329999999999</v>
      </c>
      <c r="S42" s="33">
        <v>7.3475529999999996</v>
      </c>
      <c r="T42" s="33">
        <v>7.5398699999999996</v>
      </c>
      <c r="U42" s="44"/>
      <c r="V42" s="43"/>
      <c r="W42" s="36">
        <v>4.1130781764705882</v>
      </c>
      <c r="X42" s="36">
        <v>4.9945439925925923</v>
      </c>
      <c r="Y42" s="36">
        <v>4.4394845147058817</v>
      </c>
      <c r="Z42" s="43"/>
      <c r="AA42" s="44"/>
      <c r="AB42" s="33">
        <v>35.31222045588234</v>
      </c>
      <c r="AC42" s="33">
        <v>34.072600088888912</v>
      </c>
      <c r="AD42" s="33">
        <v>35.703136000000001</v>
      </c>
      <c r="AE42" s="44"/>
      <c r="AF42" s="43"/>
      <c r="AG42" s="36">
        <v>49.794694977941184</v>
      </c>
      <c r="AH42" s="36">
        <v>49.844318144444451</v>
      </c>
      <c r="AI42" s="36">
        <v>49.892872095588224</v>
      </c>
      <c r="AJ42" s="40"/>
      <c r="AK42" s="41"/>
      <c r="AL42" s="41"/>
      <c r="AM42" s="41"/>
      <c r="AN42" s="41"/>
      <c r="AO42" s="41"/>
      <c r="AP42" s="41"/>
      <c r="AQ42" s="40"/>
      <c r="AR42" s="40">
        <v>42628.724317129629</v>
      </c>
      <c r="AS42" s="40">
        <v>42628.76599537037</v>
      </c>
      <c r="AT42" s="40">
        <v>42628.786828703705</v>
      </c>
      <c r="AU42" s="42"/>
    </row>
    <row r="43" spans="1:52" x14ac:dyDescent="0.25">
      <c r="A43" s="35">
        <f t="shared" ref="A43:A47" si="36">A34</f>
        <v>200</v>
      </c>
      <c r="B43" s="14">
        <f t="shared" si="35"/>
        <v>-0.54909499999999944</v>
      </c>
      <c r="C43" s="14"/>
      <c r="D43" s="14">
        <f t="shared" ref="D43:F47" si="37">R7-R43-(AG7-AG43)*$F$4-$G$4*(W7+AB7-W43-AB43)</f>
        <v>0.73536627593002502</v>
      </c>
      <c r="E43" s="14">
        <f t="shared" ref="E43:E47" si="38">S16-S43-(AH16-AH43)*$F$5-$G$5*(X16+AC16-X43-AC43)</f>
        <v>2.4061633255059309</v>
      </c>
      <c r="F43" s="14">
        <f t="shared" si="37"/>
        <v>0.76194365274191789</v>
      </c>
      <c r="G43" s="14"/>
      <c r="O43" s="1">
        <f t="shared" ref="O43:O47" si="39">O34</f>
        <v>200</v>
      </c>
      <c r="P43" s="33">
        <v>14.010581</v>
      </c>
      <c r="Q43" s="33"/>
      <c r="R43" s="33">
        <v>11.692453</v>
      </c>
      <c r="S43" s="33">
        <v>11.407413</v>
      </c>
      <c r="T43" s="33">
        <v>11.694553000000001</v>
      </c>
      <c r="U43" s="44"/>
      <c r="V43" s="43"/>
      <c r="W43" s="36">
        <v>3.7643695294117645</v>
      </c>
      <c r="X43" s="36">
        <v>4.4745179148148111</v>
      </c>
      <c r="Y43" s="36">
        <v>3.5936978444444434</v>
      </c>
      <c r="Z43" s="43"/>
      <c r="AA43" s="44"/>
      <c r="AB43" s="33">
        <v>34.798362080882342</v>
      </c>
      <c r="AC43" s="33">
        <v>33.242961674074046</v>
      </c>
      <c r="AD43" s="33">
        <v>34.850875985185198</v>
      </c>
      <c r="AE43" s="44"/>
      <c r="AF43" s="43"/>
      <c r="AG43" s="36">
        <v>49.514606926470577</v>
      </c>
      <c r="AH43" s="36">
        <v>49.551576811111147</v>
      </c>
      <c r="AI43" s="36">
        <v>49.604382755555541</v>
      </c>
      <c r="AJ43" s="40"/>
      <c r="AK43" s="41"/>
      <c r="AL43" s="41"/>
      <c r="AM43" s="41"/>
      <c r="AN43" s="41"/>
      <c r="AO43" s="41"/>
      <c r="AP43" s="41"/>
      <c r="AQ43" s="40"/>
      <c r="AR43" s="40">
        <v>42628.911863425928</v>
      </c>
      <c r="AS43" s="40">
        <v>42628.953530092593</v>
      </c>
      <c r="AT43" s="40">
        <v>42628.974259259259</v>
      </c>
      <c r="AU43" s="42"/>
    </row>
    <row r="44" spans="1:52" x14ac:dyDescent="0.25">
      <c r="A44" s="35">
        <f t="shared" si="36"/>
        <v>250</v>
      </c>
      <c r="B44" s="14">
        <f t="shared" si="35"/>
        <v>-0.39135399999999976</v>
      </c>
      <c r="C44" s="14"/>
      <c r="D44" s="14">
        <f t="shared" si="37"/>
        <v>1.4623439170314096</v>
      </c>
      <c r="E44" s="14">
        <f t="shared" si="38"/>
        <v>2.4335981710826182</v>
      </c>
      <c r="F44" s="14">
        <f t="shared" si="37"/>
        <v>1.0868544342663313</v>
      </c>
      <c r="G44" s="14"/>
      <c r="O44" s="1">
        <f t="shared" si="39"/>
        <v>250</v>
      </c>
      <c r="P44" s="33">
        <v>19.07893</v>
      </c>
      <c r="Q44" s="33"/>
      <c r="R44" s="33">
        <v>15.985429999999999</v>
      </c>
      <c r="S44" s="33">
        <v>15.324693999999999</v>
      </c>
      <c r="T44" s="33">
        <v>15.849717999999999</v>
      </c>
      <c r="U44" s="44"/>
      <c r="V44" s="43"/>
      <c r="W44" s="36">
        <v>3.1752868823529403</v>
      </c>
      <c r="X44" s="36">
        <v>3.8385742148148152</v>
      </c>
      <c r="Y44" s="36">
        <v>3.157247338235293</v>
      </c>
      <c r="Z44" s="43"/>
      <c r="AA44" s="44"/>
      <c r="AB44" s="33">
        <v>33.853540933823524</v>
      </c>
      <c r="AC44" s="33">
        <v>32.245031618518517</v>
      </c>
      <c r="AD44" s="33">
        <v>33.930061507352931</v>
      </c>
      <c r="AE44" s="44"/>
      <c r="AF44" s="43"/>
      <c r="AG44" s="36">
        <v>50.362815191176466</v>
      </c>
      <c r="AH44" s="36">
        <v>50.389127233333355</v>
      </c>
      <c r="AI44" s="36">
        <v>50.419778389705868</v>
      </c>
      <c r="AJ44" s="40"/>
      <c r="AK44" s="41"/>
      <c r="AL44" s="41"/>
      <c r="AM44" s="41"/>
      <c r="AN44" s="41"/>
      <c r="AO44" s="41"/>
      <c r="AP44" s="41"/>
      <c r="AQ44" s="40"/>
      <c r="AR44" s="40">
        <v>42629.099282407406</v>
      </c>
      <c r="AS44" s="40">
        <v>42629.140960648147</v>
      </c>
      <c r="AT44" s="40">
        <v>42629.161793981482</v>
      </c>
      <c r="AU44" s="42"/>
    </row>
    <row r="45" spans="1:52" x14ac:dyDescent="0.25">
      <c r="A45" s="35">
        <f t="shared" si="36"/>
        <v>300</v>
      </c>
      <c r="B45" s="14">
        <f t="shared" si="35"/>
        <v>-0.74456599999999895</v>
      </c>
      <c r="C45" s="14"/>
      <c r="D45" s="14">
        <f t="shared" si="37"/>
        <v>0.16030031334972961</v>
      </c>
      <c r="E45" s="14">
        <f t="shared" si="38"/>
        <v>0.33215685507008902</v>
      </c>
      <c r="F45" s="14">
        <f t="shared" si="37"/>
        <v>0.19103983818640624</v>
      </c>
      <c r="G45" s="14"/>
      <c r="O45" s="1">
        <f t="shared" si="39"/>
        <v>300</v>
      </c>
      <c r="P45" s="33">
        <v>24.873525999999998</v>
      </c>
      <c r="Q45" s="33"/>
      <c r="R45" s="33">
        <v>20.909921000000001</v>
      </c>
      <c r="S45" s="33">
        <v>20.215522</v>
      </c>
      <c r="T45" s="33">
        <v>20.885308999999999</v>
      </c>
      <c r="U45" s="44"/>
      <c r="V45" s="43"/>
      <c r="W45" s="36">
        <v>2.7847312058823515</v>
      </c>
      <c r="X45" s="36">
        <v>3.5226792555555591</v>
      </c>
      <c r="Y45" s="36">
        <v>2.9301730735294114</v>
      </c>
      <c r="Z45" s="43"/>
      <c r="AA45" s="44"/>
      <c r="AB45" s="33">
        <v>32.700993205882327</v>
      </c>
      <c r="AC45" s="33">
        <v>31.029479918518525</v>
      </c>
      <c r="AD45" s="33">
        <v>32.950010897058824</v>
      </c>
      <c r="AE45" s="44"/>
      <c r="AF45" s="43"/>
      <c r="AG45" s="36">
        <v>50.196799499999976</v>
      </c>
      <c r="AH45" s="36">
        <v>50.229047066666659</v>
      </c>
      <c r="AI45" s="36">
        <v>50.267191455882362</v>
      </c>
      <c r="AJ45" s="40"/>
      <c r="AK45" s="41"/>
      <c r="AL45" s="41"/>
      <c r="AM45" s="41"/>
      <c r="AN45" s="41"/>
      <c r="AO45" s="41"/>
      <c r="AP45" s="41"/>
      <c r="AQ45" s="40"/>
      <c r="AR45" s="40">
        <v>42629.286828703705</v>
      </c>
      <c r="AS45" s="40">
        <v>42629.32849537037</v>
      </c>
      <c r="AT45" s="40">
        <v>42629.349340277775</v>
      </c>
      <c r="AU45" s="42"/>
    </row>
    <row r="46" spans="1:52" x14ac:dyDescent="0.25">
      <c r="A46" s="35">
        <f t="shared" si="36"/>
        <v>350</v>
      </c>
      <c r="B46" s="14">
        <f t="shared" si="35"/>
        <v>-0.92982900000000157</v>
      </c>
      <c r="C46" s="14"/>
      <c r="D46" s="14">
        <f t="shared" si="37"/>
        <v>-0.18841973320489958</v>
      </c>
      <c r="E46" s="14">
        <f t="shared" si="38"/>
        <v>1.6405693467677622</v>
      </c>
      <c r="F46" s="14">
        <f t="shared" si="37"/>
        <v>0.41230482554812875</v>
      </c>
      <c r="G46" s="14"/>
      <c r="O46" s="1">
        <f t="shared" si="39"/>
        <v>350</v>
      </c>
      <c r="P46" s="33">
        <v>31.223309</v>
      </c>
      <c r="Q46" s="33"/>
      <c r="R46" s="33">
        <v>28.171572999999999</v>
      </c>
      <c r="S46" s="33">
        <v>27.836659999999998</v>
      </c>
      <c r="T46" s="33">
        <v>28.056239999999999</v>
      </c>
      <c r="U46" s="44"/>
      <c r="V46" s="43"/>
      <c r="W46" s="36">
        <v>3.5914574779411756</v>
      </c>
      <c r="X46" s="36">
        <v>4.4194156407407394</v>
      </c>
      <c r="Y46" s="36">
        <v>4.1476642647058837</v>
      </c>
      <c r="Z46" s="43"/>
      <c r="AA46" s="44"/>
      <c r="AB46" s="33">
        <v>33.622576749999993</v>
      </c>
      <c r="AC46" s="33">
        <v>32.190262403703692</v>
      </c>
      <c r="AD46" s="33">
        <v>33.978980654411764</v>
      </c>
      <c r="AE46" s="44"/>
      <c r="AF46" s="43"/>
      <c r="AG46" s="36">
        <v>50.008613007352963</v>
      </c>
      <c r="AH46" s="36">
        <v>50.045684996296281</v>
      </c>
      <c r="AI46" s="36">
        <v>50.082517345588201</v>
      </c>
      <c r="AJ46" s="40"/>
      <c r="AK46" s="41"/>
      <c r="AL46" s="41"/>
      <c r="AM46" s="41"/>
      <c r="AN46" s="41"/>
      <c r="AO46" s="41"/>
      <c r="AP46" s="41"/>
      <c r="AQ46" s="40"/>
      <c r="AR46" s="40">
        <v>42629.474363425928</v>
      </c>
      <c r="AS46" s="40">
        <v>42629.516041666669</v>
      </c>
      <c r="AT46" s="40">
        <v>42629.536874999998</v>
      </c>
      <c r="AU46" s="42"/>
    </row>
    <row r="47" spans="1:52" x14ac:dyDescent="0.25">
      <c r="A47" s="35">
        <f t="shared" si="36"/>
        <v>400</v>
      </c>
      <c r="B47" s="14">
        <f t="shared" si="35"/>
        <v>-1.174633</v>
      </c>
      <c r="C47" s="14"/>
      <c r="D47" s="14">
        <f t="shared" si="37"/>
        <v>-0.57519023443919481</v>
      </c>
      <c r="E47" s="14">
        <f t="shared" si="38"/>
        <v>1.1711284888861875</v>
      </c>
      <c r="F47" s="14">
        <f t="shared" si="37"/>
        <v>0.29260831363213935</v>
      </c>
      <c r="G47" s="14"/>
      <c r="O47" s="1">
        <f t="shared" si="39"/>
        <v>400</v>
      </c>
      <c r="P47" s="33">
        <v>38.211101999999997</v>
      </c>
      <c r="Q47" s="33"/>
      <c r="R47" s="33">
        <v>35.381433999999999</v>
      </c>
      <c r="S47" s="33">
        <v>35.245302000000002</v>
      </c>
      <c r="T47" s="33">
        <v>35.340712000000003</v>
      </c>
      <c r="U47" s="44"/>
      <c r="V47" s="43"/>
      <c r="W47" s="36">
        <v>4.1115654632352934</v>
      </c>
      <c r="X47" s="36">
        <v>4.6640436851851854</v>
      </c>
      <c r="Y47" s="36">
        <v>4.0916647058823532</v>
      </c>
      <c r="Z47" s="43"/>
      <c r="AA47" s="44"/>
      <c r="AB47" s="33">
        <v>33.715720220588231</v>
      </c>
      <c r="AC47" s="33">
        <v>32.342282062962951</v>
      </c>
      <c r="AD47" s="33">
        <v>33.990967426470597</v>
      </c>
      <c r="AE47" s="44"/>
      <c r="AF47" s="43"/>
      <c r="AG47" s="36">
        <v>49.760412426470609</v>
      </c>
      <c r="AH47" s="36">
        <v>49.806739033333344</v>
      </c>
      <c r="AI47" s="36">
        <v>49.858854911764695</v>
      </c>
      <c r="AJ47" s="40"/>
      <c r="AK47" s="41"/>
      <c r="AL47" s="41"/>
      <c r="AM47" s="41"/>
      <c r="AN47" s="41"/>
      <c r="AO47" s="41"/>
      <c r="AP47" s="41"/>
      <c r="AQ47" s="40"/>
      <c r="AR47" s="40">
        <v>42629.661793981482</v>
      </c>
      <c r="AS47" s="40">
        <v>42629.703472222223</v>
      </c>
      <c r="AT47" s="40">
        <v>42629.724305555559</v>
      </c>
      <c r="AU47" s="42"/>
    </row>
    <row r="48" spans="1:52" x14ac:dyDescent="0.25">
      <c r="O48"/>
      <c r="P48"/>
      <c r="Q48" s="5"/>
      <c r="R48" s="5"/>
      <c r="S48" s="5"/>
      <c r="T48" s="5"/>
      <c r="U48" s="5"/>
    </row>
    <row r="49" spans="15:21" x14ac:dyDescent="0.25">
      <c r="O49"/>
      <c r="P49"/>
      <c r="Q49" s="5"/>
      <c r="R49" s="5"/>
      <c r="S49" s="5"/>
      <c r="T49" s="5"/>
      <c r="U49" s="5"/>
    </row>
    <row r="50" spans="15:21" x14ac:dyDescent="0.25">
      <c r="O50"/>
      <c r="P50"/>
      <c r="Q50" s="5"/>
      <c r="R50" s="5"/>
      <c r="S50" s="5"/>
      <c r="T50" s="5"/>
      <c r="U50" s="5"/>
    </row>
  </sheetData>
  <mergeCells count="10">
    <mergeCell ref="C12:G12"/>
    <mergeCell ref="I12:M12"/>
    <mergeCell ref="A1:G1"/>
    <mergeCell ref="I1:L1"/>
    <mergeCell ref="P1:U1"/>
    <mergeCell ref="AQ1:AU1"/>
    <mergeCell ref="AK1:AP1"/>
    <mergeCell ref="V1:Z1"/>
    <mergeCell ref="AA1:AE1"/>
    <mergeCell ref="AF1:AJ1"/>
  </mergeCells>
  <conditionalFormatting sqref="C15:G20">
    <cfRule type="cellIs" dxfId="15" priority="4" operator="greaterThan">
      <formula>0</formula>
    </cfRule>
  </conditionalFormatting>
  <conditionalFormatting sqref="C24:G29">
    <cfRule type="cellIs" dxfId="14" priority="3" operator="greaterThan">
      <formula>0</formula>
    </cfRule>
  </conditionalFormatting>
  <conditionalFormatting sqref="C33:G38">
    <cfRule type="cellIs" dxfId="13" priority="2" operator="greaterThan">
      <formula>0</formula>
    </cfRule>
  </conditionalFormatting>
  <conditionalFormatting sqref="C42:G47">
    <cfRule type="cellIs" dxfId="12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topLeftCell="A10" zoomScale="85" zoomScaleNormal="85" workbookViewId="0">
      <selection activeCell="C3" sqref="C3:E5"/>
    </sheetView>
  </sheetViews>
  <sheetFormatPr defaultColWidth="9.125" defaultRowHeight="15" x14ac:dyDescent="0.25"/>
  <cols>
    <col min="1" max="1" width="7.25" style="1" customWidth="1"/>
    <col min="2" max="2" width="5.25" style="1" bestFit="1" customWidth="1"/>
    <col min="3" max="3" width="6.375" style="1" bestFit="1" customWidth="1"/>
    <col min="4" max="4" width="12.25" style="1" customWidth="1"/>
    <col min="5" max="5" width="10.75" style="1" customWidth="1"/>
    <col min="6" max="6" width="9.75" style="1" customWidth="1"/>
    <col min="7" max="7" width="11.625" style="1" customWidth="1"/>
    <col min="8" max="8" width="3.625" style="17" customWidth="1"/>
    <col min="9" max="9" width="10.125" style="17" bestFit="1" customWidth="1"/>
    <col min="10" max="10" width="8.625" style="17" customWidth="1"/>
    <col min="11" max="13" width="8.625" style="1" customWidth="1"/>
    <col min="14" max="14" width="8.625" style="17" customWidth="1"/>
    <col min="15" max="15" width="3.25" style="1" customWidth="1"/>
    <col min="16" max="16" width="6.75" style="1" bestFit="1" customWidth="1"/>
    <col min="17" max="17" width="5.75" style="1" bestFit="1" customWidth="1"/>
    <col min="18" max="22" width="5.875" style="1" bestFit="1" customWidth="1"/>
    <col min="23" max="23" width="5.375" style="1" bestFit="1" customWidth="1"/>
    <col min="24" max="24" width="5.25" style="1" bestFit="1" customWidth="1"/>
    <col min="25" max="25" width="4.875" style="1" bestFit="1" customWidth="1"/>
    <col min="26" max="27" width="5.25" style="1" bestFit="1" customWidth="1"/>
    <col min="28" max="37" width="5.875" style="1" bestFit="1" customWidth="1"/>
    <col min="38" max="42" width="4.875" style="1" bestFit="1" customWidth="1"/>
    <col min="43" max="48" width="15.125" style="1" bestFit="1" customWidth="1"/>
    <col min="49" max="16384" width="9.125" style="1"/>
  </cols>
  <sheetData>
    <row r="1" spans="1:47" ht="39.75" customHeight="1" x14ac:dyDescent="0.25">
      <c r="A1" s="48" t="s">
        <v>24</v>
      </c>
      <c r="B1" s="48"/>
      <c r="C1" s="48"/>
      <c r="D1" s="48"/>
      <c r="E1" s="48"/>
      <c r="F1" s="48"/>
      <c r="G1" s="48"/>
      <c r="H1" s="21"/>
      <c r="I1" s="21"/>
      <c r="J1" s="48" t="s">
        <v>18</v>
      </c>
      <c r="K1" s="48"/>
      <c r="L1" s="48"/>
      <c r="M1" s="50"/>
      <c r="N1" s="22"/>
      <c r="Q1" s="45" t="s">
        <v>6</v>
      </c>
      <c r="R1" s="45"/>
      <c r="S1" s="45"/>
      <c r="T1" s="45"/>
      <c r="U1" s="45"/>
      <c r="V1" s="45"/>
      <c r="W1" s="45" t="s">
        <v>2</v>
      </c>
      <c r="X1" s="45"/>
      <c r="Y1" s="45"/>
      <c r="Z1" s="45"/>
      <c r="AA1" s="45"/>
      <c r="AB1" s="45" t="s">
        <v>3</v>
      </c>
      <c r="AC1" s="45"/>
      <c r="AD1" s="45"/>
      <c r="AE1" s="45"/>
      <c r="AF1" s="45"/>
      <c r="AG1" s="45" t="s">
        <v>21</v>
      </c>
      <c r="AH1" s="45"/>
      <c r="AI1" s="45"/>
      <c r="AJ1" s="45"/>
      <c r="AK1" s="45"/>
      <c r="AL1" s="45" t="s">
        <v>11</v>
      </c>
      <c r="AM1" s="45"/>
      <c r="AN1" s="45"/>
      <c r="AO1" s="45"/>
      <c r="AP1" s="45"/>
      <c r="AQ1" s="45" t="s">
        <v>42</v>
      </c>
      <c r="AR1" s="45"/>
      <c r="AS1" s="45"/>
      <c r="AT1" s="45"/>
      <c r="AU1" s="45"/>
    </row>
    <row r="2" spans="1:47" ht="57" customHeight="1" x14ac:dyDescent="0.25">
      <c r="A2" s="11" t="s">
        <v>19</v>
      </c>
      <c r="B2" s="11" t="s">
        <v>4</v>
      </c>
      <c r="C2" s="11" t="s">
        <v>8</v>
      </c>
      <c r="D2" s="11" t="s">
        <v>10</v>
      </c>
      <c r="E2" s="11" t="s">
        <v>9</v>
      </c>
      <c r="F2" s="11" t="s">
        <v>20</v>
      </c>
      <c r="G2" s="11" t="s">
        <v>7</v>
      </c>
      <c r="H2" s="24"/>
      <c r="I2" s="25" t="s">
        <v>12</v>
      </c>
      <c r="J2" s="18" t="s">
        <v>1</v>
      </c>
      <c r="K2" s="11" t="s">
        <v>14</v>
      </c>
      <c r="L2" s="11" t="s">
        <v>15</v>
      </c>
      <c r="M2" s="51"/>
      <c r="N2" s="19"/>
      <c r="O2"/>
      <c r="Q2" s="1" t="s">
        <v>0</v>
      </c>
      <c r="R2" s="1">
        <v>300</v>
      </c>
      <c r="S2" s="1">
        <v>150</v>
      </c>
      <c r="T2" s="1">
        <v>100</v>
      </c>
      <c r="U2" s="1">
        <v>150</v>
      </c>
      <c r="V2" s="1">
        <v>300</v>
      </c>
      <c r="W2" s="1">
        <f>R2</f>
        <v>300</v>
      </c>
      <c r="X2" s="1">
        <f t="shared" ref="X2" si="0">S2</f>
        <v>150</v>
      </c>
      <c r="Y2" s="1">
        <f t="shared" ref="Y2" si="1">T2</f>
        <v>100</v>
      </c>
      <c r="Z2" s="1">
        <f t="shared" ref="Z2" si="2">U2</f>
        <v>150</v>
      </c>
      <c r="AA2" s="1">
        <f t="shared" ref="AA2" si="3">V2</f>
        <v>300</v>
      </c>
      <c r="AB2" s="1">
        <f>W2</f>
        <v>300</v>
      </c>
      <c r="AC2" s="1">
        <f t="shared" ref="AC2" si="4">X2</f>
        <v>150</v>
      </c>
      <c r="AD2" s="1">
        <f t="shared" ref="AD2" si="5">Y2</f>
        <v>100</v>
      </c>
      <c r="AE2" s="1">
        <f t="shared" ref="AE2" si="6">Z2</f>
        <v>150</v>
      </c>
      <c r="AF2" s="1">
        <f t="shared" ref="AF2" si="7">AA2</f>
        <v>300</v>
      </c>
      <c r="AG2" s="1">
        <f>AB2</f>
        <v>300</v>
      </c>
      <c r="AH2" s="1">
        <f t="shared" ref="AH2" si="8">AC2</f>
        <v>150</v>
      </c>
      <c r="AI2" s="1">
        <f t="shared" ref="AI2" si="9">AD2</f>
        <v>100</v>
      </c>
      <c r="AJ2" s="1">
        <f t="shared" ref="AJ2" si="10">AE2</f>
        <v>150</v>
      </c>
      <c r="AK2" s="1">
        <f t="shared" ref="AK2" si="11">AF2</f>
        <v>300</v>
      </c>
      <c r="AL2" s="1">
        <f>AG2</f>
        <v>300</v>
      </c>
      <c r="AM2" s="1">
        <f t="shared" ref="AM2" si="12">AH2</f>
        <v>150</v>
      </c>
      <c r="AN2" s="1">
        <f t="shared" ref="AN2" si="13">AI2</f>
        <v>100</v>
      </c>
      <c r="AO2" s="1">
        <f t="shared" ref="AO2" si="14">AJ2</f>
        <v>150</v>
      </c>
      <c r="AP2" s="1">
        <f t="shared" ref="AP2" si="15">AK2</f>
        <v>300</v>
      </c>
      <c r="AQ2" s="1">
        <f>AL2</f>
        <v>300</v>
      </c>
      <c r="AR2" s="1">
        <f t="shared" ref="AR2:AU2" si="16">AM2</f>
        <v>150</v>
      </c>
      <c r="AS2" s="1">
        <f t="shared" si="16"/>
        <v>100</v>
      </c>
      <c r="AT2" s="1">
        <f t="shared" si="16"/>
        <v>150</v>
      </c>
      <c r="AU2" s="1">
        <f t="shared" si="16"/>
        <v>300</v>
      </c>
    </row>
    <row r="3" spans="1:47" x14ac:dyDescent="0.25">
      <c r="A3" s="1">
        <v>300</v>
      </c>
      <c r="B3" s="12">
        <v>50</v>
      </c>
      <c r="C3" s="13">
        <v>42.7</v>
      </c>
      <c r="D3" s="13">
        <v>35.67</v>
      </c>
      <c r="E3" s="13">
        <v>4.37</v>
      </c>
      <c r="F3" s="14">
        <f>1-(C3-D3-E3)/C3</f>
        <v>0.93770491803278688</v>
      </c>
      <c r="G3" s="14">
        <f>C3/(D3+E3)</f>
        <v>1.0664335664335665</v>
      </c>
      <c r="H3" s="23"/>
      <c r="I3" s="23"/>
      <c r="J3" s="18">
        <v>150</v>
      </c>
      <c r="K3" s="15"/>
      <c r="L3" s="15"/>
      <c r="M3" s="52"/>
      <c r="N3" s="19"/>
      <c r="O3"/>
      <c r="P3" s="2" t="s">
        <v>26</v>
      </c>
      <c r="Q3" s="2"/>
    </row>
    <row r="4" spans="1:47" x14ac:dyDescent="0.25">
      <c r="A4" s="1">
        <v>150</v>
      </c>
      <c r="B4" s="12">
        <v>50</v>
      </c>
      <c r="C4" s="13">
        <v>42.22</v>
      </c>
      <c r="D4" s="13">
        <v>34.86</v>
      </c>
      <c r="E4" s="13">
        <v>4.59</v>
      </c>
      <c r="F4" s="14">
        <f>1-(C4-D4-E4)/C4</f>
        <v>0.93439128375177638</v>
      </c>
      <c r="G4" s="14">
        <f>C4/(D4+E4)</f>
        <v>1.0702154626108997</v>
      </c>
      <c r="H4" s="23"/>
      <c r="I4" s="23"/>
      <c r="J4" s="18">
        <v>200</v>
      </c>
      <c r="K4" s="15">
        <v>0.54807226651871011</v>
      </c>
      <c r="L4" s="15">
        <v>-3.8688175842933603E-2</v>
      </c>
      <c r="M4" s="52"/>
      <c r="N4" s="19"/>
      <c r="O4"/>
      <c r="P4" s="2"/>
      <c r="Q4" s="2"/>
    </row>
    <row r="5" spans="1:47" x14ac:dyDescent="0.25">
      <c r="A5" s="1">
        <v>100</v>
      </c>
      <c r="B5" s="12">
        <v>50</v>
      </c>
      <c r="C5" s="13">
        <v>42.39</v>
      </c>
      <c r="D5" s="13">
        <v>34.04</v>
      </c>
      <c r="E5" s="13">
        <v>4.9000000000000004</v>
      </c>
      <c r="F5" s="14">
        <f>1-(C5-D5-E5)/C5</f>
        <v>0.91861288039631983</v>
      </c>
      <c r="G5" s="14">
        <f>C5/(D5+E5)</f>
        <v>1.0885978428351311</v>
      </c>
      <c r="H5" s="23"/>
      <c r="I5" s="23"/>
      <c r="J5" s="18">
        <v>250</v>
      </c>
      <c r="K5" s="15"/>
      <c r="L5" s="15"/>
      <c r="M5" s="52"/>
      <c r="N5" s="19"/>
      <c r="O5"/>
      <c r="P5" s="2" t="s">
        <v>44</v>
      </c>
      <c r="Q5" s="2" t="s">
        <v>31</v>
      </c>
    </row>
    <row r="6" spans="1:47" x14ac:dyDescent="0.25">
      <c r="J6" s="18">
        <v>300</v>
      </c>
      <c r="K6" s="15">
        <v>0.486148024665365</v>
      </c>
      <c r="L6" s="15">
        <v>2.6552909802438001E-2</v>
      </c>
      <c r="M6" s="52"/>
      <c r="N6" s="19"/>
      <c r="O6"/>
      <c r="P6" s="1">
        <v>150</v>
      </c>
      <c r="Q6" s="33">
        <v>8.6843769999999996</v>
      </c>
      <c r="R6" s="33">
        <v>4.9812500000000002</v>
      </c>
      <c r="S6" s="33">
        <v>5.2165020000000002</v>
      </c>
      <c r="T6" s="33">
        <v>5.2375619999999996</v>
      </c>
      <c r="U6" s="33">
        <v>5.2005520000000001</v>
      </c>
      <c r="V6" s="33">
        <v>5.0144120000000001</v>
      </c>
      <c r="W6" s="36">
        <v>1.3915957515527948</v>
      </c>
      <c r="X6" s="36">
        <v>1.8026083950617295</v>
      </c>
      <c r="Y6" s="36">
        <v>2.8717396439628482</v>
      </c>
      <c r="Z6" s="36">
        <v>2.4130449135802459</v>
      </c>
      <c r="AA6" s="36">
        <v>1.8641909259259257</v>
      </c>
      <c r="AB6" s="33">
        <v>30.473475565217392</v>
      </c>
      <c r="AC6" s="33">
        <v>28.883613308641991</v>
      </c>
      <c r="AD6" s="33">
        <v>28.619536879256959</v>
      </c>
      <c r="AE6" s="33">
        <v>29.408625283950602</v>
      </c>
      <c r="AF6" s="33">
        <v>31.094530635802457</v>
      </c>
      <c r="AG6" s="36">
        <v>50.081449819875772</v>
      </c>
      <c r="AH6" s="36">
        <v>50.046401049382709</v>
      </c>
      <c r="AI6" s="36">
        <v>50.150551071207438</v>
      </c>
      <c r="AJ6" s="36">
        <v>50.250018339506191</v>
      </c>
      <c r="AK6" s="36">
        <v>50.302016827160507</v>
      </c>
      <c r="AL6" s="3"/>
    </row>
    <row r="7" spans="1:47" x14ac:dyDescent="0.25">
      <c r="J7" s="18">
        <v>350</v>
      </c>
      <c r="K7" s="15"/>
      <c r="L7" s="15"/>
      <c r="M7" s="52"/>
      <c r="N7" s="19"/>
      <c r="O7"/>
      <c r="P7" s="1">
        <v>200</v>
      </c>
      <c r="Q7" s="33">
        <v>13.038384000000001</v>
      </c>
      <c r="R7" s="33">
        <v>8.8671330000000008</v>
      </c>
      <c r="S7" s="33">
        <v>9.0081450000000007</v>
      </c>
      <c r="T7" s="33">
        <v>9.0730989999999991</v>
      </c>
      <c r="U7" s="33">
        <v>9.0175079999999994</v>
      </c>
      <c r="V7" s="33">
        <v>8.7723239999999993</v>
      </c>
      <c r="W7" s="36">
        <v>1.3535131481481475</v>
      </c>
      <c r="X7" s="36">
        <v>1.7996395925925921</v>
      </c>
      <c r="Y7" s="36">
        <v>2.5940405987654334</v>
      </c>
      <c r="Z7" s="36">
        <v>2.0244301790123473</v>
      </c>
      <c r="AA7" s="36">
        <v>1.4299560432098779</v>
      </c>
      <c r="AB7" s="33">
        <v>29.955352827160482</v>
      </c>
      <c r="AC7" s="33">
        <v>28.435618240740759</v>
      </c>
      <c r="AD7" s="33">
        <v>27.817903987654315</v>
      </c>
      <c r="AE7" s="33">
        <v>28.716317024691357</v>
      </c>
      <c r="AF7" s="33">
        <v>30.408860703703695</v>
      </c>
      <c r="AG7" s="36">
        <v>49.535082481481481</v>
      </c>
      <c r="AH7" s="36">
        <v>49.577822179012358</v>
      </c>
      <c r="AI7" s="36">
        <v>49.703537361111131</v>
      </c>
      <c r="AJ7" s="36">
        <v>49.804915104938267</v>
      </c>
      <c r="AK7" s="36">
        <v>49.872200037037025</v>
      </c>
      <c r="AL7" s="3"/>
    </row>
    <row r="8" spans="1:47" x14ac:dyDescent="0.25">
      <c r="J8" s="18">
        <v>400</v>
      </c>
      <c r="K8" s="15">
        <v>0.42986521481307871</v>
      </c>
      <c r="L8" s="15">
        <v>2.2194633949000231E-2</v>
      </c>
      <c r="M8" s="52"/>
      <c r="N8" s="19"/>
      <c r="O8"/>
      <c r="P8" s="1">
        <v>250</v>
      </c>
      <c r="Q8" s="33">
        <v>17.845835999999998</v>
      </c>
      <c r="R8" s="33">
        <v>12.982799999999999</v>
      </c>
      <c r="S8" s="33">
        <v>13.226203999999999</v>
      </c>
      <c r="T8" s="33">
        <v>13.229721</v>
      </c>
      <c r="U8" s="33">
        <v>13.255761</v>
      </c>
      <c r="V8" s="33">
        <v>12.998151</v>
      </c>
      <c r="W8" s="36">
        <v>1.236097283950617</v>
      </c>
      <c r="X8" s="36">
        <v>1.7078293148148149</v>
      </c>
      <c r="Y8" s="36">
        <v>2.4111411172839503</v>
      </c>
      <c r="Z8" s="36">
        <v>1.6064540370370368</v>
      </c>
      <c r="AA8" s="36">
        <v>1.1434315740740737</v>
      </c>
      <c r="AB8" s="33">
        <v>29.340725580246918</v>
      </c>
      <c r="AC8" s="33">
        <v>27.799009209876541</v>
      </c>
      <c r="AD8" s="33">
        <v>27.310132379629636</v>
      </c>
      <c r="AE8" s="33">
        <v>27.945002666666671</v>
      </c>
      <c r="AF8" s="33">
        <v>29.797900438271601</v>
      </c>
      <c r="AG8" s="36">
        <v>50.514650283950616</v>
      </c>
      <c r="AH8" s="36">
        <v>50.510212888888894</v>
      </c>
      <c r="AI8" s="36">
        <v>50.018710080246947</v>
      </c>
      <c r="AJ8" s="36">
        <v>49.685199666666634</v>
      </c>
      <c r="AK8" s="36">
        <v>49.383589240740719</v>
      </c>
      <c r="AL8" s="3"/>
    </row>
    <row r="9" spans="1:47" ht="15.75" x14ac:dyDescent="0.25">
      <c r="A9" s="10"/>
      <c r="J9" s="18">
        <v>600</v>
      </c>
      <c r="K9" s="15">
        <v>0.417226436890755</v>
      </c>
      <c r="L9" s="15">
        <v>-1.63987599095093E-2</v>
      </c>
      <c r="M9" s="52"/>
      <c r="O9"/>
      <c r="P9" s="1">
        <v>300</v>
      </c>
      <c r="Q9" s="33">
        <v>23.154841000000001</v>
      </c>
      <c r="R9" s="33">
        <v>18.454291999999999</v>
      </c>
      <c r="S9" s="33">
        <v>18.647829000000002</v>
      </c>
      <c r="T9" s="33">
        <v>18.629128999999999</v>
      </c>
      <c r="U9" s="33">
        <v>18.705877999999998</v>
      </c>
      <c r="V9" s="33">
        <v>18.568588999999999</v>
      </c>
      <c r="W9" s="36">
        <v>0.82100843209876506</v>
      </c>
      <c r="X9" s="36">
        <v>1.3151019382716049</v>
      </c>
      <c r="Y9" s="36">
        <v>2.0429413518518507</v>
      </c>
      <c r="Z9" s="36">
        <v>1.3044280370370376</v>
      </c>
      <c r="AA9" s="36">
        <v>0.97642662962962912</v>
      </c>
      <c r="AB9" s="33">
        <v>29.163192499999987</v>
      </c>
      <c r="AC9" s="33">
        <v>27.546955370370377</v>
      </c>
      <c r="AD9" s="33">
        <v>26.995499212962955</v>
      </c>
      <c r="AE9" s="33">
        <v>27.812683567901225</v>
      </c>
      <c r="AF9" s="33">
        <v>29.587757728395047</v>
      </c>
      <c r="AG9" s="36">
        <v>50.194638493827142</v>
      </c>
      <c r="AH9" s="36">
        <v>50.233307283950623</v>
      </c>
      <c r="AI9" s="36">
        <v>50.339712817901223</v>
      </c>
      <c r="AJ9" s="36">
        <v>50.4283952222222</v>
      </c>
      <c r="AK9" s="36">
        <v>50.472653932098758</v>
      </c>
      <c r="AL9" s="3"/>
    </row>
    <row r="10" spans="1:47" x14ac:dyDescent="0.25">
      <c r="J10" s="19"/>
      <c r="K10"/>
      <c r="L10"/>
      <c r="M10"/>
      <c r="P10" s="1">
        <v>350</v>
      </c>
      <c r="Q10" s="33">
        <v>28.816282999999999</v>
      </c>
      <c r="R10" s="33">
        <v>24.161366000000001</v>
      </c>
      <c r="S10" s="33">
        <v>24.185735999999999</v>
      </c>
      <c r="T10" s="33">
        <v>24.136887999999999</v>
      </c>
      <c r="U10" s="33">
        <v>24.237901000000001</v>
      </c>
      <c r="V10" s="33">
        <v>24.155904</v>
      </c>
      <c r="W10" s="36">
        <v>0.81290205555555517</v>
      </c>
      <c r="X10" s="36">
        <v>1.552444234567901</v>
      </c>
      <c r="Y10" s="36">
        <v>2.5695065277777771</v>
      </c>
      <c r="Z10" s="36">
        <v>1.8587937901234568</v>
      </c>
      <c r="AA10" s="36">
        <v>1.687002567901235</v>
      </c>
      <c r="AB10" s="33">
        <v>29.743880185185169</v>
      </c>
      <c r="AC10" s="33">
        <v>28.79475125308641</v>
      </c>
      <c r="AD10" s="33">
        <v>28.676207358024698</v>
      </c>
      <c r="AE10" s="33">
        <v>29.32465211111111</v>
      </c>
      <c r="AF10" s="33">
        <v>30.574475432098765</v>
      </c>
      <c r="AG10" s="36">
        <v>49.770143444444443</v>
      </c>
      <c r="AH10" s="36">
        <v>49.808865901234576</v>
      </c>
      <c r="AI10" s="36">
        <v>49.9286911265432</v>
      </c>
      <c r="AJ10" s="36">
        <v>50.030792296296276</v>
      </c>
      <c r="AK10" s="36">
        <v>50.087558234567894</v>
      </c>
      <c r="AL10" s="3"/>
    </row>
    <row r="11" spans="1:47" x14ac:dyDescent="0.25">
      <c r="P11" s="1">
        <v>400</v>
      </c>
      <c r="Q11" s="33">
        <v>35.293787000000002</v>
      </c>
      <c r="R11" s="33">
        <v>30.484376000000001</v>
      </c>
      <c r="S11" s="33">
        <v>30.661413</v>
      </c>
      <c r="T11" s="33">
        <v>30.682766000000001</v>
      </c>
      <c r="U11" s="33">
        <v>30.687512000000002</v>
      </c>
      <c r="V11" s="33">
        <v>30.469847999999999</v>
      </c>
      <c r="W11" s="36">
        <v>1.5664391975308645</v>
      </c>
      <c r="X11" s="36">
        <v>2.1330492901234579</v>
      </c>
      <c r="Y11" s="36">
        <v>2.7472683034055714</v>
      </c>
      <c r="Z11" s="36">
        <v>1.8398997592592592</v>
      </c>
      <c r="AA11" s="36">
        <v>1.3265141049382718</v>
      </c>
      <c r="AB11" s="33">
        <v>30.190679117283967</v>
      </c>
      <c r="AC11" s="33">
        <v>29.151320672839489</v>
      </c>
      <c r="AD11" s="33">
        <v>28.872263414860665</v>
      </c>
      <c r="AE11" s="33">
        <v>29.217178617283942</v>
      </c>
      <c r="AF11" s="33">
        <v>30.348401333333332</v>
      </c>
      <c r="AG11" s="36">
        <v>49.192380203703678</v>
      </c>
      <c r="AH11" s="36">
        <v>49.263853006172845</v>
      </c>
      <c r="AI11" s="36">
        <v>49.396199557275537</v>
      </c>
      <c r="AJ11" s="36">
        <v>49.503001290123471</v>
      </c>
      <c r="AK11" s="36">
        <v>49.570008543209859</v>
      </c>
      <c r="AL11" s="3"/>
    </row>
    <row r="12" spans="1:47" x14ac:dyDescent="0.25">
      <c r="P12" s="2" t="s">
        <v>5</v>
      </c>
      <c r="Q12" s="3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47" x14ac:dyDescent="0.25">
      <c r="C13" s="46" t="s">
        <v>13</v>
      </c>
      <c r="D13" s="46"/>
      <c r="E13" s="46"/>
      <c r="F13" s="46"/>
      <c r="G13" s="46"/>
      <c r="H13" s="18"/>
      <c r="I13" s="18"/>
      <c r="J13" s="47" t="s">
        <v>16</v>
      </c>
      <c r="K13" s="47"/>
      <c r="L13" s="47"/>
      <c r="M13" s="47"/>
      <c r="N13" s="47"/>
      <c r="O13" s="6"/>
      <c r="P13" s="2"/>
      <c r="Q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25">
      <c r="A14" s="1" t="s">
        <v>1</v>
      </c>
      <c r="B14" s="1" t="s">
        <v>0</v>
      </c>
      <c r="C14" s="28">
        <v>300</v>
      </c>
      <c r="D14" s="28">
        <v>150</v>
      </c>
      <c r="E14" s="28">
        <v>100</v>
      </c>
      <c r="F14" s="28">
        <v>150</v>
      </c>
      <c r="G14" s="28">
        <v>300</v>
      </c>
      <c r="H14" s="18"/>
      <c r="I14" s="18"/>
      <c r="J14" s="18">
        <v>300</v>
      </c>
      <c r="K14" s="28">
        <v>150</v>
      </c>
      <c r="L14" s="28">
        <v>100</v>
      </c>
      <c r="M14" s="28">
        <v>150</v>
      </c>
      <c r="N14" s="18">
        <v>300</v>
      </c>
      <c r="O14" s="9"/>
      <c r="P14" s="2" t="s">
        <v>44</v>
      </c>
      <c r="Q14" s="2" t="s">
        <v>32</v>
      </c>
    </row>
    <row r="15" spans="1:47" s="6" customFormat="1" x14ac:dyDescent="0.25">
      <c r="A15" s="6">
        <v>150</v>
      </c>
      <c r="B15" s="14">
        <f t="shared" ref="B15:B20" si="17">Q6-Q15</f>
        <v>-0.11676199999999959</v>
      </c>
      <c r="C15" s="14">
        <f t="shared" ref="C15:C20" si="18">R6-R15-(AG6-AG15)*$F$3-$G$3*(W6+AB6-W15-AB15)</f>
        <v>1.390708293963665</v>
      </c>
      <c r="D15" s="14">
        <f t="shared" ref="D15:D20" si="19">S6-S15-(AH6-AH15)*$F$4-$G$4*(X6+AC6-X15-AC15)</f>
        <v>2.0907067909609078</v>
      </c>
      <c r="E15" s="14">
        <f t="shared" ref="E15:E20" si="20">T6-T15-(AI6-AI15)*$F$5-$G$5*(Y6+AD6-Y15-AD15)</f>
        <v>1.602239036457755</v>
      </c>
      <c r="F15" s="14">
        <f t="shared" ref="F15:F20" si="21">U6-U15-(AJ6-AJ15)*$F$4-$G$4*(Z6+AE6-Z15-AE15)</f>
        <v>1.0201870058226272</v>
      </c>
      <c r="G15" s="14">
        <f t="shared" ref="G15:G20" si="22">V6-V15-(AK6-AK15)*$F$3-$G$3*(AA6+AF6-AA15-AF15)</f>
        <v>0.53766143818529111</v>
      </c>
      <c r="H15" s="23"/>
      <c r="I15" s="23"/>
      <c r="J15" s="18"/>
      <c r="N15" s="18"/>
      <c r="P15" s="6">
        <v>150</v>
      </c>
      <c r="Q15" s="13">
        <v>8.8011389999999992</v>
      </c>
      <c r="R15" s="13">
        <v>6.7860670000000001</v>
      </c>
      <c r="S15" s="13">
        <v>6.6895870000000004</v>
      </c>
      <c r="T15" s="13">
        <v>6.6663779999999999</v>
      </c>
      <c r="U15" s="13">
        <v>6.7609009999999996</v>
      </c>
      <c r="V15" s="13">
        <v>6.7645369999999998</v>
      </c>
      <c r="W15" s="36">
        <v>1.9384347160493813</v>
      </c>
      <c r="X15" s="36">
        <v>2.3809066543209871</v>
      </c>
      <c r="Y15" s="36">
        <v>3.139758629629628</v>
      </c>
      <c r="Z15" s="36">
        <v>2.4788161296296303</v>
      </c>
      <c r="AA15" s="36">
        <v>1.9582383086419748</v>
      </c>
      <c r="AB15" s="13">
        <v>33.278816123456807</v>
      </c>
      <c r="AC15" s="13">
        <v>32.314171518518513</v>
      </c>
      <c r="AD15" s="13">
        <v>31.847067506172856</v>
      </c>
      <c r="AE15" s="13">
        <v>32.465383524691347</v>
      </c>
      <c r="AF15" s="13">
        <v>33.845613388888893</v>
      </c>
      <c r="AG15" s="39">
        <v>49.67689667901233</v>
      </c>
      <c r="AH15" s="39">
        <v>49.268837728395063</v>
      </c>
      <c r="AI15" s="39">
        <v>49.307766533950662</v>
      </c>
      <c r="AJ15" s="39">
        <v>49.435323987654328</v>
      </c>
      <c r="AK15" s="39">
        <v>49.506077907407423</v>
      </c>
      <c r="AL15" s="14"/>
      <c r="AM15" s="14"/>
    </row>
    <row r="16" spans="1:47" s="6" customFormat="1" x14ac:dyDescent="0.25">
      <c r="A16" s="6">
        <v>200</v>
      </c>
      <c r="B16" s="14">
        <f t="shared" si="17"/>
        <v>-8.21550000000002E-2</v>
      </c>
      <c r="C16" s="14">
        <f t="shared" si="18"/>
        <v>2.0952204954313483</v>
      </c>
      <c r="D16" s="14">
        <f t="shared" si="19"/>
        <v>2.7254246531438517</v>
      </c>
      <c r="E16" s="14">
        <f t="shared" si="20"/>
        <v>3.0637284232197417</v>
      </c>
      <c r="F16" s="14">
        <f t="shared" si="21"/>
        <v>2.270362657625971</v>
      </c>
      <c r="G16" s="14">
        <f t="shared" si="22"/>
        <v>2.0021091383984704</v>
      </c>
      <c r="H16" s="23"/>
      <c r="I16" s="23"/>
      <c r="J16" s="18"/>
      <c r="N16" s="18"/>
      <c r="P16" s="6">
        <v>200</v>
      </c>
      <c r="Q16" s="13">
        <v>13.120539000000001</v>
      </c>
      <c r="R16" s="13">
        <v>10.907704000000001</v>
      </c>
      <c r="S16" s="13">
        <v>10.840719999999999</v>
      </c>
      <c r="T16" s="13">
        <v>10.812075</v>
      </c>
      <c r="U16" s="13">
        <v>10.933508</v>
      </c>
      <c r="V16" s="13">
        <v>10.927697</v>
      </c>
      <c r="W16" s="36">
        <v>1.483729592592592</v>
      </c>
      <c r="X16" s="36">
        <v>1.8733846049382721</v>
      </c>
      <c r="Y16" s="36">
        <v>2.6239816068111446</v>
      </c>
      <c r="Z16" s="36">
        <v>1.9813636975308639</v>
      </c>
      <c r="AA16" s="36">
        <v>1.5766086296296298</v>
      </c>
      <c r="AB16" s="13">
        <v>32.990227771604964</v>
      </c>
      <c r="AC16" s="13">
        <v>31.935279685185176</v>
      </c>
      <c r="AD16" s="13">
        <v>31.557925591331315</v>
      </c>
      <c r="AE16" s="13">
        <v>32.029924067901227</v>
      </c>
      <c r="AF16" s="13">
        <v>33.534486962962937</v>
      </c>
      <c r="AG16" s="39">
        <v>50.346032475308611</v>
      </c>
      <c r="AH16" s="39">
        <v>50.36302300617286</v>
      </c>
      <c r="AI16" s="39">
        <v>50.46417469969041</v>
      </c>
      <c r="AJ16" s="39">
        <v>50.539275098765437</v>
      </c>
      <c r="AK16" s="39">
        <v>50.584379450617277</v>
      </c>
      <c r="AL16" s="14"/>
      <c r="AM16" s="14"/>
    </row>
    <row r="17" spans="1:39" s="6" customFormat="1" x14ac:dyDescent="0.25">
      <c r="A17" s="6">
        <v>250</v>
      </c>
      <c r="B17" s="14">
        <f t="shared" si="17"/>
        <v>-6.8196000000000367E-2</v>
      </c>
      <c r="C17" s="14">
        <f t="shared" si="18"/>
        <v>0.82487751369300177</v>
      </c>
      <c r="D17" s="14">
        <f t="shared" si="19"/>
        <v>1.4912580442282146</v>
      </c>
      <c r="E17" s="14">
        <f t="shared" si="20"/>
        <v>2.3816089229660147</v>
      </c>
      <c r="F17" s="14">
        <f t="shared" si="21"/>
        <v>2.7185892548174975</v>
      </c>
      <c r="G17" s="14">
        <f t="shared" si="22"/>
        <v>2.2859922491410547</v>
      </c>
      <c r="H17" s="23"/>
      <c r="I17" s="23"/>
      <c r="J17" s="18"/>
      <c r="N17" s="18"/>
      <c r="P17" s="6">
        <v>250</v>
      </c>
      <c r="Q17" s="13">
        <v>17.914031999999999</v>
      </c>
      <c r="R17" s="13">
        <v>15.473699</v>
      </c>
      <c r="S17" s="13">
        <v>15.353759999999999</v>
      </c>
      <c r="T17" s="13">
        <v>15.215109</v>
      </c>
      <c r="U17" s="13">
        <v>15.352048999999999</v>
      </c>
      <c r="V17" s="13">
        <v>15.491982999999999</v>
      </c>
      <c r="W17" s="36">
        <v>1.3774750802469138</v>
      </c>
      <c r="X17" s="36">
        <v>1.8163870987654327</v>
      </c>
      <c r="Y17" s="36">
        <v>2.5167773858024693</v>
      </c>
      <c r="Z17" s="36">
        <v>1.848771901234568</v>
      </c>
      <c r="AA17" s="36">
        <v>1.405627037037037</v>
      </c>
      <c r="AB17" s="13">
        <v>32.793896827160516</v>
      </c>
      <c r="AC17" s="13">
        <v>31.511236370370355</v>
      </c>
      <c r="AD17" s="13">
        <v>31.124424959876549</v>
      </c>
      <c r="AE17" s="13">
        <v>31.740790703703691</v>
      </c>
      <c r="AF17" s="13">
        <v>33.250925080246908</v>
      </c>
      <c r="AG17" s="39">
        <v>49.962694938271611</v>
      </c>
      <c r="AH17" s="39">
        <v>50.006945049382736</v>
      </c>
      <c r="AI17" s="39">
        <v>50.127320395061737</v>
      </c>
      <c r="AJ17" s="39">
        <v>50.213066191358003</v>
      </c>
      <c r="AK17" s="39">
        <v>50.255706691358007</v>
      </c>
      <c r="AL17" s="14"/>
      <c r="AM17" s="14"/>
    </row>
    <row r="18" spans="1:39" s="6" customFormat="1" x14ac:dyDescent="0.25">
      <c r="A18" s="6">
        <v>300</v>
      </c>
      <c r="B18" s="14">
        <f t="shared" si="17"/>
        <v>-0.18775899999999979</v>
      </c>
      <c r="C18" s="14">
        <f t="shared" si="18"/>
        <v>1.4533414049499855</v>
      </c>
      <c r="D18" s="14">
        <f t="shared" si="19"/>
        <v>2.3240996922773878</v>
      </c>
      <c r="E18" s="14">
        <f t="shared" si="20"/>
        <v>3.422229502581462</v>
      </c>
      <c r="F18" s="14">
        <f t="shared" si="21"/>
        <v>3.5773276863671413</v>
      </c>
      <c r="G18" s="14">
        <f t="shared" si="22"/>
        <v>3.3348915142271327</v>
      </c>
      <c r="H18" s="23"/>
      <c r="I18" s="23"/>
      <c r="J18" s="18"/>
      <c r="N18" s="18"/>
      <c r="P18" s="6">
        <v>300</v>
      </c>
      <c r="Q18" s="13">
        <v>23.342600000000001</v>
      </c>
      <c r="R18" s="13">
        <v>20.403468</v>
      </c>
      <c r="S18" s="13">
        <v>20.061689000000001</v>
      </c>
      <c r="T18" s="13">
        <v>19.661743000000001</v>
      </c>
      <c r="U18" s="13">
        <v>20.068570999999999</v>
      </c>
      <c r="V18" s="13">
        <v>20.355385999999999</v>
      </c>
      <c r="W18" s="36">
        <v>1.3195330617283949</v>
      </c>
      <c r="X18" s="36">
        <v>1.9094586913580247</v>
      </c>
      <c r="Y18" s="36">
        <v>2.9377664043209872</v>
      </c>
      <c r="Z18" s="36">
        <v>2.68420201851852</v>
      </c>
      <c r="AA18" s="36">
        <v>2.4232163148148138</v>
      </c>
      <c r="AB18" s="13">
        <v>32.478417506172839</v>
      </c>
      <c r="AC18" s="13">
        <v>31.058172666666671</v>
      </c>
      <c r="AD18" s="13">
        <v>30.755772694444438</v>
      </c>
      <c r="AE18" s="13">
        <v>31.61016574691358</v>
      </c>
      <c r="AF18" s="13">
        <v>33.511662024691354</v>
      </c>
      <c r="AG18" s="39">
        <v>49.485893975308649</v>
      </c>
      <c r="AH18" s="39">
        <v>49.53136458641977</v>
      </c>
      <c r="AI18" s="39">
        <v>49.672743376543259</v>
      </c>
      <c r="AJ18" s="39">
        <v>49.785453746913561</v>
      </c>
      <c r="AK18" s="39">
        <v>49.826608666666672</v>
      </c>
      <c r="AL18" s="14"/>
      <c r="AM18" s="14"/>
    </row>
    <row r="19" spans="1:39" s="6" customFormat="1" x14ac:dyDescent="0.25">
      <c r="A19" s="6">
        <v>350</v>
      </c>
      <c r="B19" s="14">
        <f t="shared" si="17"/>
        <v>-0.38005100000000169</v>
      </c>
      <c r="C19" s="14">
        <f t="shared" si="18"/>
        <v>5.8377778814421406</v>
      </c>
      <c r="D19" s="14">
        <f t="shared" si="19"/>
        <v>5.2856912380179981</v>
      </c>
      <c r="E19" s="14">
        <f t="shared" si="20"/>
        <v>3.6556329467892463</v>
      </c>
      <c r="F19" s="14">
        <f t="shared" si="21"/>
        <v>1.8410249381403738</v>
      </c>
      <c r="G19" s="14">
        <f t="shared" si="22"/>
        <v>1.6236844339609151</v>
      </c>
      <c r="H19" s="23"/>
      <c r="I19" s="23"/>
      <c r="J19" s="18"/>
      <c r="N19" s="18"/>
      <c r="P19" s="6">
        <v>350</v>
      </c>
      <c r="Q19" s="13">
        <v>29.196334</v>
      </c>
      <c r="R19" s="13">
        <v>26.101420999999998</v>
      </c>
      <c r="S19" s="13">
        <v>25.911667999999999</v>
      </c>
      <c r="T19" s="13">
        <v>25.741216000000001</v>
      </c>
      <c r="U19" s="13">
        <v>25.962326999999998</v>
      </c>
      <c r="V19" s="13">
        <v>26.094124999999998</v>
      </c>
      <c r="W19" s="36">
        <v>2.944861080246914</v>
      </c>
      <c r="X19" s="36">
        <v>3.4128761481481473</v>
      </c>
      <c r="Y19" s="36">
        <v>3.8073074475308619</v>
      </c>
      <c r="Z19" s="36">
        <v>2.5826637530864196</v>
      </c>
      <c r="AA19" s="36">
        <v>2.2526746666666657</v>
      </c>
      <c r="AB19" s="13">
        <v>34.310607135802471</v>
      </c>
      <c r="AC19" s="13">
        <v>32.865580314814814</v>
      </c>
      <c r="AD19" s="13">
        <v>32.194925663580243</v>
      </c>
      <c r="AE19" s="13">
        <v>32.406108851851847</v>
      </c>
      <c r="AF19" s="13">
        <v>34.013159197530882</v>
      </c>
      <c r="AG19" s="39">
        <v>50.446400222222202</v>
      </c>
      <c r="AH19" s="39">
        <v>50.519377697530871</v>
      </c>
      <c r="AI19" s="39">
        <v>50.017982688271637</v>
      </c>
      <c r="AJ19" s="39">
        <v>49.488119703703688</v>
      </c>
      <c r="AK19" s="39">
        <v>49.332017703703713</v>
      </c>
      <c r="AL19" s="14"/>
      <c r="AM19" s="14"/>
    </row>
    <row r="20" spans="1:39" s="6" customFormat="1" x14ac:dyDescent="0.25">
      <c r="A20" s="6">
        <v>400</v>
      </c>
      <c r="B20" s="14">
        <f t="shared" si="17"/>
        <v>-0.43242000000000047</v>
      </c>
      <c r="C20" s="14">
        <f t="shared" si="18"/>
        <v>1.9525025201362749</v>
      </c>
      <c r="D20" s="14">
        <f t="shared" si="19"/>
        <v>1.7911972368055191</v>
      </c>
      <c r="E20" s="14">
        <f t="shared" si="20"/>
        <v>1.4788525206382519</v>
      </c>
      <c r="F20" s="14">
        <f t="shared" si="21"/>
        <v>1.6792638122047792</v>
      </c>
      <c r="G20" s="14">
        <f t="shared" si="22"/>
        <v>1.9778124122535314</v>
      </c>
      <c r="H20" s="23"/>
      <c r="I20" s="23"/>
      <c r="J20" s="18"/>
      <c r="N20" s="18"/>
      <c r="P20" s="6">
        <v>400</v>
      </c>
      <c r="Q20" s="13">
        <v>35.726207000000002</v>
      </c>
      <c r="R20" s="13">
        <v>32.660221999999997</v>
      </c>
      <c r="S20" s="13">
        <v>32.582405000000001</v>
      </c>
      <c r="T20" s="13">
        <v>32.494633999999998</v>
      </c>
      <c r="U20" s="13">
        <v>32.668134000000002</v>
      </c>
      <c r="V20" s="13">
        <v>32.583193000000001</v>
      </c>
      <c r="W20" s="36">
        <v>1.5272565802469136</v>
      </c>
      <c r="X20" s="36">
        <v>1.951707771604938</v>
      </c>
      <c r="Y20" s="36">
        <v>2.4701872345679012</v>
      </c>
      <c r="Z20" s="36">
        <v>1.7102489197530859</v>
      </c>
      <c r="AA20" s="36">
        <v>1.285736833333333</v>
      </c>
      <c r="AB20" s="13">
        <v>33.203267888888874</v>
      </c>
      <c r="AC20" s="13">
        <v>31.948359808641975</v>
      </c>
      <c r="AD20" s="13">
        <v>31.364737861111099</v>
      </c>
      <c r="AE20" s="13">
        <v>31.947554561728388</v>
      </c>
      <c r="AF20" s="13">
        <v>33.422970740740723</v>
      </c>
      <c r="AG20" s="39">
        <v>50.213392648148151</v>
      </c>
      <c r="AH20" s="39">
        <v>50.240776932098754</v>
      </c>
      <c r="AI20" s="39">
        <v>50.35312938888886</v>
      </c>
      <c r="AJ20" s="39">
        <v>50.441098216049362</v>
      </c>
      <c r="AK20" s="39">
        <v>50.482683339506167</v>
      </c>
      <c r="AL20" s="14"/>
      <c r="AM20" s="14"/>
    </row>
    <row r="21" spans="1:39" x14ac:dyDescent="0.25">
      <c r="P21" s="2" t="s">
        <v>27</v>
      </c>
      <c r="Q21" s="2"/>
    </row>
    <row r="22" spans="1:39" x14ac:dyDescent="0.25">
      <c r="P22" s="2"/>
      <c r="Q22" s="2"/>
    </row>
    <row r="23" spans="1:39" x14ac:dyDescent="0.25">
      <c r="P23" s="2" t="s">
        <v>44</v>
      </c>
      <c r="Q23" s="2" t="s">
        <v>33</v>
      </c>
    </row>
    <row r="24" spans="1:39" s="6" customFormat="1" x14ac:dyDescent="0.25">
      <c r="A24" s="6">
        <f t="shared" ref="A24:A29" si="23">A15</f>
        <v>150</v>
      </c>
      <c r="B24" s="14">
        <f t="shared" ref="B24:B29" si="24">Q6-Q24</f>
        <v>-2.0669769999999996</v>
      </c>
      <c r="C24" s="14">
        <f t="shared" ref="C24:C29" si="25">R6-R24-(AG6-AG24)*$F$3-$G$3*(W6+AB6-W24-AB24)</f>
        <v>-2.2120258002429747</v>
      </c>
      <c r="D24" s="14">
        <f t="shared" ref="D24:D29" si="26">S6-S24-(AH6-AH24)*$F$4-$G$4*(X6+AC6-X24-AC24)</f>
        <v>-2.2380596583163204</v>
      </c>
      <c r="E24" s="14">
        <f t="shared" ref="E24:E29" si="27">T6-T24-(AI6-AI24)*$F$5-$G$5*(Y6+AD6-Y24-AD24)</f>
        <v>-3.7123305328296503</v>
      </c>
      <c r="F24" s="14">
        <f t="shared" ref="F24:F29" si="28">U6-U24-(AJ6-AJ24)*$F$4-$G$4*(Z6+AE6-Z24-AE24)</f>
        <v>-3.4544435903006994</v>
      </c>
      <c r="G24" s="14">
        <f t="shared" ref="G24:G29" si="29">V6-V24-(AK6-AK24)*$F$3-$G$3*(AA6+AF6-AA24-AF24)</f>
        <v>-3.3819054126885657</v>
      </c>
      <c r="H24" s="23"/>
      <c r="I24" s="23"/>
      <c r="J24" s="18"/>
      <c r="N24" s="18"/>
      <c r="P24" s="26">
        <v>150</v>
      </c>
      <c r="Q24" s="13">
        <v>10.751353999999999</v>
      </c>
      <c r="R24" s="13">
        <v>5.8630570000000004</v>
      </c>
      <c r="S24" s="13">
        <v>5.5647719999999996</v>
      </c>
      <c r="T24" s="13">
        <v>5.7123369999999998</v>
      </c>
      <c r="U24" s="13">
        <v>5.8793129999999998</v>
      </c>
      <c r="V24" s="13">
        <v>5.9902049999999996</v>
      </c>
      <c r="W24" s="36">
        <v>1.543845234567901</v>
      </c>
      <c r="X24" s="36">
        <v>1.8698809444444435</v>
      </c>
      <c r="Y24" s="36">
        <v>2.5478718209876541</v>
      </c>
      <c r="Z24" s="36">
        <v>1.9139273641975307</v>
      </c>
      <c r="AA24" s="36">
        <v>1.4072136604938277</v>
      </c>
      <c r="AB24" s="13">
        <v>29.30557766666664</v>
      </c>
      <c r="AC24" s="13">
        <v>27.301842376543245</v>
      </c>
      <c r="AD24" s="13">
        <v>26.210680160493812</v>
      </c>
      <c r="AE24" s="13">
        <v>27.578835314814803</v>
      </c>
      <c r="AF24" s="13">
        <v>29.56214413580248</v>
      </c>
      <c r="AG24" s="39">
        <v>49.817937030864194</v>
      </c>
      <c r="AH24" s="39">
        <v>49.758566524691368</v>
      </c>
      <c r="AI24" s="39">
        <v>49.864557376543232</v>
      </c>
      <c r="AJ24" s="39">
        <v>49.946880074074073</v>
      </c>
      <c r="AK24" s="39">
        <v>49.998522506172868</v>
      </c>
      <c r="AM24" s="14"/>
    </row>
    <row r="25" spans="1:39" s="6" customFormat="1" x14ac:dyDescent="0.25">
      <c r="A25" s="6">
        <f t="shared" si="23"/>
        <v>200</v>
      </c>
      <c r="B25" s="14">
        <f t="shared" si="24"/>
        <v>-1.0785589999999985</v>
      </c>
      <c r="C25" s="14">
        <f t="shared" si="25"/>
        <v>-0.81540672526305613</v>
      </c>
      <c r="D25" s="14">
        <f t="shared" si="26"/>
        <v>-0.52920668237618251</v>
      </c>
      <c r="E25" s="14">
        <f t="shared" si="27"/>
        <v>-1.0536356850709505</v>
      </c>
      <c r="F25" s="14">
        <f t="shared" si="28"/>
        <v>-0.96731905449665478</v>
      </c>
      <c r="G25" s="14">
        <f t="shared" si="29"/>
        <v>-1.3921295024019331</v>
      </c>
      <c r="H25" s="23"/>
      <c r="I25" s="23"/>
      <c r="J25" s="18"/>
      <c r="N25" s="18"/>
      <c r="P25" s="26">
        <v>200</v>
      </c>
      <c r="Q25" s="13">
        <v>14.116942999999999</v>
      </c>
      <c r="R25" s="13">
        <v>11.566281</v>
      </c>
      <c r="S25" s="13">
        <v>11.252226</v>
      </c>
      <c r="T25" s="13">
        <v>10.902817000000001</v>
      </c>
      <c r="U25" s="13">
        <v>11.329435999999999</v>
      </c>
      <c r="V25" s="13">
        <v>11.740525999999999</v>
      </c>
      <c r="W25" s="36">
        <v>0.82832469753086424</v>
      </c>
      <c r="X25" s="36">
        <v>1.1903476234567902</v>
      </c>
      <c r="Y25" s="36">
        <v>1.8660694043209862</v>
      </c>
      <c r="Z25" s="36">
        <v>1.1954957716049388</v>
      </c>
      <c r="AA25" s="36">
        <v>0.77386608024691383</v>
      </c>
      <c r="AB25" s="13">
        <v>32.237656679012339</v>
      </c>
      <c r="AC25" s="13">
        <v>30.644784395061727</v>
      </c>
      <c r="AD25" s="13">
        <v>29.278434370370363</v>
      </c>
      <c r="AE25" s="13">
        <v>30.825391265432089</v>
      </c>
      <c r="AF25" s="13">
        <v>32.567175160493818</v>
      </c>
      <c r="AG25" s="39">
        <v>49.545634234567906</v>
      </c>
      <c r="AH25" s="39">
        <v>49.580673475308636</v>
      </c>
      <c r="AI25" s="39">
        <v>49.680263098765451</v>
      </c>
      <c r="AJ25" s="39">
        <v>49.77771397530865</v>
      </c>
      <c r="AK25" s="39">
        <v>49.844525950617246</v>
      </c>
      <c r="AM25" s="14"/>
    </row>
    <row r="26" spans="1:39" s="6" customFormat="1" x14ac:dyDescent="0.25">
      <c r="A26" s="6">
        <f t="shared" si="23"/>
        <v>250</v>
      </c>
      <c r="B26" s="14">
        <f t="shared" si="24"/>
        <v>-0.91056200000000231</v>
      </c>
      <c r="C26" s="14">
        <f t="shared" si="25"/>
        <v>-1.2253598002955104</v>
      </c>
      <c r="D26" s="14">
        <f t="shared" si="26"/>
        <v>-0.89558481560629444</v>
      </c>
      <c r="E26" s="14">
        <f t="shared" si="27"/>
        <v>-0.88810223542570976</v>
      </c>
      <c r="F26" s="14">
        <f t="shared" si="28"/>
        <v>0.59649505729938967</v>
      </c>
      <c r="G26" s="14">
        <f t="shared" si="29"/>
        <v>0.67704325406474331</v>
      </c>
      <c r="H26" s="23"/>
      <c r="I26" s="23"/>
      <c r="J26" s="18"/>
      <c r="N26" s="18"/>
      <c r="P26" s="26">
        <v>250</v>
      </c>
      <c r="Q26" s="13">
        <v>18.756398000000001</v>
      </c>
      <c r="R26" s="13">
        <v>16.102122999999999</v>
      </c>
      <c r="S26" s="13">
        <v>15.469367</v>
      </c>
      <c r="T26" s="13">
        <v>15.110438</v>
      </c>
      <c r="U26" s="13">
        <v>15.445907999999999</v>
      </c>
      <c r="V26" s="13">
        <v>15.959549000000001</v>
      </c>
      <c r="W26" s="36">
        <v>0.98471925925925941</v>
      </c>
      <c r="X26" s="36">
        <v>1.3600865925925929</v>
      </c>
      <c r="Y26" s="36">
        <v>2.3326661327160498</v>
      </c>
      <c r="Z26" s="36">
        <v>1.7939578456790117</v>
      </c>
      <c r="AA26" s="36">
        <v>1.4559047345679015</v>
      </c>
      <c r="AB26" s="13">
        <v>31.885164543209875</v>
      </c>
      <c r="AC26" s="13">
        <v>30.24050058024692</v>
      </c>
      <c r="AD26" s="13">
        <v>28.728012179012357</v>
      </c>
      <c r="AE26" s="13">
        <v>30.42346437037035</v>
      </c>
      <c r="AF26" s="13">
        <v>32.651315419753061</v>
      </c>
      <c r="AG26" s="39">
        <v>49.926582604938282</v>
      </c>
      <c r="AH26" s="39">
        <v>49.554313567901225</v>
      </c>
      <c r="AI26" s="39">
        <v>49.512013040123477</v>
      </c>
      <c r="AJ26" s="39">
        <v>49.614013796296305</v>
      </c>
      <c r="AK26" s="39">
        <v>49.66324211111111</v>
      </c>
      <c r="AM26" s="14"/>
    </row>
    <row r="27" spans="1:39" s="6" customFormat="1" x14ac:dyDescent="0.25">
      <c r="A27" s="6">
        <f t="shared" si="23"/>
        <v>300</v>
      </c>
      <c r="B27" s="14">
        <f t="shared" si="24"/>
        <v>-1.1803789999999985</v>
      </c>
      <c r="C27" s="14">
        <f t="shared" si="25"/>
        <v>0.44868507265198865</v>
      </c>
      <c r="D27" s="14">
        <f t="shared" si="26"/>
        <v>2.1441181310187147</v>
      </c>
      <c r="E27" s="14">
        <f t="shared" si="27"/>
        <v>2.0627802361276428</v>
      </c>
      <c r="F27" s="14">
        <f t="shared" si="28"/>
        <v>2.750786117519632</v>
      </c>
      <c r="G27" s="14">
        <f t="shared" si="29"/>
        <v>1.9781229196252115</v>
      </c>
      <c r="H27" s="23"/>
      <c r="I27" s="23"/>
      <c r="J27" s="18"/>
      <c r="N27" s="18"/>
      <c r="P27" s="26">
        <v>300</v>
      </c>
      <c r="Q27" s="13">
        <v>24.33522</v>
      </c>
      <c r="R27" s="13">
        <v>22.276478000000001</v>
      </c>
      <c r="S27" s="13">
        <v>20.523309999999999</v>
      </c>
      <c r="T27" s="13">
        <v>19.787241000000002</v>
      </c>
      <c r="U27" s="13">
        <v>20.423985999999999</v>
      </c>
      <c r="V27" s="13">
        <v>21.240273999999999</v>
      </c>
      <c r="W27" s="36">
        <v>1.7525021604938271</v>
      </c>
      <c r="X27" s="36">
        <v>2.3085803765432105</v>
      </c>
      <c r="Y27" s="36">
        <v>3.0869402507739929</v>
      </c>
      <c r="Z27" s="36">
        <v>2.6104380061728381</v>
      </c>
      <c r="AA27" s="36">
        <v>2.1790594629629632</v>
      </c>
      <c r="AB27" s="13">
        <v>32.159633734567905</v>
      </c>
      <c r="AC27" s="13">
        <v>30.261739074074079</v>
      </c>
      <c r="AD27" s="13">
        <v>28.876227529411747</v>
      </c>
      <c r="AE27" s="13">
        <v>30.676035160493811</v>
      </c>
      <c r="AF27" s="13">
        <v>32.877691672839518</v>
      </c>
      <c r="AG27" s="39">
        <v>50.282074722222198</v>
      </c>
      <c r="AH27" s="39">
        <v>50.287845086419743</v>
      </c>
      <c r="AI27" s="39">
        <v>50.380035024767807</v>
      </c>
      <c r="AJ27" s="39">
        <v>50.435650111111109</v>
      </c>
      <c r="AK27" s="39">
        <v>50.322056351851884</v>
      </c>
      <c r="AM27" s="14"/>
    </row>
    <row r="28" spans="1:39" s="6" customFormat="1" x14ac:dyDescent="0.25">
      <c r="A28" s="6">
        <f t="shared" si="23"/>
        <v>350</v>
      </c>
      <c r="B28" s="14">
        <f t="shared" si="24"/>
        <v>-1.8728480000000012</v>
      </c>
      <c r="C28" s="14">
        <f t="shared" si="25"/>
        <v>0.52672966050113379</v>
      </c>
      <c r="D28" s="14">
        <f t="shared" si="26"/>
        <v>-0.22610216093519009</v>
      </c>
      <c r="E28" s="14">
        <f t="shared" si="27"/>
        <v>-2.2135830637894514</v>
      </c>
      <c r="F28" s="14">
        <f t="shared" si="28"/>
        <v>-1.4388247310636857</v>
      </c>
      <c r="G28" s="14">
        <f t="shared" si="29"/>
        <v>-1.9503320778383404</v>
      </c>
      <c r="H28" s="23"/>
      <c r="I28" s="23"/>
      <c r="J28" s="18"/>
      <c r="N28" s="18"/>
      <c r="P28" s="26">
        <v>350</v>
      </c>
      <c r="Q28" s="13">
        <v>30.689131</v>
      </c>
      <c r="R28" s="13">
        <v>27.445384000000001</v>
      </c>
      <c r="S28" s="13">
        <v>27.096337999999999</v>
      </c>
      <c r="T28" s="13">
        <v>27.075520000000001</v>
      </c>
      <c r="U28" s="13">
        <v>27.28002</v>
      </c>
      <c r="V28" s="13">
        <v>27.594048999999998</v>
      </c>
      <c r="W28" s="36">
        <v>1.4792990185185184</v>
      </c>
      <c r="X28" s="36">
        <v>1.8645685864197528</v>
      </c>
      <c r="Y28" s="36">
        <v>2.3929068086419751</v>
      </c>
      <c r="Z28" s="36">
        <v>1.6643171172839499</v>
      </c>
      <c r="AA28" s="36">
        <v>1.0781180555555556</v>
      </c>
      <c r="AB28" s="13">
        <v>32.304622537037055</v>
      </c>
      <c r="AC28" s="13">
        <v>30.672115932098766</v>
      </c>
      <c r="AD28" s="13">
        <v>29.223618376543207</v>
      </c>
      <c r="AE28" s="13">
        <v>30.740535814814802</v>
      </c>
      <c r="AF28" s="13">
        <v>32.317042006172827</v>
      </c>
      <c r="AG28" s="39">
        <v>50.163889882716028</v>
      </c>
      <c r="AH28" s="39">
        <v>50.174103493827147</v>
      </c>
      <c r="AI28" s="39">
        <v>50.278549660493852</v>
      </c>
      <c r="AJ28" s="39">
        <v>50.347710469135805</v>
      </c>
      <c r="AK28" s="39">
        <v>50.384897314814829</v>
      </c>
      <c r="AM28" s="14"/>
    </row>
    <row r="29" spans="1:39" s="6" customFormat="1" x14ac:dyDescent="0.25">
      <c r="A29" s="6">
        <f t="shared" si="23"/>
        <v>400</v>
      </c>
      <c r="B29" s="14">
        <f t="shared" si="24"/>
        <v>-2.3554600000000008</v>
      </c>
      <c r="C29" s="14">
        <f t="shared" si="25"/>
        <v>-1.9598437733184275</v>
      </c>
      <c r="D29" s="14">
        <f t="shared" si="26"/>
        <v>-2.8700603170286088</v>
      </c>
      <c r="E29" s="14">
        <f t="shared" si="27"/>
        <v>-3.8924936757891757</v>
      </c>
      <c r="F29" s="14">
        <f t="shared" si="28"/>
        <v>-2.3913152697830591</v>
      </c>
      <c r="G29" s="14">
        <f t="shared" si="29"/>
        <v>-2.2175022708252454</v>
      </c>
      <c r="H29" s="23"/>
      <c r="I29" s="23"/>
      <c r="J29" s="18"/>
      <c r="N29" s="18"/>
      <c r="P29" s="26">
        <v>400</v>
      </c>
      <c r="Q29" s="13">
        <v>37.649247000000003</v>
      </c>
      <c r="R29" s="13">
        <v>33.955770999999999</v>
      </c>
      <c r="S29" s="13">
        <v>34.101933000000002</v>
      </c>
      <c r="T29" s="13">
        <v>34.388174999999997</v>
      </c>
      <c r="U29" s="13">
        <v>34.108972000000001</v>
      </c>
      <c r="V29" s="13">
        <v>34.204276</v>
      </c>
      <c r="W29" s="36">
        <v>0.6622926234567903</v>
      </c>
      <c r="X29" s="36">
        <v>0.92464952469135808</v>
      </c>
      <c r="Y29" s="36">
        <v>1.7431704722222219</v>
      </c>
      <c r="Z29" s="36">
        <v>1.0305273580246916</v>
      </c>
      <c r="AA29" s="36">
        <v>0.52788514197530878</v>
      </c>
      <c r="AB29" s="13">
        <v>31.75317213580248</v>
      </c>
      <c r="AC29" s="13">
        <v>30.189037592592605</v>
      </c>
      <c r="AD29" s="13">
        <v>29.059730410493817</v>
      </c>
      <c r="AE29" s="13">
        <v>30.352437055555551</v>
      </c>
      <c r="AF29" s="13">
        <v>31.954779049382708</v>
      </c>
      <c r="AG29" s="39">
        <v>50.055624561728393</v>
      </c>
      <c r="AH29" s="39">
        <v>50.069861277777768</v>
      </c>
      <c r="AI29" s="39">
        <v>50.160284086419736</v>
      </c>
      <c r="AJ29" s="39">
        <v>50.232220907407402</v>
      </c>
      <c r="AK29" s="39">
        <v>50.269072111111107</v>
      </c>
      <c r="AM29" s="14"/>
    </row>
    <row r="30" spans="1:39" x14ac:dyDescent="0.25">
      <c r="P30" s="2" t="s">
        <v>30</v>
      </c>
      <c r="Q30" s="2"/>
    </row>
    <row r="31" spans="1:39" x14ac:dyDescent="0.25">
      <c r="P31" s="2"/>
      <c r="Q31" s="2"/>
    </row>
    <row r="32" spans="1:39" x14ac:dyDescent="0.25">
      <c r="P32" s="2"/>
      <c r="Q32" s="2" t="s">
        <v>28</v>
      </c>
    </row>
    <row r="33" spans="1:48" s="6" customFormat="1" x14ac:dyDescent="0.25">
      <c r="A33" s="6">
        <v>300</v>
      </c>
      <c r="B33" s="14">
        <f>Q9-Q33</f>
        <v>-1.4138449999999985</v>
      </c>
      <c r="C33" s="14">
        <f>R9-R33-(AG9-AG33)*$F$3-$G$3*(W9+AB9-W33-AB33)</f>
        <v>-0.96281279983395374</v>
      </c>
      <c r="D33" s="14">
        <f>S9-S33-(AH9-AH33)*$F$4-$G$4*(X9+AC9-X33-AC33)</f>
        <v>-1.4874922185311226</v>
      </c>
      <c r="E33" s="14">
        <f>T9-T33-(AI9-AI33)*$F$5-$G$5*(Y9+AD9-Y33-AD33)</f>
        <v>-0.6654500764604443</v>
      </c>
      <c r="F33" s="14">
        <f>U9-U33-(AJ9-AJ33)*$F$4-$G$4*(Z9+AE9-Z33-AE33)</f>
        <v>-1.6619004208506087</v>
      </c>
      <c r="G33" s="14">
        <f>V9-V33-(AK9-AK33)*$F$3-$G$3*(AA9+AF9-AA33-AF33)</f>
        <v>-1.1382481177128683</v>
      </c>
      <c r="H33" s="23"/>
      <c r="I33" s="23"/>
      <c r="J33" s="18"/>
      <c r="N33" s="18"/>
      <c r="P33" s="26">
        <v>300</v>
      </c>
      <c r="Q33" s="13">
        <v>24.568686</v>
      </c>
      <c r="R33" s="13">
        <v>21.795459000000001</v>
      </c>
      <c r="S33" s="13">
        <v>21.243126</v>
      </c>
      <c r="T33" s="13">
        <v>20.498609999999999</v>
      </c>
      <c r="U33" s="13">
        <v>21.118689</v>
      </c>
      <c r="V33" s="13">
        <v>21.756032000000001</v>
      </c>
      <c r="W33" s="13">
        <v>1.1143746296296295</v>
      </c>
      <c r="X33" s="13">
        <v>1.2913240092592591</v>
      </c>
      <c r="Y33" s="13">
        <v>1.8842902391975329</v>
      </c>
      <c r="Z33" s="13">
        <v>0.97520097222222235</v>
      </c>
      <c r="AA33" s="13">
        <v>0.63998788888888902</v>
      </c>
      <c r="AB33" s="13">
        <v>31.483166537037036</v>
      </c>
      <c r="AC33" s="13">
        <v>28.963608916666661</v>
      </c>
      <c r="AD33" s="13">
        <v>28.439878338734598</v>
      </c>
      <c r="AE33" s="13">
        <v>28.923518148148148</v>
      </c>
      <c r="AF33" s="13">
        <v>31.916907361111107</v>
      </c>
      <c r="AG33" s="13">
        <v>49.758894222222224</v>
      </c>
      <c r="AH33" s="13">
        <v>49.823551490740755</v>
      </c>
      <c r="AI33" s="13">
        <v>50.126772391975265</v>
      </c>
      <c r="AJ33" s="13">
        <v>50.336808462962928</v>
      </c>
      <c r="AK33" s="13">
        <v>50.391712796296304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</row>
    <row r="34" spans="1:48" s="6" customFormat="1" x14ac:dyDescent="0.25">
      <c r="A34" s="6">
        <v>300</v>
      </c>
      <c r="B34" s="14">
        <f>Q9-Q34</f>
        <v>-1.4138449999999985</v>
      </c>
      <c r="C34" s="14">
        <f>R9-R34-(AG9-AG34)*$F$3-$G$3*(W9+AB9-W34-AB34)</f>
        <v>-0.37240806096531331</v>
      </c>
      <c r="D34" s="14">
        <f>S9-S34-(AH9-AH34)*$F$4-$G$4*(X9+AC9-X34-AC34)</f>
        <v>-1.2626769716424957</v>
      </c>
      <c r="E34" s="14">
        <f>T9-T34-(AI9-AI34)*$F$5-$G$5*(Y9+AD9-Y34-AD34)</f>
        <v>-0.66127575520242066</v>
      </c>
      <c r="F34" s="14">
        <f>U9-U34-(AJ9-AJ34)*$F$4-$G$4*(Z9+AE9-Z34-AE34)</f>
        <v>-1.8105825120797454</v>
      </c>
      <c r="G34" s="14">
        <f>V9-V34-(AK9-AK34)*$F$3-$G$3*(AA9+AF9-AA34-AF34)</f>
        <v>-1.3184082039938692</v>
      </c>
      <c r="H34" s="23"/>
      <c r="I34" s="23"/>
      <c r="J34" s="18"/>
      <c r="N34" s="18"/>
      <c r="P34" s="6">
        <v>300</v>
      </c>
      <c r="Q34" s="13">
        <v>24.568686</v>
      </c>
      <c r="R34" s="13">
        <v>21.795459000000001</v>
      </c>
      <c r="S34" s="13">
        <v>21.243126</v>
      </c>
      <c r="T34" s="13">
        <v>20.498609999999999</v>
      </c>
      <c r="U34" s="13">
        <v>21.118689</v>
      </c>
      <c r="V34" s="13">
        <v>21.756032000000001</v>
      </c>
      <c r="W34" s="13">
        <v>1.1283096666666665</v>
      </c>
      <c r="X34" s="13">
        <v>1.3120048222222223</v>
      </c>
      <c r="Y34" s="13">
        <v>1.8846894500000035</v>
      </c>
      <c r="Z34" s="13">
        <v>0.97163143333333324</v>
      </c>
      <c r="AA34" s="13">
        <v>0.64521542222222239</v>
      </c>
      <c r="AB34" s="13">
        <v>31.823907766666675</v>
      </c>
      <c r="AC34" s="13">
        <v>29.002110077777761</v>
      </c>
      <c r="AD34" s="13">
        <v>28.442452605555598</v>
      </c>
      <c r="AE34" s="13">
        <v>28.87734322222223</v>
      </c>
      <c r="AF34" s="13">
        <v>31.868516188888883</v>
      </c>
      <c r="AG34" s="13">
        <v>49.98515523333333</v>
      </c>
      <c r="AH34" s="13">
        <v>49.99636751111111</v>
      </c>
      <c r="AI34" s="13">
        <v>50.127792843518456</v>
      </c>
      <c r="AJ34" s="13">
        <v>50.23466196666665</v>
      </c>
      <c r="AK34" s="13">
        <v>50.248673199999999</v>
      </c>
    </row>
    <row r="35" spans="1:48" x14ac:dyDescent="0.25">
      <c r="B35" s="3"/>
      <c r="C35" s="3"/>
      <c r="D35" s="3"/>
      <c r="E35" s="3"/>
      <c r="F35" s="3"/>
      <c r="G35" s="3"/>
      <c r="H35" s="20"/>
      <c r="I35" s="20"/>
      <c r="P35" s="2" t="s">
        <v>30</v>
      </c>
      <c r="Q35" s="32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8" x14ac:dyDescent="0.25">
      <c r="B36" s="3"/>
      <c r="C36" s="3"/>
      <c r="D36" s="3"/>
      <c r="E36" s="3"/>
      <c r="F36" s="3"/>
      <c r="G36" s="3"/>
      <c r="H36" s="20"/>
      <c r="I36" s="20"/>
      <c r="P36" s="2"/>
      <c r="Q36" s="32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48" x14ac:dyDescent="0.25">
      <c r="B37" s="3"/>
      <c r="C37" s="3"/>
      <c r="D37" s="3"/>
      <c r="E37" s="3"/>
      <c r="F37" s="3"/>
      <c r="G37" s="3"/>
      <c r="H37" s="20"/>
      <c r="I37" s="20"/>
      <c r="P37" s="2" t="s">
        <v>44</v>
      </c>
      <c r="Q37" s="2" t="s">
        <v>29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48" s="6" customFormat="1" x14ac:dyDescent="0.25">
      <c r="A38" s="6">
        <v>300</v>
      </c>
      <c r="B38" s="14">
        <f>Q9-Q38</f>
        <v>-1.4455039999999997</v>
      </c>
      <c r="C38" s="14">
        <f>R9-R38-(AG9-AG38)*$F$3-$G$3*(W9+AB9-W38-AB38)</f>
        <v>-2.0498580096013583</v>
      </c>
      <c r="D38" s="14">
        <f>S9-S38-(AH9-AH38)*$F$4-$G$4*(X9+AC9-X38-AC38)</f>
        <v>-2.5723586371353098</v>
      </c>
      <c r="E38" s="14">
        <f>T9-T38-(AI9-AI38)*$F$5-$G$5*(Y9+AD9-Y38-AD38)</f>
        <v>-1.7679528223424115</v>
      </c>
      <c r="F38" s="14">
        <f>U9-U38-(AJ9-AJ38)*$F$5-$G$5*(Z9+AE9-Z38-AE38)</f>
        <v>-2.3465850441791343</v>
      </c>
      <c r="G38" s="14">
        <f>V9-V38-(AK9-AK38)*$F$3-$G$3*(AA9+AF9-AA38-AF38)</f>
        <v>-1.6906513985599538</v>
      </c>
      <c r="H38" s="23"/>
      <c r="I38" s="53">
        <v>1.2</v>
      </c>
      <c r="J38" s="54">
        <f>(AL38*$I$38*$K$6+$L$6+$Q38-R38)/(AL38*$I$38)</f>
        <v>1.1958394310364449</v>
      </c>
      <c r="K38" s="54">
        <f t="shared" ref="K38:N38" si="30">(AM38*$I$38*$K$6+$L$6+$Q38-S38)/(AM38*$I$38)</f>
        <v>1.2064193800357024</v>
      </c>
      <c r="L38" s="54">
        <f t="shared" si="30"/>
        <v>1.1996127339145859</v>
      </c>
      <c r="M38" s="54">
        <f t="shared" si="30"/>
        <v>1.2055266017069981</v>
      </c>
      <c r="N38" s="54">
        <f>(AP38*$I$38*$K$6+$L$6+$Q38-V38)/(AP38*$I$38)</f>
        <v>1.1899907118243938</v>
      </c>
      <c r="P38" s="8">
        <v>300</v>
      </c>
      <c r="Q38" s="16">
        <v>24.600345000000001</v>
      </c>
      <c r="R38" s="15">
        <v>21.781759000000001</v>
      </c>
      <c r="S38" s="15">
        <v>21.22176</v>
      </c>
      <c r="T38" s="15">
        <v>20.634664000000001</v>
      </c>
      <c r="U38" s="15">
        <v>21.185558</v>
      </c>
      <c r="V38" s="15">
        <v>21.772659999999998</v>
      </c>
      <c r="W38" s="37">
        <v>-0.14740822222222219</v>
      </c>
      <c r="X38" s="37">
        <v>0.19618720000000001</v>
      </c>
      <c r="Y38" s="37">
        <v>1.1275081509259253</v>
      </c>
      <c r="Z38" s="37">
        <v>0.42963937777777794</v>
      </c>
      <c r="AA38" s="37">
        <v>0.16849598888888889</v>
      </c>
      <c r="AB38" s="15">
        <v>31.313106399999995</v>
      </c>
      <c r="AC38" s="15">
        <v>28.679193811111109</v>
      </c>
      <c r="AD38" s="15">
        <v>28.13941986944447</v>
      </c>
      <c r="AE38" s="15">
        <v>28.81640967777777</v>
      </c>
      <c r="AF38" s="15">
        <v>31.855918822222218</v>
      </c>
      <c r="AG38" s="37">
        <v>50.213429766666678</v>
      </c>
      <c r="AH38" s="37">
        <v>50.219729600000001</v>
      </c>
      <c r="AI38" s="37">
        <v>50.327576287037097</v>
      </c>
      <c r="AJ38" s="37">
        <v>50.420485388888885</v>
      </c>
      <c r="AK38" s="37">
        <v>50.425923699999998</v>
      </c>
      <c r="AL38" s="15">
        <v>3.3408169666666669</v>
      </c>
      <c r="AM38" s="15">
        <v>3.9396470561797745</v>
      </c>
      <c r="AN38" s="15">
        <v>4.6629658739573676</v>
      </c>
      <c r="AO38" s="15">
        <v>3.9864729777777774</v>
      </c>
      <c r="AP38" s="15">
        <v>3.3793511460674144</v>
      </c>
    </row>
    <row r="39" spans="1:48" s="6" customFormat="1" x14ac:dyDescent="0.25">
      <c r="A39" s="6">
        <v>600</v>
      </c>
      <c r="B39" s="14"/>
      <c r="C39" s="14"/>
      <c r="D39" s="14"/>
      <c r="E39" s="14"/>
      <c r="F39" s="14"/>
      <c r="G39" s="14"/>
      <c r="H39" s="23"/>
      <c r="I39" s="53">
        <v>1.2</v>
      </c>
      <c r="J39" s="54">
        <f>(AL39*$I$39*$K$9+$L$9+$Q39-R39)/(AL39*$I$39)</f>
        <v>1.0849254802076338</v>
      </c>
      <c r="K39" s="54">
        <f t="shared" ref="K39:N39" si="31">(AM39*$I$39*$K$9+$L$9+$Q39-S39)/(AM39*$I$39)</f>
        <v>1.0300271999623831</v>
      </c>
      <c r="L39" s="54">
        <f t="shared" si="31"/>
        <v>1.0320124477349277</v>
      </c>
      <c r="M39" s="54">
        <f t="shared" si="31"/>
        <v>1.0605556953075981</v>
      </c>
      <c r="N39" s="54">
        <f t="shared" si="31"/>
        <v>1.093823460057433</v>
      </c>
      <c r="P39" s="8">
        <v>600</v>
      </c>
      <c r="Q39" s="16">
        <v>73.938598999999996</v>
      </c>
      <c r="R39" s="15">
        <v>70.882756999999998</v>
      </c>
      <c r="S39" s="15">
        <v>71.125213000000002</v>
      </c>
      <c r="T39" s="15">
        <v>70.928990999999996</v>
      </c>
      <c r="U39" s="15">
        <v>70.981009</v>
      </c>
      <c r="V39" s="15">
        <v>70.826567999999995</v>
      </c>
      <c r="W39" s="37">
        <v>0.55690597777777784</v>
      </c>
      <c r="X39" s="37">
        <v>0.79732055555555548</v>
      </c>
      <c r="Y39" s="37">
        <v>1.5783238513011155</v>
      </c>
      <c r="Z39" s="37">
        <v>0.64480167777777775</v>
      </c>
      <c r="AA39" s="37">
        <v>0.40356326666666664</v>
      </c>
      <c r="AB39" s="15">
        <v>31.170113433333331</v>
      </c>
      <c r="AC39" s="15">
        <v>28.871359088888902</v>
      </c>
      <c r="AD39" s="15">
        <v>28.765051338289958</v>
      </c>
      <c r="AE39" s="15">
        <v>29.088624822222229</v>
      </c>
      <c r="AF39" s="15">
        <v>31.39084246666668</v>
      </c>
      <c r="AG39" s="37">
        <v>50.149274399999996</v>
      </c>
      <c r="AH39" s="37">
        <v>50.131166233333339</v>
      </c>
      <c r="AI39" s="37">
        <v>50.182322594795501</v>
      </c>
      <c r="AJ39" s="37">
        <v>50.232939277777767</v>
      </c>
      <c r="AK39" s="37">
        <v>50.249159133333329</v>
      </c>
      <c r="AL39" s="15">
        <v>3.7934296777777776</v>
      </c>
      <c r="AM39" s="15">
        <v>3.8035571111111115</v>
      </c>
      <c r="AN39" s="15">
        <v>4.0572507985074626</v>
      </c>
      <c r="AO39" s="15">
        <v>3.8098573444444432</v>
      </c>
      <c r="AP39" s="15">
        <v>3.8127473888888881</v>
      </c>
    </row>
    <row r="40" spans="1:48" x14ac:dyDescent="0.25">
      <c r="I40" s="20"/>
      <c r="P40" s="2" t="s">
        <v>38</v>
      </c>
      <c r="Q40" s="2"/>
      <c r="R40"/>
      <c r="S40"/>
      <c r="T40"/>
      <c r="U40"/>
      <c r="V40"/>
    </row>
    <row r="41" spans="1:48" x14ac:dyDescent="0.25">
      <c r="I41" s="20"/>
      <c r="P41" s="2"/>
      <c r="Q41" s="2"/>
      <c r="R41"/>
      <c r="S41"/>
      <c r="T41"/>
      <c r="U41"/>
      <c r="V41"/>
    </row>
    <row r="42" spans="1:48" x14ac:dyDescent="0.25">
      <c r="I42" s="20"/>
      <c r="P42" s="2" t="s">
        <v>44</v>
      </c>
      <c r="Q42" s="2" t="s">
        <v>39</v>
      </c>
      <c r="R42"/>
      <c r="S42"/>
      <c r="T42"/>
      <c r="U42"/>
      <c r="V42"/>
    </row>
    <row r="43" spans="1:48" x14ac:dyDescent="0.25">
      <c r="A43" s="30">
        <f>A15</f>
        <v>150</v>
      </c>
      <c r="B43" s="14">
        <f t="shared" ref="B43:B48" si="32">Q6-Q43</f>
        <v>-0.68091800000000013</v>
      </c>
      <c r="C43" s="14">
        <f t="shared" ref="C43:C48" si="33">R6-R43-(AG6-AG43)*$F$3-$G$3*(W6+AB6-W43-AB43)</f>
        <v>1.2863805335441501</v>
      </c>
      <c r="D43" s="14">
        <f t="shared" ref="D43:D48" si="34">S6-S43-(AH6-AH43)*$F$4-$G$4*(X6+AC6-X43-AC43)</f>
        <v>1.0474494215583219</v>
      </c>
      <c r="E43" s="14">
        <f t="shared" ref="E43:E48" si="35">T6-T43-(AI6-AI43)*$F$5-$G$5*(Y6+AD6-Y43-AD43)</f>
        <v>0.61442981829062449</v>
      </c>
      <c r="F43" s="14">
        <f t="shared" ref="F43:F48" si="36">U6-U43-(AJ6-AJ43)*$F$4-$G$4*(Z6+AE6-Z43-AE43)</f>
        <v>0.11831386637835273</v>
      </c>
      <c r="G43" s="14">
        <f t="shared" ref="G43:G48" si="37">V6-V43-(AK6-AK43)*$F$3-$G$3*(AA6+AF6-AA43-AF43)</f>
        <v>0.56869078134640594</v>
      </c>
      <c r="H43" s="23"/>
      <c r="I43" s="23"/>
      <c r="J43" s="23"/>
      <c r="K43" s="14"/>
      <c r="L43" s="14"/>
      <c r="M43" s="14"/>
      <c r="N43" s="23"/>
      <c r="P43" s="26">
        <v>150</v>
      </c>
      <c r="Q43" s="34">
        <v>9.3652949999999997</v>
      </c>
      <c r="R43" s="34">
        <v>7.7525440000000003</v>
      </c>
      <c r="S43" s="34">
        <v>7.405424</v>
      </c>
      <c r="T43" s="34">
        <v>7.1758920000000002</v>
      </c>
      <c r="U43" s="34">
        <v>7.3874490000000002</v>
      </c>
      <c r="V43" s="34">
        <v>7.615405</v>
      </c>
      <c r="W43" s="38">
        <v>1.8484300661764697</v>
      </c>
      <c r="X43" s="38">
        <v>2.2953237058823528</v>
      </c>
      <c r="Y43" s="38">
        <v>3.0723731259259282</v>
      </c>
      <c r="Z43" s="38">
        <v>2.4716707794117632</v>
      </c>
      <c r="AA43" s="38">
        <v>1.970071448529412</v>
      </c>
      <c r="AB43" s="34">
        <v>33.613603654411754</v>
      </c>
      <c r="AC43" s="34">
        <v>31.191722772058817</v>
      </c>
      <c r="AD43" s="34">
        <v>30.588618685185175</v>
      </c>
      <c r="AE43" s="34">
        <v>31.377444279411769</v>
      </c>
      <c r="AF43" s="34">
        <v>33.866071014705881</v>
      </c>
      <c r="AG43" s="38">
        <v>50.317934757352951</v>
      </c>
      <c r="AH43" s="38">
        <v>50.302059941176459</v>
      </c>
      <c r="AI43" s="38">
        <v>50.35826907777777</v>
      </c>
      <c r="AJ43" s="38">
        <v>50.394934102941207</v>
      </c>
      <c r="AK43" s="38">
        <v>50.409839176470577</v>
      </c>
      <c r="AL43" s="34">
        <v>2.7395088529411749</v>
      </c>
      <c r="AM43" s="34">
        <v>3.2025557279411752</v>
      </c>
      <c r="AN43" s="34">
        <v>3.7481053185185194</v>
      </c>
      <c r="AO43" s="34">
        <v>3.1982708382352949</v>
      </c>
      <c r="AP43" s="34">
        <v>2.7519389264705874</v>
      </c>
      <c r="AQ43" s="40">
        <v>42629.558425925927</v>
      </c>
      <c r="AR43" s="40">
        <v>42629.579270833332</v>
      </c>
      <c r="AS43" s="40">
        <v>42629.600104166668</v>
      </c>
      <c r="AT43" s="40">
        <v>42629.641782407409</v>
      </c>
      <c r="AU43" s="40">
        <v>42629.662615740737</v>
      </c>
      <c r="AV43" s="40">
        <v>42629.68346064815</v>
      </c>
    </row>
    <row r="44" spans="1:48" x14ac:dyDescent="0.25">
      <c r="A44" s="30">
        <f t="shared" ref="A44:A48" si="38">A16</f>
        <v>200</v>
      </c>
      <c r="B44" s="14">
        <f t="shared" si="32"/>
        <v>-0.81611299999999964</v>
      </c>
      <c r="C44" s="14">
        <f t="shared" si="33"/>
        <v>1.1126051337353817</v>
      </c>
      <c r="D44" s="14">
        <f t="shared" si="34"/>
        <v>0.40984080387711774</v>
      </c>
      <c r="E44" s="14">
        <f t="shared" si="35"/>
        <v>0.26930223883029059</v>
      </c>
      <c r="F44" s="14">
        <f t="shared" si="36"/>
        <v>-0.51161500251792424</v>
      </c>
      <c r="G44" s="14">
        <f t="shared" si="37"/>
        <v>1.8898916663767196E-2</v>
      </c>
      <c r="I44" s="53">
        <v>1.06</v>
      </c>
      <c r="J44" s="54">
        <f>(AL44*$I$44*$K$4+$L$4+$Q44-R44)/(AL44*$I$44)</f>
        <v>1.1357423989159772</v>
      </c>
      <c r="K44" s="54">
        <f t="shared" ref="K44:N44" si="39">(AM44*$I$44*$K$4+$L$4+$Q44-S44)/(AM44*$I$44)</f>
        <v>1.138715554122798</v>
      </c>
      <c r="L44" s="54">
        <f t="shared" si="39"/>
        <v>1.1357390948481383</v>
      </c>
      <c r="M44" s="54">
        <f t="shared" si="39"/>
        <v>1.1798556067236308</v>
      </c>
      <c r="N44" s="54">
        <f>(AP44*$I$44*$K$4+$L$4+$Q44-V44)/(AP44*$I$44)</f>
        <v>1.1967727309470368</v>
      </c>
      <c r="P44" s="26">
        <v>200</v>
      </c>
      <c r="Q44" s="34">
        <v>13.854497</v>
      </c>
      <c r="R44" s="34">
        <v>11.869459000000001</v>
      </c>
      <c r="S44" s="34">
        <v>11.513961</v>
      </c>
      <c r="T44" s="34">
        <v>11.135256</v>
      </c>
      <c r="U44" s="34">
        <v>11.350262000000001</v>
      </c>
      <c r="V44" s="34">
        <v>11.662312</v>
      </c>
      <c r="W44" s="38">
        <v>1.572048323529412</v>
      </c>
      <c r="X44" s="38">
        <v>1.9265483455882355</v>
      </c>
      <c r="Y44" s="38">
        <v>2.472327722222222</v>
      </c>
      <c r="Z44" s="38">
        <v>1.6559127941176472</v>
      </c>
      <c r="AA44" s="38">
        <v>1.2450806176470586</v>
      </c>
      <c r="AB44" s="34">
        <v>33.001755257352954</v>
      </c>
      <c r="AC44" s="34">
        <v>30.469244544117633</v>
      </c>
      <c r="AD44" s="34">
        <v>29.611553648148139</v>
      </c>
      <c r="AE44" s="34">
        <v>30.354952426470589</v>
      </c>
      <c r="AF44" s="34">
        <v>32.936806169117631</v>
      </c>
      <c r="AG44" s="38">
        <v>50.210233124999995</v>
      </c>
      <c r="AH44" s="38">
        <v>50.223610286764696</v>
      </c>
      <c r="AI44" s="38">
        <v>50.260238092592623</v>
      </c>
      <c r="AJ44" s="38">
        <v>50.299182404411759</v>
      </c>
      <c r="AK44" s="38">
        <v>50.3096066985294</v>
      </c>
      <c r="AL44" s="34">
        <v>3.124506382352942</v>
      </c>
      <c r="AM44" s="34">
        <v>3.6765922794117656</v>
      </c>
      <c r="AN44" s="34">
        <v>4.3031583494423797</v>
      </c>
      <c r="AO44" s="34">
        <v>3.681622198529412</v>
      </c>
      <c r="AP44" s="34">
        <v>3.131801022058823</v>
      </c>
      <c r="AQ44" s="40">
        <v>42629.78765046296</v>
      </c>
      <c r="AR44" s="40">
        <v>42629.808483796296</v>
      </c>
      <c r="AS44" s="40">
        <v>42629.829328703701</v>
      </c>
      <c r="AT44" s="40">
        <v>42629.871006944442</v>
      </c>
      <c r="AU44" s="40">
        <v>42629.891840277778</v>
      </c>
      <c r="AV44" s="40">
        <v>42629.912673611114</v>
      </c>
    </row>
    <row r="45" spans="1:48" x14ac:dyDescent="0.25">
      <c r="A45" s="30">
        <f t="shared" si="38"/>
        <v>250</v>
      </c>
      <c r="B45" s="14">
        <f t="shared" si="32"/>
        <v>-1.1027650000000015</v>
      </c>
      <c r="C45" s="14">
        <f t="shared" si="33"/>
        <v>-1.376827505326681</v>
      </c>
      <c r="D45" s="14">
        <f t="shared" si="34"/>
        <v>-1.9250633904971435</v>
      </c>
      <c r="E45" s="14">
        <f t="shared" si="35"/>
        <v>-1.4924977215813389</v>
      </c>
      <c r="F45" s="14">
        <f t="shared" si="36"/>
        <v>-0.9914127577694305</v>
      </c>
      <c r="G45" s="14">
        <f t="shared" si="37"/>
        <v>-0.51408493228776742</v>
      </c>
      <c r="I45" s="23"/>
      <c r="P45" s="26">
        <v>250</v>
      </c>
      <c r="Q45" s="34">
        <v>18.948601</v>
      </c>
      <c r="R45" s="34">
        <v>16.339908999999999</v>
      </c>
      <c r="S45" s="34">
        <v>15.886266000000001</v>
      </c>
      <c r="T45" s="34">
        <v>15.400482</v>
      </c>
      <c r="U45" s="34">
        <v>15.872680000000001</v>
      </c>
      <c r="V45" s="34">
        <v>16.297443999999999</v>
      </c>
      <c r="W45" s="38">
        <v>0.7696370735294118</v>
      </c>
      <c r="X45" s="38">
        <v>1.1010494558823527</v>
      </c>
      <c r="Y45" s="38">
        <v>1.7526941259259261</v>
      </c>
      <c r="Z45" s="38">
        <v>1.1609854705882352</v>
      </c>
      <c r="AA45" s="38">
        <v>0.67208695555555553</v>
      </c>
      <c r="AB45" s="34">
        <v>32.043459750000011</v>
      </c>
      <c r="AC45" s="34">
        <v>29.448269117647047</v>
      </c>
      <c r="AD45" s="34">
        <v>28.484480296296283</v>
      </c>
      <c r="AE45" s="34">
        <v>29.468997272058825</v>
      </c>
      <c r="AF45" s="34">
        <v>32.166191133333314</v>
      </c>
      <c r="AG45" s="38">
        <v>50.083218058823526</v>
      </c>
      <c r="AH45" s="38">
        <v>50.102803632352945</v>
      </c>
      <c r="AI45" s="38">
        <v>50.145700074074071</v>
      </c>
      <c r="AJ45" s="38">
        <v>50.189539772058815</v>
      </c>
      <c r="AK45" s="38">
        <v>50.196468733333354</v>
      </c>
      <c r="AL45" s="34">
        <v>3.5530954264705885</v>
      </c>
      <c r="AM45" s="34">
        <v>4.2378407720588243</v>
      </c>
      <c r="AN45" s="34">
        <v>4.9953501784386614</v>
      </c>
      <c r="AO45" s="34">
        <v>4.2456179632352944</v>
      </c>
      <c r="AP45" s="34">
        <v>3.5642374814814812</v>
      </c>
      <c r="AQ45" s="40">
        <v>42630.016863425924</v>
      </c>
      <c r="AR45" s="40">
        <v>42630.037708333337</v>
      </c>
      <c r="AS45" s="40">
        <v>42630.058541666665</v>
      </c>
      <c r="AT45" s="40">
        <v>42630.100219907406</v>
      </c>
      <c r="AU45" s="40">
        <v>42630.121064814812</v>
      </c>
      <c r="AV45" s="40">
        <v>42630.141782407409</v>
      </c>
    </row>
    <row r="46" spans="1:48" x14ac:dyDescent="0.25">
      <c r="A46" s="30">
        <f t="shared" si="38"/>
        <v>300</v>
      </c>
      <c r="B46" s="14">
        <f t="shared" si="32"/>
        <v>-1.4296480000000003</v>
      </c>
      <c r="C46" s="14">
        <f t="shared" si="33"/>
        <v>-1.3287895944710584</v>
      </c>
      <c r="D46" s="14">
        <f t="shared" si="34"/>
        <v>-2.3771746253882751</v>
      </c>
      <c r="E46" s="14">
        <f t="shared" si="35"/>
        <v>-2.3107307535152231</v>
      </c>
      <c r="F46" s="14">
        <f t="shared" si="36"/>
        <v>-2.2824035495442487</v>
      </c>
      <c r="G46" s="14">
        <f t="shared" si="37"/>
        <v>-1.7535859533270028</v>
      </c>
      <c r="I46" s="53">
        <v>1.06</v>
      </c>
      <c r="J46" s="54">
        <f>(AL46*$I$46*$K$6+$L$6+$Q46-R46)/(AL46*$I$46)</f>
        <v>1.2930605526455645</v>
      </c>
      <c r="K46" s="54">
        <f t="shared" ref="K46:N46" si="40">(AM46*$I$46*$K$6+$L$6+$Q46-S46)/(AM46*$I$46)</f>
        <v>1.2137181629357161</v>
      </c>
      <c r="L46" s="54">
        <f t="shared" si="40"/>
        <v>1.2146242983440707</v>
      </c>
      <c r="M46" s="54">
        <f t="shared" si="40"/>
        <v>1.2430628046558734</v>
      </c>
      <c r="N46" s="54">
        <f>(AP46*$I$46*$K$6+$L$6+$Q46-V46)/(AP46*$I$46)</f>
        <v>1.2381915557846961</v>
      </c>
      <c r="P46" s="26">
        <v>300</v>
      </c>
      <c r="Q46" s="34">
        <v>24.584489000000001</v>
      </c>
      <c r="R46" s="34">
        <v>21.267337999999999</v>
      </c>
      <c r="S46" s="34">
        <v>20.948191000000001</v>
      </c>
      <c r="T46" s="34">
        <v>20.243701000000001</v>
      </c>
      <c r="U46" s="34">
        <v>20.788577</v>
      </c>
      <c r="V46" s="34">
        <v>21.490016000000001</v>
      </c>
      <c r="W46" s="38">
        <v>0.2820431911764707</v>
      </c>
      <c r="X46" s="38">
        <v>0.53424416911764705</v>
      </c>
      <c r="Y46" s="38">
        <v>1.2621952481481482</v>
      </c>
      <c r="Z46" s="38">
        <v>0.63496296323529411</v>
      </c>
      <c r="AA46" s="38">
        <v>0.45394387499999983</v>
      </c>
      <c r="AB46" s="34">
        <v>31.329671051470587</v>
      </c>
      <c r="AC46" s="34">
        <v>28.521643242647059</v>
      </c>
      <c r="AD46" s="34">
        <v>27.431618037037062</v>
      </c>
      <c r="AE46" s="34">
        <v>28.634437683823521</v>
      </c>
      <c r="AF46" s="34">
        <v>31.563732904411754</v>
      </c>
      <c r="AG46" s="38">
        <v>49.926560110294126</v>
      </c>
      <c r="AH46" s="38">
        <v>49.929095757352961</v>
      </c>
      <c r="AI46" s="38">
        <v>49.990274825925958</v>
      </c>
      <c r="AJ46" s="38">
        <v>50.040242374999991</v>
      </c>
      <c r="AK46" s="38">
        <v>50.065050161764667</v>
      </c>
      <c r="AL46" s="34">
        <v>3.9092684044117654</v>
      </c>
      <c r="AM46" s="34">
        <v>4.7493974044117646</v>
      </c>
      <c r="AN46" s="34">
        <v>5.6558230962962952</v>
      </c>
      <c r="AO46" s="34">
        <v>4.7642073676470602</v>
      </c>
      <c r="AP46" s="34">
        <v>3.9151511102941159</v>
      </c>
      <c r="AQ46" s="40">
        <v>42630.245972222219</v>
      </c>
      <c r="AR46" s="40">
        <v>42630.266805555555</v>
      </c>
      <c r="AS46" s="40">
        <v>42630.28765046296</v>
      </c>
      <c r="AT46" s="40">
        <v>42630.329328703701</v>
      </c>
      <c r="AU46" s="40">
        <v>42630.350162037037</v>
      </c>
      <c r="AV46" s="40">
        <v>42630.370995370373</v>
      </c>
    </row>
    <row r="47" spans="1:48" x14ac:dyDescent="0.25">
      <c r="A47" s="30">
        <f t="shared" si="38"/>
        <v>350</v>
      </c>
      <c r="B47" s="14">
        <f t="shared" si="32"/>
        <v>-1.9317400000000013</v>
      </c>
      <c r="C47" s="14">
        <f t="shared" si="33"/>
        <v>-0.58144543866217768</v>
      </c>
      <c r="D47" s="14">
        <f t="shared" si="34"/>
        <v>-1.8220250001328591</v>
      </c>
      <c r="E47" s="14">
        <f t="shared" si="35"/>
        <v>-2.4705913383838216</v>
      </c>
      <c r="F47" s="14">
        <f t="shared" si="36"/>
        <v>-2.4404086306257273</v>
      </c>
      <c r="G47" s="14">
        <f t="shared" si="37"/>
        <v>-1.6588989249396757</v>
      </c>
      <c r="I47" s="23"/>
      <c r="P47" s="26">
        <v>350</v>
      </c>
      <c r="Q47" s="34">
        <v>30.748023</v>
      </c>
      <c r="R47" s="34">
        <v>28.138611999999998</v>
      </c>
      <c r="S47" s="34">
        <v>27.770403999999999</v>
      </c>
      <c r="T47" s="34">
        <v>27.460035000000001</v>
      </c>
      <c r="U47" s="34">
        <v>27.838999000000001</v>
      </c>
      <c r="V47" s="34">
        <v>28.107513000000001</v>
      </c>
      <c r="W47" s="38">
        <v>1.3925241985294112</v>
      </c>
      <c r="X47" s="38">
        <v>1.9651612132352942</v>
      </c>
      <c r="Y47" s="38">
        <v>2.8977689555555548</v>
      </c>
      <c r="Z47" s="38">
        <v>2.245346205882353</v>
      </c>
      <c r="AA47" s="38">
        <v>1.8961428676470584</v>
      </c>
      <c r="AB47" s="34">
        <v>32.352111426470579</v>
      </c>
      <c r="AC47" s="34">
        <v>30.042719264705887</v>
      </c>
      <c r="AD47" s="34">
        <v>29.20733226296295</v>
      </c>
      <c r="AE47" s="34">
        <v>30.148019007352932</v>
      </c>
      <c r="AF47" s="34">
        <v>32.669558124999995</v>
      </c>
      <c r="AG47" s="38">
        <v>49.766055492647041</v>
      </c>
      <c r="AH47" s="38">
        <v>49.793189647058824</v>
      </c>
      <c r="AI47" s="38">
        <v>49.838368492592615</v>
      </c>
      <c r="AJ47" s="38">
        <v>49.887185448529401</v>
      </c>
      <c r="AK47" s="38">
        <v>49.912033220588235</v>
      </c>
      <c r="AL47" s="34">
        <v>3.7807495037037047</v>
      </c>
      <c r="AM47" s="34">
        <v>4.2754131323529414</v>
      </c>
      <c r="AN47" s="34">
        <v>4.9343317592592619</v>
      </c>
      <c r="AO47" s="34">
        <v>4.2818352279411753</v>
      </c>
      <c r="AP47" s="34">
        <v>3.7978505661764692</v>
      </c>
      <c r="AQ47" s="40">
        <v>42630.475185185183</v>
      </c>
      <c r="AR47" s="40">
        <v>42630.496030092596</v>
      </c>
      <c r="AS47" s="40">
        <v>42630.516863425924</v>
      </c>
      <c r="AT47" s="40">
        <v>42630.558541666665</v>
      </c>
      <c r="AU47" s="40">
        <v>42630.579386574071</v>
      </c>
      <c r="AV47" s="40">
        <v>42630.600219907406</v>
      </c>
    </row>
    <row r="48" spans="1:48" x14ac:dyDescent="0.25">
      <c r="A48" s="30">
        <f t="shared" si="38"/>
        <v>400</v>
      </c>
      <c r="B48" s="14">
        <f t="shared" si="32"/>
        <v>-2.4245609999999971</v>
      </c>
      <c r="C48" s="14">
        <f t="shared" si="33"/>
        <v>-1.9439680548184053</v>
      </c>
      <c r="D48" s="14">
        <f t="shared" si="34"/>
        <v>-3.1649659423394869</v>
      </c>
      <c r="E48" s="14">
        <f t="shared" si="35"/>
        <v>-3.4878556984759892</v>
      </c>
      <c r="F48" s="14">
        <f t="shared" si="36"/>
        <v>-2.9380786872502096</v>
      </c>
      <c r="G48" s="14">
        <f t="shared" si="37"/>
        <v>-2.0153141262129681</v>
      </c>
      <c r="I48" s="53">
        <v>1.06</v>
      </c>
      <c r="J48" s="54">
        <f>(AL48*$I$48*$K$8+$L$8+$Q48-R48)/(AL48*$I$48)</f>
        <v>1.1082948047716192</v>
      </c>
      <c r="K48" s="54">
        <f>(AM48*$I$48*$K$8+$L$8+$Q48-S48)/(AM48*$I$48)</f>
        <v>1.082600782216151</v>
      </c>
      <c r="L48" s="54">
        <f>(AN48*$I$48*$K$8+$L$8+$Q48-T48)/(AN48*$I$48)</f>
        <v>1.0091152061809914</v>
      </c>
      <c r="M48" s="54">
        <f>(AO48*$I$48*$K$8+$L$8+$Q48-U48)/(AO48*$I$48)</f>
        <v>1.0566655541757102</v>
      </c>
      <c r="N48" s="54">
        <f>(AP48*$I$48*$K$8+$L$8+$Q48-V48)/(AP48*$I$48)</f>
        <v>1.0521948750550463</v>
      </c>
      <c r="P48" s="26">
        <v>400</v>
      </c>
      <c r="Q48" s="34">
        <v>37.718347999999999</v>
      </c>
      <c r="R48" s="34">
        <v>35.002822999999999</v>
      </c>
      <c r="S48" s="34">
        <v>34.929299</v>
      </c>
      <c r="T48" s="34">
        <v>34.972788000000001</v>
      </c>
      <c r="U48" s="34">
        <v>35.036107000000001</v>
      </c>
      <c r="V48" s="34">
        <v>35.217022999999998</v>
      </c>
      <c r="W48" s="38">
        <v>1.5327790735294118</v>
      </c>
      <c r="X48" s="38">
        <v>1.905926474074074</v>
      </c>
      <c r="Y48" s="38">
        <v>2.6742972148148159</v>
      </c>
      <c r="Z48" s="38">
        <v>1.9964650588235295</v>
      </c>
      <c r="AA48" s="38">
        <v>1.564611117647059</v>
      </c>
      <c r="AB48" s="34">
        <v>32.307303323529425</v>
      </c>
      <c r="AC48" s="34">
        <v>30.113826266666674</v>
      </c>
      <c r="AD48" s="34">
        <v>29.463074388888899</v>
      </c>
      <c r="AE48" s="34">
        <v>30.189149382352952</v>
      </c>
      <c r="AF48" s="34">
        <v>32.525560580882356</v>
      </c>
      <c r="AG48" s="38">
        <v>49.568976426470584</v>
      </c>
      <c r="AH48" s="38">
        <v>49.601936251851832</v>
      </c>
      <c r="AI48" s="38">
        <v>49.655772359259231</v>
      </c>
      <c r="AJ48" s="38">
        <v>49.719976308823519</v>
      </c>
      <c r="AK48" s="38">
        <v>49.736532705882361</v>
      </c>
      <c r="AL48" s="34">
        <v>3.8069600882352916</v>
      </c>
      <c r="AM48" s="34">
        <v>4.0630797037037061</v>
      </c>
      <c r="AN48" s="34">
        <v>4.5077070629629663</v>
      </c>
      <c r="AO48" s="34">
        <v>4.0704419117647062</v>
      </c>
      <c r="AP48" s="34">
        <v>3.8254305588235269</v>
      </c>
      <c r="AQ48" s="40">
        <v>42630.704409722224</v>
      </c>
      <c r="AR48" s="40">
        <v>42630.725243055553</v>
      </c>
      <c r="AS48" s="40">
        <v>42630.745972222219</v>
      </c>
      <c r="AT48" s="40">
        <v>42630.78765046296</v>
      </c>
      <c r="AU48" s="40">
        <v>42630.808483796296</v>
      </c>
      <c r="AV48" s="40">
        <v>42630.829328703701</v>
      </c>
    </row>
    <row r="49" spans="9:48" x14ac:dyDescent="0.25">
      <c r="I49" s="49"/>
      <c r="P49"/>
      <c r="Q49"/>
      <c r="R49" s="5"/>
      <c r="S49" s="5"/>
      <c r="T49" s="5"/>
      <c r="U49" s="5"/>
      <c r="V49" s="5"/>
    </row>
    <row r="50" spans="9:48" x14ac:dyDescent="0.25">
      <c r="P50"/>
      <c r="Q50"/>
      <c r="R50" s="5"/>
      <c r="S50" s="5"/>
      <c r="T50" s="5"/>
      <c r="U50" s="5"/>
      <c r="V50" s="5"/>
    </row>
    <row r="52" spans="9:48" x14ac:dyDescent="0.25"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 s="41"/>
      <c r="AR52" s="41"/>
      <c r="AS52" s="41"/>
      <c r="AT52" s="41"/>
      <c r="AU52" s="41"/>
      <c r="AV52" s="41"/>
    </row>
  </sheetData>
  <mergeCells count="10">
    <mergeCell ref="C13:G13"/>
    <mergeCell ref="J13:N13"/>
    <mergeCell ref="Q1:V1"/>
    <mergeCell ref="W1:AA1"/>
    <mergeCell ref="AB1:AF1"/>
    <mergeCell ref="J1:L1"/>
    <mergeCell ref="AG1:AK1"/>
    <mergeCell ref="AL1:AP1"/>
    <mergeCell ref="A1:G1"/>
    <mergeCell ref="AQ1:AU1"/>
  </mergeCells>
  <conditionalFormatting sqref="C15:G20">
    <cfRule type="cellIs" dxfId="11" priority="13" operator="greaterThan">
      <formula>0</formula>
    </cfRule>
    <cfRule type="cellIs" dxfId="10" priority="14" operator="greaterThan">
      <formula>3.19</formula>
    </cfRule>
  </conditionalFormatting>
  <conditionalFormatting sqref="C24:G29">
    <cfRule type="cellIs" dxfId="9" priority="11" operator="greaterThan">
      <formula>0</formula>
    </cfRule>
    <cfRule type="cellIs" dxfId="8" priority="12" operator="greaterThan">
      <formula>3.19</formula>
    </cfRule>
  </conditionalFormatting>
  <conditionalFormatting sqref="C33:G34">
    <cfRule type="cellIs" dxfId="7" priority="9" operator="greaterThan">
      <formula>0</formula>
    </cfRule>
    <cfRule type="cellIs" dxfId="6" priority="10" operator="greaterThan">
      <formula>3.19</formula>
    </cfRule>
  </conditionalFormatting>
  <conditionalFormatting sqref="C38:G38">
    <cfRule type="cellIs" dxfId="5" priority="7" operator="greaterThan">
      <formula>0</formula>
    </cfRule>
    <cfRule type="cellIs" dxfId="4" priority="8" operator="greaterThan">
      <formula>3.19</formula>
    </cfRule>
  </conditionalFormatting>
  <conditionalFormatting sqref="C43:C48">
    <cfRule type="cellIs" dxfId="3" priority="3" operator="greaterThan">
      <formula>0</formula>
    </cfRule>
    <cfRule type="cellIs" dxfId="2" priority="4" operator="greaterThan">
      <formula>3.19</formula>
    </cfRule>
  </conditionalFormatting>
  <conditionalFormatting sqref="D43:G48">
    <cfRule type="cellIs" dxfId="1" priority="1" operator="greaterThan">
      <formula>0</formula>
    </cfRule>
    <cfRule type="cellIs" dxfId="0" priority="2" operator="greaterThan">
      <formula>3.19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IPB1-LENR-COP</vt:lpstr>
      <vt:lpstr>IPB2-LENR-COP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2016-09-22T18:16:00Z</dcterms:modified>
</cp:coreProperties>
</file>