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60" yWindow="-90" windowWidth="26580" windowHeight="12300"/>
  </bookViews>
  <sheets>
    <sheet name="SRI-LENR" sheetId="7" r:id="rId1"/>
  </sheets>
  <calcPr calcId="145621"/>
</workbook>
</file>

<file path=xl/calcChain.xml><?xml version="1.0" encoding="utf-8"?>
<calcChain xmlns="http://schemas.openxmlformats.org/spreadsheetml/2006/main">
  <c r="W29" i="7" l="1"/>
  <c r="Q29" i="7"/>
  <c r="F29" i="7"/>
  <c r="E29" i="7"/>
  <c r="AB29" i="7"/>
  <c r="AA29" i="7"/>
  <c r="O29" i="7" s="1"/>
  <c r="Z29" i="7"/>
  <c r="N29" i="7" s="1"/>
  <c r="Y29" i="7"/>
  <c r="X29" i="7"/>
  <c r="V29" i="7"/>
  <c r="U29" i="7"/>
  <c r="T29" i="7"/>
  <c r="S29" i="7"/>
  <c r="R29" i="7"/>
  <c r="K29" i="7"/>
  <c r="P29" i="7"/>
  <c r="I29" i="7"/>
  <c r="H29" i="7"/>
  <c r="G29" i="7"/>
  <c r="M29" i="7" s="1"/>
  <c r="L29" i="7"/>
  <c r="D29" i="7"/>
  <c r="D21" i="7" l="1"/>
  <c r="D22" i="7"/>
  <c r="D23" i="7"/>
  <c r="D24" i="7"/>
  <c r="D25" i="7"/>
  <c r="D20" i="7"/>
  <c r="D14" i="7"/>
  <c r="D15" i="7"/>
  <c r="D16" i="7"/>
  <c r="D13" i="7"/>
  <c r="Q20" i="7"/>
  <c r="E22" i="7" l="1"/>
  <c r="F22" i="7"/>
  <c r="L22" i="7" s="1"/>
  <c r="G22" i="7"/>
  <c r="H22" i="7"/>
  <c r="I22" i="7"/>
  <c r="J22" i="7"/>
  <c r="Q22" i="7"/>
  <c r="R22" i="7"/>
  <c r="S22" i="7"/>
  <c r="T22" i="7"/>
  <c r="U22" i="7"/>
  <c r="V22" i="7"/>
  <c r="W22" i="7"/>
  <c r="X22" i="7"/>
  <c r="Y22" i="7"/>
  <c r="Z22" i="7"/>
  <c r="AA22" i="7"/>
  <c r="AB22" i="7"/>
  <c r="E23" i="7"/>
  <c r="K23" i="7" s="1"/>
  <c r="F23" i="7"/>
  <c r="G23" i="7"/>
  <c r="H23" i="7"/>
  <c r="I23" i="7"/>
  <c r="J23" i="7"/>
  <c r="Q23" i="7"/>
  <c r="R23" i="7"/>
  <c r="S23" i="7"/>
  <c r="T23" i="7"/>
  <c r="U23" i="7"/>
  <c r="V23" i="7"/>
  <c r="W23" i="7"/>
  <c r="X23" i="7"/>
  <c r="Y23" i="7"/>
  <c r="Z23" i="7"/>
  <c r="AA23" i="7"/>
  <c r="AB23" i="7"/>
  <c r="E24" i="7"/>
  <c r="F24" i="7"/>
  <c r="G24" i="7"/>
  <c r="H24" i="7"/>
  <c r="I24" i="7"/>
  <c r="J24" i="7"/>
  <c r="Q24" i="7"/>
  <c r="R24" i="7"/>
  <c r="S24" i="7"/>
  <c r="T24" i="7"/>
  <c r="U24" i="7"/>
  <c r="V24" i="7"/>
  <c r="W24" i="7"/>
  <c r="X24" i="7"/>
  <c r="Y24" i="7"/>
  <c r="Z24" i="7"/>
  <c r="AA24" i="7"/>
  <c r="AB24" i="7"/>
  <c r="E25" i="7"/>
  <c r="F25" i="7"/>
  <c r="G25" i="7"/>
  <c r="H25" i="7"/>
  <c r="Q25" i="7"/>
  <c r="R25" i="7"/>
  <c r="S25" i="7"/>
  <c r="T25" i="7"/>
  <c r="W25" i="7"/>
  <c r="X25" i="7"/>
  <c r="Y25" i="7"/>
  <c r="Z25" i="7"/>
  <c r="N25" i="7" s="1"/>
  <c r="O22" i="7" l="1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AB21" i="7"/>
  <c r="AA21" i="7"/>
  <c r="Z21" i="7"/>
  <c r="Y21" i="7"/>
  <c r="X21" i="7"/>
  <c r="W21" i="7"/>
  <c r="AB20" i="7"/>
  <c r="AA20" i="7"/>
  <c r="Z20" i="7"/>
  <c r="Y20" i="7"/>
  <c r="X20" i="7"/>
  <c r="W20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AB8" i="7"/>
  <c r="AA8" i="7"/>
  <c r="Z8" i="7"/>
  <c r="Y8" i="7"/>
  <c r="AB7" i="7"/>
  <c r="AA7" i="7"/>
  <c r="Z7" i="7"/>
  <c r="Y7" i="7"/>
  <c r="AB6" i="7"/>
  <c r="AA6" i="7"/>
  <c r="Z6" i="7"/>
  <c r="Y6" i="7"/>
  <c r="X9" i="7"/>
  <c r="X8" i="7"/>
  <c r="X7" i="7"/>
  <c r="X6" i="7"/>
  <c r="W7" i="7"/>
  <c r="W8" i="7"/>
  <c r="W9" i="7"/>
  <c r="W6" i="7"/>
  <c r="K6" i="7" s="1"/>
  <c r="Q6" i="7"/>
  <c r="J13" i="7"/>
  <c r="I13" i="7"/>
  <c r="H13" i="7"/>
  <c r="G13" i="7"/>
  <c r="F13" i="7"/>
  <c r="E13" i="7"/>
  <c r="F6" i="7"/>
  <c r="E6" i="7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N15" i="7" s="1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O13" i="7"/>
  <c r="V13" i="7"/>
  <c r="P13" i="7" s="1"/>
  <c r="U13" i="7"/>
  <c r="T13" i="7"/>
  <c r="S13" i="7"/>
  <c r="R13" i="7"/>
  <c r="L13" i="7" s="1"/>
  <c r="K14" i="7" l="1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D7" i="7"/>
  <c r="D8" i="7"/>
  <c r="D9" i="7"/>
  <c r="D6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sharedStrings.xml><?xml version="1.0" encoding="utf-8"?>
<sst xmlns="http://schemas.openxmlformats.org/spreadsheetml/2006/main" count="42" uniqueCount="39">
  <si>
    <t>NQ</t>
  </si>
  <si>
    <t>Temp</t>
  </si>
  <si>
    <t>Term</t>
  </si>
  <si>
    <t>Heat Power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</si>
  <si>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</si>
  <si>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</si>
  <si>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</si>
  <si>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</si>
  <si>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</si>
  <si>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</si>
  <si>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</si>
  <si>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</si>
  <si>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</si>
  <si>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</si>
  <si>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</si>
  <si>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</si>
  <si>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</si>
  <si>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</si>
  <si>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Step2 (QPow-Term-LPulseOther)</t>
  </si>
  <si>
    <t>L_He(Q)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</si>
  <si>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</si>
  <si>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</si>
  <si>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</si>
  <si>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</si>
  <si>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</si>
  <si>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Step3 L_Jacket(Q)</t>
  </si>
  <si>
    <t>L_Argon(Q) (PowOut - Term)</t>
  </si>
  <si>
    <t>He (9/22/2016-9/23/2016)</t>
  </si>
  <si>
    <t>He(9/19/2016-9/22/2016)</t>
  </si>
  <si>
    <t>/SRIdata/2016-09-19_day-04.csv : 06.csv</t>
  </si>
  <si>
    <t>He (9/27/2016-9/28/2016)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</si>
  <si>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</si>
  <si>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</si>
  <si>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</si>
  <si>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</si>
  <si>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</si>
  <si>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</si>
  <si>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\2016-09-19_day-10after.csv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</si>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</sst>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1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1" fontId="3" fillId="0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0"/>
  <sheetViews>
    <sheetView tabSelected="1" zoomScale="85" zoomScaleNormal="85" workbookViewId="0">
      <selection activeCell="R38" sqref="R38"/>
    </sheetView>
  </sheetViews>
  <sheetFormatPr defaultColWidth="9.125" defaultRowHeight="15" x14ac:dyDescent="0.25"/>
  <cols>
    <col min="1" max="1" width="5.625" style="1" customWidth="1"/>
    <col min="2" max="22" width="5.625" style="7" customWidth="1"/>
    <col min="23" max="27" width="5.625" style="1" customWidth="1"/>
    <col min="28" max="28" width="5.625" style="50" customWidth="1"/>
    <col min="29" max="102" width="5.625" style="1" customWidth="1"/>
    <col min="103" max="109" width="14.375" style="1" bestFit="1" customWidth="1"/>
    <col min="110" max="16384" width="9.125" style="1"/>
  </cols>
  <sheetData>
    <row r="1" spans="1:109" ht="19.5" customHeight="1" x14ac:dyDescent="0.25">
      <c r="A1" s="54" t="s">
        <v>16</v>
      </c>
      <c r="B1" s="54"/>
      <c r="C1" s="54"/>
      <c r="D1" s="30" t="s">
        <v>1</v>
      </c>
      <c r="E1" s="55" t="s">
        <v>18</v>
      </c>
      <c r="F1" s="55"/>
      <c r="G1" s="55"/>
      <c r="H1" s="55"/>
      <c r="I1" s="55"/>
      <c r="J1" s="55"/>
      <c r="K1" s="58" t="s">
        <v>25</v>
      </c>
      <c r="L1" s="58"/>
      <c r="M1" s="58"/>
      <c r="N1" s="58"/>
      <c r="O1" s="58"/>
      <c r="P1" s="58"/>
      <c r="Q1" s="56" t="s">
        <v>26</v>
      </c>
      <c r="R1" s="56"/>
      <c r="S1" s="56"/>
      <c r="T1" s="56"/>
      <c r="U1" s="56"/>
      <c r="V1" s="56"/>
      <c r="W1" s="56" t="s">
        <v>19</v>
      </c>
      <c r="X1" s="56"/>
      <c r="Y1" s="56"/>
      <c r="Z1" s="56"/>
      <c r="AA1" s="56"/>
      <c r="AB1" s="56"/>
      <c r="AD1" s="57" t="s">
        <v>3</v>
      </c>
      <c r="AE1" s="57"/>
      <c r="AF1" s="57"/>
      <c r="AG1" s="57"/>
      <c r="AH1" s="57"/>
      <c r="AI1" s="57"/>
      <c r="AJ1" s="57"/>
      <c r="AK1" s="57" t="s">
        <v>2</v>
      </c>
      <c r="AL1" s="57"/>
      <c r="AM1" s="57"/>
      <c r="AN1" s="57"/>
      <c r="AO1" s="57"/>
      <c r="AP1" s="57"/>
      <c r="AQ1" s="57" t="s">
        <v>17</v>
      </c>
      <c r="AR1" s="57"/>
      <c r="AS1" s="57"/>
      <c r="AT1" s="57"/>
      <c r="AU1" s="57"/>
      <c r="AV1" s="57"/>
      <c r="AW1" s="57" t="s">
        <v>7</v>
      </c>
      <c r="AX1" s="57"/>
      <c r="AY1" s="57"/>
      <c r="AZ1" s="57"/>
      <c r="BA1" s="57"/>
      <c r="BB1" s="57"/>
      <c r="BC1" s="57" t="s">
        <v>8</v>
      </c>
      <c r="BD1" s="57"/>
      <c r="BE1" s="57"/>
      <c r="BF1" s="57"/>
      <c r="BG1" s="57"/>
      <c r="BH1" s="57"/>
      <c r="BI1" s="57" t="s">
        <v>9</v>
      </c>
      <c r="BJ1" s="57"/>
      <c r="BK1" s="57"/>
      <c r="BL1" s="57"/>
      <c r="BM1" s="57"/>
      <c r="BN1" s="57"/>
      <c r="BO1" s="57" t="s">
        <v>10</v>
      </c>
      <c r="BP1" s="57"/>
      <c r="BQ1" s="57"/>
      <c r="BR1" s="57"/>
      <c r="BS1" s="57"/>
      <c r="BT1" s="57"/>
      <c r="BU1" s="57" t="s">
        <v>35</v>
      </c>
      <c r="BV1" s="57"/>
      <c r="BW1" s="57"/>
      <c r="BX1" s="57"/>
      <c r="BY1" s="57"/>
      <c r="BZ1" s="57"/>
      <c r="CA1" s="57" t="s">
        <v>34</v>
      </c>
      <c r="CB1" s="57"/>
      <c r="CC1" s="57"/>
      <c r="CD1" s="57"/>
      <c r="CE1" s="57"/>
      <c r="CF1" s="57"/>
      <c r="CG1" s="57" t="s">
        <v>33</v>
      </c>
      <c r="CH1" s="57"/>
      <c r="CI1" s="57"/>
      <c r="CJ1" s="57"/>
      <c r="CK1" s="57"/>
      <c r="CL1" s="57"/>
      <c r="CM1" s="57" t="s">
        <v>32</v>
      </c>
      <c r="CN1" s="57"/>
      <c r="CO1" s="57"/>
      <c r="CP1" s="57"/>
      <c r="CQ1" s="57"/>
      <c r="CR1" s="57"/>
      <c r="CS1" s="57" t="s">
        <v>31</v>
      </c>
      <c r="CT1" s="57"/>
      <c r="CU1" s="57"/>
      <c r="CV1" s="57"/>
      <c r="CW1" s="57"/>
      <c r="CX1" s="57"/>
    </row>
    <row r="2" spans="1:109" ht="17.25" customHeight="1" x14ac:dyDescent="0.25">
      <c r="A2" s="1" t="s">
        <v>21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50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24</v>
      </c>
      <c r="AC3" s="2" t="s">
        <v>11</v>
      </c>
      <c r="AT3" s="1">
        <v>100</v>
      </c>
      <c r="AU3" s="1">
        <v>300</v>
      </c>
      <c r="CD3" s="1">
        <v>100</v>
      </c>
      <c r="CE3" s="1">
        <v>300</v>
      </c>
    </row>
    <row r="4" spans="1:109" x14ac:dyDescent="0.25">
      <c r="A4" s="8" t="s">
        <v>13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12</v>
      </c>
      <c r="AD4" s="2" t="s">
        <v>5</v>
      </c>
      <c r="AV4" s="3"/>
      <c r="CF4" s="3"/>
    </row>
    <row r="5" spans="1:109" x14ac:dyDescent="0.25">
      <c r="B5" s="27" t="s">
        <v>4</v>
      </c>
      <c r="C5" s="28" t="s">
        <v>20</v>
      </c>
      <c r="D5" s="28"/>
      <c r="Q5" s="12"/>
      <c r="R5" s="12"/>
      <c r="S5" s="12"/>
      <c r="T5" s="12"/>
      <c r="U5" s="12"/>
      <c r="V5" s="12"/>
      <c r="AC5" s="2"/>
      <c r="AD5" s="2" t="s">
        <v>6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14</v>
      </c>
      <c r="B6" s="26">
        <v>5.19</v>
      </c>
      <c r="C6" s="26">
        <v>14.53</v>
      </c>
      <c r="D6" s="29">
        <f>AC6</f>
        <v>277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P8" si="3">E6+AE6-Q6-W6</f>
        <v>31.178109824233822</v>
      </c>
      <c r="L6" s="6">
        <f t="shared" si="3"/>
        <v>31.227175117404162</v>
      </c>
      <c r="M6" s="6">
        <f t="shared" si="3"/>
        <v>31.217669293168711</v>
      </c>
      <c r="N6" s="6">
        <f t="shared" si="3"/>
        <v>31.26387441346218</v>
      </c>
      <c r="O6" s="6">
        <f t="shared" si="3"/>
        <v>31.334689526494341</v>
      </c>
      <c r="P6" s="6">
        <f t="shared" si="3"/>
        <v>31.483130911115008</v>
      </c>
      <c r="Q6" s="22">
        <f>BO6-AK6</f>
        <v>6.4229201210120976</v>
      </c>
      <c r="R6" s="22">
        <f t="shared" ref="Q6:V8" si="4">BP6-AL6</f>
        <v>6.396805533950598</v>
      </c>
      <c r="S6" s="22">
        <f t="shared" si="4"/>
        <v>6.4181253024691038</v>
      </c>
      <c r="T6" s="22">
        <f t="shared" si="4"/>
        <v>6.4077234660493012</v>
      </c>
      <c r="U6" s="22">
        <f t="shared" si="4"/>
        <v>6.3661304953560034</v>
      </c>
      <c r="V6" s="22">
        <f t="shared" si="4"/>
        <v>6.3421354413579998</v>
      </c>
      <c r="W6" s="6">
        <f>$B$6*BI6/60*$B$7*ABS(AW6-BC6)</f>
        <v>5.5600888574792737E-3</v>
      </c>
      <c r="X6" s="6">
        <f>$B$6*BJ6/60*$B$7*ABS(AX6-BD6)</f>
        <v>5.3633579044404236E-3</v>
      </c>
      <c r="Y6" s="6">
        <f t="shared" ref="Y6:AB8" si="5">$B$6*BK6/60*$B$7*ABS(AY6-BE6)</f>
        <v>5.2604352262787604E-3</v>
      </c>
      <c r="Z6" s="6">
        <f t="shared" si="5"/>
        <v>5.419676044019499E-3</v>
      </c>
      <c r="AA6" s="6">
        <f t="shared" si="5"/>
        <v>5.4808481186620324E-3</v>
      </c>
      <c r="AB6" s="51">
        <f t="shared" si="5"/>
        <v>5.3823512306850532E-3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9">
        <v>32.323405572057197</v>
      </c>
      <c r="BP6" s="59">
        <v>31.8353581234568</v>
      </c>
      <c r="BQ6" s="59">
        <v>32.397288061728403</v>
      </c>
      <c r="BR6" s="59">
        <v>31.7933842407407</v>
      </c>
      <c r="BS6" s="59">
        <v>32.290705102167202</v>
      </c>
      <c r="BT6" s="59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3" customFormat="1" ht="30" x14ac:dyDescent="0.25">
      <c r="A7" s="31" t="s">
        <v>15</v>
      </c>
      <c r="B7" s="32">
        <v>0.61</v>
      </c>
      <c r="C7" s="32">
        <v>0.30499999999999999</v>
      </c>
      <c r="D7" s="33">
        <f t="shared" ref="D7:D9" si="6">AC7</f>
        <v>302</v>
      </c>
      <c r="E7" s="34">
        <f>AQ7-AK7-$B$4</f>
        <v>5.2612966930693021</v>
      </c>
      <c r="F7" s="34">
        <f>AR7-AL7-$C$4</f>
        <v>5.9098996388888008</v>
      </c>
      <c r="G7" s="34">
        <f>AS7-AM7-$B$4</f>
        <v>5.4758059999999995</v>
      </c>
      <c r="H7" s="34">
        <f>AT7-AN7-$C$4</f>
        <v>5.9430509876543045</v>
      </c>
      <c r="I7" s="34">
        <f>AU7-AO7-$B$4</f>
        <v>5.4528492407407017</v>
      </c>
      <c r="J7" s="34">
        <f>AV7-AP7-$C$4</f>
        <v>5.931963453703597</v>
      </c>
      <c r="K7" s="35">
        <f t="shared" si="3"/>
        <v>36.087123809530425</v>
      </c>
      <c r="L7" s="35">
        <f t="shared" si="3"/>
        <v>35.889685687499536</v>
      </c>
      <c r="M7" s="35">
        <f t="shared" si="3"/>
        <v>35.980218301575398</v>
      </c>
      <c r="N7" s="35">
        <f t="shared" si="3"/>
        <v>35.996505940342054</v>
      </c>
      <c r="O7" s="35">
        <f t="shared" si="3"/>
        <v>36.10531660137152</v>
      </c>
      <c r="P7" s="35">
        <f t="shared" si="3"/>
        <v>36.106763555531955</v>
      </c>
      <c r="Q7" s="36">
        <f t="shared" si="4"/>
        <v>6.6682125742572964</v>
      </c>
      <c r="R7" s="36">
        <f t="shared" si="4"/>
        <v>6.7142537993826998</v>
      </c>
      <c r="S7" s="36">
        <f t="shared" si="4"/>
        <v>6.6895869783950985</v>
      </c>
      <c r="T7" s="36">
        <f t="shared" si="4"/>
        <v>6.6406541604938027</v>
      </c>
      <c r="U7" s="36">
        <f t="shared" si="4"/>
        <v>6.6417394783949995</v>
      </c>
      <c r="V7" s="36">
        <f t="shared" si="4"/>
        <v>6.6195881203702989</v>
      </c>
      <c r="W7" s="6">
        <f t="shared" ref="W7:X9" si="7">$B$6*BI7/60*$B$7*ABS(AW7-BC7)</f>
        <v>5.9603092815866425E-3</v>
      </c>
      <c r="X7" s="6">
        <f t="shared" si="7"/>
        <v>5.960152006566086E-3</v>
      </c>
      <c r="Y7" s="6">
        <f t="shared" si="5"/>
        <v>6.0007200295043141E-3</v>
      </c>
      <c r="Z7" s="6">
        <f t="shared" si="5"/>
        <v>5.8908868184470728E-3</v>
      </c>
      <c r="AA7" s="6">
        <f t="shared" si="5"/>
        <v>5.7931609741878097E-3</v>
      </c>
      <c r="AB7" s="51">
        <f t="shared" si="5"/>
        <v>5.6117778013374834E-3</v>
      </c>
      <c r="AC7" s="37">
        <v>302</v>
      </c>
      <c r="AD7" s="38"/>
      <c r="AE7" s="39">
        <v>37.5</v>
      </c>
      <c r="AF7" s="39">
        <v>36.700000000000003</v>
      </c>
      <c r="AG7" s="39">
        <v>37.200000000000003</v>
      </c>
      <c r="AH7" s="39">
        <v>36.700000000000003</v>
      </c>
      <c r="AI7" s="39">
        <v>37.299999999999997</v>
      </c>
      <c r="AJ7" s="39">
        <v>36.799999999999997</v>
      </c>
      <c r="AK7" s="40">
        <v>25.444871344334501</v>
      </c>
      <c r="AL7" s="40">
        <v>24.657573256172899</v>
      </c>
      <c r="AM7" s="40">
        <v>25.2484502530864</v>
      </c>
      <c r="AN7" s="40">
        <v>24.615415808641998</v>
      </c>
      <c r="AO7" s="40">
        <v>25.277343638888901</v>
      </c>
      <c r="AP7" s="40">
        <v>24.6261776790124</v>
      </c>
      <c r="AQ7" s="39">
        <v>33.006168037403803</v>
      </c>
      <c r="AR7" s="39">
        <v>32.9874728950617</v>
      </c>
      <c r="AS7" s="39">
        <v>33.024256253086399</v>
      </c>
      <c r="AT7" s="39">
        <v>32.978466796296303</v>
      </c>
      <c r="AU7" s="39">
        <v>33.030192879629602</v>
      </c>
      <c r="AV7" s="39">
        <v>32.978141132715997</v>
      </c>
      <c r="AW7" s="40">
        <v>49.129796700770001</v>
      </c>
      <c r="AX7" s="40">
        <v>49.735341719135803</v>
      </c>
      <c r="AY7" s="40">
        <v>49.613498197530902</v>
      </c>
      <c r="AZ7" s="40">
        <v>49.593941916666701</v>
      </c>
      <c r="BA7" s="40">
        <v>49.551229191357997</v>
      </c>
      <c r="BB7" s="40">
        <v>49.561813046296301</v>
      </c>
      <c r="BC7" s="39">
        <v>45.361266242024101</v>
      </c>
      <c r="BD7" s="39">
        <v>45.967196706790098</v>
      </c>
      <c r="BE7" s="39">
        <v>45.8196074938271</v>
      </c>
      <c r="BF7" s="39">
        <v>45.869607120370397</v>
      </c>
      <c r="BG7" s="39">
        <v>45.888584324074102</v>
      </c>
      <c r="BH7" s="39">
        <v>46.013790351851803</v>
      </c>
      <c r="BI7" s="40">
        <v>2.9974422442244599E-2</v>
      </c>
      <c r="BJ7" s="40">
        <v>2.99766975308642E-2</v>
      </c>
      <c r="BK7" s="40">
        <v>2.9975925925925899E-2</v>
      </c>
      <c r="BL7" s="40">
        <v>2.99768518518518E-2</v>
      </c>
      <c r="BM7" s="40">
        <v>2.9976080246913599E-2</v>
      </c>
      <c r="BN7" s="40">
        <v>2.9975617283950599E-2</v>
      </c>
      <c r="BO7" s="38">
        <v>32.113083918591798</v>
      </c>
      <c r="BP7" s="38">
        <v>31.371827055555599</v>
      </c>
      <c r="BQ7" s="38">
        <v>31.938037231481498</v>
      </c>
      <c r="BR7" s="38">
        <v>31.256069969135801</v>
      </c>
      <c r="BS7" s="38">
        <v>31.9190831172839</v>
      </c>
      <c r="BT7" s="38">
        <v>31.245765799382699</v>
      </c>
      <c r="BU7" s="40">
        <v>0.202237378004261</v>
      </c>
      <c r="BV7" s="40">
        <v>0.55996436168115604</v>
      </c>
      <c r="BW7" s="40">
        <v>0.59636110723971703</v>
      </c>
      <c r="BX7" s="40">
        <v>0.58548509385731895</v>
      </c>
      <c r="BY7" s="40">
        <v>0.59250011122982804</v>
      </c>
      <c r="BZ7" s="40">
        <v>0.55780633197029095</v>
      </c>
      <c r="CA7" s="41">
        <v>0.26020902929336198</v>
      </c>
      <c r="CB7" s="41">
        <v>0.94421500335536201</v>
      </c>
      <c r="CC7" s="41">
        <v>0.98764872830594197</v>
      </c>
      <c r="CD7" s="41">
        <v>0.92261509576220002</v>
      </c>
      <c r="CE7" s="41">
        <v>1.04791623811504</v>
      </c>
      <c r="CF7" s="41">
        <v>0.98270121478886696</v>
      </c>
      <c r="CG7" s="40">
        <v>0.59930397548530501</v>
      </c>
      <c r="CH7" s="40">
        <v>8.2331067557817994E-2</v>
      </c>
      <c r="CI7" s="40">
        <v>0.11834353258725901</v>
      </c>
      <c r="CJ7" s="40">
        <v>8.5225553407935903E-2</v>
      </c>
      <c r="CK7" s="40">
        <v>7.94142370636957E-2</v>
      </c>
      <c r="CL7" s="40">
        <v>4.8574548522695001E-2</v>
      </c>
      <c r="CM7" s="41">
        <v>0.518126367758454</v>
      </c>
      <c r="CN7" s="41">
        <v>6.9112897412995797E-2</v>
      </c>
      <c r="CO7" s="41">
        <v>0.118097822777775</v>
      </c>
      <c r="CP7" s="41">
        <v>9.22852701352435E-2</v>
      </c>
      <c r="CQ7" s="41">
        <v>6.3800729393874003E-2</v>
      </c>
      <c r="CR7" s="41">
        <v>8.9349784831710105E-2</v>
      </c>
      <c r="CS7" s="41">
        <v>0.23461710497031901</v>
      </c>
      <c r="CT7" s="41">
        <v>0.589108442869828</v>
      </c>
      <c r="CU7" s="41">
        <v>0.62364194879763402</v>
      </c>
      <c r="CV7" s="41">
        <v>0.58340384163221404</v>
      </c>
      <c r="CW7" s="41">
        <v>0.62553876803150599</v>
      </c>
      <c r="CX7" s="41">
        <v>0.58947519589537001</v>
      </c>
      <c r="CY7" s="42">
        <v>42618.03570601852</v>
      </c>
      <c r="CZ7" s="42">
        <v>42618.077384259261</v>
      </c>
      <c r="DA7" s="42">
        <v>42618.119062500002</v>
      </c>
      <c r="DB7" s="42">
        <v>42618.160740740743</v>
      </c>
      <c r="DC7" s="42">
        <v>42618.202430555553</v>
      </c>
      <c r="DD7" s="42">
        <v>42618.244108796294</v>
      </c>
    </row>
    <row r="8" spans="1:109" x14ac:dyDescent="0.25">
      <c r="D8" s="29">
        <f t="shared" si="6"/>
        <v>327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40.71709025391943</v>
      </c>
      <c r="L8" s="6">
        <f t="shared" si="3"/>
        <v>40.6737953374505</v>
      </c>
      <c r="M8" s="6">
        <f t="shared" si="3"/>
        <v>40.502143669317917</v>
      </c>
      <c r="N8" s="6">
        <f t="shared" si="3"/>
        <v>40.342421145032162</v>
      </c>
      <c r="O8" s="6">
        <f t="shared" si="3"/>
        <v>40.029394739678189</v>
      </c>
      <c r="P8" s="6">
        <f t="shared" si="3"/>
        <v>39.911864770664089</v>
      </c>
      <c r="Q8" s="22">
        <f t="shared" si="4"/>
        <v>6.972813239560498</v>
      </c>
      <c r="R8" s="22">
        <f t="shared" si="4"/>
        <v>7.0526559197531</v>
      </c>
      <c r="S8" s="22">
        <f t="shared" si="4"/>
        <v>7.0428166697531012</v>
      </c>
      <c r="T8" s="22">
        <f t="shared" si="4"/>
        <v>7.0807483456789981</v>
      </c>
      <c r="U8" s="22">
        <f t="shared" si="4"/>
        <v>7.1329430712073965</v>
      </c>
      <c r="V8" s="22">
        <f t="shared" si="4"/>
        <v>7.1785984506172973</v>
      </c>
      <c r="W8" s="6">
        <f t="shared" si="7"/>
        <v>6.2317186079717205E-3</v>
      </c>
      <c r="X8" s="6">
        <f t="shared" si="7"/>
        <v>6.3507613148983053E-3</v>
      </c>
      <c r="Y8" s="6">
        <f t="shared" si="5"/>
        <v>6.4366516697787436E-3</v>
      </c>
      <c r="Z8" s="6">
        <f t="shared" si="5"/>
        <v>6.4041944740427419E-3</v>
      </c>
      <c r="AA8" s="6">
        <f t="shared" si="5"/>
        <v>6.5013470091152209E-3</v>
      </c>
      <c r="AB8" s="51">
        <f t="shared" si="5"/>
        <v>6.6152694594067895E-3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9">
        <v>31.883922076923099</v>
      </c>
      <c r="BP8" s="59">
        <v>31.2761743827161</v>
      </c>
      <c r="BQ8" s="59">
        <v>32.017191191358002</v>
      </c>
      <c r="BR8" s="59">
        <v>31.4185279506173</v>
      </c>
      <c r="BS8" s="59">
        <v>32.384083730650097</v>
      </c>
      <c r="BT8" s="59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29">
        <f t="shared" si="6"/>
        <v>352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44.24022448329962</v>
      </c>
      <c r="L9" s="6">
        <f>F9+AF9-R9-X9</f>
        <v>43.96070910482532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7"/>
        <v>7.1606432130729607E-3</v>
      </c>
      <c r="X9" s="6">
        <f t="shared" si="7"/>
        <v>7.1742933228760497E-3</v>
      </c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9">
        <v>33.358662404840501</v>
      </c>
      <c r="BP9" s="59">
        <v>32.892161083333299</v>
      </c>
      <c r="BQ9" s="59"/>
      <c r="BR9" s="59"/>
      <c r="BS9" s="59"/>
      <c r="BT9" s="59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7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B10" s="52"/>
      <c r="AC10" s="2" t="s">
        <v>28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52"/>
      <c r="AC11" s="2" t="s">
        <v>12</v>
      </c>
      <c r="AD11" s="2" t="s">
        <v>22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>
        <v>100</v>
      </c>
      <c r="AU11" s="1">
        <v>300</v>
      </c>
      <c r="AV11" s="13"/>
      <c r="AW11" s="6"/>
      <c r="BO11" s="53"/>
      <c r="BP11" s="53"/>
      <c r="BQ11" s="53"/>
      <c r="BR11" s="53"/>
      <c r="BS11" s="53"/>
      <c r="BT11" s="53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52"/>
      <c r="AC12" s="2"/>
      <c r="AD12" s="2" t="s">
        <v>23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3"/>
      <c r="BP12" s="53"/>
      <c r="BQ12" s="53"/>
      <c r="BR12" s="53"/>
      <c r="BS12" s="53"/>
      <c r="BT12" s="53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48">
        <f>AC13</f>
        <v>100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P15" si="8">E13+AE13-Q13-W13</f>
        <v>13.229249889805633</v>
      </c>
      <c r="L13" s="6">
        <f t="shared" si="8"/>
        <v>14.692362667277985</v>
      </c>
      <c r="M13" s="6">
        <f t="shared" si="8"/>
        <v>12.355430263467715</v>
      </c>
      <c r="N13" s="6">
        <f t="shared" si="8"/>
        <v>13.970053344751943</v>
      </c>
      <c r="O13" s="6">
        <f t="shared" si="8"/>
        <v>12.416877591109776</v>
      </c>
      <c r="P13" s="6">
        <f t="shared" si="8"/>
        <v>13.797668351872584</v>
      </c>
      <c r="Q13" s="22">
        <f>BO13-AK13</f>
        <v>8.9433703703001299E-3</v>
      </c>
      <c r="R13" s="22">
        <f t="shared" ref="R13:R15" si="9">BP13-AL13</f>
        <v>9.3784969136017082E-3</v>
      </c>
      <c r="S13" s="22">
        <f t="shared" ref="S13:S15" si="10">BQ13-AM13</f>
        <v>9.4062006173025736E-3</v>
      </c>
      <c r="T13" s="22">
        <f t="shared" ref="T13:T15" si="11">BR13-AN13</f>
        <v>9.6018765432006603E-3</v>
      </c>
      <c r="U13" s="22">
        <f t="shared" ref="U13:U15" si="12">BS13-AO13</f>
        <v>9.3864475309004547E-3</v>
      </c>
      <c r="V13" s="22">
        <f t="shared" ref="V13:V15" si="13">BT13-AP13</f>
        <v>8.1601358025018556E-3</v>
      </c>
      <c r="W13" s="6">
        <f>$B$6*BI13/60*$B$7*ABS(AW13-BC13)</f>
        <v>1.2065824165686738E-3</v>
      </c>
      <c r="X13" s="6">
        <f>$B$6*BJ13/60*$B$7*ABS(AX13-BD13)</f>
        <v>3.1014129689156569E-3</v>
      </c>
      <c r="Y13" s="6">
        <f t="shared" ref="Y13:Y15" si="14">$B$6*BK13/60*$B$7*ABS(AY13-BE13)</f>
        <v>2.3600976433885332E-3</v>
      </c>
      <c r="Z13" s="6">
        <f t="shared" ref="Z13:Z15" si="15">$B$6*BL13/60*$B$7*ABS(AZ13-BF13)</f>
        <v>1.547476235653916E-3</v>
      </c>
      <c r="AA13" s="6">
        <f t="shared" ref="AA13:AA15" si="16">$B$6*BM13/60*$B$7*ABS(BA13-BG13)</f>
        <v>2.1280539519306033E-3</v>
      </c>
      <c r="AB13" s="51">
        <f t="shared" ref="AB13:AB15" si="17">$B$6*BN13/60*$B$7*ABS(BB13-BH13)</f>
        <v>1.5635555348193272E-3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9">
        <v>23.522707222222198</v>
      </c>
      <c r="BP13" s="59">
        <v>21.766135280864201</v>
      </c>
      <c r="BQ13" s="59">
        <v>24.259904407407401</v>
      </c>
      <c r="BR13" s="59">
        <v>22.382682015432099</v>
      </c>
      <c r="BS13" s="59">
        <v>24.204488641975299</v>
      </c>
      <c r="BT13" s="59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48">
        <f t="shared" ref="D14:D16" si="18">AC14</f>
        <v>200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8"/>
        <v>24.032755212737218</v>
      </c>
      <c r="L14" s="6">
        <f t="shared" si="8"/>
        <v>25.554563727700817</v>
      </c>
      <c r="M14" s="6">
        <f t="shared" si="8"/>
        <v>23.47951625875152</v>
      </c>
      <c r="N14" s="6">
        <f t="shared" si="8"/>
        <v>25.418037318844817</v>
      </c>
      <c r="O14" s="6">
        <f t="shared" si="8"/>
        <v>23.554118967062188</v>
      </c>
      <c r="P14" s="6">
        <f t="shared" si="8"/>
        <v>25.056263724605017</v>
      </c>
      <c r="Q14" s="22">
        <f t="shared" ref="Q14:Q15" si="19">BO14-AK14</f>
        <v>1.3219351851898153E-2</v>
      </c>
      <c r="R14" s="22">
        <f t="shared" si="9"/>
        <v>1.4322388888899695E-2</v>
      </c>
      <c r="S14" s="22">
        <f t="shared" si="10"/>
        <v>1.3940990740699988E-2</v>
      </c>
      <c r="T14" s="22">
        <f t="shared" si="11"/>
        <v>1.5090503086398144E-2</v>
      </c>
      <c r="U14" s="22">
        <f t="shared" si="12"/>
        <v>1.5490648148102082E-2</v>
      </c>
      <c r="V14" s="22">
        <f t="shared" si="13"/>
        <v>1.6548388888899979E-2</v>
      </c>
      <c r="W14" s="6">
        <f t="shared" ref="W14:W16" si="20">$B$6*BI14/60*$B$7*ABS(AW14-BC14)</f>
        <v>2.3016997878359596E-4</v>
      </c>
      <c r="X14" s="6">
        <f t="shared" ref="X14:X16" si="21">$B$6*BJ14/60*$B$7*ABS(AX14-BD14)</f>
        <v>3.7461025460873761E-3</v>
      </c>
      <c r="Y14" s="6">
        <f t="shared" si="14"/>
        <v>2.1623677916756587E-3</v>
      </c>
      <c r="Z14" s="6">
        <f t="shared" si="15"/>
        <v>3.1338169575788285E-3</v>
      </c>
      <c r="AA14" s="6">
        <f t="shared" si="16"/>
        <v>2.4571810860112087E-3</v>
      </c>
      <c r="AB14" s="51">
        <f t="shared" si="17"/>
        <v>2.5357445307815276E-3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9">
        <v>23.350720947530899</v>
      </c>
      <c r="BP14" s="59">
        <v>21.310887391975299</v>
      </c>
      <c r="BQ14" s="59">
        <v>23.622725672839501</v>
      </c>
      <c r="BR14" s="59">
        <v>21.343789293209898</v>
      </c>
      <c r="BS14" s="59">
        <v>23.557343500000002</v>
      </c>
      <c r="BT14" s="59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3" customFormat="1" x14ac:dyDescent="0.25">
      <c r="B15" s="44"/>
      <c r="C15" s="44"/>
      <c r="D15" s="48">
        <f t="shared" si="18"/>
        <v>300</v>
      </c>
      <c r="E15" s="34">
        <f>AQ15-AK15-$B$4</f>
        <v>7.8426871052631038</v>
      </c>
      <c r="F15" s="34">
        <f>AR15-AL15-$C$4</f>
        <v>9.2665164228394996</v>
      </c>
      <c r="G15" s="34">
        <f>AS15-AM15-$B$4</f>
        <v>7.2274690740740022</v>
      </c>
      <c r="H15" s="34">
        <f>AT15-AN15-$C$4</f>
        <v>9.0554563518518041</v>
      </c>
      <c r="I15" s="34">
        <f>AU15-AO15-$B$4</f>
        <v>7.5988694999999966</v>
      </c>
      <c r="J15" s="34">
        <f>AV15-AP15-$C$4</f>
        <v>9.294773540123499</v>
      </c>
      <c r="K15" s="35">
        <f t="shared" si="8"/>
        <v>38.118261112344257</v>
      </c>
      <c r="L15" s="35">
        <f t="shared" si="8"/>
        <v>38.942886951683228</v>
      </c>
      <c r="M15" s="35">
        <f t="shared" si="8"/>
        <v>37.302203585976464</v>
      </c>
      <c r="N15" s="35">
        <f t="shared" si="8"/>
        <v>38.629369773414254</v>
      </c>
      <c r="O15" s="35">
        <f t="shared" si="8"/>
        <v>37.573653178741296</v>
      </c>
      <c r="P15" s="35">
        <f t="shared" si="8"/>
        <v>38.769744543253879</v>
      </c>
      <c r="Q15" s="36">
        <f t="shared" si="19"/>
        <v>1.971442414850344E-2</v>
      </c>
      <c r="R15" s="36">
        <f t="shared" si="9"/>
        <v>2.0185064814800313E-2</v>
      </c>
      <c r="S15" s="36">
        <f t="shared" si="10"/>
        <v>2.0559336419697871E-2</v>
      </c>
      <c r="T15" s="36">
        <f t="shared" si="11"/>
        <v>2.0999222222201297E-2</v>
      </c>
      <c r="U15" s="36">
        <f t="shared" si="12"/>
        <v>2.0756200617299214E-2</v>
      </c>
      <c r="V15" s="36">
        <f t="shared" si="13"/>
        <v>2.0795932098803149E-2</v>
      </c>
      <c r="W15" s="6">
        <f t="shared" si="20"/>
        <v>4.7115687703447231E-3</v>
      </c>
      <c r="X15" s="6">
        <f t="shared" si="21"/>
        <v>3.4444063414671459E-3</v>
      </c>
      <c r="Y15" s="6">
        <f t="shared" si="14"/>
        <v>4.7061516778414466E-3</v>
      </c>
      <c r="Z15" s="6">
        <f t="shared" si="15"/>
        <v>5.0873562153456783E-3</v>
      </c>
      <c r="AA15" s="6">
        <f t="shared" si="16"/>
        <v>4.4601206414075787E-3</v>
      </c>
      <c r="AB15" s="51">
        <f t="shared" si="17"/>
        <v>4.2330647708125526E-3</v>
      </c>
      <c r="AC15" s="45">
        <v>300</v>
      </c>
      <c r="AD15" s="39">
        <v>31.6</v>
      </c>
      <c r="AE15" s="39">
        <v>30.3</v>
      </c>
      <c r="AF15" s="39">
        <v>29.7</v>
      </c>
      <c r="AG15" s="39">
        <v>30.1</v>
      </c>
      <c r="AH15" s="39">
        <v>29.6</v>
      </c>
      <c r="AI15" s="39">
        <v>30</v>
      </c>
      <c r="AJ15" s="39">
        <v>29.5</v>
      </c>
      <c r="AK15" s="40">
        <v>22.843527755417998</v>
      </c>
      <c r="AL15" s="40">
        <v>21.298193280864201</v>
      </c>
      <c r="AM15" s="40">
        <v>23.483955148148201</v>
      </c>
      <c r="AN15" s="40">
        <v>21.510025901234599</v>
      </c>
      <c r="AO15" s="40">
        <v>23.1168267685185</v>
      </c>
      <c r="AP15" s="40">
        <v>21.273593271604899</v>
      </c>
      <c r="AQ15" s="39">
        <v>32.986214860681102</v>
      </c>
      <c r="AR15" s="39">
        <v>32.9847097037037</v>
      </c>
      <c r="AS15" s="39">
        <v>33.011424222222203</v>
      </c>
      <c r="AT15" s="39">
        <v>32.985482253086403</v>
      </c>
      <c r="AU15" s="39">
        <v>33.015696268518496</v>
      </c>
      <c r="AV15" s="39">
        <v>32.988366811728397</v>
      </c>
      <c r="AW15" s="40">
        <v>72.159108575851405</v>
      </c>
      <c r="AX15" s="40">
        <v>75.3159283117283</v>
      </c>
      <c r="AY15" s="40">
        <v>75.136408172839495</v>
      </c>
      <c r="AZ15" s="40">
        <v>75.141368824074107</v>
      </c>
      <c r="BA15" s="40">
        <v>75.528875249999899</v>
      </c>
      <c r="BB15" s="40">
        <v>75.679568234567896</v>
      </c>
      <c r="BC15" s="39">
        <v>75.138139275541903</v>
      </c>
      <c r="BD15" s="39">
        <v>77.493886277777904</v>
      </c>
      <c r="BE15" s="39">
        <v>78.111760688271602</v>
      </c>
      <c r="BF15" s="39">
        <v>78.357944114197494</v>
      </c>
      <c r="BG15" s="39">
        <v>78.348869219135807</v>
      </c>
      <c r="BH15" s="39">
        <v>78.356001919753098</v>
      </c>
      <c r="BI15" s="40">
        <v>2.99739938080495E-2</v>
      </c>
      <c r="BJ15" s="40">
        <v>2.9972222222222199E-2</v>
      </c>
      <c r="BK15" s="40">
        <v>2.9976543209876499E-2</v>
      </c>
      <c r="BL15" s="40">
        <v>2.9974537037037001E-2</v>
      </c>
      <c r="BM15" s="40">
        <v>2.9974537037037001E-2</v>
      </c>
      <c r="BN15" s="40">
        <v>2.9974537037037001E-2</v>
      </c>
      <c r="BO15" s="38">
        <v>22.863242179566502</v>
      </c>
      <c r="BP15" s="38">
        <v>21.318378345679001</v>
      </c>
      <c r="BQ15" s="38">
        <v>23.504514484567899</v>
      </c>
      <c r="BR15" s="38">
        <v>21.5310251234568</v>
      </c>
      <c r="BS15" s="38">
        <v>23.137582969135799</v>
      </c>
      <c r="BT15" s="38">
        <v>21.294389203703702</v>
      </c>
      <c r="BU15" s="40">
        <v>2.4641560072208999</v>
      </c>
      <c r="BV15" s="40">
        <v>0.40379838273241297</v>
      </c>
      <c r="BW15" s="40">
        <v>0.54253956124964597</v>
      </c>
      <c r="BX15" s="40">
        <v>0.36449227367424197</v>
      </c>
      <c r="BY15" s="40">
        <v>0.401025340912745</v>
      </c>
      <c r="BZ15" s="40">
        <v>0.373063108434184</v>
      </c>
      <c r="CA15" s="41">
        <v>2.95027347441681</v>
      </c>
      <c r="CB15" s="41">
        <v>0.78541770855596005</v>
      </c>
      <c r="CC15" s="41">
        <v>0.89585646566553201</v>
      </c>
      <c r="CD15" s="41">
        <v>0.7828177836868</v>
      </c>
      <c r="CE15" s="41">
        <v>0.78012176339190198</v>
      </c>
      <c r="CF15" s="41">
        <v>0.75512234541321399</v>
      </c>
      <c r="CG15" s="40">
        <v>2.73585782022043</v>
      </c>
      <c r="CH15" s="40">
        <v>0.137195857351357</v>
      </c>
      <c r="CI15" s="40">
        <v>0.113948065687845</v>
      </c>
      <c r="CJ15" s="40">
        <v>8.1700807548593393E-2</v>
      </c>
      <c r="CK15" s="40">
        <v>0.13379424241308099</v>
      </c>
      <c r="CL15" s="40">
        <v>4.6329774177167403E-2</v>
      </c>
      <c r="CM15" s="41">
        <v>1.34423325328036</v>
      </c>
      <c r="CN15" s="41">
        <v>0.35899104934637599</v>
      </c>
      <c r="CO15" s="41">
        <v>3.8900432129366502E-2</v>
      </c>
      <c r="CP15" s="41">
        <v>0.12395717882957299</v>
      </c>
      <c r="CQ15" s="41">
        <v>0.11048380353036601</v>
      </c>
      <c r="CR15" s="41">
        <v>0.107430940225449</v>
      </c>
      <c r="CS15" s="41">
        <v>2.4661834343181499</v>
      </c>
      <c r="CT15" s="41">
        <v>0.403952083110028</v>
      </c>
      <c r="CU15" s="41">
        <v>0.54241508228019097</v>
      </c>
      <c r="CV15" s="41">
        <v>0.36443185772240799</v>
      </c>
      <c r="CW15" s="41">
        <v>0.40078583053177003</v>
      </c>
      <c r="CX15" s="41">
        <v>0.37297810038107698</v>
      </c>
      <c r="CY15" s="46">
        <v>42633.744606481479</v>
      </c>
      <c r="CZ15" s="46">
        <v>42633.786168981482</v>
      </c>
      <c r="DA15" s="46">
        <v>42633.827847222223</v>
      </c>
      <c r="DB15" s="46">
        <v>42633.869525462964</v>
      </c>
      <c r="DC15" s="46">
        <v>42633.911203703705</v>
      </c>
      <c r="DD15" s="46">
        <v>42633.952881944446</v>
      </c>
      <c r="DE15" s="46">
        <v>42633.994560185187</v>
      </c>
    </row>
    <row r="16" spans="1:109" x14ac:dyDescent="0.25">
      <c r="D16" s="48">
        <f t="shared" si="18"/>
        <v>400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56.751924559355992</v>
      </c>
      <c r="L16" s="6">
        <f>F16+AF16-R16-X16</f>
        <v>57.887738684144665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20"/>
        <v>9.9472610775036031E-3</v>
      </c>
      <c r="X16" s="6">
        <f t="shared" si="21"/>
        <v>8.74508128743034E-3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9">
        <v>22.910694659442701</v>
      </c>
      <c r="BP16" s="59">
        <v>21.271834706790099</v>
      </c>
      <c r="BQ16" s="59">
        <v>22.8662609104938</v>
      </c>
      <c r="BR16" s="59">
        <v>0</v>
      </c>
      <c r="BS16" s="59">
        <v>0</v>
      </c>
      <c r="BT16" s="59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9"/>
      <c r="AC17" s="2" t="s">
        <v>27</v>
      </c>
    </row>
    <row r="18" spans="4:115" x14ac:dyDescent="0.25">
      <c r="D18" s="49"/>
      <c r="AC18" s="2"/>
      <c r="AD18" s="2" t="s">
        <v>22</v>
      </c>
    </row>
    <row r="19" spans="4:115" x14ac:dyDescent="0.25">
      <c r="D19" s="49"/>
      <c r="AC19" s="2"/>
      <c r="AD19" s="2" t="s">
        <v>29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48">
        <f>AC20</f>
        <v>100</v>
      </c>
      <c r="E20" s="21">
        <f>AQ20-AK20-$B$4</f>
        <v>6.9103697253086986</v>
      </c>
      <c r="F20" s="21">
        <f>AR20-AL20-$C$4</f>
        <v>7.5618026697531011</v>
      </c>
      <c r="G20" s="21">
        <f>AS20-AM20-$B$4</f>
        <v>5.1619645370370977</v>
      </c>
      <c r="H20" s="21">
        <f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P24" si="22">E20+AE20-Q20-W20</f>
        <v>13.880989116918599</v>
      </c>
      <c r="L20" s="6">
        <f t="shared" si="22"/>
        <v>14.232313030484791</v>
      </c>
      <c r="M20" s="6">
        <f t="shared" si="22"/>
        <v>12.032005353356425</v>
      </c>
      <c r="N20" s="6">
        <f t="shared" si="22"/>
        <v>13.894201075550829</v>
      </c>
      <c r="O20" s="6">
        <f t="shared" si="22"/>
        <v>11.914267497826659</v>
      </c>
      <c r="P20" s="6">
        <f t="shared" si="22"/>
        <v>13.819820357876271</v>
      </c>
      <c r="Q20" s="22">
        <f>BO20-AK20</f>
        <v>2.3108629629700062E-2</v>
      </c>
      <c r="R20" s="22">
        <f t="shared" ref="R20:R21" si="23">BP20-AL20</f>
        <v>2.3953185185199288E-2</v>
      </c>
      <c r="S20" s="22">
        <f t="shared" ref="S20:S21" si="24">BQ20-AM20</f>
        <v>2.6519601851902053E-2</v>
      </c>
      <c r="T20" s="22">
        <f t="shared" ref="T20:T21" si="25">BR20-AN20</f>
        <v>2.9203540123397431E-2</v>
      </c>
      <c r="U20" s="22">
        <f t="shared" ref="U20:U21" si="26">BS20-AO20</f>
        <v>3.1032274691398243E-2</v>
      </c>
      <c r="V20" s="22">
        <f t="shared" ref="V20:V21" si="27">BT20-AP20</f>
        <v>3.1574820433398543E-2</v>
      </c>
      <c r="W20" s="6">
        <f>$B$6*BI20/60*$B$7*ABS(AW20-BC20)</f>
        <v>6.2719787603991786E-3</v>
      </c>
      <c r="X20" s="6">
        <f>$B$6*BJ20/60*$B$7*ABS(AX20-BD20)</f>
        <v>5.536454083111742E-3</v>
      </c>
      <c r="Y20" s="6">
        <f t="shared" ref="Y20:Y21" si="28">$B$6*BK20/60*$B$7*ABS(AY20-BE20)</f>
        <v>3.4395818287725091E-3</v>
      </c>
      <c r="Z20" s="6">
        <f t="shared" ref="Z20:Z21" si="29">$B$6*BL20/60*$B$7*ABS(AZ20-BF20)</f>
        <v>3.8305139553721432E-3</v>
      </c>
      <c r="AA20" s="6">
        <f t="shared" ref="AA20:AA21" si="30">$B$6*BM20/60*$B$7*ABS(BA20-BG20)</f>
        <v>3.4435021733410713E-3</v>
      </c>
      <c r="AB20" s="51">
        <f t="shared" ref="AB20:AB21" si="31">$B$6*BN20/60*$B$7*ABS(BB20-BH20)</f>
        <v>3.6153727739294023E-3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9">
        <v>23.808015354938298</v>
      </c>
      <c r="BP20" s="59">
        <v>23.023764731481499</v>
      </c>
      <c r="BQ20" s="59">
        <v>25.580055311728401</v>
      </c>
      <c r="BR20" s="59">
        <v>23.367701253086398</v>
      </c>
      <c r="BS20" s="59">
        <v>25.596201416666698</v>
      </c>
      <c r="BT20" s="59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48">
        <f t="shared" ref="D21:D25" si="32">AC21</f>
        <v>200</v>
      </c>
      <c r="E21" s="21">
        <f>AQ21-AK21-$B$4</f>
        <v>5.7246756790124005</v>
      </c>
      <c r="F21" s="21">
        <f>AR21-AL21-$C$4</f>
        <v>7.5610386327160963</v>
      </c>
      <c r="G21" s="21">
        <f>AS21-AM21-$B$4</f>
        <v>5.9135478055555959</v>
      </c>
      <c r="H21" s="21">
        <f>AT21-AN21-$C$4</f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2"/>
        <v>24.367055250102865</v>
      </c>
      <c r="L21" s="6">
        <f t="shared" si="22"/>
        <v>25.702954102443872</v>
      </c>
      <c r="M21" s="6">
        <f t="shared" si="22"/>
        <v>24.257176831363736</v>
      </c>
      <c r="N21" s="6">
        <f t="shared" si="22"/>
        <v>26.202536647934938</v>
      </c>
      <c r="O21" s="6">
        <f t="shared" si="22"/>
        <v>24.381367543589672</v>
      </c>
      <c r="P21" s="6">
        <f t="shared" si="22"/>
        <v>26.265926471806694</v>
      </c>
      <c r="Q21" s="22">
        <f t="shared" ref="Q21:Q22" si="33">BO21-AK21</f>
        <v>5.3261388888902417E-2</v>
      </c>
      <c r="R21" s="22">
        <f t="shared" si="23"/>
        <v>5.3686845678999617E-2</v>
      </c>
      <c r="S21" s="22">
        <f t="shared" si="24"/>
        <v>5.2065243827197349E-2</v>
      </c>
      <c r="T21" s="22">
        <f t="shared" si="25"/>
        <v>4.9764067901200804E-2</v>
      </c>
      <c r="U21" s="22">
        <f t="shared" si="26"/>
        <v>4.8747136222900167E-2</v>
      </c>
      <c r="V21" s="22">
        <f t="shared" si="27"/>
        <v>4.7667333333297535E-2</v>
      </c>
      <c r="W21" s="6">
        <f t="shared" ref="W21:W22" si="34">$B$6*BI21/60*$B$7*ABS(AW21-BC21)</f>
        <v>4.3590400206323793E-3</v>
      </c>
      <c r="X21" s="6">
        <f t="shared" ref="X21:X22" si="35">$B$6*BJ21/60*$B$7*ABS(AX21-BD21)</f>
        <v>4.3976845932214414E-3</v>
      </c>
      <c r="Y21" s="6">
        <f t="shared" si="28"/>
        <v>4.305730364659875E-3</v>
      </c>
      <c r="Z21" s="6">
        <f t="shared" si="29"/>
        <v>4.7714878675622109E-3</v>
      </c>
      <c r="AA21" s="6">
        <f t="shared" si="30"/>
        <v>4.6254935620284347E-3</v>
      </c>
      <c r="AB21" s="51">
        <f t="shared" si="31"/>
        <v>5.0517318971081459E-3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9">
        <v>25.009471552469101</v>
      </c>
      <c r="BP21" s="59">
        <v>23.059749518518501</v>
      </c>
      <c r="BQ21" s="59">
        <v>24.851650203703699</v>
      </c>
      <c r="BR21" s="59">
        <v>22.5593452654321</v>
      </c>
      <c r="BS21" s="59">
        <v>24.732624513931899</v>
      </c>
      <c r="BT21" s="59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48">
        <f t="shared" si="32"/>
        <v>300</v>
      </c>
      <c r="E22" s="21">
        <f t="shared" ref="E22:E25" si="36">AQ22-AK22-$B$4</f>
        <v>6.5769674643963016</v>
      </c>
      <c r="F22" s="21">
        <f t="shared" ref="F22:F25" si="37">AR22-AL22-$C$4</f>
        <v>8.4896319043210031</v>
      </c>
      <c r="G22" s="21">
        <f t="shared" ref="G22:G25" si="38">AS22-AM22-$B$4</f>
        <v>6.2286952623456999</v>
      </c>
      <c r="H22" s="21">
        <f t="shared" ref="H22:H25" si="39">AT22-AN22-$C$4</f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2"/>
        <v>39.900102405203633</v>
      </c>
      <c r="L22" s="6">
        <f t="shared" si="22"/>
        <v>41.005822494553264</v>
      </c>
      <c r="M22" s="6">
        <f t="shared" si="22"/>
        <v>39.244350604498194</v>
      </c>
      <c r="N22" s="6">
        <f t="shared" si="22"/>
        <v>40.962190910167926</v>
      </c>
      <c r="O22" s="6">
        <f t="shared" si="22"/>
        <v>38.950317340429827</v>
      </c>
      <c r="P22" s="6">
        <f t="shared" si="22"/>
        <v>40.671225997228383</v>
      </c>
      <c r="Q22" s="22">
        <f t="shared" si="33"/>
        <v>7.1903804953599604E-2</v>
      </c>
      <c r="R22" s="22">
        <f t="shared" ref="R22:R25" si="40">BP22-AL22</f>
        <v>7.7709669753101451E-2</v>
      </c>
      <c r="S22" s="22">
        <f t="shared" ref="S22:S25" si="41">BQ22-AM22</f>
        <v>7.8877354938303057E-2</v>
      </c>
      <c r="T22" s="22">
        <f t="shared" ref="T22:T25" si="42">BR22-AN22</f>
        <v>7.9936617284001699E-2</v>
      </c>
      <c r="U22" s="22">
        <f t="shared" ref="U22:V24" si="43">BS22-AO22</f>
        <v>7.9411765432102044E-2</v>
      </c>
      <c r="V22" s="22">
        <f t="shared" si="43"/>
        <v>7.9850827160498739E-2</v>
      </c>
      <c r="W22" s="6">
        <f t="shared" si="34"/>
        <v>4.9612542390688177E-3</v>
      </c>
      <c r="X22" s="6">
        <f t="shared" si="35"/>
        <v>6.0997400146422737E-3</v>
      </c>
      <c r="Y22" s="6">
        <f t="shared" ref="Y22:Y25" si="44">$B$6*BK22/60*$B$7*ABS(AY22-BE22)</f>
        <v>5.4673029092082281E-3</v>
      </c>
      <c r="Z22" s="6">
        <f t="shared" ref="Z22:Z25" si="45">$B$6*BL22/60*$B$7*ABS(AZ22-BF22)</f>
        <v>5.581506498666497E-3</v>
      </c>
      <c r="AA22" s="6">
        <f t="shared" ref="AA22:AB24" si="46">$B$6*BM22/60*$B$7*ABS(BA22-BG22)</f>
        <v>4.9820669775693617E-3</v>
      </c>
      <c r="AB22" s="51">
        <f t="shared" si="46"/>
        <v>4.8849472161163676E-3</v>
      </c>
      <c r="AC22" s="37">
        <v>300</v>
      </c>
      <c r="AD22" s="41">
        <v>34.799999999999997</v>
      </c>
      <c r="AE22" s="41">
        <v>33.4</v>
      </c>
      <c r="AF22" s="41">
        <v>32.6</v>
      </c>
      <c r="AG22" s="41">
        <v>33.1</v>
      </c>
      <c r="AH22" s="41">
        <v>32.6</v>
      </c>
      <c r="AI22" s="41">
        <v>33</v>
      </c>
      <c r="AJ22" s="41">
        <v>32.5</v>
      </c>
      <c r="AK22" s="41">
        <v>24.106479489164101</v>
      </c>
      <c r="AL22" s="41">
        <v>22.070109317901199</v>
      </c>
      <c r="AM22" s="41">
        <v>24.490009734567899</v>
      </c>
      <c r="AN22" s="41">
        <v>22.1145054691358</v>
      </c>
      <c r="AO22" s="41">
        <v>24.6840886512346</v>
      </c>
      <c r="AP22" s="41">
        <v>22.3113621141975</v>
      </c>
      <c r="AQ22" s="41">
        <v>32.983446953560403</v>
      </c>
      <c r="AR22" s="41">
        <v>32.979741222222202</v>
      </c>
      <c r="AS22" s="41">
        <v>33.018704996913598</v>
      </c>
      <c r="AT22" s="41">
        <v>32.982214503086396</v>
      </c>
      <c r="AU22" s="41">
        <v>33.018799824074101</v>
      </c>
      <c r="AV22" s="41">
        <v>32.987323885802503</v>
      </c>
      <c r="AW22" s="41">
        <v>72.920721244582097</v>
      </c>
      <c r="AX22" s="41">
        <v>76.701657231481406</v>
      </c>
      <c r="AY22" s="41">
        <v>77.129366219135804</v>
      </c>
      <c r="AZ22" s="41">
        <v>77.434612956790204</v>
      </c>
      <c r="BA22" s="41">
        <v>77.188978830246896</v>
      </c>
      <c r="BB22" s="41">
        <v>77.255055577160505</v>
      </c>
      <c r="BC22" s="41">
        <v>69.783981411764699</v>
      </c>
      <c r="BD22" s="41">
        <v>72.845062935185197</v>
      </c>
      <c r="BE22" s="41">
        <v>73.672722753086404</v>
      </c>
      <c r="BF22" s="41">
        <v>73.905511141975296</v>
      </c>
      <c r="BG22" s="41">
        <v>74.038990830246902</v>
      </c>
      <c r="BH22" s="41">
        <v>74.166473030864196</v>
      </c>
      <c r="BI22" s="41">
        <v>2.9975541795665601E-2</v>
      </c>
      <c r="BJ22" s="41">
        <v>2.9975154320987601E-2</v>
      </c>
      <c r="BK22" s="41">
        <v>2.9975925925925899E-2</v>
      </c>
      <c r="BL22" s="41">
        <v>2.99737654320987E-2</v>
      </c>
      <c r="BM22" s="41">
        <v>2.9974691358024701E-2</v>
      </c>
      <c r="BN22" s="41">
        <v>2.9974691358024701E-2</v>
      </c>
      <c r="BO22" s="38">
        <v>24.178383294117701</v>
      </c>
      <c r="BP22" s="38">
        <v>22.147818987654301</v>
      </c>
      <c r="BQ22" s="38">
        <v>24.568887089506202</v>
      </c>
      <c r="BR22" s="38">
        <v>22.194442086419802</v>
      </c>
      <c r="BS22" s="38">
        <v>24.763500416666702</v>
      </c>
      <c r="BT22" s="38">
        <v>22.391212941357999</v>
      </c>
      <c r="BU22" s="41">
        <v>1.6080142481740001</v>
      </c>
      <c r="BV22" s="41">
        <v>0.40249401878518498</v>
      </c>
      <c r="BW22" s="41">
        <v>0.44092653468229898</v>
      </c>
      <c r="BX22" s="41">
        <v>0.377250131864587</v>
      </c>
      <c r="BY22" s="41">
        <v>0.39547211323787301</v>
      </c>
      <c r="BZ22" s="41">
        <v>0.36543246683068098</v>
      </c>
      <c r="CA22" s="41">
        <v>1.4206816919890799</v>
      </c>
      <c r="CB22" s="41">
        <v>0.76066235910824598</v>
      </c>
      <c r="CC22" s="41">
        <v>0.84498660469810705</v>
      </c>
      <c r="CD22" s="41">
        <v>0.79650188060421201</v>
      </c>
      <c r="CE22" s="41">
        <v>0.85321209148999899</v>
      </c>
      <c r="CF22" s="41">
        <v>0.78050110630761604</v>
      </c>
      <c r="CG22" s="41">
        <v>2.2701667656798601</v>
      </c>
      <c r="CH22" s="41">
        <v>0.45571059465867603</v>
      </c>
      <c r="CI22" s="41">
        <v>8.8590694430666694E-2</v>
      </c>
      <c r="CJ22" s="41">
        <v>0.128377167939912</v>
      </c>
      <c r="CK22" s="41">
        <v>0.21194478774217199</v>
      </c>
      <c r="CL22" s="41">
        <v>0.12377201572919599</v>
      </c>
      <c r="CM22" s="41">
        <v>1.50458131611131</v>
      </c>
      <c r="CN22" s="41">
        <v>0.50268578121734198</v>
      </c>
      <c r="CO22" s="41">
        <v>3.5468862048299202E-2</v>
      </c>
      <c r="CP22" s="41">
        <v>0.124052305087909</v>
      </c>
      <c r="CQ22" s="41">
        <v>4.9880518957931302E-2</v>
      </c>
      <c r="CR22" s="41">
        <v>9.0788012606070195E-2</v>
      </c>
      <c r="CS22" s="41">
        <v>1.6079602100338699</v>
      </c>
      <c r="CT22" s="41">
        <v>0.40309799084186199</v>
      </c>
      <c r="CU22" s="41">
        <v>0.44044887691606299</v>
      </c>
      <c r="CV22" s="41">
        <v>0.37740887048486799</v>
      </c>
      <c r="CW22" s="41">
        <v>0.39597655633906098</v>
      </c>
      <c r="CX22" s="41">
        <v>0.36599199103337798</v>
      </c>
      <c r="CY22" s="46">
        <v>42636.274687500001</v>
      </c>
      <c r="CZ22" s="46">
        <v>42636.316296296296</v>
      </c>
      <c r="DA22" s="46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48">
        <f t="shared" si="32"/>
        <v>400</v>
      </c>
      <c r="E23" s="21">
        <f t="shared" si="36"/>
        <v>6.2669100277778016</v>
      </c>
      <c r="F23" s="21">
        <f t="shared" si="37"/>
        <v>7.969158290123401</v>
      </c>
      <c r="G23" s="21">
        <f t="shared" si="38"/>
        <v>5.8510039382715968</v>
      </c>
      <c r="H23" s="21">
        <f t="shared" si="39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2"/>
        <v>58.958689318840534</v>
      </c>
      <c r="L23" s="6">
        <f t="shared" si="22"/>
        <v>60.261767752150227</v>
      </c>
      <c r="M23" s="6">
        <f t="shared" si="22"/>
        <v>58.142018124209692</v>
      </c>
      <c r="N23" s="6">
        <f t="shared" si="22"/>
        <v>60.300028385607554</v>
      </c>
      <c r="O23" s="6">
        <f t="shared" si="22"/>
        <v>58.140755974437006</v>
      </c>
      <c r="P23" s="6">
        <f t="shared" si="22"/>
        <v>30.08</v>
      </c>
      <c r="Q23" s="22">
        <f t="shared" ref="Q23:Q25" si="47">BO23-AK23</f>
        <v>0.10491808641970124</v>
      </c>
      <c r="R23" s="22">
        <f t="shared" si="40"/>
        <v>0.10550046913580147</v>
      </c>
      <c r="S23" s="22">
        <f t="shared" si="41"/>
        <v>0.10753313888889693</v>
      </c>
      <c r="T23" s="22">
        <f t="shared" si="42"/>
        <v>0.10890621296289993</v>
      </c>
      <c r="U23" s="22">
        <f t="shared" si="43"/>
        <v>0.1104352738461003</v>
      </c>
      <c r="V23" s="22">
        <f t="shared" si="43"/>
        <v>0</v>
      </c>
      <c r="W23" s="6">
        <f t="shared" ref="W23:W25" si="48">$B$6*BI23/60*$B$7*ABS(AW23-BC23)</f>
        <v>3.3026225175650497E-3</v>
      </c>
      <c r="X23" s="6">
        <f t="shared" ref="X23:X25" si="49">$B$6*BJ23/60*$B$7*ABS(AX23-BD23)</f>
        <v>1.8900688373794773E-3</v>
      </c>
      <c r="Y23" s="6">
        <f t="shared" si="44"/>
        <v>1.452675173004329E-3</v>
      </c>
      <c r="Z23" s="6">
        <f t="shared" si="45"/>
        <v>1.4337224171466943E-3</v>
      </c>
      <c r="AA23" s="6">
        <f t="shared" si="46"/>
        <v>1.2776994091950272E-3</v>
      </c>
      <c r="AB23" s="51">
        <f t="shared" si="4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9">
        <v>24.5205153950617</v>
      </c>
      <c r="BP23" s="59">
        <v>22.704142521605</v>
      </c>
      <c r="BQ23" s="59">
        <v>24.972593422839498</v>
      </c>
      <c r="BR23" s="59">
        <v>22.665486972222201</v>
      </c>
      <c r="BS23" s="59">
        <v>25.0748863230769</v>
      </c>
      <c r="BT23" s="59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48">
        <f t="shared" si="32"/>
        <v>500</v>
      </c>
      <c r="E24" s="21">
        <f t="shared" si="36"/>
        <v>6.5651112136223988</v>
      </c>
      <c r="F24" s="21">
        <f t="shared" si="37"/>
        <v>8.740658672839503</v>
      </c>
      <c r="G24" s="21">
        <f t="shared" si="38"/>
        <v>6.4480641759260005</v>
      </c>
      <c r="H24" s="21">
        <f t="shared" si="39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2"/>
        <v>84.139558160406949</v>
      </c>
      <c r="L24" s="6">
        <f t="shared" si="22"/>
        <v>86.014454935587068</v>
      </c>
      <c r="M24" s="6">
        <f t="shared" si="22"/>
        <v>83.822603008684624</v>
      </c>
      <c r="N24" s="6">
        <f t="shared" si="22"/>
        <v>86.032268597369125</v>
      </c>
      <c r="O24" s="6">
        <f t="shared" si="22"/>
        <v>83.772280563791867</v>
      </c>
      <c r="P24" s="6">
        <f t="shared" si="22"/>
        <v>85.997521210592438</v>
      </c>
      <c r="Q24" s="22">
        <f t="shared" si="47"/>
        <v>0.12354493808049938</v>
      </c>
      <c r="R24" s="22">
        <f t="shared" si="40"/>
        <v>0.12403464506170181</v>
      </c>
      <c r="S24" s="22">
        <f t="shared" si="41"/>
        <v>0.1226064135803</v>
      </c>
      <c r="T24" s="22">
        <f t="shared" si="42"/>
        <v>0.12202842283949877</v>
      </c>
      <c r="U24" s="22">
        <f t="shared" si="43"/>
        <v>0.12139644444440023</v>
      </c>
      <c r="V24" s="22">
        <f t="shared" si="43"/>
        <v>0.1216718024692014</v>
      </c>
      <c r="W24" s="6">
        <f t="shared" si="48"/>
        <v>2.0081151349528059E-3</v>
      </c>
      <c r="X24" s="6">
        <f t="shared" si="49"/>
        <v>2.1690921907392868E-3</v>
      </c>
      <c r="Y24" s="6">
        <f t="shared" si="44"/>
        <v>2.8547536610887287E-3</v>
      </c>
      <c r="Z24" s="6">
        <f t="shared" si="45"/>
        <v>2.9599674456669911E-3</v>
      </c>
      <c r="AA24" s="6">
        <f t="shared" si="46"/>
        <v>3.2132139859232982E-3</v>
      </c>
      <c r="AB24" s="51">
        <f t="shared" si="46"/>
        <v>3.0350918766687864E-3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9">
        <v>24.2449082321981</v>
      </c>
      <c r="BP24" s="59">
        <v>21.950105660493801</v>
      </c>
      <c r="BQ24" s="59">
        <v>24.3893289691358</v>
      </c>
      <c r="BR24" s="59">
        <v>22.032940515432099</v>
      </c>
      <c r="BS24" s="59">
        <v>24.441666521604901</v>
      </c>
      <c r="BT24" s="59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48">
        <f t="shared" si="32"/>
        <v>600</v>
      </c>
      <c r="E25" s="21">
        <f t="shared" si="36"/>
        <v>6.2598237272727042</v>
      </c>
      <c r="F25" s="21">
        <f t="shared" si="37"/>
        <v>7.8994877024607977</v>
      </c>
      <c r="G25" s="21">
        <f t="shared" si="38"/>
        <v>6.2358025524690968</v>
      </c>
      <c r="H25" s="21">
        <f t="shared" si="39"/>
        <v>8.5129544598764948</v>
      </c>
      <c r="I25" s="21"/>
      <c r="J25" s="21"/>
      <c r="K25" s="6">
        <f>E25+AE25-Q25-W25</f>
        <v>116.40186975918884</v>
      </c>
      <c r="L25" s="6">
        <f>F25+AF25-R25-X25</f>
        <v>117.63658272356398</v>
      </c>
      <c r="M25" s="6">
        <f>G25+AG25-S25-Y25</f>
        <v>115.77102916516823</v>
      </c>
      <c r="N25" s="6">
        <f>H25+AH25-T25-Z25</f>
        <v>118.24633498347805</v>
      </c>
      <c r="O25" s="6"/>
      <c r="P25" s="6"/>
      <c r="Q25" s="22">
        <f t="shared" si="47"/>
        <v>0.15104312626259997</v>
      </c>
      <c r="R25" s="22">
        <f t="shared" si="40"/>
        <v>0.15575172706930118</v>
      </c>
      <c r="S25" s="22">
        <f t="shared" si="41"/>
        <v>0.15733750617279796</v>
      </c>
      <c r="T25" s="22">
        <f t="shared" si="42"/>
        <v>0.15913273765429992</v>
      </c>
      <c r="U25" s="22"/>
      <c r="V25" s="22"/>
      <c r="W25" s="6">
        <f t="shared" si="48"/>
        <v>6.9108418212636795E-3</v>
      </c>
      <c r="X25" s="6">
        <f t="shared" si="49"/>
        <v>7.1532518275255327E-3</v>
      </c>
      <c r="Y25" s="6">
        <f t="shared" si="44"/>
        <v>7.4358811280709558E-3</v>
      </c>
      <c r="Z25" s="6">
        <f t="shared" si="45"/>
        <v>7.4867387441443205E-3</v>
      </c>
      <c r="AA25" s="6"/>
      <c r="AB25" s="51"/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9">
        <v>24.569193318181799</v>
      </c>
      <c r="BP25" s="59">
        <v>22.814153559284101</v>
      </c>
      <c r="BQ25" s="59">
        <v>24.646938512345699</v>
      </c>
      <c r="BR25" s="59">
        <v>22.205795373456802</v>
      </c>
      <c r="BS25" s="59">
        <v>24.754699095384598</v>
      </c>
      <c r="BT25" s="59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 t="s">
        <v>30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60"/>
      <c r="BP26" s="60"/>
      <c r="BQ26" s="60"/>
      <c r="BR26" s="60"/>
      <c r="BS26" s="60"/>
      <c r="BT26" s="60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 t="s">
        <v>12</v>
      </c>
      <c r="AD27" s="2" t="s">
        <v>36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 s="60"/>
      <c r="BP27" s="60"/>
      <c r="BQ27" s="60"/>
      <c r="BR27" s="60"/>
      <c r="BS27" s="60"/>
      <c r="BT27" s="60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 s="14"/>
      <c r="DF27" s="14"/>
      <c r="DG27" s="14"/>
      <c r="DH27" s="14"/>
      <c r="DI27" s="14"/>
      <c r="DJ27" s="14"/>
      <c r="DK27" s="14"/>
    </row>
    <row r="28" spans="4:115" x14ac:dyDescent="0.25">
      <c r="AC28" s="2" t="s">
        <v>38</v>
      </c>
      <c r="AD28" s="2" t="s">
        <v>37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 s="60"/>
      <c r="BP28" s="60"/>
      <c r="BQ28" s="60"/>
      <c r="BR28" s="60"/>
      <c r="BS28" s="60"/>
      <c r="BT28" s="60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 s="14"/>
      <c r="DF28" s="14"/>
      <c r="DG28" s="14"/>
      <c r="DH28" s="14"/>
      <c r="DI28" s="14"/>
      <c r="DJ28" s="14"/>
      <c r="DK28" s="14"/>
    </row>
    <row r="29" spans="4:115" x14ac:dyDescent="0.25">
      <c r="D29" s="48">
        <f>AC29</f>
        <v>100</v>
      </c>
      <c r="E29" s="21">
        <f>AQ29-AK29-$B$4</f>
        <v>5.2278764545454992</v>
      </c>
      <c r="F29" s="21">
        <f>AR29-AL29-$C$4</f>
        <v>6.5921454545455003</v>
      </c>
      <c r="G29" s="21">
        <f>AS29-AM29-$B$4</f>
        <v>5.9560843636364007</v>
      </c>
      <c r="H29" s="21">
        <f>AT29-AN29-$C$4</f>
        <v>4.9294123636363008</v>
      </c>
      <c r="I29" s="21">
        <f>AU29-AO29-$B$4</f>
        <v>5.4862093636363989</v>
      </c>
      <c r="J29" s="21"/>
      <c r="K29" s="6">
        <f t="shared" ref="K29" si="50">E29+AE29-Q29-W29</f>
        <v>10.767212533040995</v>
      </c>
      <c r="L29" s="6">
        <f t="shared" ref="L29" si="51">F29+AF29-R29-X29</f>
        <v>12.021069196947115</v>
      </c>
      <c r="M29" s="6">
        <f t="shared" ref="M29" si="52">G29+AG29-S29-Y29</f>
        <v>11.703686499758533</v>
      </c>
      <c r="N29" s="6">
        <f t="shared" ref="N29" si="53">H29+AH29-T29-Z29</f>
        <v>10.80793912554619</v>
      </c>
      <c r="O29" s="6">
        <f t="shared" ref="O29" si="54">I29+AI29-U29-AA29</f>
        <v>11.395809865448717</v>
      </c>
      <c r="P29" s="6">
        <f t="shared" ref="P29" si="55">J29+AJ29-V29-AB29</f>
        <v>0</v>
      </c>
      <c r="Q29" s="22">
        <f>BO29-AK29</f>
        <v>1.8385819999999988</v>
      </c>
      <c r="R29" s="22">
        <f t="shared" ref="R29" si="56">BP29-AL29</f>
        <v>1.6673109090910003</v>
      </c>
      <c r="S29" s="22">
        <f t="shared" ref="S29" si="57">BQ29-AM29</f>
        <v>1.4758782727273001</v>
      </c>
      <c r="T29" s="22">
        <f t="shared" ref="T29" si="58">BR29-AN29</f>
        <v>1.5449546363635989</v>
      </c>
      <c r="U29" s="22">
        <f t="shared" ref="U29" si="59">BS29-AO29</f>
        <v>1.3954785454546013</v>
      </c>
      <c r="V29" s="22">
        <f t="shared" ref="V29" si="60">BT29-AP29</f>
        <v>0</v>
      </c>
      <c r="W29" s="6">
        <f>$B$6*BI29/60*$B$7*ABS(AW29-BC29)</f>
        <v>3.900103322685985E-3</v>
      </c>
      <c r="X29" s="6">
        <f>$B$6*BJ29/60*$B$7*ABS(AX29-BD29)</f>
        <v>3.7653485073843697E-3</v>
      </c>
      <c r="Y29" s="6">
        <f t="shared" ref="Y29" si="61">$B$6*BK29/60*$B$7*ABS(AY29-BE29)</f>
        <v>3.7923184232971389E-3</v>
      </c>
      <c r="Z29" s="6">
        <f t="shared" ref="Z29" si="62">$B$6*BL29/60*$B$7*ABS(AZ29-BF29)</f>
        <v>3.7913289992438314E-3</v>
      </c>
      <c r="AA29" s="6">
        <f t="shared" ref="AA29" si="63">$B$6*BM29/60*$B$7*ABS(BA29-BG29)</f>
        <v>4.0118618239913823E-3</v>
      </c>
      <c r="AB29" s="51">
        <f t="shared" ref="AB29" si="64">$B$6*BN29/60*$B$7*ABS(BB29-BH29)</f>
        <v>0</v>
      </c>
      <c r="AC29" s="1">
        <v>100</v>
      </c>
      <c r="AD29" s="4">
        <v>7.9818181818181797</v>
      </c>
      <c r="AE29" s="4">
        <v>7.3818181818181801</v>
      </c>
      <c r="AF29" s="4">
        <v>7.1</v>
      </c>
      <c r="AG29" s="4">
        <v>7.2272727272727302</v>
      </c>
      <c r="AH29" s="4">
        <v>7.4272727272727304</v>
      </c>
      <c r="AI29" s="4">
        <v>7.3090909090909104</v>
      </c>
      <c r="AJ29" s="4"/>
      <c r="AK29" s="4">
        <v>25.391231636363599</v>
      </c>
      <c r="AL29" s="4">
        <v>24.149555545454501</v>
      </c>
      <c r="AM29" s="4">
        <v>24.905532818181801</v>
      </c>
      <c r="AN29" s="4">
        <v>25.533430181818201</v>
      </c>
      <c r="AO29" s="4">
        <v>25.0914187272727</v>
      </c>
      <c r="AP29" s="4"/>
      <c r="AQ29" s="4">
        <v>32.919108090909099</v>
      </c>
      <c r="AR29" s="4">
        <v>33.161701000000001</v>
      </c>
      <c r="AS29" s="4">
        <v>33.161617181818201</v>
      </c>
      <c r="AT29" s="4">
        <v>32.882842545454501</v>
      </c>
      <c r="AU29" s="4">
        <v>32.877628090909099</v>
      </c>
      <c r="AV29" s="4"/>
      <c r="AW29" s="4">
        <v>34.1510148181818</v>
      </c>
      <c r="AX29" s="4">
        <v>34.266495363636402</v>
      </c>
      <c r="AY29" s="4">
        <v>33.836757454545399</v>
      </c>
      <c r="AZ29" s="4">
        <v>33.402658454545502</v>
      </c>
      <c r="BA29" s="4">
        <v>33.522105272727302</v>
      </c>
      <c r="BB29" s="4"/>
      <c r="BC29" s="4">
        <v>36.617824545454503</v>
      </c>
      <c r="BD29" s="4">
        <v>36.647711636363603</v>
      </c>
      <c r="BE29" s="4">
        <v>36.234302272727298</v>
      </c>
      <c r="BF29" s="4">
        <v>35.798487909090902</v>
      </c>
      <c r="BG29" s="4">
        <v>36.059602090909102</v>
      </c>
      <c r="BH29" s="4"/>
      <c r="BI29" s="4">
        <v>2.9963636363636401E-2</v>
      </c>
      <c r="BJ29" s="4">
        <v>2.99681818181818E-2</v>
      </c>
      <c r="BK29" s="4">
        <v>2.99772727272727E-2</v>
      </c>
      <c r="BL29" s="4">
        <v>2.9990909090909099E-2</v>
      </c>
      <c r="BM29" s="4">
        <v>2.9963636363636401E-2</v>
      </c>
      <c r="BN29" s="4"/>
      <c r="BO29" s="4">
        <v>27.229813636363598</v>
      </c>
      <c r="BP29" s="4">
        <v>25.816866454545501</v>
      </c>
      <c r="BQ29" s="4">
        <v>26.381411090909101</v>
      </c>
      <c r="BR29" s="4">
        <v>27.078384818181799</v>
      </c>
      <c r="BS29" s="4">
        <v>26.486897272727301</v>
      </c>
      <c r="BT29" s="59"/>
      <c r="BU29" s="4">
        <v>5.8800095162897401E-2</v>
      </c>
      <c r="BV29" s="4">
        <v>1.4304114894116E-2</v>
      </c>
      <c r="BW29" s="4">
        <v>8.6121759211215398E-3</v>
      </c>
      <c r="BX29" s="4">
        <v>1.21726714504074E-2</v>
      </c>
      <c r="BY29" s="4">
        <v>1.22715273667824E-2</v>
      </c>
      <c r="BZ29" s="4"/>
      <c r="CA29" s="4">
        <v>4.3455451943765197E-2</v>
      </c>
      <c r="CB29" s="4">
        <v>1.80824347432244E-2</v>
      </c>
      <c r="CC29" s="4">
        <v>8.4114538710982605E-3</v>
      </c>
      <c r="CD29" s="4">
        <v>1.3560677524545201E-2</v>
      </c>
      <c r="CE29" s="4">
        <v>1.26078181130148E-2</v>
      </c>
      <c r="CF29" s="4"/>
      <c r="CG29" s="4">
        <v>1.90708400680672E-2</v>
      </c>
      <c r="CH29" s="4">
        <v>2.4041919986021901E-3</v>
      </c>
      <c r="CI29" s="4">
        <v>2.5738695528550702E-3</v>
      </c>
      <c r="CJ29" s="4">
        <v>3.1032172710190099E-3</v>
      </c>
      <c r="CK29" s="4">
        <v>9.8905799202794503E-4</v>
      </c>
      <c r="CL29" s="4"/>
      <c r="CM29" s="4">
        <v>2.1839955254663802E-2</v>
      </c>
      <c r="CN29" s="4">
        <v>1.9036370946029599E-3</v>
      </c>
      <c r="CO29" s="4">
        <v>2.9514871362026299E-3</v>
      </c>
      <c r="CP29" s="4">
        <v>3.3458105868998602E-3</v>
      </c>
      <c r="CQ29" s="4">
        <v>1.92288954069207E-3</v>
      </c>
      <c r="CR29" s="4"/>
      <c r="CS29" s="4">
        <v>5.5301607916804801E-2</v>
      </c>
      <c r="CT29" s="4">
        <v>1.3819541171139E-2</v>
      </c>
      <c r="CU29" s="4">
        <v>9.0155657399630593E-3</v>
      </c>
      <c r="CV29" s="4">
        <v>1.21048479229611E-2</v>
      </c>
      <c r="CW29" s="4">
        <v>1.19442486820091E-2</v>
      </c>
      <c r="CX29"/>
      <c r="CY29" s="14">
        <v>42641.813761574071</v>
      </c>
      <c r="CZ29" s="14">
        <v>42641.897118055553</v>
      </c>
      <c r="DA29" s="14">
        <v>42641.980474537035</v>
      </c>
      <c r="DB29" s="14">
        <v>42642.063831018517</v>
      </c>
      <c r="DC29" s="14">
        <v>42642.147187499999</v>
      </c>
      <c r="DD29" s="14">
        <v>42642.230428240742</v>
      </c>
      <c r="DE29" s="14"/>
      <c r="DF29" s="14"/>
      <c r="DG29" s="14"/>
      <c r="DH29" s="14"/>
      <c r="DI29" s="14"/>
      <c r="DJ29" s="14"/>
      <c r="DK29" s="14"/>
    </row>
    <row r="30" spans="4:115" x14ac:dyDescent="0.25"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 s="60"/>
      <c r="BP30" s="60"/>
      <c r="BQ30" s="60"/>
      <c r="BR30" s="60"/>
      <c r="BS30" s="60"/>
      <c r="BT30" s="6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 s="14"/>
      <c r="DF30" s="14"/>
      <c r="DG30" s="14"/>
      <c r="DH30" s="14"/>
      <c r="DI30" s="14"/>
      <c r="DJ30" s="14"/>
      <c r="DK30" s="14"/>
    </row>
  </sheetData>
  <mergeCells count="17"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  <mergeCell ref="A1:C1"/>
    <mergeCell ref="E1:J1"/>
    <mergeCell ref="Q1:V1"/>
    <mergeCell ref="W1:AB1"/>
    <mergeCell ref="AQ1:AV1"/>
    <mergeCell ref="K1:P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SRI-LENR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2016-09-29T18:48:43Z</dcterms:modified>
</cp:coreProperties>
</file>