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75" yWindow="-180" windowWidth="17115" windowHeight="12120" activeTab="4"/>
  </bookViews>
  <sheets>
    <sheet name="ipb3-32-he-dc" sheetId="3" r:id="rId1"/>
    <sheet name="ipb3-32b-he12152016" sheetId="8" r:id="rId2"/>
    <sheet name="ipb3-36-h2" sheetId="1" r:id="rId3"/>
    <sheet name="ipb3-36b-12132016" sheetId="7" r:id="rId4"/>
    <sheet name="Sheet1" sheetId="9" r:id="rId5"/>
  </sheets>
  <calcPr calcId="145621"/>
</workbook>
</file>

<file path=xl/calcChain.xml><?xml version="1.0" encoding="utf-8"?>
<calcChain xmlns="http://schemas.openxmlformats.org/spreadsheetml/2006/main">
  <c r="B18" i="9" l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6" i="9"/>
  <c r="B7" i="9" s="1"/>
  <c r="B8" i="9" s="1"/>
  <c r="B9" i="9" s="1"/>
  <c r="B10" i="9" s="1"/>
  <c r="B11" i="9" s="1"/>
  <c r="B12" i="9" s="1"/>
  <c r="B13" i="9" s="1"/>
  <c r="A5" i="9"/>
  <c r="C19" i="9" s="1"/>
  <c r="C20" i="9" s="1"/>
  <c r="C21" i="9" s="1"/>
  <c r="C22" i="9" s="1"/>
  <c r="C23" i="9" s="1"/>
  <c r="C24" i="9" s="1"/>
  <c r="C25" i="9" s="1"/>
  <c r="AA4" i="8" l="1"/>
  <c r="AA19" i="8"/>
  <c r="AA14" i="8"/>
  <c r="AA9" i="8"/>
  <c r="AG19" i="8"/>
  <c r="AG14" i="8"/>
  <c r="AG9" i="8"/>
  <c r="AG4" i="8"/>
  <c r="AD20" i="8"/>
  <c r="AD19" i="8"/>
  <c r="AD15" i="8"/>
  <c r="AF15" i="8" s="1"/>
  <c r="AD14" i="8"/>
  <c r="AD10" i="8"/>
  <c r="AF10" i="8" s="1"/>
  <c r="AD9" i="8"/>
  <c r="AF9" i="8" s="1"/>
  <c r="AD5" i="8"/>
  <c r="AF5" i="8" s="1"/>
  <c r="AD4" i="8"/>
  <c r="AF4" i="8" s="1"/>
  <c r="AF20" i="8"/>
  <c r="AF19" i="8"/>
  <c r="AF14" i="8"/>
  <c r="H20" i="8"/>
  <c r="H19" i="8"/>
  <c r="H15" i="8"/>
  <c r="H14" i="8"/>
  <c r="H10" i="8"/>
  <c r="H9" i="8"/>
  <c r="H5" i="8"/>
  <c r="H4" i="8"/>
  <c r="N10" i="3"/>
  <c r="N7" i="3"/>
  <c r="E19" i="8"/>
  <c r="E20" i="8"/>
  <c r="E14" i="8"/>
  <c r="E15" i="8"/>
  <c r="E9" i="8"/>
  <c r="E10" i="8"/>
  <c r="E4" i="8"/>
  <c r="E5" i="8"/>
  <c r="AC62" i="1" l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F59" i="1"/>
  <c r="F60" i="1"/>
  <c r="F58" i="1"/>
  <c r="AB34" i="1" l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C33" i="1"/>
  <c r="AB33" i="1"/>
  <c r="AC32" i="1"/>
  <c r="AB32" i="1"/>
  <c r="AC31" i="1"/>
  <c r="AB31" i="1"/>
  <c r="F42" i="1"/>
  <c r="F43" i="1"/>
  <c r="F44" i="1"/>
  <c r="F45" i="1"/>
  <c r="F41" i="1"/>
  <c r="F35" i="1"/>
  <c r="F34" i="1"/>
  <c r="F33" i="1"/>
  <c r="AB27" i="1"/>
  <c r="AB26" i="1"/>
  <c r="AB25" i="1"/>
  <c r="AB20" i="1"/>
  <c r="AB19" i="1"/>
  <c r="AB18" i="1"/>
  <c r="AB12" i="1"/>
  <c r="AB11" i="1"/>
  <c r="AB5" i="1"/>
  <c r="AB6" i="1"/>
  <c r="AB4" i="1"/>
  <c r="D22" i="3" l="1"/>
  <c r="G22" i="3" s="1"/>
  <c r="D21" i="3"/>
  <c r="G21" i="3" s="1"/>
  <c r="D20" i="3"/>
  <c r="G20" i="3" s="1"/>
  <c r="D17" i="3"/>
  <c r="G17" i="3" s="1"/>
  <c r="D16" i="3"/>
  <c r="G16" i="3" s="1"/>
  <c r="O15" i="3"/>
  <c r="D15" i="3"/>
  <c r="G15" i="3" s="1"/>
  <c r="O14" i="3"/>
  <c r="O13" i="3"/>
  <c r="D12" i="3"/>
  <c r="G12" i="3" s="1"/>
  <c r="O11" i="3"/>
  <c r="D11" i="3"/>
  <c r="G11" i="3" s="1"/>
  <c r="O10" i="3"/>
  <c r="D10" i="3"/>
  <c r="O9" i="3"/>
  <c r="O7" i="3"/>
  <c r="I7" i="3"/>
  <c r="D7" i="3"/>
  <c r="G7" i="3" s="1"/>
  <c r="I6" i="3"/>
  <c r="D6" i="3"/>
  <c r="G6" i="3" s="1"/>
  <c r="I5" i="3"/>
  <c r="E5" i="3"/>
  <c r="J4" i="3" s="1"/>
  <c r="D5" i="3"/>
  <c r="G5" i="3" s="1"/>
  <c r="I4" i="3"/>
  <c r="G10" i="3" l="1"/>
  <c r="N6" i="3" s="1"/>
  <c r="E10" i="3"/>
  <c r="E15" i="3"/>
  <c r="E20" i="3"/>
  <c r="N8" i="3" s="1"/>
  <c r="F20" i="3"/>
  <c r="K7" i="3" s="1"/>
  <c r="F5" i="3"/>
  <c r="F10" i="3"/>
  <c r="F15" i="3"/>
  <c r="K6" i="3" s="1"/>
  <c r="J5" i="3" l="1"/>
  <c r="N5" i="3"/>
  <c r="J6" i="3"/>
  <c r="O16" i="3"/>
  <c r="O8" i="3"/>
  <c r="O12" i="3"/>
  <c r="O6" i="3"/>
  <c r="K5" i="3"/>
  <c r="O5" i="3"/>
  <c r="O4" i="3"/>
  <c r="K4" i="3"/>
  <c r="J7" i="3"/>
  <c r="J10" i="3" l="1"/>
  <c r="K10" i="3"/>
  <c r="I10" i="3"/>
  <c r="N13" i="3" s="1"/>
  <c r="AC5" i="1"/>
  <c r="AC6" i="1"/>
  <c r="AC8" i="1"/>
  <c r="AC9" i="1"/>
  <c r="AC10" i="1"/>
  <c r="AC11" i="1"/>
  <c r="AC12" i="1"/>
  <c r="AC15" i="1"/>
  <c r="AC16" i="1"/>
  <c r="AC17" i="1"/>
  <c r="AC18" i="1"/>
  <c r="AC19" i="1"/>
  <c r="AC20" i="1"/>
  <c r="AC22" i="1"/>
  <c r="AC23" i="1"/>
  <c r="AC24" i="1"/>
  <c r="AC25" i="1"/>
  <c r="AC26" i="1"/>
  <c r="AC27" i="1"/>
  <c r="AC28" i="1"/>
  <c r="AC29" i="1"/>
  <c r="AC30" i="1"/>
  <c r="AC4" i="1"/>
  <c r="N16" i="3" l="1"/>
  <c r="N4" i="3"/>
  <c r="N15" i="3"/>
  <c r="N9" i="3"/>
  <c r="N14" i="3"/>
  <c r="N12" i="3"/>
  <c r="N11" i="3"/>
  <c r="AB8" i="1"/>
  <c r="AB9" i="1"/>
  <c r="AB10" i="1"/>
  <c r="AB15" i="1"/>
  <c r="AB16" i="1"/>
  <c r="AB17" i="1"/>
  <c r="AB22" i="1"/>
  <c r="AB23" i="1"/>
  <c r="AB24" i="1"/>
  <c r="AB28" i="1"/>
  <c r="AB29" i="1"/>
  <c r="AB30" i="1"/>
  <c r="F26" i="1"/>
  <c r="F27" i="1"/>
  <c r="F28" i="1"/>
  <c r="F29" i="1"/>
  <c r="F25" i="1"/>
  <c r="F19" i="1"/>
  <c r="F20" i="1"/>
  <c r="F21" i="1"/>
  <c r="F22" i="1"/>
  <c r="F18" i="1"/>
  <c r="F12" i="1"/>
  <c r="F13" i="1"/>
  <c r="F14" i="1"/>
  <c r="F15" i="1"/>
  <c r="F11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<sst xmlns="http://schemas.openxmlformats.org/spreadsheetml/2006/main" count="202" uniqueCount="88">
  <si>
    <t>Temp</t>
  </si>
  <si>
    <t>QL</t>
  </si>
  <si>
    <t>QF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</si>
  <si>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</si>
  <si>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</si>
  <si>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</si>
  <si>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</si>
  <si>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</si>
  <si>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</si>
  <si>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</si>
  <si>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</si>
  <si>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</si>
  <si>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</si>
  <si>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</si>
  <si>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</si>
  <si>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</si>
  <si>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</si>
  <si>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</si>
  <si>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</si>
  <si>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InT1</t>
  </si>
  <si>
    <t>InT2</t>
  </si>
  <si>
    <t>OutT1</t>
  </si>
  <si>
    <t>OutT2</t>
  </si>
  <si>
    <t>V1Rms</t>
  </si>
  <si>
    <t>V2Rms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</si>
  <si>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</si>
  <si>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</si>
  <si>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</si>
  <si>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</si>
  <si>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</si>
  <si>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</si>
  <si>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</si>
  <si>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</si>
  <si>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</si>
  <si>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</si>
  <si>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</si>
  <si>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</si>
  <si>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NaN</t>
  </si>
  <si>
    <t>HP drop</t>
  </si>
  <si>
    <t>150-Hpdrop</t>
  </si>
  <si>
    <t>150-coreQpow</t>
  </si>
  <si>
    <t>200-Hpdrop</t>
  </si>
  <si>
    <t>200-coreQpow</t>
  </si>
  <si>
    <t>250-Hpdrop</t>
  </si>
  <si>
    <t>250-coreQpow</t>
  </si>
  <si>
    <t>300-Hpdrop</t>
  </si>
  <si>
    <t>300-coreQpow</t>
  </si>
  <si>
    <t>(V1-V2)*V2</t>
  </si>
  <si>
    <t>150-(V1-V2)V2</t>
  </si>
  <si>
    <t>250-(V1-V2)V2</t>
  </si>
  <si>
    <t>300-(V1-V2)V2</t>
  </si>
  <si>
    <t>200-(V1-V2)V2</t>
  </si>
  <si>
    <t>qSupply</t>
  </si>
  <si>
    <t>deltaHP</t>
  </si>
  <si>
    <t>M</t>
  </si>
  <si>
    <t>B</t>
  </si>
  <si>
    <t>DCCorePower/deltaHP</t>
  </si>
  <si>
    <t>Temp/100</t>
  </si>
  <si>
    <t>temp/100</t>
  </si>
  <si>
    <t>M(polynomial)</t>
  </si>
  <si>
    <t>B(polynomial)</t>
  </si>
  <si>
    <t>x2</t>
  </si>
  <si>
    <t>x</t>
  </si>
  <si>
    <t>b</t>
  </si>
  <si>
    <t>(V1-V2)</t>
  </si>
  <si>
    <t>N300-Hpdrop</t>
  </si>
  <si>
    <t>N300-coreQpow</t>
  </si>
  <si>
    <t>N300-(V1-V2)V2</t>
  </si>
  <si>
    <t>N300-(V1-V2)</t>
  </si>
  <si>
    <t>300-(V1-V2)</t>
  </si>
  <si>
    <t>250-(V1-V2)</t>
  </si>
  <si>
    <t>200-(V1-V2)</t>
  </si>
  <si>
    <t>150-(V1-V2)</t>
  </si>
  <si>
    <t>He300-Hpdrop</t>
  </si>
  <si>
    <t>He300-coreQpow</t>
  </si>
  <si>
    <t>He300-(V1-V2)</t>
  </si>
  <si>
    <t>He300-(V1-V2)V2</t>
  </si>
  <si>
    <t>He</t>
  </si>
  <si>
    <t>HPDrop</t>
  </si>
  <si>
    <t>correctFactor coreQPow</t>
  </si>
  <si>
    <t>COP of(V1-V2)*V2</t>
  </si>
  <si>
    <t>COP of(V1-V2)</t>
  </si>
  <si>
    <t>(V1-V2)*2</t>
  </si>
  <si>
    <t>termination resistance [ohm)</t>
  </si>
  <si>
    <t>Core impedence (ohm)</t>
  </si>
  <si>
    <t>time</t>
  </si>
  <si>
    <t>hp</t>
  </si>
  <si>
    <t>qpow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</si>
</sst>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24">
    <xf numFmtId="0" fontId="0" fillId="0" borderId="0" xfId="0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2" fontId="18" fillId="0" borderId="0" xfId="42" applyNumberFormat="1"/>
    <xf numFmtId="2" fontId="18" fillId="0" borderId="0" xfId="42" applyNumberFormat="1" applyAlignment="1">
      <alignment wrapText="1"/>
    </xf>
    <xf numFmtId="0" fontId="18" fillId="0" borderId="0" xfId="42" applyFont="1" applyAlignment="1">
      <alignment wrapText="1"/>
    </xf>
    <xf numFmtId="2" fontId="18" fillId="0" borderId="0" xfId="42" applyNumberFormat="1" applyFont="1" applyAlignment="1">
      <alignment wrapText="1"/>
    </xf>
    <xf numFmtId="2" fontId="18" fillId="0" borderId="0" xfId="42" applyNumberFormat="1" applyFont="1" applyFill="1" applyAlignment="1">
      <alignment wrapText="1"/>
    </xf>
    <xf numFmtId="2" fontId="18" fillId="0" borderId="0" xfId="42" applyNumberFormat="1" applyFill="1"/>
    <xf numFmtId="2" fontId="19" fillId="0" borderId="0" xfId="42" applyNumberFormat="1" applyFont="1" applyFill="1"/>
    <xf numFmtId="2" fontId="20" fillId="33" borderId="0" xfId="42" applyNumberFormat="1" applyFont="1" applyFill="1"/>
    <xf numFmtId="2" fontId="18" fillId="0" borderId="0" xfId="42" applyNumberFormat="1" applyAlignment="1">
      <alignment horizontal="center"/>
    </xf>
    <xf numFmtId="2" fontId="18" fillId="33" borderId="0" xfId="42" applyNumberFormat="1" applyFill="1"/>
    <xf numFmtId="11" fontId="0" fillId="0" borderId="0" xfId="0" applyNumberFormat="1"/>
    <xf numFmtId="2" fontId="19" fillId="33" borderId="0" xfId="42" applyNumberFormat="1" applyFont="1" applyFill="1"/>
    <xf numFmtId="164" fontId="18" fillId="0" borderId="0" xfId="42" applyNumberFormat="1"/>
    <xf numFmtId="0" fontId="0" fillId="34" borderId="0" xfId="0" applyFill="1"/>
    <xf numFmtId="1" fontId="0" fillId="34" borderId="0" xfId="0" applyNumberFormat="1" applyFill="1"/>
    <xf numFmtId="2" fontId="0" fillId="34" borderId="0" xfId="0" applyNumberFormat="1" applyFill="1"/>
    <xf numFmtId="22" fontId="0" fillId="34" borderId="0" xfId="0" applyNumberFormat="1" applyFill="1"/>
    <xf numFmtId="2" fontId="0" fillId="0" borderId="0" xfId="0" applyNumberFormat="1" applyFill="1"/>
    <xf numFmtId="2" fontId="20" fillId="0" borderId="0" xfId="42" applyNumberFormat="1" applyFont="1" applyFill="1"/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4165117210815939"/>
          <c:w val="0.82924773146812147"/>
          <c:h val="0.67537207381787556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'ipb3-32-he-dc'!$C$5:$C$7</c:f>
              <c:numCache>
                <c:formatCode>0.00</c:formatCode>
                <c:ptCount val="3"/>
                <c:pt idx="0">
                  <c:v>2.3331073793103401</c:v>
                </c:pt>
                <c:pt idx="1">
                  <c:v>2.3346608620689699</c:v>
                </c:pt>
                <c:pt idx="2">
                  <c:v>7.8360097241379298</c:v>
                </c:pt>
              </c:numCache>
            </c:numRef>
          </c:xVal>
          <c:yVal>
            <c:numRef>
              <c:f>'ipb3-32-he-dc'!$D$5:$D$7</c:f>
              <c:numCache>
                <c:formatCode>0.00</c:formatCode>
                <c:ptCount val="3"/>
                <c:pt idx="0">
                  <c:v>1.3172569999999997</c:v>
                </c:pt>
                <c:pt idx="1">
                  <c:v>1.309194999999999</c:v>
                </c:pt>
                <c:pt idx="2">
                  <c:v>4.2891999999999992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2864"/>
        <c:axId val="268693440"/>
      </c:scatterChart>
      <c:valAx>
        <c:axId val="268692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68693440"/>
        <c:crosses val="autoZero"/>
        <c:crossBetween val="midCat"/>
      </c:valAx>
      <c:valAx>
        <c:axId val="26869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6869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3749748571148232"/>
          <c:w val="0.82924773146812147"/>
          <c:h val="0.6795257602145525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'ipb3-32-he-dc'!$C$10:$C$12</c:f>
              <c:numCache>
                <c:formatCode>0.00</c:formatCode>
                <c:ptCount val="3"/>
                <c:pt idx="0">
                  <c:v>2.0867941724137902</c:v>
                </c:pt>
                <c:pt idx="1">
                  <c:v>4.2068927586206897</c:v>
                </c:pt>
                <c:pt idx="2">
                  <c:v>7.0464311379310303</c:v>
                </c:pt>
              </c:numCache>
            </c:numRef>
          </c:xVal>
          <c:yVal>
            <c:numRef>
              <c:f>'ipb3-32-he-dc'!$D$10:$D$12</c:f>
              <c:numCache>
                <c:formatCode>0.00</c:formatCode>
                <c:ptCount val="3"/>
                <c:pt idx="0">
                  <c:v>1.264362000000002</c:v>
                </c:pt>
                <c:pt idx="1">
                  <c:v>2.5107350000000004</c:v>
                </c:pt>
                <c:pt idx="2">
                  <c:v>4.1350550000000013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5168"/>
        <c:axId val="268695744"/>
      </c:scatterChart>
      <c:valAx>
        <c:axId val="268695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68695744"/>
        <c:crosses val="autoZero"/>
        <c:crossBetween val="midCat"/>
      </c:valAx>
      <c:valAx>
        <c:axId val="26869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6869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250</a:t>
            </a:r>
          </a:p>
        </c:rich>
      </c:tx>
      <c:layout>
        <c:manualLayout>
          <c:xMode val="edge"/>
          <c:yMode val="edge"/>
          <c:x val="0.46116923866192117"/>
          <c:y val="3.73831775700934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6657329048822167"/>
          <c:w val="0.82924773146812147"/>
          <c:h val="0.6504499554378132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'ipb3-32-he-dc'!$C$15:$C$17</c:f>
              <c:numCache>
                <c:formatCode>0.00</c:formatCode>
                <c:ptCount val="3"/>
                <c:pt idx="0">
                  <c:v>1.86170455172414</c:v>
                </c:pt>
                <c:pt idx="1">
                  <c:v>3.76401903448276</c:v>
                </c:pt>
                <c:pt idx="2">
                  <c:v>6.32035065517241</c:v>
                </c:pt>
              </c:numCache>
            </c:numRef>
          </c:xVal>
          <c:yVal>
            <c:numRef>
              <c:f>'ipb3-32-he-dc'!$D$15:$D$17</c:f>
              <c:numCache>
                <c:formatCode>0.00</c:formatCode>
                <c:ptCount val="3"/>
                <c:pt idx="0">
                  <c:v>1.1665820000000018</c:v>
                </c:pt>
                <c:pt idx="1">
                  <c:v>2.3122500000000024</c:v>
                </c:pt>
                <c:pt idx="2">
                  <c:v>3.8810020000000023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70688"/>
        <c:axId val="352371264"/>
      </c:scatterChart>
      <c:valAx>
        <c:axId val="352370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52371264"/>
        <c:crosses val="autoZero"/>
        <c:crossBetween val="midCat"/>
      </c:valAx>
      <c:valAx>
        <c:axId val="35237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237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6657329048822167"/>
          <c:w val="0.82924773146812147"/>
          <c:h val="0.6504499554378132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'ipb3-32-he-dc'!$C$20:$C$22</c:f>
              <c:numCache>
                <c:formatCode>0.00</c:formatCode>
                <c:ptCount val="3"/>
                <c:pt idx="0">
                  <c:v>2.1508525517241401</c:v>
                </c:pt>
                <c:pt idx="1">
                  <c:v>4.0532034137931001</c:v>
                </c:pt>
                <c:pt idx="2">
                  <c:v>6.5032911379310399</c:v>
                </c:pt>
              </c:numCache>
            </c:numRef>
          </c:xVal>
          <c:yVal>
            <c:numRef>
              <c:f>'ipb3-32-he-dc'!$D$20:$D$22</c:f>
              <c:numCache>
                <c:formatCode>0.00</c:formatCode>
                <c:ptCount val="3"/>
                <c:pt idx="0">
                  <c:v>1.3962620000000001</c:v>
                </c:pt>
                <c:pt idx="1">
                  <c:v>2.6251129999999989</c:v>
                </c:pt>
                <c:pt idx="2">
                  <c:v>4.1484790000000018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72992"/>
        <c:axId val="352373568"/>
      </c:scatterChart>
      <c:valAx>
        <c:axId val="352372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52373568"/>
        <c:crosses val="autoZero"/>
        <c:crossBetween val="midCat"/>
      </c:valAx>
      <c:valAx>
        <c:axId val="35237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237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'ipb3-32-he-dc'!$I$4:$I$7</c:f>
              <c:numCache>
                <c:formatCode>0.00</c:formatCode>
                <c:ptCount val="4"/>
                <c:pt idx="0">
                  <c:v>1.50000181034483</c:v>
                </c:pt>
                <c:pt idx="1">
                  <c:v>2.0000132962068999</c:v>
                </c:pt>
                <c:pt idx="2">
                  <c:v>2.4999826306896598</c:v>
                </c:pt>
                <c:pt idx="3">
                  <c:v>3.0000033362069001</c:v>
                </c:pt>
              </c:numCache>
            </c:numRef>
          </c:xVal>
          <c:yVal>
            <c:numRef>
              <c:f>'ipb3-32-he-dc'!$J$4:$J$7</c:f>
              <c:numCache>
                <c:formatCode>0.00</c:formatCode>
                <c:ptCount val="4"/>
                <c:pt idx="0">
                  <c:v>0.54168624363139795</c:v>
                </c:pt>
                <c:pt idx="1">
                  <c:v>0.57843864475324569</c:v>
                </c:pt>
                <c:pt idx="2">
                  <c:v>0.60907048286539367</c:v>
                </c:pt>
                <c:pt idx="3">
                  <c:v>0.63184206490466932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75296"/>
        <c:axId val="352375872"/>
      </c:scatterChart>
      <c:valAx>
        <c:axId val="352375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2375872"/>
        <c:crosses val="autoZero"/>
        <c:crossBetween val="midCat"/>
      </c:valAx>
      <c:valAx>
        <c:axId val="352375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237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3725804124199"/>
          <c:y val="3.5499663261516774E-2"/>
          <c:w val="0.85657184444465073"/>
          <c:h val="0.879017736419311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'ipb3-36-h2'!$B$3</c:f>
              <c:strCache>
                <c:ptCount val="1"/>
                <c:pt idx="0">
                  <c:v>150-Hpdrop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'ipb3-36-h2'!$C$6:$C$8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'ipb3-36-h2'!$F$6:$F$8</c:f>
              <c:numCache>
                <c:formatCode>0.00</c:formatCode>
                <c:ptCount val="3"/>
                <c:pt idx="0">
                  <c:v>0.56502462068969983</c:v>
                </c:pt>
                <c:pt idx="1">
                  <c:v>0.79303065517239979</c:v>
                </c:pt>
                <c:pt idx="2">
                  <c:v>1.0981774137930991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'ipb3-36-h2'!$B$10</c:f>
              <c:strCache>
                <c:ptCount val="1"/>
                <c:pt idx="0">
                  <c:v>200-Hpdrop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'ipb3-36-h2'!$C$13:$C$15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'ipb3-36-h2'!$F$13:$F$15</c:f>
              <c:numCache>
                <c:formatCode>0.00</c:formatCode>
                <c:ptCount val="3"/>
                <c:pt idx="0">
                  <c:v>0.50740803448280047</c:v>
                </c:pt>
                <c:pt idx="1">
                  <c:v>0.7553921034483011</c:v>
                </c:pt>
                <c:pt idx="2">
                  <c:v>1.141968896551699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'ipb3-36-h2'!$B$17</c:f>
              <c:strCache>
                <c:ptCount val="1"/>
                <c:pt idx="0">
                  <c:v>250-Hpdrop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'ipb3-36-h2'!$C$20:$C$22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'ipb3-36-h2'!$F$20:$F$22</c:f>
              <c:numCache>
                <c:formatCode>0.00</c:formatCode>
                <c:ptCount val="3"/>
                <c:pt idx="0">
                  <c:v>0.3993111034482979</c:v>
                </c:pt>
                <c:pt idx="1">
                  <c:v>0.67068224137929988</c:v>
                </c:pt>
                <c:pt idx="2">
                  <c:v>1.0885250689654988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'ipb3-36-h2'!$B$24</c:f>
              <c:strCache>
                <c:ptCount val="1"/>
                <c:pt idx="0">
                  <c:v>300-Hpdrop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'ipb3-36-h2'!$C$27:$C$29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'ipb3-36-h2'!$F$27:$F$29</c:f>
              <c:numCache>
                <c:formatCode>0.00</c:formatCode>
                <c:ptCount val="3"/>
                <c:pt idx="0">
                  <c:v>0.35992072413789344</c:v>
                </c:pt>
                <c:pt idx="1">
                  <c:v>0.64584372413789737</c:v>
                </c:pt>
                <c:pt idx="2">
                  <c:v>1.0923259999998933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'ipb3-36-h2'!$B$4</c:f>
              <c:strCache>
                <c:ptCount val="1"/>
                <c:pt idx="0">
                  <c:v>150-coreQpow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'ipb3-36-h2'!$C$4:$C$6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'ipb3-36-h2'!$G$4:$G$6</c:f>
              <c:numCache>
                <c:formatCode>0.00</c:formatCode>
                <c:ptCount val="3"/>
                <c:pt idx="0">
                  <c:v>1.83121931034483</c:v>
                </c:pt>
                <c:pt idx="1">
                  <c:v>2.10359934482759</c:v>
                </c:pt>
                <c:pt idx="2">
                  <c:v>2.2991221379310298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'ipb3-36-h2'!$B$11</c:f>
              <c:strCache>
                <c:ptCount val="1"/>
                <c:pt idx="0">
                  <c:v>200-coreQpow</c:v>
                </c:pt>
              </c:strCache>
            </c:strRef>
          </c:tx>
          <c:marker>
            <c:symbol val="none"/>
          </c:marker>
          <c:xVal>
            <c:numRef>
              <c:f>'ipb3-36-h2'!$C$11:$C$13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'ipb3-36-h2'!$G$11:$G$12</c:f>
              <c:numCache>
                <c:formatCode>0.00</c:formatCode>
                <c:ptCount val="2"/>
                <c:pt idx="0">
                  <c:v>2.0356615172413801</c:v>
                </c:pt>
                <c:pt idx="1">
                  <c:v>2.3095208275862098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'ipb3-36-h2'!$B$18</c:f>
              <c:strCache>
                <c:ptCount val="1"/>
                <c:pt idx="0">
                  <c:v>250-coreQpow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'ipb3-36-h2'!$C$18:$C$20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'ipb3-36-h2'!$G$18:$G$20</c:f>
              <c:numCache>
                <c:formatCode>0.00</c:formatCode>
                <c:ptCount val="3"/>
                <c:pt idx="0">
                  <c:v>2.1086323103448299</c:v>
                </c:pt>
                <c:pt idx="1">
                  <c:v>2.32939848275862</c:v>
                </c:pt>
                <c:pt idx="2">
                  <c:v>2.4890634444444402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'ipb3-36-h2'!$B$25</c:f>
              <c:strCache>
                <c:ptCount val="1"/>
                <c:pt idx="0">
                  <c:v>300-coreQpow</c:v>
                </c:pt>
              </c:strCache>
            </c:strRef>
          </c:tx>
          <c:marker>
            <c:symbol val="none"/>
          </c:marker>
          <c:xVal>
            <c:numRef>
              <c:f>'ipb3-36-h2'!$C$25:$C$27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'ipb3-36-h2'!$G$25:$G$27</c:f>
              <c:numCache>
                <c:formatCode>0.00</c:formatCode>
                <c:ptCount val="3"/>
                <c:pt idx="0">
                  <c:v>2.2202462413793098</c:v>
                </c:pt>
                <c:pt idx="1">
                  <c:v>2.45476889655172</c:v>
                </c:pt>
                <c:pt idx="2">
                  <c:v>2.60056120689655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'ipb3-36-h2'!$B$5</c:f>
              <c:strCache>
                <c:ptCount val="1"/>
                <c:pt idx="0">
                  <c:v>150-(V1-V2)</c:v>
                </c:pt>
              </c:strCache>
            </c:strRef>
          </c:tx>
          <c:marker>
            <c:symbol val="none"/>
          </c:marker>
          <c:xVal>
            <c:numRef>
              <c:f>'ipb3-36-h2'!$C$4:$C$6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'ipb3-36-h2'!$AB$4:$AB$6</c:f>
              <c:numCache>
                <c:formatCode>0.00</c:formatCode>
                <c:ptCount val="3"/>
                <c:pt idx="0">
                  <c:v>0.35745186206895951</c:v>
                </c:pt>
                <c:pt idx="1">
                  <c:v>0.41914882758620031</c:v>
                </c:pt>
                <c:pt idx="2">
                  <c:v>0.47459782758621039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'ipb3-36-h2'!$B$12</c:f>
              <c:strCache>
                <c:ptCount val="1"/>
                <c:pt idx="0">
                  <c:v>200-(V1-V2)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'ipb3-36-h2'!$C$11:$C$12</c:f>
              <c:numCache>
                <c:formatCode>General</c:formatCode>
                <c:ptCount val="2"/>
                <c:pt idx="0">
                  <c:v>300</c:v>
                </c:pt>
                <c:pt idx="1">
                  <c:v>150</c:v>
                </c:pt>
              </c:numCache>
            </c:numRef>
          </c:xVal>
          <c:yVal>
            <c:numRef>
              <c:f>'ipb3-36-h2'!$AB$11:$AB$12</c:f>
              <c:numCache>
                <c:formatCode>0.00</c:formatCode>
                <c:ptCount val="2"/>
                <c:pt idx="0">
                  <c:v>0.39724258620690023</c:v>
                </c:pt>
                <c:pt idx="1">
                  <c:v>0.4601632758620795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'ipb3-36-h2'!$B$19</c:f>
              <c:strCache>
                <c:ptCount val="1"/>
                <c:pt idx="0">
                  <c:v>250-(V1-V2)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'ipb3-36-h2'!$C$18:$C$20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'ipb3-36-h2'!$AB$18:$AB$20</c:f>
              <c:numCache>
                <c:formatCode>0.00</c:formatCode>
                <c:ptCount val="3"/>
                <c:pt idx="0">
                  <c:v>0.41194100000000056</c:v>
                </c:pt>
                <c:pt idx="1">
                  <c:v>0.46445927586206892</c:v>
                </c:pt>
                <c:pt idx="2">
                  <c:v>0.5138903333333289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'ipb3-36-h2'!$B$26</c:f>
              <c:strCache>
                <c:ptCount val="1"/>
                <c:pt idx="0">
                  <c:v>300-(V1-V2)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'ipb3-36-h2'!$C$25:$C$27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'ipb3-36-h2'!$AB$25:$AB$27</c:f>
              <c:numCache>
                <c:formatCode>0.00</c:formatCode>
                <c:ptCount val="3"/>
                <c:pt idx="0">
                  <c:v>0.43528537931035061</c:v>
                </c:pt>
                <c:pt idx="1">
                  <c:v>0.49229593103449076</c:v>
                </c:pt>
                <c:pt idx="2">
                  <c:v>0.53816003448275929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'ipb3-36-h2'!$B$6</c:f>
              <c:strCache>
                <c:ptCount val="1"/>
                <c:pt idx="0">
                  <c:v>150-(V1-V2)V2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'ipb3-36-h2'!$C$4:$C$6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'ipb3-36-h2'!$AC$4:$AC$6</c:f>
              <c:numCache>
                <c:formatCode>0.00</c:formatCode>
                <c:ptCount val="3"/>
                <c:pt idx="0">
                  <c:v>3.1048637037987024</c:v>
                </c:pt>
                <c:pt idx="1">
                  <c:v>3.565029218635694</c:v>
                </c:pt>
                <c:pt idx="2">
                  <c:v>3.8983810541455637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'ipb3-36-h2'!$B$13</c:f>
              <c:strCache>
                <c:ptCount val="1"/>
                <c:pt idx="0">
                  <c:v>200-(V1-V2)V2</c:v>
                </c:pt>
              </c:strCache>
            </c:strRef>
          </c:tx>
          <c:marker>
            <c:symbol val="none"/>
          </c:marker>
          <c:xVal>
            <c:numRef>
              <c:f>'ipb3-36-h2'!$C$11:$C$13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'ipb3-36-h2'!$AB$11:$AB$12</c:f>
              <c:numCache>
                <c:formatCode>0.00</c:formatCode>
                <c:ptCount val="2"/>
                <c:pt idx="0">
                  <c:v>0.39724258620690023</c:v>
                </c:pt>
                <c:pt idx="1">
                  <c:v>0.4601632758620795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'ipb3-36-h2'!$B$20</c:f>
              <c:strCache>
                <c:ptCount val="1"/>
                <c:pt idx="0">
                  <c:v>250-(V1-V2)V2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'ipb3-36-h2'!$C$18:$C$20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'ipb3-36-h2'!$AC$18:$AC$20</c:f>
              <c:numCache>
                <c:formatCode>0.00</c:formatCode>
                <c:ptCount val="3"/>
                <c:pt idx="0">
                  <c:v>3.5731640746380733</c:v>
                </c:pt>
                <c:pt idx="1">
                  <c:v>3.9475380591240881</c:v>
                </c:pt>
                <c:pt idx="2">
                  <c:v>4.2201732216430381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'ipb3-36-h2'!$B$27</c:f>
              <c:strCache>
                <c:ptCount val="1"/>
                <c:pt idx="0">
                  <c:v>300-(V1-V2)V2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'ipb3-36-h2'!$C$25:$C$27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'ipb3-36-h2'!$AC$25:$AC$27</c:f>
              <c:numCache>
                <c:formatCode>0.00</c:formatCode>
                <c:ptCount val="3"/>
                <c:pt idx="0">
                  <c:v>3.7644675136568138</c:v>
                </c:pt>
                <c:pt idx="1">
                  <c:v>4.1625055756969322</c:v>
                </c:pt>
                <c:pt idx="2">
                  <c:v>4.4092853810420944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'ipb3-36-h2'!$B$40</c:f>
              <c:strCache>
                <c:ptCount val="1"/>
                <c:pt idx="0">
                  <c:v>N300-Hpdrop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'ipb3-36-h2'!$C$41:$C$43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'ipb3-36-h2'!$F$41:$F$43</c:f>
              <c:numCache>
                <c:formatCode>0.00</c:formatCode>
                <c:ptCount val="3"/>
                <c:pt idx="0">
                  <c:v>1.2635033448274982</c:v>
                </c:pt>
                <c:pt idx="1">
                  <c:v>1.4067242413793011</c:v>
                </c:pt>
                <c:pt idx="2">
                  <c:v>1.4338757931033967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'ipb3-36-h2'!$B$42</c:f>
              <c:strCache>
                <c:ptCount val="1"/>
                <c:pt idx="0">
                  <c:v>N300-(V1-V2)</c:v>
                </c:pt>
              </c:strCache>
            </c:strRef>
          </c:tx>
          <c:marker>
            <c:symbol val="none"/>
          </c:marker>
          <c:xVal>
            <c:numRef>
              <c:f>'ipb3-36-h2'!$C$41:$C$43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'ipb3-36-h2'!$AB$41:$AB$43</c:f>
              <c:numCache>
                <c:formatCode>0.00</c:formatCode>
                <c:ptCount val="3"/>
                <c:pt idx="0">
                  <c:v>0.38315858620689092</c:v>
                </c:pt>
                <c:pt idx="1">
                  <c:v>0.4651189310344801</c:v>
                </c:pt>
                <c:pt idx="2">
                  <c:v>0.55494510344827042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'ipb3-36-h2'!$B$43</c:f>
              <c:strCache>
                <c:ptCount val="1"/>
                <c:pt idx="0">
                  <c:v>N300-(V1-V2)V2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'ipb3-36-h2'!$C$41:$C$43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'ipb3-36-h2'!$AC$41:$AC$43</c:f>
              <c:numCache>
                <c:formatCode>0.00</c:formatCode>
                <c:ptCount val="3"/>
                <c:pt idx="0">
                  <c:v>3.3974409705642601</c:v>
                </c:pt>
                <c:pt idx="1">
                  <c:v>4.026000436969662</c:v>
                </c:pt>
                <c:pt idx="2">
                  <c:v>4.638519382489716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'ipb3-36-h2'!$B$57</c:f>
              <c:strCache>
                <c:ptCount val="1"/>
                <c:pt idx="0">
                  <c:v>He300-Hpdrop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'ipb3-36-h2'!$C$58:$C$60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'ipb3-36-h2'!$F$58:$F$60</c:f>
              <c:numCache>
                <c:formatCode>0.00</c:formatCode>
                <c:ptCount val="3"/>
                <c:pt idx="0">
                  <c:v>0.65044475862070072</c:v>
                </c:pt>
                <c:pt idx="1">
                  <c:v>1.1959064482757995</c:v>
                </c:pt>
                <c:pt idx="2">
                  <c:v>1.1854118620688965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'ipb3-36-h2'!$B$59</c:f>
              <c:strCache>
                <c:ptCount val="1"/>
                <c:pt idx="0">
                  <c:v>He300-(V1-V2)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'ipb3-36-h2'!$C$58:$C$60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'ipb3-36-h2'!$AB$58:$AB$60</c:f>
              <c:numCache>
                <c:formatCode>0.00</c:formatCode>
                <c:ptCount val="3"/>
                <c:pt idx="0">
                  <c:v>0.36525327586207013</c:v>
                </c:pt>
                <c:pt idx="1">
                  <c:v>0.4472392142857089</c:v>
                </c:pt>
                <c:pt idx="2">
                  <c:v>0.52456822222221966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'ipb3-36-h2'!$B$60</c:f>
              <c:strCache>
                <c:ptCount val="1"/>
                <c:pt idx="0">
                  <c:v>He300-(V1-V2)V2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'ipb3-36-h2'!$C$58:$C$60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'ipb3-36-h2'!$AC$58:$AC$60</c:f>
              <c:numCache>
                <c:formatCode>0.00</c:formatCode>
                <c:ptCount val="3"/>
                <c:pt idx="0">
                  <c:v>3.1631884859565367</c:v>
                </c:pt>
                <c:pt idx="1">
                  <c:v>3.780127749828333</c:v>
                </c:pt>
                <c:pt idx="2">
                  <c:v>4.2550884656581296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08256"/>
        <c:axId val="352608832"/>
      </c:scatterChart>
      <c:valAx>
        <c:axId val="352608256"/>
        <c:scaling>
          <c:orientation val="minMax"/>
          <c:max val="3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Q-pulse-length-ns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608832"/>
        <c:crosses val="autoZero"/>
        <c:crossBetween val="midCat"/>
      </c:valAx>
      <c:valAx>
        <c:axId val="35260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Hpdrop or CoreQPower-W</a:t>
                </a:r>
              </a:p>
            </c:rich>
          </c:tx>
          <c:layout>
            <c:manualLayout>
              <c:xMode val="edge"/>
              <c:yMode val="edge"/>
              <c:x val="3.1198116605321641E-2"/>
              <c:y val="8.287719716853575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26082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1101242980946692"/>
          <c:y val="3.3338582677165357E-2"/>
          <c:w val="0.68898752239303418"/>
          <c:h val="0.12107976594384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57149</xdr:colOff>
      <xdr:row>1</xdr:row>
      <xdr:rowOff>142875</xdr:rowOff>
    </xdr:from>
    <xdr:to>
      <xdr:col>28</xdr:col>
      <xdr:colOff>28574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16</xdr:row>
      <xdr:rowOff>161925</xdr:rowOff>
    </xdr:from>
    <xdr:to>
      <xdr:col>27</xdr:col>
      <xdr:colOff>304800</xdr:colOff>
      <xdr:row>32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23</xdr:col>
      <xdr:colOff>581025</xdr:colOff>
      <xdr:row>49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23</xdr:col>
      <xdr:colOff>581025</xdr:colOff>
      <xdr:row>66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76199</xdr:colOff>
      <xdr:row>11</xdr:row>
      <xdr:rowOff>47625</xdr:rowOff>
    </xdr:from>
    <xdr:to>
      <xdr:col>22</xdr:col>
      <xdr:colOff>66674</xdr:colOff>
      <xdr:row>34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161925</xdr:rowOff>
    </xdr:from>
    <xdr:to>
      <xdr:col>19</xdr:col>
      <xdr:colOff>371475</xdr:colOff>
      <xdr:row>101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7" workbookViewId="0">
      <selection activeCell="K18" sqref="K18"/>
    </sheetView>
  </sheetViews>
  <sheetFormatPr defaultRowHeight="15" x14ac:dyDescent="0.25"/>
  <cols>
    <col min="5" max="6" width="4.5703125" bestFit="1" customWidth="1"/>
  </cols>
  <sheetData>
    <row r="1" spans="1:15" x14ac:dyDescent="0.25">
      <c r="B1" s="2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45" x14ac:dyDescent="0.25">
      <c r="A3" t="s">
        <v>0</v>
      </c>
      <c r="B3" s="2" t="s">
        <v>3</v>
      </c>
      <c r="C3" s="2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/>
      <c r="I3" s="6" t="s">
        <v>57</v>
      </c>
      <c r="J3" s="6" t="s">
        <v>54</v>
      </c>
      <c r="K3" s="6" t="s">
        <v>55</v>
      </c>
      <c r="L3" s="6"/>
      <c r="M3" s="6" t="s">
        <v>58</v>
      </c>
      <c r="N3" s="7" t="s">
        <v>59</v>
      </c>
      <c r="O3" s="8" t="s">
        <v>60</v>
      </c>
    </row>
    <row r="4" spans="1:15" x14ac:dyDescent="0.25">
      <c r="A4" s="3">
        <v>150.00212617241399</v>
      </c>
      <c r="B4" s="2">
        <v>14.302033</v>
      </c>
      <c r="C4" s="2">
        <v>2.1375862068965501E-4</v>
      </c>
      <c r="D4" s="4"/>
      <c r="E4" s="4"/>
      <c r="F4" s="4"/>
      <c r="G4" s="4"/>
      <c r="H4" s="4"/>
      <c r="I4" s="4">
        <f>A5/100</f>
        <v>1.50000181034483</v>
      </c>
      <c r="J4" s="4">
        <f>E5</f>
        <v>0.54168624363139795</v>
      </c>
      <c r="K4" s="4">
        <f>F5</f>
        <v>5.0882842869138578E-2</v>
      </c>
      <c r="L4" s="9"/>
      <c r="M4" s="9">
        <v>1.5</v>
      </c>
      <c r="N4" s="11">
        <f>M4^2*$I$10+$J$10*M4+$K$10</f>
        <v>0.54159884375284739</v>
      </c>
      <c r="O4" s="22">
        <f>F5</f>
        <v>5.0882842869138578E-2</v>
      </c>
    </row>
    <row r="5" spans="1:15" x14ac:dyDescent="0.25">
      <c r="A5" s="3">
        <v>150.00018103448301</v>
      </c>
      <c r="B5" s="2">
        <v>12.984776</v>
      </c>
      <c r="C5" s="2">
        <v>2.3331073793103401</v>
      </c>
      <c r="D5" s="4">
        <f>$B$4-B5</f>
        <v>1.3172569999999997</v>
      </c>
      <c r="E5" s="4">
        <f>INDEX(LINEST(D6:D7,C6:C7),1)</f>
        <v>0.54168624363139795</v>
      </c>
      <c r="F5" s="4">
        <f>INDEX(LINEST(D5:D7,C5:C7),2)</f>
        <v>5.0882842869138578E-2</v>
      </c>
      <c r="G5" s="12">
        <f>D5/C5</f>
        <v>0.56459338806316628</v>
      </c>
      <c r="H5" s="12"/>
      <c r="I5" s="4">
        <f>A10/100</f>
        <v>2.0000132962068999</v>
      </c>
      <c r="J5" s="4">
        <f>E10</f>
        <v>0.57843864475324569</v>
      </c>
      <c r="K5" s="4">
        <f>F10</f>
        <v>6.4570727779770021E-2</v>
      </c>
      <c r="L5" s="9"/>
      <c r="M5" s="9">
        <v>2</v>
      </c>
      <c r="N5" s="13">
        <f>E10</f>
        <v>0.57843864475324569</v>
      </c>
      <c r="O5" s="2">
        <f>F10</f>
        <v>6.4570727779770021E-2</v>
      </c>
    </row>
    <row r="6" spans="1:15" x14ac:dyDescent="0.25">
      <c r="A6" s="3">
        <v>149.999867827586</v>
      </c>
      <c r="B6" s="2">
        <v>12.992838000000001</v>
      </c>
      <c r="C6" s="2">
        <v>2.3346608620689699</v>
      </c>
      <c r="D6" s="4">
        <f>$B$4-B6</f>
        <v>1.309194999999999</v>
      </c>
      <c r="E6" s="4"/>
      <c r="F6" s="4"/>
      <c r="G6" s="12">
        <f t="shared" ref="G6:G7" si="0">D6/C6</f>
        <v>0.56076452955989253</v>
      </c>
      <c r="H6" s="12"/>
      <c r="I6" s="4">
        <f>A15/100</f>
        <v>2.4999826306896598</v>
      </c>
      <c r="J6" s="4">
        <f>E15</f>
        <v>0.60907048286539367</v>
      </c>
      <c r="K6" s="4">
        <f>F15</f>
        <v>2.7944264485756154E-2</v>
      </c>
      <c r="L6" s="9"/>
      <c r="M6" s="9">
        <v>2.5</v>
      </c>
      <c r="N6" s="11">
        <f>G10</f>
        <v>0.60588725841490987</v>
      </c>
      <c r="O6" s="22">
        <f>K6</f>
        <v>2.7944264485756154E-2</v>
      </c>
    </row>
    <row r="7" spans="1:15" x14ac:dyDescent="0.25">
      <c r="A7" s="3">
        <v>150.00413831034501</v>
      </c>
      <c r="B7" s="2">
        <v>10.012833000000001</v>
      </c>
      <c r="C7" s="2">
        <v>7.8360097241379298</v>
      </c>
      <c r="D7" s="4">
        <f>$B$4-B7</f>
        <v>4.2891999999999992</v>
      </c>
      <c r="E7" s="4"/>
      <c r="F7" s="4"/>
      <c r="G7" s="12">
        <f t="shared" si="0"/>
        <v>0.54737042844492778</v>
      </c>
      <c r="H7" s="12"/>
      <c r="I7" s="4">
        <f>A20/100</f>
        <v>3.0000033362069001</v>
      </c>
      <c r="J7" s="4">
        <f>E20</f>
        <v>0.63184206490466932</v>
      </c>
      <c r="K7" s="4">
        <f>F20</f>
        <v>4.6939188898956541E-2</v>
      </c>
      <c r="L7" s="9"/>
      <c r="M7" s="9">
        <v>2.75</v>
      </c>
      <c r="N7" s="15">
        <f>M7^2*$I$10+$J$10*M7+$K$10</f>
        <v>0.62124323164804962</v>
      </c>
      <c r="O7" s="10">
        <f>M7^2*$I$11+$J$11*M7+$K$11</f>
        <v>0</v>
      </c>
    </row>
    <row r="8" spans="1:15" x14ac:dyDescent="0.25">
      <c r="A8" s="3">
        <v>150.00053362068999</v>
      </c>
      <c r="B8" s="2">
        <v>9.9713429999999992</v>
      </c>
      <c r="C8" s="2">
        <v>7.83595327586207</v>
      </c>
      <c r="D8" s="4"/>
      <c r="E8" s="4"/>
      <c r="F8" s="4"/>
      <c r="G8" s="4"/>
      <c r="H8" s="4"/>
      <c r="I8" s="4"/>
      <c r="J8" s="4"/>
      <c r="K8" s="4"/>
      <c r="L8" s="9"/>
      <c r="M8" s="9">
        <v>3</v>
      </c>
      <c r="N8" s="13">
        <f>E20</f>
        <v>0.63184206490466932</v>
      </c>
      <c r="O8" s="2">
        <f>K7</f>
        <v>4.6939188898956541E-2</v>
      </c>
    </row>
    <row r="9" spans="1:15" x14ac:dyDescent="0.25">
      <c r="A9" s="3">
        <v>200.00746044827599</v>
      </c>
      <c r="B9" s="2">
        <v>21.088892000000001</v>
      </c>
      <c r="C9" s="2">
        <v>1.6475862068965501E-4</v>
      </c>
      <c r="D9" s="4"/>
      <c r="E9" s="4"/>
      <c r="F9" s="4"/>
      <c r="G9" s="4"/>
      <c r="H9" s="4"/>
      <c r="I9" s="4" t="s">
        <v>61</v>
      </c>
      <c r="J9" s="4" t="s">
        <v>62</v>
      </c>
      <c r="K9" s="4" t="s">
        <v>63</v>
      </c>
      <c r="L9" s="9"/>
      <c r="M9" s="9">
        <v>3.25</v>
      </c>
      <c r="N9" s="15">
        <f>M9^2*$I$10+$J$10*M9+$K$10</f>
        <v>0.64086749564459788</v>
      </c>
      <c r="O9" s="10">
        <f t="shared" ref="O9:O11" si="1">M9^2*$I$11+$J$11*M9+$K$11</f>
        <v>0</v>
      </c>
    </row>
    <row r="10" spans="1:15" x14ac:dyDescent="0.25">
      <c r="A10" s="3">
        <v>200.00132962069</v>
      </c>
      <c r="B10" s="2">
        <v>19.824529999999999</v>
      </c>
      <c r="C10" s="2">
        <v>2.0867941724137902</v>
      </c>
      <c r="D10" s="4">
        <f>$B$9-B10</f>
        <v>1.264362000000002</v>
      </c>
      <c r="E10" s="4">
        <f>INDEX(LINEST(D10:D12,C10:C12),1)</f>
        <v>0.57843864475324569</v>
      </c>
      <c r="F10" s="4">
        <f>INDEX(LINEST(D10:D12,C10:C12),2)</f>
        <v>6.4570727779770021E-2</v>
      </c>
      <c r="G10" s="12">
        <f>D10/C10</f>
        <v>0.60588725841490987</v>
      </c>
      <c r="H10" s="12"/>
      <c r="I10" s="16">
        <f>INDEX(LINEST(J4:J7,I4:I7^{1,2}),1)</f>
        <v>-1.3981132756037403E-2</v>
      </c>
      <c r="J10" s="16">
        <f>INDEX(LINEST(J4:J7,I4:I7^{1,2}),2)</f>
        <v>0.12313532452932079</v>
      </c>
      <c r="K10" s="16">
        <f>INDEX(LINEST(J4:J7,I4:I7^{1,2}),3)</f>
        <v>0.38835340565995036</v>
      </c>
      <c r="L10" s="9"/>
      <c r="M10" s="9">
        <v>3.5</v>
      </c>
      <c r="N10" s="15">
        <f>M10^2*$I$10+$J$10*M10+$K$10</f>
        <v>0.64805816525111493</v>
      </c>
      <c r="O10" s="10">
        <f t="shared" si="1"/>
        <v>0</v>
      </c>
    </row>
    <row r="11" spans="1:15" x14ac:dyDescent="0.25">
      <c r="A11" s="3">
        <v>200.00496537930999</v>
      </c>
      <c r="B11" s="2">
        <v>18.578157000000001</v>
      </c>
      <c r="C11" s="2">
        <v>4.2068927586206897</v>
      </c>
      <c r="D11" s="4">
        <f>$B$9-B11</f>
        <v>2.5107350000000004</v>
      </c>
      <c r="E11" s="4"/>
      <c r="F11" s="4"/>
      <c r="G11" s="12">
        <f t="shared" ref="G11:G12" si="2">D11/C11</f>
        <v>0.59681459548856974</v>
      </c>
      <c r="H11" s="12"/>
      <c r="I11" s="12"/>
      <c r="J11" s="12"/>
      <c r="K11" s="12"/>
      <c r="L11" s="9"/>
      <c r="M11" s="9">
        <v>3.75</v>
      </c>
      <c r="N11" s="15">
        <f>M11^2*$I$10+$J$10*M11+$K$10</f>
        <v>0.65350119326312739</v>
      </c>
      <c r="O11" s="10">
        <f t="shared" si="1"/>
        <v>0</v>
      </c>
    </row>
    <row r="12" spans="1:15" x14ac:dyDescent="0.25">
      <c r="A12" s="3">
        <v>200.00092134482799</v>
      </c>
      <c r="B12" s="2">
        <v>16.953837</v>
      </c>
      <c r="C12" s="2">
        <v>7.0464311379310303</v>
      </c>
      <c r="D12" s="4">
        <f>$B$9-B12</f>
        <v>4.1350550000000013</v>
      </c>
      <c r="E12" s="4"/>
      <c r="F12" s="4"/>
      <c r="G12" s="12">
        <f t="shared" si="2"/>
        <v>0.5868296899604889</v>
      </c>
      <c r="H12" s="12"/>
      <c r="I12" s="12"/>
      <c r="J12" s="12"/>
      <c r="K12" s="12"/>
      <c r="L12" s="9"/>
      <c r="M12" s="9">
        <v>4</v>
      </c>
      <c r="N12" s="15">
        <f>M12^2*$I$10+$J$10*M12+$K$10</f>
        <v>0.65719657968063505</v>
      </c>
      <c r="O12" s="2">
        <f>K6</f>
        <v>2.7944264485756154E-2</v>
      </c>
    </row>
    <row r="13" spans="1:15" x14ac:dyDescent="0.25">
      <c r="A13" s="3">
        <v>199.997001862069</v>
      </c>
      <c r="B13" s="2">
        <v>20.985759999999999</v>
      </c>
      <c r="C13" s="2">
        <v>1.7013793103448299E-4</v>
      </c>
      <c r="D13" s="4"/>
      <c r="E13" s="4"/>
      <c r="F13" s="4"/>
      <c r="G13" s="4"/>
      <c r="H13" s="4"/>
      <c r="I13" s="4"/>
      <c r="J13" s="4"/>
      <c r="K13" s="4"/>
      <c r="L13" s="9"/>
      <c r="M13" s="9">
        <v>4.5</v>
      </c>
      <c r="N13" s="15">
        <f t="shared" ref="N13:N16" si="3">M13^2*$I$10+$J$10*M13+$K$10</f>
        <v>0.65934442773213653</v>
      </c>
      <c r="O13" s="10">
        <f t="shared" ref="O13:O15" si="4">M13^2*$I$11+$J$11*M13+$K$11</f>
        <v>0</v>
      </c>
    </row>
    <row r="14" spans="1:15" x14ac:dyDescent="0.25">
      <c r="A14" s="3">
        <v>250.00156689655199</v>
      </c>
      <c r="B14" s="2">
        <v>28.436775000000001</v>
      </c>
      <c r="C14" s="2">
        <v>1.4948275862068999E-4</v>
      </c>
      <c r="D14" s="4"/>
      <c r="E14" s="4"/>
      <c r="F14" s="4"/>
      <c r="G14" s="4"/>
      <c r="H14" s="4"/>
      <c r="I14" s="4"/>
      <c r="J14" s="4"/>
      <c r="K14" s="4"/>
      <c r="L14" s="9"/>
      <c r="M14" s="9">
        <v>5</v>
      </c>
      <c r="N14" s="15">
        <f t="shared" si="3"/>
        <v>0.65450170940561925</v>
      </c>
      <c r="O14" s="10">
        <f t="shared" si="4"/>
        <v>0</v>
      </c>
    </row>
    <row r="15" spans="1:15" x14ac:dyDescent="0.25">
      <c r="A15" s="3">
        <v>249.998263068966</v>
      </c>
      <c r="B15" s="2">
        <v>27.270192999999999</v>
      </c>
      <c r="C15" s="2">
        <v>1.86170455172414</v>
      </c>
      <c r="D15" s="4">
        <f>$B$14-B15</f>
        <v>1.1665820000000018</v>
      </c>
      <c r="E15" s="4">
        <f>INDEX(LINEST(D15:D17,C15:C17),1)</f>
        <v>0.60907048286539367</v>
      </c>
      <c r="F15" s="4">
        <f>INDEX(LINEST(D15:D17,C15:C17),2)</f>
        <v>2.7944264485756154E-2</v>
      </c>
      <c r="G15" s="12">
        <f>D15/C15</f>
        <v>0.62662037266848847</v>
      </c>
      <c r="H15" s="12"/>
      <c r="I15" s="12"/>
      <c r="J15" s="12"/>
      <c r="K15" s="12"/>
      <c r="L15" s="9"/>
      <c r="M15" s="9">
        <v>5.5</v>
      </c>
      <c r="N15" s="15">
        <f t="shared" si="3"/>
        <v>0.64266842470108321</v>
      </c>
      <c r="O15" s="10">
        <f t="shared" si="4"/>
        <v>0</v>
      </c>
    </row>
    <row r="16" spans="1:15" x14ac:dyDescent="0.25">
      <c r="A16" s="3">
        <v>250.000591448276</v>
      </c>
      <c r="B16" s="2">
        <v>26.124524999999998</v>
      </c>
      <c r="C16" s="2">
        <v>3.76401903448276</v>
      </c>
      <c r="D16" s="4">
        <f>$B$14-B16</f>
        <v>2.3122500000000024</v>
      </c>
      <c r="E16" s="4"/>
      <c r="F16" s="4"/>
      <c r="G16" s="12">
        <f t="shared" ref="G16:G17" si="5">D16/C16</f>
        <v>0.61430348221332642</v>
      </c>
      <c r="H16" s="12"/>
      <c r="I16" s="12"/>
      <c r="J16" s="12"/>
      <c r="K16" s="12"/>
      <c r="L16" s="9"/>
      <c r="M16" s="9">
        <v>6</v>
      </c>
      <c r="N16" s="15">
        <f t="shared" si="3"/>
        <v>0.62384457361852852</v>
      </c>
      <c r="O16" s="2">
        <f>K7</f>
        <v>4.6939188898956541E-2</v>
      </c>
    </row>
    <row r="17" spans="1:15" x14ac:dyDescent="0.25">
      <c r="A17" s="3">
        <v>250.000037241379</v>
      </c>
      <c r="B17" s="2">
        <v>24.555772999999999</v>
      </c>
      <c r="C17" s="2">
        <v>6.32035065517241</v>
      </c>
      <c r="D17" s="4">
        <f>$B$14-B17</f>
        <v>3.8810020000000023</v>
      </c>
      <c r="E17" s="4"/>
      <c r="F17" s="4"/>
      <c r="G17" s="12">
        <f t="shared" si="5"/>
        <v>0.61404852542855226</v>
      </c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3">
        <v>249.99517872413799</v>
      </c>
      <c r="B18" s="2">
        <v>28.383127000000002</v>
      </c>
      <c r="C18" s="2">
        <v>1.4279310344827599E-4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3">
        <v>300.00368834482799</v>
      </c>
      <c r="B19" s="2">
        <v>36.495764999999999</v>
      </c>
      <c r="C19" s="2">
        <v>1.23379310344828E-4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3">
        <v>300.00033362069001</v>
      </c>
      <c r="B20" s="2">
        <v>35.099502999999999</v>
      </c>
      <c r="C20" s="2">
        <v>2.1508525517241401</v>
      </c>
      <c r="D20" s="4">
        <f>$B$19-B20</f>
        <v>1.3962620000000001</v>
      </c>
      <c r="E20" s="4">
        <f>INDEX(LINEST(D20:D22,C20:C22),1)</f>
        <v>0.63184206490466932</v>
      </c>
      <c r="F20" s="4">
        <f>INDEX(LINEST(D20:D22,C20:C22),2)</f>
        <v>4.6939188898956541E-2</v>
      </c>
      <c r="G20" s="12">
        <f>D20/C20</f>
        <v>0.64916676825696196</v>
      </c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3">
        <v>300.00495124137899</v>
      </c>
      <c r="B21" s="2">
        <v>33.870652</v>
      </c>
      <c r="C21" s="2">
        <v>4.0532034137931001</v>
      </c>
      <c r="D21" s="4">
        <f t="shared" ref="D21:D22" si="6">$B$19-B21</f>
        <v>2.6251129999999989</v>
      </c>
      <c r="E21" s="4"/>
      <c r="F21" s="4"/>
      <c r="G21" s="12">
        <f t="shared" ref="G21:G22" si="7">D21/C21</f>
        <v>0.6476637691231355</v>
      </c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3">
        <v>299.99981696551703</v>
      </c>
      <c r="B22" s="2">
        <v>32.347285999999997</v>
      </c>
      <c r="C22" s="2">
        <v>6.5032911379310399</v>
      </c>
      <c r="D22" s="4">
        <f t="shared" si="6"/>
        <v>4.1484790000000018</v>
      </c>
      <c r="E22" s="4"/>
      <c r="F22" s="4"/>
      <c r="G22" s="12">
        <f t="shared" si="7"/>
        <v>0.63790454894501325</v>
      </c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3">
        <v>299.99371751724101</v>
      </c>
      <c r="B23" s="2">
        <v>36.445683000000002</v>
      </c>
      <c r="C23" s="2">
        <v>9.7344827586206902E-5</v>
      </c>
      <c r="E23" s="14"/>
      <c r="F23" s="4"/>
      <c r="G23" s="4"/>
      <c r="H23" s="4"/>
      <c r="I23" s="4"/>
      <c r="J23" s="4"/>
      <c r="K23" s="4"/>
      <c r="L23" s="4"/>
      <c r="M23" s="4"/>
      <c r="N23" s="4"/>
      <c r="O2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workbookViewId="0">
      <selection activeCell="AG9" sqref="AG9"/>
    </sheetView>
  </sheetViews>
  <sheetFormatPr defaultRowHeight="15" x14ac:dyDescent="0.25"/>
  <cols>
    <col min="1" max="1" width="9.140625" style="3"/>
    <col min="3" max="4" width="9.140625" style="2"/>
    <col min="5" max="5" width="7.7109375" style="2" bestFit="1" customWidth="1"/>
    <col min="6" max="6" width="12.28515625" style="2" bestFit="1" customWidth="1"/>
    <col min="7" max="7" width="22.5703125" style="2" bestFit="1" customWidth="1"/>
    <col min="8" max="8" width="17.5703125" style="2" bestFit="1" customWidth="1"/>
    <col min="9" max="26" width="0" style="2" hidden="1" customWidth="1"/>
    <col min="27" max="27" width="21.42578125" style="2" bestFit="1" customWidth="1"/>
    <col min="28" max="30" width="9.140625" style="2"/>
    <col min="31" max="31" width="22.5703125" style="2" bestFit="1" customWidth="1"/>
    <col min="32" max="32" width="17.28515625" style="2" bestFit="1" customWidth="1"/>
    <col min="33" max="33" width="21.85546875" style="2" bestFit="1" customWidth="1"/>
    <col min="34" max="42" width="9.140625" style="2"/>
  </cols>
  <sheetData>
    <row r="1" spans="1:45" x14ac:dyDescent="0.25">
      <c r="A1" s="3" t="s">
        <v>0</v>
      </c>
      <c r="B1" t="s">
        <v>1</v>
      </c>
      <c r="C1" s="2" t="s">
        <v>2</v>
      </c>
      <c r="D1" s="2" t="s">
        <v>3</v>
      </c>
      <c r="E1" s="2" t="s">
        <v>78</v>
      </c>
      <c r="F1" s="2" t="s">
        <v>4</v>
      </c>
      <c r="G1" s="2" t="s">
        <v>79</v>
      </c>
      <c r="H1" s="2" t="s">
        <v>80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83</v>
      </c>
      <c r="AB1" s="2" t="s">
        <v>23</v>
      </c>
      <c r="AC1" s="2" t="s">
        <v>24</v>
      </c>
      <c r="AD1" s="2" t="s">
        <v>82</v>
      </c>
      <c r="AE1" s="2" t="s">
        <v>79</v>
      </c>
      <c r="AF1" s="2" t="s">
        <v>81</v>
      </c>
      <c r="AG1" s="2" t="s">
        <v>84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t="s">
        <v>34</v>
      </c>
      <c r="AR1" t="s">
        <v>35</v>
      </c>
      <c r="AS1" t="s">
        <v>36</v>
      </c>
    </row>
    <row r="2" spans="1:45" x14ac:dyDescent="0.25">
      <c r="A2" s="3">
        <v>150.015038275862</v>
      </c>
      <c r="B2">
        <v>100</v>
      </c>
      <c r="C2" s="2">
        <v>65.753424999999893</v>
      </c>
      <c r="D2" s="2">
        <v>12.7322476896552</v>
      </c>
      <c r="F2" s="2">
        <v>0</v>
      </c>
      <c r="I2" s="2">
        <v>0.94937334482758595</v>
      </c>
      <c r="J2" s="2">
        <v>1.35027772413793</v>
      </c>
      <c r="K2" s="2">
        <v>1.15260389655172</v>
      </c>
      <c r="L2" s="2">
        <v>18.973626689655202</v>
      </c>
      <c r="M2" s="2">
        <v>26.075478896551701</v>
      </c>
      <c r="N2" s="2">
        <v>5.1257939310344796</v>
      </c>
      <c r="O2" s="2">
        <v>25.000857172413799</v>
      </c>
      <c r="P2" s="2">
        <v>25.1389573103448</v>
      </c>
      <c r="Q2" s="2">
        <v>0.24543168965517201</v>
      </c>
      <c r="R2" s="2">
        <v>24.9620427931034</v>
      </c>
      <c r="S2" s="2">
        <v>25.175261517241399</v>
      </c>
      <c r="T2" s="2">
        <v>0.289830172413793</v>
      </c>
      <c r="U2" s="2">
        <v>25.0738374137931</v>
      </c>
      <c r="V2" s="2">
        <v>25.108285310344801</v>
      </c>
      <c r="W2" s="2">
        <v>125.61949527586199</v>
      </c>
      <c r="X2" s="2">
        <v>125.608642862069</v>
      </c>
      <c r="Y2" s="2">
        <v>25.206047344827599</v>
      </c>
      <c r="Z2" s="2">
        <v>25.282503517241398</v>
      </c>
      <c r="AA2" s="23">
        <v>0.625</v>
      </c>
      <c r="AB2" s="2">
        <v>0</v>
      </c>
      <c r="AC2" s="2">
        <v>0</v>
      </c>
      <c r="AH2" s="2">
        <v>1.22972918839706E-2</v>
      </c>
      <c r="AI2" s="2">
        <v>2.5600180350493101E-3</v>
      </c>
      <c r="AJ2" s="2">
        <v>0</v>
      </c>
      <c r="AK2" s="2">
        <v>4.6894157730444199E-3</v>
      </c>
      <c r="AL2" s="2">
        <v>2.35725156936854E-3</v>
      </c>
      <c r="AM2" s="2">
        <v>2.66397434042565</v>
      </c>
      <c r="AN2" s="2">
        <v>0.58746604383243495</v>
      </c>
      <c r="AO2" s="2">
        <v>2.2132099182470499</v>
      </c>
      <c r="AP2" s="2">
        <v>0.41009509174233499</v>
      </c>
      <c r="AQ2">
        <v>1</v>
      </c>
      <c r="AR2">
        <v>705</v>
      </c>
      <c r="AS2" s="1">
        <v>42718.682372685187</v>
      </c>
    </row>
    <row r="3" spans="1:45" x14ac:dyDescent="0.25">
      <c r="A3" s="3">
        <v>150.03261486206901</v>
      </c>
      <c r="B3">
        <v>150</v>
      </c>
      <c r="C3" s="2">
        <v>42.671437344827602</v>
      </c>
      <c r="D3" s="2">
        <v>10.7685475862069</v>
      </c>
      <c r="F3" s="2">
        <v>3.0277567586206899</v>
      </c>
      <c r="I3" s="2">
        <v>48.416250724137903</v>
      </c>
      <c r="J3" s="2">
        <v>4.5560095862069003</v>
      </c>
      <c r="K3" s="2">
        <v>33.3339746896552</v>
      </c>
      <c r="L3" s="2">
        <v>20.332707586206901</v>
      </c>
      <c r="M3" s="2">
        <v>26.243686896551701</v>
      </c>
      <c r="N3" s="2">
        <v>5.0947011379310299</v>
      </c>
      <c r="O3" s="2">
        <v>25.001985758620702</v>
      </c>
      <c r="P3" s="2">
        <v>25.144198655172399</v>
      </c>
      <c r="Q3" s="2">
        <v>0.245618</v>
      </c>
      <c r="R3" s="2">
        <v>24.968808517241399</v>
      </c>
      <c r="S3" s="2">
        <v>25.370012275862099</v>
      </c>
      <c r="T3" s="2">
        <v>0.29156158620689698</v>
      </c>
      <c r="U3" s="2">
        <v>25.079577862069002</v>
      </c>
      <c r="V3" s="2">
        <v>26.703944448275902</v>
      </c>
      <c r="W3" s="2">
        <v>126.288808137931</v>
      </c>
      <c r="X3" s="2">
        <v>126.278130482759</v>
      </c>
      <c r="Y3" s="2">
        <v>25.214428517241402</v>
      </c>
      <c r="Z3" s="2">
        <v>25.311186724137901</v>
      </c>
      <c r="AB3" s="2">
        <v>8.9435465517241397</v>
      </c>
      <c r="AC3" s="2">
        <v>8.3269608620689706</v>
      </c>
      <c r="AH3" s="2">
        <v>2.4260236945185899E-2</v>
      </c>
      <c r="AI3" s="2">
        <v>8.4181742096290108E-3</v>
      </c>
      <c r="AJ3" s="2">
        <v>2.4529030395120201E-2</v>
      </c>
      <c r="AK3" s="2">
        <v>2.2583699444034998E-2</v>
      </c>
      <c r="AL3" s="2">
        <v>4.28726832898676E-3</v>
      </c>
      <c r="AM3" s="2">
        <v>9.3399812421714398E-2</v>
      </c>
      <c r="AN3" s="2">
        <v>0.103631063782473</v>
      </c>
      <c r="AO3" s="2">
        <v>0.112427736086871</v>
      </c>
      <c r="AP3" s="2">
        <v>0.308805806647033</v>
      </c>
      <c r="AQ3">
        <v>2</v>
      </c>
      <c r="AR3">
        <v>179</v>
      </c>
      <c r="AS3" s="1">
        <v>42718.703206018516</v>
      </c>
    </row>
    <row r="4" spans="1:45" x14ac:dyDescent="0.25">
      <c r="A4" s="3">
        <v>150.00108762068999</v>
      </c>
      <c r="B4">
        <v>100</v>
      </c>
      <c r="C4" s="2">
        <v>67.314721310344794</v>
      </c>
      <c r="D4" s="2">
        <v>10.539615413793101</v>
      </c>
      <c r="E4" s="2">
        <f t="shared" ref="E4:E5" si="0">$D$2-D4</f>
        <v>2.1926322758620991</v>
      </c>
      <c r="F4" s="2">
        <v>2.95613231034483</v>
      </c>
      <c r="G4" s="2">
        <v>1.35</v>
      </c>
      <c r="H4" s="2">
        <f>1+($E4-((F4*$G$4)*'ipb3-32-he-dc'!$N$4+'ipb3-32-he-dc'!$O$4))/(F4*$G$4)</f>
        <v>0.99507573469022836</v>
      </c>
      <c r="I4" s="2">
        <v>48.507921172413802</v>
      </c>
      <c r="J4" s="2">
        <v>5.0593171034482696</v>
      </c>
      <c r="K4" s="2">
        <v>30.351318931034498</v>
      </c>
      <c r="L4" s="2">
        <v>22.0674224137931</v>
      </c>
      <c r="M4" s="2">
        <v>26.508258103448298</v>
      </c>
      <c r="N4" s="2">
        <v>5.1201088620689701</v>
      </c>
      <c r="O4" s="2">
        <v>25.0061416206897</v>
      </c>
      <c r="P4" s="2">
        <v>25.153314034482801</v>
      </c>
      <c r="Q4" s="2">
        <v>0.24541210344827599</v>
      </c>
      <c r="R4" s="2">
        <v>24.978514689655199</v>
      </c>
      <c r="S4" s="2">
        <v>25.408478620689699</v>
      </c>
      <c r="T4" s="2">
        <v>0.28606179310344798</v>
      </c>
      <c r="U4" s="2">
        <v>25.087048965517202</v>
      </c>
      <c r="V4" s="2">
        <v>26.592958551724099</v>
      </c>
      <c r="W4" s="2">
        <v>126.59551455172399</v>
      </c>
      <c r="X4" s="2">
        <v>126.58527062069</v>
      </c>
      <c r="Y4" s="2">
        <v>25.214785965517201</v>
      </c>
      <c r="Z4" s="2">
        <v>25.311446068965498</v>
      </c>
      <c r="AA4" s="2">
        <f>1/$AA$2*G4</f>
        <v>2.16</v>
      </c>
      <c r="AB4" s="2">
        <v>8.6725611034482704</v>
      </c>
      <c r="AC4" s="2">
        <v>8.0498329310344801</v>
      </c>
      <c r="AD4" s="2">
        <f>(AB4-AC4)^2</f>
        <v>0.38779037671781935</v>
      </c>
      <c r="AE4" s="2">
        <v>10</v>
      </c>
      <c r="AF4" s="2">
        <f>1+($E4-((AD4*$AE$4)*'ipb3-32-he-dc'!$N$4+'ipb3-32-he-dc'!$O$4))/(AD4*$AE$4)</f>
        <v>1.0106968194661066</v>
      </c>
      <c r="AG4" s="2">
        <f>1/AE4</f>
        <v>0.1</v>
      </c>
      <c r="AH4" s="2">
        <v>9.4015535886134705E-3</v>
      </c>
      <c r="AI4" s="2">
        <v>5.7946496338002404E-3</v>
      </c>
      <c r="AJ4" s="2">
        <v>2.60016472051415E-2</v>
      </c>
      <c r="AK4" s="2">
        <v>2.20987895547521E-3</v>
      </c>
      <c r="AL4" s="2">
        <v>5.9025978153601499E-3</v>
      </c>
      <c r="AM4" s="2">
        <v>1.45060806559728E-2</v>
      </c>
      <c r="AN4" s="2">
        <v>5.8975777867542302E-2</v>
      </c>
      <c r="AO4" s="2">
        <v>1.8801968305086E-2</v>
      </c>
      <c r="AP4" s="2">
        <v>0.27634855938279701</v>
      </c>
      <c r="AQ4">
        <v>3</v>
      </c>
      <c r="AR4">
        <v>359</v>
      </c>
      <c r="AS4" s="1">
        <v>42718.744872685187</v>
      </c>
    </row>
    <row r="5" spans="1:45" x14ac:dyDescent="0.25">
      <c r="A5" s="3">
        <v>149.996862448276</v>
      </c>
      <c r="B5">
        <v>150</v>
      </c>
      <c r="C5" s="2">
        <v>42.549073620689697</v>
      </c>
      <c r="D5" s="2">
        <v>10.4403350344828</v>
      </c>
      <c r="E5" s="2">
        <f t="shared" si="0"/>
        <v>2.2919126551723998</v>
      </c>
      <c r="F5" s="2">
        <v>3.0048218965517202</v>
      </c>
      <c r="H5" s="2">
        <f>1+($E5-((F5*$G$4)*'ipb3-32-he-dc'!$N$4+'ipb3-32-he-dc'!$O$4))/(F5*$G$4)</f>
        <v>1.010853893992645</v>
      </c>
      <c r="I5" s="2">
        <v>48.313232448275897</v>
      </c>
      <c r="J5" s="2">
        <v>4.4210606896551701</v>
      </c>
      <c r="K5" s="2">
        <v>33.064965517241397</v>
      </c>
      <c r="L5" s="2">
        <v>21.408373448275899</v>
      </c>
      <c r="M5" s="2">
        <v>26.550267241379299</v>
      </c>
      <c r="N5" s="2">
        <v>5.0916199310344803</v>
      </c>
      <c r="O5" s="2">
        <v>25.005371310344799</v>
      </c>
      <c r="P5" s="2">
        <v>25.151176275862099</v>
      </c>
      <c r="Q5" s="2">
        <v>0.24583751724137901</v>
      </c>
      <c r="R5" s="2">
        <v>24.971895586206902</v>
      </c>
      <c r="S5" s="2">
        <v>25.364184517241402</v>
      </c>
      <c r="T5" s="2">
        <v>0.290514206896552</v>
      </c>
      <c r="U5" s="2">
        <v>25.0828332758621</v>
      </c>
      <c r="V5" s="2">
        <v>26.700394379310399</v>
      </c>
      <c r="W5" s="2">
        <v>126.64818179310301</v>
      </c>
      <c r="X5" s="2">
        <v>126.638296724138</v>
      </c>
      <c r="Y5" s="2">
        <v>25.209996689655199</v>
      </c>
      <c r="Z5" s="2">
        <v>25.304320862069002</v>
      </c>
      <c r="AB5" s="2">
        <v>8.9269681379310395</v>
      </c>
      <c r="AC5" s="2">
        <v>8.3141714827586206</v>
      </c>
      <c r="AD5" s="2">
        <f>(AB5-AC5)^2</f>
        <v>0.37551974059050447</v>
      </c>
      <c r="AF5" s="2">
        <f>1+($E5-((AD5*$AE$4)*'ipb3-32-he-dc'!$N$4+'ipb3-32-he-dc'!$O$4))/(AD5*$AE$4)</f>
        <v>1.0551819829433056</v>
      </c>
      <c r="AH5" s="2">
        <v>7.2010346404161301E-3</v>
      </c>
      <c r="AI5" s="2">
        <v>3.1691799088462399E-3</v>
      </c>
      <c r="AJ5" s="2">
        <v>2.8361084900120299E-2</v>
      </c>
      <c r="AK5" s="2">
        <v>1.9807245508231398E-3</v>
      </c>
      <c r="AL5" s="2">
        <v>3.9663996298477701E-3</v>
      </c>
      <c r="AM5" s="2">
        <v>1.6821086100879901E-2</v>
      </c>
      <c r="AN5" s="2">
        <v>6.9321377917769905E-2</v>
      </c>
      <c r="AO5" s="2">
        <v>1.6990542925721899E-2</v>
      </c>
      <c r="AP5" s="2">
        <v>0.28796707532250299</v>
      </c>
      <c r="AQ5">
        <v>4</v>
      </c>
      <c r="AR5">
        <v>179</v>
      </c>
      <c r="AS5" s="1">
        <v>42718.765706018516</v>
      </c>
    </row>
    <row r="6" spans="1:45" x14ac:dyDescent="0.25">
      <c r="A6" s="3">
        <v>149.971903206897</v>
      </c>
      <c r="B6">
        <v>100</v>
      </c>
      <c r="C6" s="2">
        <v>10</v>
      </c>
      <c r="D6" s="2">
        <v>12.3473244827586</v>
      </c>
      <c r="F6" s="2">
        <v>0</v>
      </c>
      <c r="I6" s="2">
        <v>0.95538537931034495</v>
      </c>
      <c r="J6" s="2">
        <v>1.280708</v>
      </c>
      <c r="K6" s="2">
        <v>1.0173653103448299</v>
      </c>
      <c r="L6" s="2">
        <v>18.540168206896599</v>
      </c>
      <c r="M6" s="2">
        <v>26.456361379310302</v>
      </c>
      <c r="N6" s="2">
        <v>5.0937212758620696</v>
      </c>
      <c r="O6" s="2">
        <v>24.997314344827601</v>
      </c>
      <c r="P6" s="2">
        <v>25.1343508275862</v>
      </c>
      <c r="Q6" s="2">
        <v>0.24575931034482801</v>
      </c>
      <c r="R6" s="2">
        <v>24.956183275862099</v>
      </c>
      <c r="S6" s="2">
        <v>25.1646811724138</v>
      </c>
      <c r="T6" s="2">
        <v>0.28928972413793103</v>
      </c>
      <c r="U6" s="2">
        <v>25.0760347586207</v>
      </c>
      <c r="V6" s="2">
        <v>25.1045578965517</v>
      </c>
      <c r="W6" s="2">
        <v>126.10242272413799</v>
      </c>
      <c r="X6" s="2">
        <v>126.09375003448299</v>
      </c>
      <c r="Y6" s="2">
        <v>25.202483517241401</v>
      </c>
      <c r="Z6" s="2">
        <v>25.270291586206898</v>
      </c>
      <c r="AB6" s="2">
        <v>0</v>
      </c>
      <c r="AC6" s="2">
        <v>0</v>
      </c>
      <c r="AH6" s="2">
        <v>2.0082229762835399E-2</v>
      </c>
      <c r="AI6" s="2">
        <v>3.5703674013542598E-3</v>
      </c>
      <c r="AJ6" s="2">
        <v>0</v>
      </c>
      <c r="AK6" s="2">
        <v>2.04454732782079E-2</v>
      </c>
      <c r="AL6" s="2">
        <v>2.5808379330288702E-3</v>
      </c>
      <c r="AM6" s="2">
        <v>2.5501768248023899</v>
      </c>
      <c r="AN6" s="2">
        <v>0.40864983543595002</v>
      </c>
      <c r="AO6" s="2">
        <v>2.03927876738716</v>
      </c>
      <c r="AP6" s="2">
        <v>0.29640708355702</v>
      </c>
      <c r="AQ6">
        <v>5</v>
      </c>
      <c r="AR6">
        <v>179</v>
      </c>
      <c r="AS6" s="1">
        <v>42718.786539351851</v>
      </c>
    </row>
    <row r="7" spans="1:45" x14ac:dyDescent="0.25">
      <c r="A7" s="3">
        <v>199.99647572413801</v>
      </c>
      <c r="B7">
        <v>100</v>
      </c>
      <c r="C7" s="2">
        <v>10</v>
      </c>
      <c r="D7" s="2">
        <v>18.962953896551699</v>
      </c>
      <c r="F7" s="2">
        <v>0</v>
      </c>
      <c r="I7" s="2">
        <v>0.95071165517241396</v>
      </c>
      <c r="J7" s="2">
        <v>0.84307600000000005</v>
      </c>
      <c r="K7" s="2">
        <v>1.0727841034482799</v>
      </c>
      <c r="L7" s="2">
        <v>27.4280082068966</v>
      </c>
      <c r="M7" s="2">
        <v>26.079091482758599</v>
      </c>
      <c r="N7" s="2">
        <v>5.1180597586206904</v>
      </c>
      <c r="O7" s="2">
        <v>24.980777137931</v>
      </c>
      <c r="P7" s="2">
        <v>25.144724965517199</v>
      </c>
      <c r="Q7" s="2">
        <v>0.24506572413793101</v>
      </c>
      <c r="R7" s="2">
        <v>24.9487611724138</v>
      </c>
      <c r="S7" s="2">
        <v>25.131225620689701</v>
      </c>
      <c r="T7" s="2">
        <v>0.28690568965517199</v>
      </c>
      <c r="U7" s="2">
        <v>25.052389793103401</v>
      </c>
      <c r="V7" s="2">
        <v>25.0830555862069</v>
      </c>
      <c r="W7" s="2">
        <v>169.845665310345</v>
      </c>
      <c r="X7" s="2">
        <v>169.83638844827601</v>
      </c>
      <c r="Y7" s="2">
        <v>25.223421103448299</v>
      </c>
      <c r="Z7" s="2">
        <v>25.3499908275862</v>
      </c>
      <c r="AB7" s="2">
        <v>0</v>
      </c>
      <c r="AC7" s="2">
        <v>0</v>
      </c>
      <c r="AH7" s="2">
        <v>9.7381339625781903E-3</v>
      </c>
      <c r="AI7" s="2">
        <v>3.7563428024430701E-3</v>
      </c>
      <c r="AJ7" s="2">
        <v>0</v>
      </c>
      <c r="AK7" s="2">
        <v>1.21230033185928E-3</v>
      </c>
      <c r="AL7" s="2">
        <v>2.09621518276945E-3</v>
      </c>
      <c r="AM7" s="2">
        <v>1.77343680089871E-3</v>
      </c>
      <c r="AN7" s="2">
        <v>0.27780548138365802</v>
      </c>
      <c r="AO7" s="2">
        <v>0.29841494756363302</v>
      </c>
      <c r="AP7" s="2">
        <v>0.25164513609789202</v>
      </c>
      <c r="AQ7">
        <v>6</v>
      </c>
      <c r="AR7">
        <v>719</v>
      </c>
      <c r="AS7" s="1">
        <v>42718.869872685187</v>
      </c>
    </row>
    <row r="8" spans="1:45" x14ac:dyDescent="0.25">
      <c r="A8" s="3">
        <v>200.04776000000001</v>
      </c>
      <c r="B8">
        <v>150</v>
      </c>
      <c r="C8" s="2">
        <v>42.527760999999998</v>
      </c>
      <c r="D8" s="2">
        <v>16.741481</v>
      </c>
      <c r="F8" s="2">
        <v>3.4679252068965498</v>
      </c>
      <c r="I8" s="2">
        <v>48.175678413793101</v>
      </c>
      <c r="J8" s="2">
        <v>4.00575831034483</v>
      </c>
      <c r="K8" s="2">
        <v>32.376005999999997</v>
      </c>
      <c r="L8" s="2">
        <v>31.6519240344828</v>
      </c>
      <c r="M8" s="2">
        <v>26.014367206896601</v>
      </c>
      <c r="N8" s="2">
        <v>5.1158605517241398</v>
      </c>
      <c r="O8" s="2">
        <v>24.972340551724098</v>
      </c>
      <c r="P8" s="2">
        <v>25.145658206896499</v>
      </c>
      <c r="Q8" s="2">
        <v>0.245970620689655</v>
      </c>
      <c r="R8" s="2">
        <v>24.940731448275901</v>
      </c>
      <c r="S8" s="2">
        <v>25.309483827586199</v>
      </c>
      <c r="T8" s="2">
        <v>0.29134772413793097</v>
      </c>
      <c r="U8" s="2">
        <v>25.0520587241379</v>
      </c>
      <c r="V8" s="2">
        <v>26.630033103448302</v>
      </c>
      <c r="W8" s="2">
        <v>170.717788137931</v>
      </c>
      <c r="X8" s="2">
        <v>170.70844872413801</v>
      </c>
      <c r="Y8" s="2">
        <v>25.2280836896552</v>
      </c>
      <c r="Z8" s="2">
        <v>25.376377344827599</v>
      </c>
      <c r="AB8" s="2">
        <v>8.9566922413793097</v>
      </c>
      <c r="AC8" s="2">
        <v>8.2433788275862092</v>
      </c>
      <c r="AH8" s="2">
        <v>3.5928956747735503E-2</v>
      </c>
      <c r="AI8" s="2">
        <v>2.8106467759095302E-3</v>
      </c>
      <c r="AJ8" s="2">
        <v>1.2795101997181599E-2</v>
      </c>
      <c r="AK8" s="2">
        <v>1.75041350065928E-2</v>
      </c>
      <c r="AL8" s="2">
        <v>3.8599626024705502E-3</v>
      </c>
      <c r="AM8" s="2">
        <v>0.109817099708064</v>
      </c>
      <c r="AN8" s="2">
        <v>0.13666086774396999</v>
      </c>
      <c r="AO8" s="2">
        <v>0.140721927034407</v>
      </c>
      <c r="AP8" s="2">
        <v>0.21149904784124901</v>
      </c>
      <c r="AQ8">
        <v>7</v>
      </c>
      <c r="AR8">
        <v>179</v>
      </c>
      <c r="AS8" s="1">
        <v>42718.890706018516</v>
      </c>
    </row>
    <row r="9" spans="1:45" x14ac:dyDescent="0.25">
      <c r="A9" s="3">
        <v>200.00161855172399</v>
      </c>
      <c r="B9">
        <v>100</v>
      </c>
      <c r="C9" s="2">
        <v>67.030094103448306</v>
      </c>
      <c r="D9" s="2">
        <v>16.493969862069001</v>
      </c>
      <c r="E9" s="2">
        <f t="shared" ref="E9:E10" si="1">$D$7-D9</f>
        <v>2.4689840344826983</v>
      </c>
      <c r="F9" s="2">
        <v>3.42090593103448</v>
      </c>
      <c r="G9" s="2">
        <v>1.2</v>
      </c>
      <c r="H9" s="2">
        <f>1+($E9-((F9*$G$9)*'ipb3-32-he-dc'!$N$5+'ipb3-32-he-dc'!$O$5))/(F9*$G$9)</f>
        <v>1.0072768925868478</v>
      </c>
      <c r="I9" s="2">
        <v>48.444088896551698</v>
      </c>
      <c r="J9" s="2">
        <v>4.0707795862068998</v>
      </c>
      <c r="K9" s="2">
        <v>29.9834433103448</v>
      </c>
      <c r="L9" s="2">
        <v>28.8244172758621</v>
      </c>
      <c r="M9" s="2">
        <v>25.852793172413801</v>
      </c>
      <c r="N9" s="2">
        <v>5.1108890000000002</v>
      </c>
      <c r="O9" s="2">
        <v>24.9721559310345</v>
      </c>
      <c r="P9" s="2">
        <v>25.138414724137899</v>
      </c>
      <c r="Q9" s="2">
        <v>0.24604717241379301</v>
      </c>
      <c r="R9" s="2">
        <v>24.933396137930998</v>
      </c>
      <c r="S9" s="2">
        <v>25.3055227931034</v>
      </c>
      <c r="T9" s="2">
        <v>0.29221106896551702</v>
      </c>
      <c r="U9" s="2">
        <v>25.041891068965501</v>
      </c>
      <c r="V9" s="2">
        <v>26.497733896551701</v>
      </c>
      <c r="W9" s="2">
        <v>170.84430662068999</v>
      </c>
      <c r="X9" s="2">
        <v>170.834551</v>
      </c>
      <c r="Y9" s="2">
        <v>25.2187262758621</v>
      </c>
      <c r="Z9" s="2">
        <v>25.368557931034498</v>
      </c>
      <c r="AA9" s="2">
        <f>1/$AA$2*G9</f>
        <v>1.92</v>
      </c>
      <c r="AB9" s="2">
        <v>8.7056160689655204</v>
      </c>
      <c r="AC9" s="2">
        <v>7.9785443448275899</v>
      </c>
      <c r="AD9" s="2">
        <f>(AB9-AC9)^2</f>
        <v>0.52863329204090292</v>
      </c>
      <c r="AE9" s="2">
        <v>8</v>
      </c>
      <c r="AF9" s="2">
        <f>1+($E9-((AD9*$AE$9)*'ipb3-32-he-dc'!$N$5+'ipb3-32-he-dc'!$O$5))/(AD9*$AE$9)</f>
        <v>0.99010606830771475</v>
      </c>
      <c r="AG9" s="2">
        <f>1/AE9</f>
        <v>0.125</v>
      </c>
      <c r="AH9" s="2">
        <v>8.3642516237744796E-3</v>
      </c>
      <c r="AI9" s="2">
        <v>2.1064887805991401E-3</v>
      </c>
      <c r="AJ9" s="2">
        <v>1.17395151066722E-2</v>
      </c>
      <c r="AK9" s="2">
        <v>1.55780551810964E-3</v>
      </c>
      <c r="AL9" s="2">
        <v>1.6643254482975199E-3</v>
      </c>
      <c r="AM9" s="2">
        <v>1.4241112370513001E-2</v>
      </c>
      <c r="AN9" s="2">
        <v>7.1785753533988805E-2</v>
      </c>
      <c r="AO9" s="2">
        <v>1.7403472933959298E-2</v>
      </c>
      <c r="AP9" s="2">
        <v>0.188241476575806</v>
      </c>
      <c r="AQ9">
        <v>8</v>
      </c>
      <c r="AR9">
        <v>359</v>
      </c>
      <c r="AS9" s="1">
        <v>42718.932372685187</v>
      </c>
    </row>
    <row r="10" spans="1:45" x14ac:dyDescent="0.25">
      <c r="A10" s="3">
        <v>200.005855724138</v>
      </c>
      <c r="B10">
        <v>150</v>
      </c>
      <c r="C10" s="2">
        <v>42.663851344827599</v>
      </c>
      <c r="D10" s="2">
        <v>16.407448034482801</v>
      </c>
      <c r="E10" s="2">
        <f t="shared" si="1"/>
        <v>2.5555058620688982</v>
      </c>
      <c r="F10" s="2">
        <v>3.5053598275862101</v>
      </c>
      <c r="H10" s="2">
        <f>1+($E10-((F10*$G$9)*'ipb3-32-he-dc'!$N$5+'ipb3-32-he-dc'!$O$5))/(F10*$G$9)</f>
        <v>1.013734307717558</v>
      </c>
      <c r="I10" s="2">
        <v>48.326058172413802</v>
      </c>
      <c r="J10" s="2">
        <v>3.4449804827586199</v>
      </c>
      <c r="K10" s="2">
        <v>32.224473310344798</v>
      </c>
      <c r="L10" s="2">
        <v>27.875452310344802</v>
      </c>
      <c r="M10" s="2">
        <v>25.740803137931</v>
      </c>
      <c r="N10" s="2">
        <v>5.1148338620689699</v>
      </c>
      <c r="O10" s="2">
        <v>24.9684395172414</v>
      </c>
      <c r="P10" s="2">
        <v>25.131692137931001</v>
      </c>
      <c r="Q10" s="2">
        <v>0.24563224137931</v>
      </c>
      <c r="R10" s="2">
        <v>24.931171793103399</v>
      </c>
      <c r="S10" s="2">
        <v>25.266764517241398</v>
      </c>
      <c r="T10" s="2">
        <v>0.29136003448275899</v>
      </c>
      <c r="U10" s="2">
        <v>25.039102172413799</v>
      </c>
      <c r="V10" s="2">
        <v>26.610003034482801</v>
      </c>
      <c r="W10" s="2">
        <v>170.89933410344801</v>
      </c>
      <c r="X10" s="2">
        <v>170.88914851724101</v>
      </c>
      <c r="Y10" s="2">
        <v>25.214902655172398</v>
      </c>
      <c r="Z10" s="2">
        <v>25.362839999999998</v>
      </c>
      <c r="AB10" s="2">
        <v>8.9795627241379297</v>
      </c>
      <c r="AC10" s="2">
        <v>8.2599821724137907</v>
      </c>
      <c r="AD10" s="2">
        <f>(AB10-AC10)^2</f>
        <v>0.51779617041961623</v>
      </c>
      <c r="AF10" s="2">
        <f>1+($E10-((AD10*$AE$9)*'ipb3-32-he-dc'!$N$5+'ipb3-32-he-dc'!$O$5))/(AD10*$AE$9)</f>
        <v>1.022892360715205</v>
      </c>
      <c r="AH10" s="2">
        <v>8.5931490169760295E-3</v>
      </c>
      <c r="AI10" s="2">
        <v>2.9411621962246001E-3</v>
      </c>
      <c r="AJ10" s="2">
        <v>1.7569470707139399E-2</v>
      </c>
      <c r="AK10" s="2">
        <v>1.8651208972322499E-3</v>
      </c>
      <c r="AL10" s="2">
        <v>1.6021021788255E-3</v>
      </c>
      <c r="AM10" s="2">
        <v>1.76939406351375E-2</v>
      </c>
      <c r="AN10" s="2">
        <v>8.6092495059363006E-2</v>
      </c>
      <c r="AO10" s="2">
        <v>2.1005953297152598E-2</v>
      </c>
      <c r="AP10" s="2">
        <v>0.20830644840301299</v>
      </c>
      <c r="AQ10">
        <v>9</v>
      </c>
      <c r="AR10">
        <v>179</v>
      </c>
      <c r="AS10" s="1">
        <v>42718.953206018516</v>
      </c>
    </row>
    <row r="11" spans="1:45" x14ac:dyDescent="0.25">
      <c r="A11" s="3">
        <v>199.96127375862099</v>
      </c>
      <c r="B11">
        <v>100</v>
      </c>
      <c r="C11" s="2">
        <v>10</v>
      </c>
      <c r="D11" s="2">
        <v>18.613719482758601</v>
      </c>
      <c r="F11" s="2">
        <v>0</v>
      </c>
      <c r="I11" s="2">
        <v>0.99838937931034499</v>
      </c>
      <c r="J11" s="2">
        <v>0.27465786206896597</v>
      </c>
      <c r="K11" s="2">
        <v>0.75974448275862105</v>
      </c>
      <c r="L11" s="2">
        <v>28.5923488275862</v>
      </c>
      <c r="M11" s="2">
        <v>25.563468034482799</v>
      </c>
      <c r="N11" s="2">
        <v>5.1272611034482702</v>
      </c>
      <c r="O11" s="2">
        <v>24.964137103448302</v>
      </c>
      <c r="P11" s="2">
        <v>25.129142000000002</v>
      </c>
      <c r="Q11" s="2">
        <v>0.245406448275862</v>
      </c>
      <c r="R11" s="2">
        <v>24.923277827586201</v>
      </c>
      <c r="S11" s="2">
        <v>25.072871689655202</v>
      </c>
      <c r="T11" s="2">
        <v>0.29129731034482798</v>
      </c>
      <c r="U11" s="2">
        <v>25.028565689655199</v>
      </c>
      <c r="V11" s="2">
        <v>25.044229517241401</v>
      </c>
      <c r="W11" s="2">
        <v>170.11589627586201</v>
      </c>
      <c r="X11" s="2">
        <v>170.10621127586199</v>
      </c>
      <c r="Y11" s="2">
        <v>25.199208689655201</v>
      </c>
      <c r="Z11" s="2">
        <v>25.325884275862101</v>
      </c>
      <c r="AB11" s="2">
        <v>0</v>
      </c>
      <c r="AC11" s="2">
        <v>0</v>
      </c>
      <c r="AH11" s="2">
        <v>2.8610478877502E-2</v>
      </c>
      <c r="AI11" s="2">
        <v>3.3230089046885499E-3</v>
      </c>
      <c r="AJ11" s="2">
        <v>0</v>
      </c>
      <c r="AK11" s="2">
        <v>1.7593498382209E-2</v>
      </c>
      <c r="AL11" s="2">
        <v>2.9521120403742402E-3</v>
      </c>
      <c r="AM11" s="2">
        <v>2.5274620851730298</v>
      </c>
      <c r="AN11" s="2">
        <v>1.2301378405610499</v>
      </c>
      <c r="AO11" s="2">
        <v>2.4915682904626402</v>
      </c>
      <c r="AP11" s="2">
        <v>0.210370609971823</v>
      </c>
      <c r="AQ11">
        <v>10</v>
      </c>
      <c r="AR11">
        <v>179</v>
      </c>
      <c r="AS11" s="1">
        <v>42718.974039351851</v>
      </c>
    </row>
    <row r="12" spans="1:45" x14ac:dyDescent="0.25">
      <c r="A12" s="3">
        <v>249.99396331034501</v>
      </c>
      <c r="B12">
        <v>100</v>
      </c>
      <c r="C12" s="2">
        <v>10</v>
      </c>
      <c r="D12" s="2">
        <v>25.915461241379301</v>
      </c>
      <c r="F12" s="2">
        <v>0</v>
      </c>
      <c r="I12" s="2">
        <v>0.99928255172413805</v>
      </c>
      <c r="J12" s="2">
        <v>-0.30462079310344797</v>
      </c>
      <c r="K12" s="2">
        <v>0.429973413793103</v>
      </c>
      <c r="L12" s="2">
        <v>35.215167793103397</v>
      </c>
      <c r="M12" s="2">
        <v>25.073698137931</v>
      </c>
      <c r="N12" s="2">
        <v>5.0872125517241402</v>
      </c>
      <c r="O12" s="2">
        <v>24.952358241379301</v>
      </c>
      <c r="P12" s="2">
        <v>25.1369118275862</v>
      </c>
      <c r="Q12" s="2">
        <v>0.24565648275862101</v>
      </c>
      <c r="R12" s="2">
        <v>24.909752103448302</v>
      </c>
      <c r="S12" s="2">
        <v>25.025912551724101</v>
      </c>
      <c r="T12" s="2">
        <v>0.29074175862069002</v>
      </c>
      <c r="U12" s="2">
        <v>25.0151373448276</v>
      </c>
      <c r="V12" s="2">
        <v>25.014480827586201</v>
      </c>
      <c r="W12" s="2">
        <v>214.145629862069</v>
      </c>
      <c r="X12" s="2">
        <v>214.134749793103</v>
      </c>
      <c r="Y12" s="2">
        <v>25.229080413793099</v>
      </c>
      <c r="Z12" s="2">
        <v>25.420182724137899</v>
      </c>
      <c r="AB12" s="2">
        <v>0</v>
      </c>
      <c r="AC12" s="2">
        <v>0</v>
      </c>
      <c r="AH12" s="2">
        <v>1.25330928817587E-2</v>
      </c>
      <c r="AI12" s="2">
        <v>1.6132422606027199E-3</v>
      </c>
      <c r="AJ12" s="2">
        <v>0</v>
      </c>
      <c r="AK12" s="2">
        <v>1.43850410354442E-3</v>
      </c>
      <c r="AL12" s="2">
        <v>1.8678629459751501E-3</v>
      </c>
      <c r="AM12" s="2">
        <v>6.9220708690093504E-4</v>
      </c>
      <c r="AN12" s="2">
        <v>0.31407208248653501</v>
      </c>
      <c r="AO12" s="2">
        <v>0.65945314850411396</v>
      </c>
      <c r="AP12" s="2">
        <v>0.18656554465995301</v>
      </c>
      <c r="AQ12">
        <v>11</v>
      </c>
      <c r="AR12">
        <v>719</v>
      </c>
      <c r="AS12" s="1">
        <v>42719.057372685187</v>
      </c>
    </row>
    <row r="13" spans="1:45" x14ac:dyDescent="0.25">
      <c r="A13" s="3">
        <v>250.064629413793</v>
      </c>
      <c r="B13">
        <v>150</v>
      </c>
      <c r="C13" s="2">
        <v>43.808361241379302</v>
      </c>
      <c r="D13" s="2">
        <v>23.112337103448301</v>
      </c>
      <c r="F13" s="2">
        <v>4.1908390344827602</v>
      </c>
      <c r="I13" s="2">
        <v>48.166238793103403</v>
      </c>
      <c r="J13" s="2">
        <v>2.84140827586207</v>
      </c>
      <c r="K13" s="2">
        <v>31.9643827931034</v>
      </c>
      <c r="L13" s="2">
        <v>39.222404620689701</v>
      </c>
      <c r="M13" s="2">
        <v>25.043050793103401</v>
      </c>
      <c r="N13" s="2">
        <v>5.0969224137931004</v>
      </c>
      <c r="O13" s="2">
        <v>24.954268034482801</v>
      </c>
      <c r="P13" s="2">
        <v>25.1498252413793</v>
      </c>
      <c r="Q13" s="2">
        <v>0.246090482758621</v>
      </c>
      <c r="R13" s="2">
        <v>24.911591241379298</v>
      </c>
      <c r="S13" s="2">
        <v>25.2115934137931</v>
      </c>
      <c r="T13" s="2">
        <v>0.29337458620689699</v>
      </c>
      <c r="U13" s="2">
        <v>25.013851517241399</v>
      </c>
      <c r="V13" s="2">
        <v>26.560379000000001</v>
      </c>
      <c r="W13" s="2">
        <v>215.354825172414</v>
      </c>
      <c r="X13" s="2">
        <v>215.34377000000001</v>
      </c>
      <c r="Y13" s="2">
        <v>25.242499517241399</v>
      </c>
      <c r="Z13" s="2">
        <v>25.453888586206901</v>
      </c>
      <c r="AB13" s="2">
        <v>9.0967658965517195</v>
      </c>
      <c r="AC13" s="2">
        <v>8.2335372068965498</v>
      </c>
      <c r="AH13" s="2">
        <v>4.2525504586538899E-2</v>
      </c>
      <c r="AI13" s="2">
        <v>1.2139152589243699E-2</v>
      </c>
      <c r="AJ13" s="2">
        <v>1.5152106263039899E-2</v>
      </c>
      <c r="AK13" s="2">
        <v>1.9386191421963299E-3</v>
      </c>
      <c r="AL13" s="2">
        <v>2.0769090619507701E-3</v>
      </c>
      <c r="AM13" s="2">
        <v>0.115637814393542</v>
      </c>
      <c r="AN13" s="2">
        <v>0.16418725553375199</v>
      </c>
      <c r="AO13" s="2">
        <v>0.11961179552026401</v>
      </c>
      <c r="AP13" s="2">
        <v>0.15607766492015199</v>
      </c>
      <c r="AQ13">
        <v>12</v>
      </c>
      <c r="AR13">
        <v>179</v>
      </c>
      <c r="AS13" s="1">
        <v>42719.078206018516</v>
      </c>
    </row>
    <row r="14" spans="1:45" x14ac:dyDescent="0.25">
      <c r="A14" s="3">
        <v>249.999463241379</v>
      </c>
      <c r="B14">
        <v>100</v>
      </c>
      <c r="C14" s="2">
        <v>67.911054758620693</v>
      </c>
      <c r="D14" s="2">
        <v>22.988561896551701</v>
      </c>
      <c r="E14" s="2">
        <f t="shared" ref="E14:E15" si="2">$D$12-D14</f>
        <v>2.9268993448275999</v>
      </c>
      <c r="F14" s="2">
        <v>4.04984565517241</v>
      </c>
      <c r="G14" s="2">
        <v>1.1499999999999999</v>
      </c>
      <c r="H14" s="2">
        <f>1+($E14-((F14*$G$14)*'ipb3-32-he-dc'!$N$6+'ipb3-32-he-dc'!$O$6))/(F14*$G$14)</f>
        <v>1.016563748187159</v>
      </c>
      <c r="I14" s="2">
        <v>47.918833862069</v>
      </c>
      <c r="J14" s="2">
        <v>3.2415718275862102</v>
      </c>
      <c r="K14" s="2">
        <v>29.095378379310301</v>
      </c>
      <c r="L14" s="2">
        <v>39.843965275862097</v>
      </c>
      <c r="M14" s="2">
        <v>24.966075482758601</v>
      </c>
      <c r="N14" s="2">
        <v>5.095872</v>
      </c>
      <c r="O14" s="2">
        <v>24.947762896551701</v>
      </c>
      <c r="P14" s="2">
        <v>25.145115620689602</v>
      </c>
      <c r="Q14" s="2">
        <v>0.245654172413793</v>
      </c>
      <c r="R14" s="2">
        <v>24.9072780344828</v>
      </c>
      <c r="S14" s="2">
        <v>25.230871620689701</v>
      </c>
      <c r="T14" s="2">
        <v>0.29311068965517201</v>
      </c>
      <c r="U14" s="2">
        <v>25.0084151034483</v>
      </c>
      <c r="V14" s="2">
        <v>26.415571172413799</v>
      </c>
      <c r="W14" s="2">
        <v>215.25066131034501</v>
      </c>
      <c r="X14" s="2">
        <v>215.23999599999999</v>
      </c>
      <c r="Y14" s="2">
        <v>25.233921275862102</v>
      </c>
      <c r="Z14" s="2">
        <v>25.443794344827602</v>
      </c>
      <c r="AA14" s="2">
        <f>1/$AA$2*G14</f>
        <v>1.8399999999999999</v>
      </c>
      <c r="AB14" s="2">
        <v>8.7801439655172402</v>
      </c>
      <c r="AC14" s="2">
        <v>7.9121442758620697</v>
      </c>
      <c r="AD14" s="2">
        <f>(AB14-AC14)^2</f>
        <v>0.7534234612414723</v>
      </c>
      <c r="AE14" s="2">
        <v>6.5</v>
      </c>
      <c r="AF14" s="2">
        <f>1+($E14-((AD14*$AE$14)*'ipb3-32-he-dc'!$N$6+'ipb3-32-he-dc'!$O$6))/(AD14*$AE$14)</f>
        <v>0.98606814545380472</v>
      </c>
      <c r="AG14" s="2">
        <f>1/AE14</f>
        <v>0.15384615384615385</v>
      </c>
      <c r="AH14" s="2">
        <v>1.1899120189035601E-2</v>
      </c>
      <c r="AI14" s="2">
        <v>3.9180772185275397E-3</v>
      </c>
      <c r="AJ14" s="2">
        <v>1.8230257727137399E-2</v>
      </c>
      <c r="AK14" s="2">
        <v>1.5082719557419999E-3</v>
      </c>
      <c r="AL14" s="2">
        <v>1.7750732912324601E-3</v>
      </c>
      <c r="AM14" s="2">
        <v>1.2710532406294999E-2</v>
      </c>
      <c r="AN14" s="2">
        <v>8.5423376135524601E-2</v>
      </c>
      <c r="AO14" s="2">
        <v>1.7590297157354998E-2</v>
      </c>
      <c r="AP14" s="2">
        <v>0.144565056283077</v>
      </c>
      <c r="AQ14">
        <v>13</v>
      </c>
      <c r="AR14">
        <v>359</v>
      </c>
      <c r="AS14" s="1">
        <v>42719.119872685187</v>
      </c>
    </row>
    <row r="15" spans="1:45" x14ac:dyDescent="0.25">
      <c r="A15" s="3">
        <v>249.998811448276</v>
      </c>
      <c r="B15">
        <v>150</v>
      </c>
      <c r="C15" s="2">
        <v>43.078028724137901</v>
      </c>
      <c r="D15" s="2">
        <v>22.9434253103448</v>
      </c>
      <c r="E15" s="2">
        <f t="shared" si="2"/>
        <v>2.972035931034501</v>
      </c>
      <c r="F15" s="2">
        <v>4.1033774137931003</v>
      </c>
      <c r="H15" s="2">
        <f>1+($E15-((F15*$G$14)*'ipb3-32-he-dc'!$N$6+'ipb3-32-he-dc'!$O$6))/(F15*$G$14)</f>
        <v>1.0180084869379136</v>
      </c>
      <c r="I15" s="2">
        <v>47.745342034482803</v>
      </c>
      <c r="J15" s="2">
        <v>2.7989207241379299</v>
      </c>
      <c r="K15" s="2">
        <v>31.3410238965517</v>
      </c>
      <c r="L15" s="2">
        <v>38.145010999999997</v>
      </c>
      <c r="M15" s="2">
        <v>24.9015981034483</v>
      </c>
      <c r="N15" s="2">
        <v>5.0828564827586202</v>
      </c>
      <c r="O15" s="2">
        <v>24.948408448275899</v>
      </c>
      <c r="P15" s="2">
        <v>25.141133068965502</v>
      </c>
      <c r="Q15" s="2">
        <v>0.24510879310344799</v>
      </c>
      <c r="R15" s="2">
        <v>24.9001491034483</v>
      </c>
      <c r="S15" s="2">
        <v>25.198104448275899</v>
      </c>
      <c r="T15" s="2">
        <v>0.29225617241379298</v>
      </c>
      <c r="U15" s="2">
        <v>25.010748068965501</v>
      </c>
      <c r="V15" s="2">
        <v>26.532570931034499</v>
      </c>
      <c r="W15" s="2">
        <v>215.342877068966</v>
      </c>
      <c r="X15" s="2">
        <v>215.331760793103</v>
      </c>
      <c r="Y15" s="2">
        <v>25.2314484137931</v>
      </c>
      <c r="Z15" s="2">
        <v>25.440609793103398</v>
      </c>
      <c r="AB15" s="2">
        <v>9.0284420000000001</v>
      </c>
      <c r="AC15" s="2">
        <v>8.1776972413793096</v>
      </c>
      <c r="AD15" s="2">
        <f>(AB15-AC15)^2</f>
        <v>0.7237666443205768</v>
      </c>
      <c r="AF15" s="2">
        <f>1+($E15-((AD15*$AE$14)*'ipb3-32-he-dc'!$N$6+'ipb3-32-he-dc'!$O$6))/(AD15*$AE$14)</f>
        <v>1.0199182868160734</v>
      </c>
      <c r="AH15" s="2">
        <v>1.35989775295594E-2</v>
      </c>
      <c r="AI15" s="2">
        <v>3.4045062039114601E-3</v>
      </c>
      <c r="AJ15" s="2">
        <v>1.83124456811702E-2</v>
      </c>
      <c r="AK15" s="2">
        <v>1.9775097721460399E-3</v>
      </c>
      <c r="AL15" s="2">
        <v>1.95053335854487E-3</v>
      </c>
      <c r="AM15" s="2">
        <v>1.64372383178755E-2</v>
      </c>
      <c r="AN15" s="2">
        <v>0.107153657947704</v>
      </c>
      <c r="AO15" s="2">
        <v>1.8401080186193599E-2</v>
      </c>
      <c r="AP15" s="2">
        <v>0.135415443490117</v>
      </c>
      <c r="AQ15">
        <v>14</v>
      </c>
      <c r="AR15">
        <v>179</v>
      </c>
      <c r="AS15" s="1">
        <v>42719.140706018516</v>
      </c>
    </row>
    <row r="16" spans="1:45" x14ac:dyDescent="0.25">
      <c r="A16" s="3">
        <v>249.940586</v>
      </c>
      <c r="B16">
        <v>100</v>
      </c>
      <c r="C16" s="2">
        <v>10</v>
      </c>
      <c r="D16" s="2">
        <v>25.649041</v>
      </c>
      <c r="F16" s="2">
        <v>0</v>
      </c>
      <c r="I16" s="2">
        <v>0.58005358620689695</v>
      </c>
      <c r="J16" s="2">
        <v>-0.55139872413793101</v>
      </c>
      <c r="K16" s="2">
        <v>0.19381175862069</v>
      </c>
      <c r="L16" s="2">
        <v>35.421400827586197</v>
      </c>
      <c r="M16" s="2">
        <v>24.7848027586207</v>
      </c>
      <c r="N16" s="2">
        <v>5.1002526896551696</v>
      </c>
      <c r="O16" s="2">
        <v>24.947203999999999</v>
      </c>
      <c r="P16" s="2">
        <v>25.131209379310299</v>
      </c>
      <c r="Q16" s="2">
        <v>0.245689344827586</v>
      </c>
      <c r="R16" s="2">
        <v>24.895477827586198</v>
      </c>
      <c r="S16" s="2">
        <v>24.997992413793099</v>
      </c>
      <c r="T16" s="2">
        <v>0.29030803448275899</v>
      </c>
      <c r="U16" s="2">
        <v>24.998898586206899</v>
      </c>
      <c r="V16" s="2">
        <v>24.985963999999999</v>
      </c>
      <c r="W16" s="2">
        <v>214.29175599999999</v>
      </c>
      <c r="X16" s="2">
        <v>214.280602344828</v>
      </c>
      <c r="Y16" s="2">
        <v>25.215267482758598</v>
      </c>
      <c r="Z16" s="2">
        <v>25.405280068965499</v>
      </c>
      <c r="AB16" s="2">
        <v>0</v>
      </c>
      <c r="AC16" s="2">
        <v>0</v>
      </c>
      <c r="AH16" s="2">
        <v>4.3414842172689601E-2</v>
      </c>
      <c r="AI16" s="2">
        <v>6.5909315664799996E-3</v>
      </c>
      <c r="AJ16" s="2">
        <v>0</v>
      </c>
      <c r="AK16" s="2">
        <v>9.4195461680934896E-3</v>
      </c>
      <c r="AL16" s="2">
        <v>2.2072449937343701E-3</v>
      </c>
      <c r="AM16" s="2">
        <v>3.2118667305172601</v>
      </c>
      <c r="AN16" s="2">
        <v>0.46912462353998902</v>
      </c>
      <c r="AO16" s="2">
        <v>3.2700103550802799</v>
      </c>
      <c r="AP16" s="2">
        <v>0.17274025128953299</v>
      </c>
      <c r="AQ16">
        <v>15</v>
      </c>
      <c r="AR16">
        <v>179</v>
      </c>
      <c r="AS16" s="1">
        <v>42719.161539351851</v>
      </c>
    </row>
    <row r="17" spans="1:45" x14ac:dyDescent="0.25">
      <c r="A17" s="3">
        <v>300.00095862069003</v>
      </c>
      <c r="B17">
        <v>100</v>
      </c>
      <c r="C17" s="2">
        <v>10</v>
      </c>
      <c r="D17" s="2">
        <v>33.8098719310345</v>
      </c>
      <c r="F17" s="2">
        <v>0</v>
      </c>
      <c r="I17" s="2">
        <v>0.57977765517241397</v>
      </c>
      <c r="J17" s="2">
        <v>-0.81125886206896602</v>
      </c>
      <c r="K17" s="2">
        <v>0.102593379310345</v>
      </c>
      <c r="L17" s="2">
        <v>46.830480896551698</v>
      </c>
      <c r="M17" s="2">
        <v>24.4367743793104</v>
      </c>
      <c r="N17" s="2">
        <v>5.0896371379310299</v>
      </c>
      <c r="O17" s="2">
        <v>24.9405849655172</v>
      </c>
      <c r="P17" s="2">
        <v>25.158029068965501</v>
      </c>
      <c r="Q17" s="2">
        <v>0.24537100000000001</v>
      </c>
      <c r="R17" s="2">
        <v>24.8883922413793</v>
      </c>
      <c r="S17" s="2">
        <v>24.974347931034501</v>
      </c>
      <c r="T17" s="2">
        <v>0.29190393103448298</v>
      </c>
      <c r="U17" s="2">
        <v>24.993592448275901</v>
      </c>
      <c r="V17" s="2">
        <v>24.976518241379299</v>
      </c>
      <c r="W17" s="2">
        <v>260.17678203448298</v>
      </c>
      <c r="X17" s="2">
        <v>260.16673644827603</v>
      </c>
      <c r="Y17" s="2">
        <v>25.258615896551699</v>
      </c>
      <c r="Z17" s="2">
        <v>25.523367034482799</v>
      </c>
      <c r="AB17" s="2">
        <v>0</v>
      </c>
      <c r="AC17" s="2">
        <v>0</v>
      </c>
      <c r="AH17" s="2">
        <v>1.2989171916373899E-2</v>
      </c>
      <c r="AI17" s="2">
        <v>1.56616929625209E-3</v>
      </c>
      <c r="AJ17" s="2">
        <v>0</v>
      </c>
      <c r="AK17" s="2">
        <v>2.5440342350789001E-3</v>
      </c>
      <c r="AL17" s="2">
        <v>2.3246726475527899E-3</v>
      </c>
      <c r="AM17" s="2">
        <v>7.0721522722567401E-4</v>
      </c>
      <c r="AN17" s="2">
        <v>0.28331279345407301</v>
      </c>
      <c r="AO17" s="2">
        <v>2.1582154610669999</v>
      </c>
      <c r="AP17" s="2">
        <v>0.15028592026797699</v>
      </c>
      <c r="AQ17">
        <v>16</v>
      </c>
      <c r="AR17">
        <v>719</v>
      </c>
      <c r="AS17" s="1">
        <v>42719.244872685187</v>
      </c>
    </row>
    <row r="18" spans="1:45" x14ac:dyDescent="0.25">
      <c r="A18" s="3">
        <v>300.08206296551703</v>
      </c>
      <c r="B18">
        <v>150</v>
      </c>
      <c r="C18" s="2">
        <v>43.5795823448276</v>
      </c>
      <c r="D18" s="2">
        <v>29.739680413793099</v>
      </c>
      <c r="F18" s="2">
        <v>4.9049507931034499</v>
      </c>
      <c r="I18" s="2">
        <v>48.155802206896603</v>
      </c>
      <c r="J18" s="2">
        <v>2.26208182758621</v>
      </c>
      <c r="K18" s="2">
        <v>30.737895999999999</v>
      </c>
      <c r="L18" s="2">
        <v>48.735291896551701</v>
      </c>
      <c r="M18" s="2">
        <v>24.432651931034499</v>
      </c>
      <c r="N18" s="2">
        <v>5.1110858620689701</v>
      </c>
      <c r="O18" s="2">
        <v>24.942315793103401</v>
      </c>
      <c r="P18" s="2">
        <v>25.164290517241401</v>
      </c>
      <c r="Q18" s="2">
        <v>0.24593089655172401</v>
      </c>
      <c r="R18" s="2">
        <v>24.8894719310345</v>
      </c>
      <c r="S18" s="2">
        <v>25.155055724137899</v>
      </c>
      <c r="T18" s="2">
        <v>0.29349500000000001</v>
      </c>
      <c r="U18" s="2">
        <v>24.992979275862101</v>
      </c>
      <c r="V18" s="2">
        <v>26.479865</v>
      </c>
      <c r="W18" s="2">
        <v>261.820544965517</v>
      </c>
      <c r="X18" s="2">
        <v>261.80971662068998</v>
      </c>
      <c r="Y18" s="2">
        <v>25.268922586206902</v>
      </c>
      <c r="Z18" s="2">
        <v>25.557212413793099</v>
      </c>
      <c r="AB18" s="2">
        <v>9.1372693448275903</v>
      </c>
      <c r="AC18" s="2">
        <v>8.1123413448275805</v>
      </c>
      <c r="AH18" s="2">
        <v>4.2917269756104902E-2</v>
      </c>
      <c r="AI18" s="2">
        <v>6.6727748165684095E-2</v>
      </c>
      <c r="AJ18" s="2">
        <v>3.5185203571100603E-2</v>
      </c>
      <c r="AK18" s="2">
        <v>7.4225495274960196E-2</v>
      </c>
      <c r="AL18" s="2">
        <v>2.4028888970601399E-3</v>
      </c>
      <c r="AM18" s="2">
        <v>0.11446902239055801</v>
      </c>
      <c r="AN18" s="2">
        <v>0.22589073094538101</v>
      </c>
      <c r="AO18" s="2">
        <v>0.13287938955940301</v>
      </c>
      <c r="AP18" s="2">
        <v>0.118434741949188</v>
      </c>
      <c r="AQ18">
        <v>17</v>
      </c>
      <c r="AR18">
        <v>179</v>
      </c>
      <c r="AS18" s="1">
        <v>42719.265706018516</v>
      </c>
    </row>
    <row r="19" spans="1:45" x14ac:dyDescent="0.25">
      <c r="A19" s="3">
        <v>299.99474465517198</v>
      </c>
      <c r="B19">
        <v>100</v>
      </c>
      <c r="C19" s="2">
        <v>68.335883827586201</v>
      </c>
      <c r="D19" s="2">
        <v>30.258182999999999</v>
      </c>
      <c r="E19" s="2">
        <f t="shared" ref="E19:E20" si="3">$D$17-D19</f>
        <v>3.5516889310345015</v>
      </c>
      <c r="F19" s="2">
        <v>4.8562091379310299</v>
      </c>
      <c r="G19" s="2">
        <v>1.1499999999999999</v>
      </c>
      <c r="H19" s="2">
        <f>1+($E19-((F19*$G$19)*'ipb3-32-he-dc'!$N$7+'ipb3-32-he-dc'!$O$7))/(F19*$G$19)</f>
        <v>1.0147312640338062</v>
      </c>
      <c r="I19" s="2">
        <v>47.799319586206899</v>
      </c>
      <c r="J19" s="2">
        <v>2.6016337931034501</v>
      </c>
      <c r="K19" s="2">
        <v>27.9813224482759</v>
      </c>
      <c r="L19" s="2">
        <v>50.602626999999998</v>
      </c>
      <c r="M19" s="2">
        <v>24.403646689655201</v>
      </c>
      <c r="N19" s="2">
        <v>5.1071627241379298</v>
      </c>
      <c r="O19" s="2">
        <v>24.939076689655199</v>
      </c>
      <c r="P19" s="2">
        <v>25.166873172413801</v>
      </c>
      <c r="Q19" s="2">
        <v>0.246096482758621</v>
      </c>
      <c r="R19" s="2">
        <v>24.884567241379301</v>
      </c>
      <c r="S19" s="2">
        <v>25.169944344827599</v>
      </c>
      <c r="T19" s="2">
        <v>0.29199506896551702</v>
      </c>
      <c r="U19" s="2">
        <v>24.990743862068999</v>
      </c>
      <c r="V19" s="2">
        <v>26.3484128965517</v>
      </c>
      <c r="W19" s="2">
        <v>261.47421265517198</v>
      </c>
      <c r="X19" s="2">
        <v>261.463700862069</v>
      </c>
      <c r="Y19" s="2">
        <v>25.266764310344801</v>
      </c>
      <c r="Z19" s="2">
        <v>25.554186137931001</v>
      </c>
      <c r="AA19" s="2">
        <f>1/$AA$2*G19</f>
        <v>1.8399999999999999</v>
      </c>
      <c r="AB19" s="2">
        <v>8.8845799999999997</v>
      </c>
      <c r="AC19" s="2">
        <v>7.8336536206896596</v>
      </c>
      <c r="AD19" s="2">
        <f>(AB19-AC19)^2</f>
        <v>1.1044462547303406</v>
      </c>
      <c r="AE19" s="2">
        <v>5</v>
      </c>
      <c r="AF19" s="2">
        <f>1+($E19-((AD19*$AE$19)*'ipb3-32-he-dc'!$N$7+'ipb3-32-he-dc'!$O$7))/(AD19*$AE$19)</f>
        <v>1.021918699649671</v>
      </c>
      <c r="AG19" s="2">
        <f>1/AE19</f>
        <v>0.2</v>
      </c>
      <c r="AH19" s="2">
        <v>1.3205274383033301E-2</v>
      </c>
      <c r="AI19" s="2">
        <v>4.41410062881358E-3</v>
      </c>
      <c r="AJ19" s="2">
        <v>2.14181332365775E-2</v>
      </c>
      <c r="AK19" s="2">
        <v>2.3052904330363301E-3</v>
      </c>
      <c r="AL19" s="2">
        <v>3.9642693218188097E-3</v>
      </c>
      <c r="AM19" s="2">
        <v>1.3484802662407799E-2</v>
      </c>
      <c r="AN19" s="2">
        <v>0.107673794779724</v>
      </c>
      <c r="AO19" s="2">
        <v>1.8116542043973199E-2</v>
      </c>
      <c r="AP19" s="2">
        <v>0.117760534893012</v>
      </c>
      <c r="AQ19">
        <v>18</v>
      </c>
      <c r="AR19">
        <v>359</v>
      </c>
      <c r="AS19" s="1">
        <v>42719.307372685187</v>
      </c>
    </row>
    <row r="20" spans="1:45" x14ac:dyDescent="0.25">
      <c r="A20" s="3">
        <v>300.01947441379298</v>
      </c>
      <c r="B20">
        <v>150</v>
      </c>
      <c r="C20" s="2">
        <v>44.033930103448299</v>
      </c>
      <c r="D20" s="2">
        <v>30.203725137930999</v>
      </c>
      <c r="E20" s="2">
        <f t="shared" si="3"/>
        <v>3.6061467931035018</v>
      </c>
      <c r="F20" s="2">
        <v>4.96900062068966</v>
      </c>
      <c r="H20" s="2">
        <f>1+($E20-((F20*$G$19)*'ipb3-32-he-dc'!$N$7+'ipb3-32-he-dc'!$O$7))/(F20*$G$19)</f>
        <v>1.0098252787951587</v>
      </c>
      <c r="I20" s="2">
        <v>48.133167793103397</v>
      </c>
      <c r="J20" s="2">
        <v>2.0065794482758599</v>
      </c>
      <c r="K20" s="2">
        <v>30.5705160344828</v>
      </c>
      <c r="L20" s="2">
        <v>48.580294034482797</v>
      </c>
      <c r="M20" s="2">
        <v>24.3611552758621</v>
      </c>
      <c r="N20" s="2">
        <v>5.0827825517241401</v>
      </c>
      <c r="O20" s="2">
        <v>24.937340517241399</v>
      </c>
      <c r="P20" s="2">
        <v>25.160020448275901</v>
      </c>
      <c r="Q20" s="2">
        <v>0.246155137931035</v>
      </c>
      <c r="R20" s="2">
        <v>24.886368620689701</v>
      </c>
      <c r="S20" s="2">
        <v>25.136987793103401</v>
      </c>
      <c r="T20" s="2">
        <v>0.29025768965517201</v>
      </c>
      <c r="U20" s="2">
        <v>24.987401862068999</v>
      </c>
      <c r="V20" s="2">
        <v>26.4821935862069</v>
      </c>
      <c r="W20" s="2">
        <v>261.68743262069</v>
      </c>
      <c r="X20" s="2">
        <v>261.67680103448299</v>
      </c>
      <c r="Y20" s="2">
        <v>25.266090896551699</v>
      </c>
      <c r="Z20" s="2">
        <v>25.554638896551701</v>
      </c>
      <c r="AB20" s="2">
        <v>9.1809408965517303</v>
      </c>
      <c r="AC20" s="2">
        <v>8.1468173448275891</v>
      </c>
      <c r="AD20" s="2">
        <f>(AB20-AC20)^2</f>
        <v>1.0694115202305525</v>
      </c>
      <c r="AF20" s="2">
        <f>1+($E20-((AD20*$AE$19)*'ipb3-32-he-dc'!$N$7+'ipb3-32-he-dc'!$O$7))/(AD20*$AE$19)</f>
        <v>1.0531738145281613</v>
      </c>
      <c r="AH20" s="2">
        <v>2.1052043299955799E-2</v>
      </c>
      <c r="AI20" s="2">
        <v>3.8981279068904398E-3</v>
      </c>
      <c r="AJ20" s="2">
        <v>1.63845777164453E-2</v>
      </c>
      <c r="AK20" s="2">
        <v>5.6024847091380604E-3</v>
      </c>
      <c r="AL20" s="2">
        <v>2.4498293392393E-3</v>
      </c>
      <c r="AM20" s="2">
        <v>1.53571965414397E-2</v>
      </c>
      <c r="AN20" s="2">
        <v>0.135554179299751</v>
      </c>
      <c r="AO20" s="2">
        <v>1.7084168944382701E-2</v>
      </c>
      <c r="AP20" s="2">
        <v>0.110840798446233</v>
      </c>
      <c r="AQ20">
        <v>19</v>
      </c>
      <c r="AR20">
        <v>179</v>
      </c>
      <c r="AS20" s="1">
        <v>42719.328206018516</v>
      </c>
    </row>
    <row r="21" spans="1:45" x14ac:dyDescent="0.25">
      <c r="A21" s="3">
        <v>299.90829148275901</v>
      </c>
      <c r="B21">
        <v>100</v>
      </c>
      <c r="C21" s="2">
        <v>10</v>
      </c>
      <c r="D21" s="2">
        <v>33.803699034482797</v>
      </c>
      <c r="F21" s="2">
        <v>0</v>
      </c>
      <c r="I21" s="2">
        <v>0.92928596551724196</v>
      </c>
      <c r="J21" s="2">
        <v>-1.1127034137931</v>
      </c>
      <c r="K21" s="2">
        <v>1.0318724137931E-2</v>
      </c>
      <c r="L21" s="2">
        <v>45.860372758620699</v>
      </c>
      <c r="M21" s="2">
        <v>24.270962103448301</v>
      </c>
      <c r="N21" s="2">
        <v>5.1103828275862098</v>
      </c>
      <c r="O21" s="2">
        <v>24.9333311034483</v>
      </c>
      <c r="P21" s="2">
        <v>25.147237137931</v>
      </c>
      <c r="Q21" s="2">
        <v>0.245814068965517</v>
      </c>
      <c r="R21" s="2">
        <v>24.878404</v>
      </c>
      <c r="S21" s="2">
        <v>24.946542206896499</v>
      </c>
      <c r="T21" s="2">
        <v>0.29026903448275898</v>
      </c>
      <c r="U21" s="2">
        <v>24.980082724137901</v>
      </c>
      <c r="V21" s="2">
        <v>24.9581961724138</v>
      </c>
      <c r="W21" s="2">
        <v>260.20394789655199</v>
      </c>
      <c r="X21" s="2">
        <v>260.19248793103401</v>
      </c>
      <c r="Y21" s="2">
        <v>25.253611586206901</v>
      </c>
      <c r="Z21" s="2">
        <v>25.521793517241399</v>
      </c>
      <c r="AB21" s="2">
        <v>0</v>
      </c>
      <c r="AC21" s="2">
        <v>0</v>
      </c>
      <c r="AH21" s="2">
        <v>5.8593220073859302E-2</v>
      </c>
      <c r="AI21" s="2">
        <v>3.2577396277865801E-2</v>
      </c>
      <c r="AJ21" s="2">
        <v>0</v>
      </c>
      <c r="AK21" s="2">
        <v>2.6543948764508201E-2</v>
      </c>
      <c r="AL21" s="2">
        <v>2.9153509204289901E-3</v>
      </c>
      <c r="AM21" s="2">
        <v>2.6570503976040998</v>
      </c>
      <c r="AN21" s="2">
        <v>0.480773931321057</v>
      </c>
      <c r="AO21" s="2">
        <v>4.4563469991555102</v>
      </c>
      <c r="AP21" s="2">
        <v>0.124921482612515</v>
      </c>
      <c r="AQ21">
        <v>20</v>
      </c>
      <c r="AR21">
        <v>179</v>
      </c>
      <c r="AS21" s="1">
        <v>42719.349039351851</v>
      </c>
    </row>
    <row r="22" spans="1:45" x14ac:dyDescent="0.25">
      <c r="A22" s="3">
        <v>350.12708789655198</v>
      </c>
      <c r="B22">
        <v>100</v>
      </c>
      <c r="C22" s="2">
        <v>10</v>
      </c>
      <c r="D22" s="2">
        <v>44.107886482758602</v>
      </c>
      <c r="F22" s="2">
        <v>0</v>
      </c>
      <c r="I22" s="2">
        <v>0.92999296551724098</v>
      </c>
      <c r="J22" s="2">
        <v>-1.1646118275862101</v>
      </c>
      <c r="K22" s="2">
        <v>-3.7309586206896499E-2</v>
      </c>
      <c r="L22" s="2">
        <v>58.902938448275798</v>
      </c>
      <c r="M22" s="2">
        <v>24.0587706206897</v>
      </c>
      <c r="N22" s="2">
        <v>5.0811144482758603</v>
      </c>
      <c r="O22" s="2">
        <v>24.931529862068999</v>
      </c>
      <c r="P22" s="2">
        <v>25.1835251034483</v>
      </c>
      <c r="Q22" s="2">
        <v>0.24519389655172399</v>
      </c>
      <c r="R22" s="2">
        <v>24.872061931034501</v>
      </c>
      <c r="S22" s="2">
        <v>24.937063896551699</v>
      </c>
      <c r="T22" s="2">
        <v>0.28934879310344802</v>
      </c>
      <c r="U22" s="2">
        <v>24.975112965517202</v>
      </c>
      <c r="V22" s="2">
        <v>24.951566172413798</v>
      </c>
      <c r="W22" s="2">
        <v>308.85481844827598</v>
      </c>
      <c r="X22" s="2">
        <v>308.84472237930999</v>
      </c>
      <c r="Y22" s="2">
        <v>25.318803689655201</v>
      </c>
      <c r="Z22" s="2">
        <v>25.667765275862099</v>
      </c>
      <c r="AB22" s="2">
        <v>0</v>
      </c>
      <c r="AC22" s="2">
        <v>0</v>
      </c>
      <c r="AH22" s="2">
        <v>0.107177539065965</v>
      </c>
      <c r="AI22" s="2">
        <v>8.3594564900586796E-2</v>
      </c>
      <c r="AJ22" s="2">
        <v>0</v>
      </c>
      <c r="AK22" s="2">
        <v>0.109372848380349</v>
      </c>
      <c r="AL22" s="2">
        <v>1.9756637675934401E-3</v>
      </c>
      <c r="AM22" s="2">
        <v>8.13945069413082E-4</v>
      </c>
      <c r="AN22" s="2">
        <v>0.28107036015572501</v>
      </c>
      <c r="AO22" s="2">
        <v>0.33926883799455598</v>
      </c>
      <c r="AP22" s="2">
        <v>0.12402036443497901</v>
      </c>
      <c r="AQ22">
        <v>21</v>
      </c>
      <c r="AR22">
        <v>720</v>
      </c>
      <c r="AS22" s="1">
        <v>42719.432476851849</v>
      </c>
    </row>
    <row r="23" spans="1:45" x14ac:dyDescent="0.25">
      <c r="A23" s="3">
        <v>351.11302237931</v>
      </c>
      <c r="B23">
        <v>150</v>
      </c>
      <c r="C23" s="2">
        <v>44.054183999999999</v>
      </c>
      <c r="D23" s="2">
        <v>33.100223689655202</v>
      </c>
      <c r="F23" s="2">
        <v>5.3397231034482804</v>
      </c>
      <c r="I23" s="2">
        <v>48.451570379310397</v>
      </c>
      <c r="J23" s="2">
        <v>1.93054582758621</v>
      </c>
      <c r="K23" s="2">
        <v>30.529689999999999</v>
      </c>
      <c r="L23" s="2">
        <v>65.537767034482798</v>
      </c>
      <c r="M23" s="2">
        <v>24.090014206896601</v>
      </c>
      <c r="N23" s="2">
        <v>5.11330068965517</v>
      </c>
      <c r="O23" s="2">
        <v>24.929234896551701</v>
      </c>
      <c r="P23" s="2">
        <v>25.198516896551698</v>
      </c>
      <c r="Q23" s="2">
        <v>0.245843482758621</v>
      </c>
      <c r="R23" s="2">
        <v>24.874340482758601</v>
      </c>
      <c r="S23" s="2">
        <v>25.120525862069002</v>
      </c>
      <c r="T23" s="2">
        <v>0.29236731034482799</v>
      </c>
      <c r="U23" s="2">
        <v>24.977163793103401</v>
      </c>
      <c r="V23" s="2">
        <v>26.4593636206897</v>
      </c>
      <c r="W23" s="2">
        <v>312.541808</v>
      </c>
      <c r="X23" s="2">
        <v>312.530870137931</v>
      </c>
      <c r="Y23" s="2">
        <v>25.337844758620701</v>
      </c>
      <c r="Z23" s="2">
        <v>25.7154898275862</v>
      </c>
      <c r="AB23" s="2">
        <v>9.2368701034482807</v>
      </c>
      <c r="AC23" s="2">
        <v>8.1220135862069007</v>
      </c>
      <c r="AH23" s="2">
        <v>0.61800099758247895</v>
      </c>
      <c r="AI23" s="2">
        <v>0.58549255561607105</v>
      </c>
      <c r="AJ23" s="2">
        <v>2.6309655451616901E-2</v>
      </c>
      <c r="AK23" s="2">
        <v>0.63401240136919101</v>
      </c>
      <c r="AL23" s="2">
        <v>1.9483249331574001E-3</v>
      </c>
      <c r="AM23" s="2">
        <v>8.5167047359275203E-2</v>
      </c>
      <c r="AN23" s="2">
        <v>0.25038534893304099</v>
      </c>
      <c r="AO23" s="2">
        <v>0.119339293531784</v>
      </c>
      <c r="AP23" s="2">
        <v>9.22486348490269E-2</v>
      </c>
      <c r="AQ23">
        <v>22</v>
      </c>
      <c r="AR23">
        <v>179</v>
      </c>
      <c r="AS23" s="1">
        <v>42719.453321759262</v>
      </c>
    </row>
    <row r="24" spans="1:45" x14ac:dyDescent="0.25">
      <c r="A24" s="3">
        <v>348.88156237931003</v>
      </c>
      <c r="B24">
        <v>100</v>
      </c>
      <c r="C24" s="2">
        <v>68.809582965517293</v>
      </c>
      <c r="D24" s="2">
        <v>38.055426586206899</v>
      </c>
      <c r="F24" s="2">
        <v>5.1308619655172398</v>
      </c>
      <c r="I24" s="2">
        <v>48.588592620689703</v>
      </c>
      <c r="J24" s="2">
        <v>2.6271331724137901</v>
      </c>
      <c r="K24" s="2">
        <v>28.052648620689698</v>
      </c>
      <c r="L24" s="2">
        <v>60.547022137931002</v>
      </c>
      <c r="M24" s="2">
        <v>24.187274896551699</v>
      </c>
      <c r="N24" s="2">
        <v>5.1162295172413801</v>
      </c>
      <c r="O24" s="2">
        <v>24.937492379310299</v>
      </c>
      <c r="P24" s="2">
        <v>25.192911931034502</v>
      </c>
      <c r="Q24" s="2">
        <v>0.246279206896552</v>
      </c>
      <c r="R24" s="2">
        <v>24.8806121034483</v>
      </c>
      <c r="S24" s="2">
        <v>25.167980068965502</v>
      </c>
      <c r="T24" s="2">
        <v>0.28940086206896498</v>
      </c>
      <c r="U24" s="2">
        <v>24.985925999999999</v>
      </c>
      <c r="V24" s="2">
        <v>26.3588994137931</v>
      </c>
      <c r="W24" s="2">
        <v>309.21612027586201</v>
      </c>
      <c r="X24" s="2">
        <v>309.20572210344801</v>
      </c>
      <c r="Y24" s="2">
        <v>25.3318904482759</v>
      </c>
      <c r="Z24" s="2">
        <v>25.713121103448302</v>
      </c>
      <c r="AB24" s="2">
        <v>8.9735319655172407</v>
      </c>
      <c r="AC24" s="2">
        <v>7.8680503448275898</v>
      </c>
      <c r="AH24" s="2">
        <v>0.76093866542972399</v>
      </c>
      <c r="AI24" s="2">
        <v>4.8194026652642802E-2</v>
      </c>
      <c r="AJ24" s="2">
        <v>2.8236819950409199E-2</v>
      </c>
      <c r="AK24" s="2">
        <v>5.7381636114664902E-2</v>
      </c>
      <c r="AL24" s="2">
        <v>1.8725119463562001E-3</v>
      </c>
      <c r="AM24" s="2">
        <v>1.42107583508296E-2</v>
      </c>
      <c r="AN24" s="2">
        <v>0.12812197129646399</v>
      </c>
      <c r="AO24" s="2">
        <v>1.89437594873226E-2</v>
      </c>
      <c r="AP24" s="2">
        <v>9.3733939051535306E-2</v>
      </c>
      <c r="AQ24">
        <v>23</v>
      </c>
      <c r="AR24">
        <v>359</v>
      </c>
      <c r="AS24" s="1">
        <v>42719.494976851849</v>
      </c>
    </row>
    <row r="25" spans="1:45" x14ac:dyDescent="0.25">
      <c r="A25" s="3">
        <v>351.05023720689701</v>
      </c>
      <c r="B25">
        <v>150</v>
      </c>
      <c r="C25" s="2">
        <v>43.930073827586199</v>
      </c>
      <c r="D25" s="2">
        <v>36.590267379310298</v>
      </c>
      <c r="F25" s="2" t="s">
        <v>37</v>
      </c>
      <c r="I25" s="2">
        <v>48.4243013793103</v>
      </c>
      <c r="J25" s="2">
        <v>2.1370935517241398</v>
      </c>
      <c r="K25" s="2">
        <v>30.508959068965499</v>
      </c>
      <c r="L25" s="2">
        <v>64.2994877586207</v>
      </c>
      <c r="M25" s="2">
        <v>24.255325310344801</v>
      </c>
      <c r="N25" s="2">
        <v>5.0808664482758603</v>
      </c>
      <c r="O25" s="2">
        <v>24.9402594137931</v>
      </c>
      <c r="P25" s="2">
        <v>25.207160310344801</v>
      </c>
      <c r="Q25" s="2">
        <v>0.245796862068966</v>
      </c>
      <c r="R25" s="2">
        <v>24.891723379310299</v>
      </c>
      <c r="S25" s="2">
        <v>25.150150724137902</v>
      </c>
      <c r="T25" s="2">
        <v>0.293126413793103</v>
      </c>
      <c r="U25" s="2">
        <v>24.992295689655201</v>
      </c>
      <c r="V25" s="2">
        <v>26.468710482758599</v>
      </c>
      <c r="W25" s="2">
        <v>312.233826724138</v>
      </c>
      <c r="X25" s="2">
        <v>312.22377799999998</v>
      </c>
      <c r="Y25" s="2">
        <v>25.340511517241399</v>
      </c>
      <c r="Z25" s="2">
        <v>25.722026206896501</v>
      </c>
      <c r="AB25" s="2" t="s">
        <v>37</v>
      </c>
      <c r="AC25" s="2" t="s">
        <v>37</v>
      </c>
      <c r="AH25" s="2">
        <v>0.64841876172231405</v>
      </c>
      <c r="AI25" s="2">
        <v>0.23323438128149501</v>
      </c>
      <c r="AJ25" s="2" t="s">
        <v>37</v>
      </c>
      <c r="AK25" s="2">
        <v>0.29187966457043202</v>
      </c>
      <c r="AL25" s="2">
        <v>3.6607979866313E-3</v>
      </c>
      <c r="AM25" s="2">
        <v>1.7760557297400899E-2</v>
      </c>
      <c r="AN25" s="2">
        <v>0.13083430520146799</v>
      </c>
      <c r="AO25" s="2">
        <v>1.86687207371329E-2</v>
      </c>
      <c r="AP25" s="2">
        <v>9.3069297606070397E-2</v>
      </c>
      <c r="AQ25">
        <v>24</v>
      </c>
      <c r="AR25">
        <v>179</v>
      </c>
      <c r="AS25" s="1">
        <v>42719.515821759262</v>
      </c>
    </row>
    <row r="26" spans="1:45" x14ac:dyDescent="0.25">
      <c r="A26" s="3">
        <v>349.57632131034501</v>
      </c>
      <c r="B26">
        <v>100</v>
      </c>
      <c r="C26" s="2">
        <v>10</v>
      </c>
      <c r="D26" s="2">
        <v>45.413731137931002</v>
      </c>
      <c r="F26" s="2">
        <v>0</v>
      </c>
      <c r="I26" s="2">
        <v>0.99232982758620703</v>
      </c>
      <c r="J26" s="2">
        <v>-0.94355786206896497</v>
      </c>
      <c r="K26" s="2">
        <v>7.5991931034482693E-2</v>
      </c>
      <c r="L26" s="2">
        <v>58.473944517241399</v>
      </c>
      <c r="M26" s="2">
        <v>24.2842283448276</v>
      </c>
      <c r="N26" s="2">
        <v>5.1107833793103499</v>
      </c>
      <c r="O26" s="2">
        <v>24.9474590689655</v>
      </c>
      <c r="P26" s="2">
        <v>25.196992241379299</v>
      </c>
      <c r="Q26" s="2">
        <v>0.24594324137931001</v>
      </c>
      <c r="R26" s="2">
        <v>24.895043758620702</v>
      </c>
      <c r="S26" s="2">
        <v>24.972969931034498</v>
      </c>
      <c r="T26" s="2">
        <v>0.28819279310344798</v>
      </c>
      <c r="U26" s="2">
        <v>24.997374000000001</v>
      </c>
      <c r="V26" s="2">
        <v>24.9786232068966</v>
      </c>
      <c r="W26" s="2">
        <v>308.50159327586198</v>
      </c>
      <c r="X26" s="2">
        <v>308.491855965517</v>
      </c>
      <c r="Y26" s="2">
        <v>25.3272702068966</v>
      </c>
      <c r="Z26" s="2">
        <v>25.684494896551701</v>
      </c>
      <c r="AB26" s="2">
        <v>0</v>
      </c>
      <c r="AC26" s="2">
        <v>0</v>
      </c>
      <c r="AH26" s="2">
        <v>0.247400118545586</v>
      </c>
      <c r="AI26" s="2">
        <v>0.184688174118048</v>
      </c>
      <c r="AJ26" s="2">
        <v>0</v>
      </c>
      <c r="AK26" s="2">
        <v>0.26774545560649698</v>
      </c>
      <c r="AL26" s="2">
        <v>3.87207521310117E-3</v>
      </c>
      <c r="AM26" s="2">
        <v>2.2087863051875001</v>
      </c>
      <c r="AN26" s="2">
        <v>0.45672987207694099</v>
      </c>
      <c r="AO26" s="2">
        <v>4.4407206801721397</v>
      </c>
      <c r="AP26" s="2">
        <v>9.97875010093561E-2</v>
      </c>
      <c r="AQ26">
        <v>25</v>
      </c>
      <c r="AR26">
        <v>179</v>
      </c>
      <c r="AS26" s="1">
        <v>42719.53665509259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workbookViewId="0">
      <pane ySplit="1" topLeftCell="A62" activePane="bottomLeft" state="frozen"/>
      <selection pane="bottomLeft" activeCell="AB77" sqref="AB77"/>
    </sheetView>
  </sheetViews>
  <sheetFormatPr defaultRowHeight="15" x14ac:dyDescent="0.25"/>
  <cols>
    <col min="1" max="1" width="6" style="3" bestFit="1" customWidth="1"/>
    <col min="2" max="2" width="14" bestFit="1" customWidth="1"/>
    <col min="3" max="3" width="4" bestFit="1" customWidth="1"/>
    <col min="4" max="5" width="5.5703125" style="2" bestFit="1" customWidth="1"/>
    <col min="6" max="6" width="8" style="2" bestFit="1" customWidth="1"/>
    <col min="7" max="7" width="12.42578125" style="2" bestFit="1" customWidth="1"/>
    <col min="8" max="8" width="6.140625" style="2" bestFit="1" customWidth="1"/>
    <col min="9" max="9" width="5.7109375" style="2" bestFit="1" customWidth="1"/>
    <col min="10" max="10" width="6.85546875" style="2" bestFit="1" customWidth="1"/>
    <col min="11" max="11" width="6.5703125" style="2" bestFit="1" customWidth="1"/>
    <col min="12" max="12" width="6.85546875" style="2" bestFit="1" customWidth="1"/>
    <col min="13" max="13" width="5.42578125" style="2" bestFit="1" customWidth="1"/>
    <col min="14" max="14" width="5.7109375" style="2" bestFit="1" customWidth="1"/>
    <col min="15" max="15" width="6" style="2" bestFit="1" customWidth="1"/>
    <col min="16" max="16" width="8.28515625" style="2" bestFit="1" customWidth="1"/>
    <col min="17" max="17" width="7.28515625" style="2" bestFit="1" customWidth="1"/>
    <col min="18" max="18" width="8.85546875" style="2" bestFit="1" customWidth="1"/>
    <col min="19" max="19" width="9.140625" style="2" bestFit="1" customWidth="1"/>
    <col min="20" max="20" width="8.140625" style="2" bestFit="1" customWidth="1"/>
    <col min="21" max="21" width="9.7109375" style="2" bestFit="1" customWidth="1"/>
    <col min="22" max="23" width="6.7109375" style="2" bestFit="1" customWidth="1"/>
    <col min="24" max="25" width="6.42578125" style="2" bestFit="1" customWidth="1"/>
    <col min="26" max="27" width="7.140625" style="2" bestFit="1" customWidth="1"/>
    <col min="28" max="28" width="9.85546875" style="2" bestFit="1" customWidth="1"/>
    <col min="29" max="29" width="11.140625" style="2" bestFit="1" customWidth="1"/>
    <col min="30" max="30" width="7.7109375" style="2" bestFit="1" customWidth="1"/>
    <col min="31" max="31" width="10.140625" style="2" bestFit="1" customWidth="1"/>
    <col min="32" max="32" width="14.7109375" style="2" bestFit="1" customWidth="1"/>
    <col min="33" max="33" width="9.140625" style="2" bestFit="1" customWidth="1"/>
    <col min="34" max="34" width="10.7109375" style="2" bestFit="1" customWidth="1"/>
    <col min="35" max="35" width="8.5703125" style="2" bestFit="1" customWidth="1"/>
    <col min="36" max="38" width="9.28515625" style="2" bestFit="1" customWidth="1"/>
    <col min="41" max="41" width="15.85546875" bestFit="1" customWidth="1"/>
  </cols>
  <sheetData>
    <row r="1" spans="1:41" x14ac:dyDescent="0.25">
      <c r="A1" s="3" t="s">
        <v>0</v>
      </c>
      <c r="C1" t="s">
        <v>1</v>
      </c>
      <c r="D1" s="2" t="s">
        <v>2</v>
      </c>
      <c r="E1" s="2" t="s">
        <v>3</v>
      </c>
      <c r="F1" s="2" t="s">
        <v>38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64</v>
      </c>
      <c r="AC1" s="2" t="s">
        <v>47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t="s">
        <v>34</v>
      </c>
      <c r="AN1" t="s">
        <v>35</v>
      </c>
      <c r="AO1" t="s">
        <v>36</v>
      </c>
    </row>
    <row r="2" spans="1:41" x14ac:dyDescent="0.25">
      <c r="A2" s="3">
        <v>99.937910379310296</v>
      </c>
      <c r="B2" s="3"/>
      <c r="C2">
        <v>100</v>
      </c>
      <c r="D2" s="2">
        <v>10</v>
      </c>
      <c r="E2" s="2">
        <v>7.3029813103448298</v>
      </c>
      <c r="G2" s="2">
        <v>0</v>
      </c>
      <c r="H2" s="2">
        <v>0</v>
      </c>
      <c r="I2" s="2">
        <v>-2.8078597586206899</v>
      </c>
      <c r="J2" s="2">
        <v>-1.59130496551724</v>
      </c>
      <c r="K2" s="2">
        <v>-1.92637906896552</v>
      </c>
      <c r="L2" s="2">
        <v>20.404928137931002</v>
      </c>
      <c r="M2" s="2">
        <v>5.1400090000000001</v>
      </c>
      <c r="N2" s="2">
        <v>24.832483931034499</v>
      </c>
      <c r="O2" s="2">
        <v>24.912112206896499</v>
      </c>
      <c r="P2" s="2">
        <v>0.24368810344827599</v>
      </c>
      <c r="Q2" s="2">
        <v>24.7503403103448</v>
      </c>
      <c r="R2" s="2">
        <v>24.717464068965501</v>
      </c>
      <c r="S2" s="2">
        <v>0.29106237931034501</v>
      </c>
      <c r="T2" s="2">
        <v>24.844848206896501</v>
      </c>
      <c r="U2" s="2">
        <v>24.743889862069</v>
      </c>
      <c r="V2" s="2">
        <v>90.988227827586201</v>
      </c>
      <c r="W2" s="2">
        <v>88.032170827586199</v>
      </c>
      <c r="X2" s="2">
        <v>24.958639999999999</v>
      </c>
      <c r="Y2" s="2">
        <v>24.9596310689655</v>
      </c>
      <c r="Z2" s="2">
        <v>0</v>
      </c>
      <c r="AA2" s="2">
        <v>0</v>
      </c>
      <c r="AD2" s="2">
        <v>4.0596068360033002E-2</v>
      </c>
      <c r="AE2" s="2">
        <v>1.10510269729551E-2</v>
      </c>
      <c r="AF2" s="2">
        <v>0</v>
      </c>
      <c r="AG2" s="2">
        <v>2.02791881073302E-2</v>
      </c>
      <c r="AH2" s="2">
        <v>1.6261956750226399E-2</v>
      </c>
      <c r="AI2" s="2">
        <v>0</v>
      </c>
      <c r="AJ2" s="2">
        <v>0.279750292426378</v>
      </c>
      <c r="AK2" s="2">
        <v>0.39718214750012798</v>
      </c>
      <c r="AL2" s="2">
        <v>5.5863942208029096</v>
      </c>
      <c r="AM2">
        <v>-1</v>
      </c>
      <c r="AN2">
        <v>45</v>
      </c>
      <c r="AO2" s="1">
        <v>42714.750439814816</v>
      </c>
    </row>
    <row r="3" spans="1:41" x14ac:dyDescent="0.25">
      <c r="A3" s="3">
        <v>150.006834827586</v>
      </c>
      <c r="B3" s="3" t="s">
        <v>39</v>
      </c>
      <c r="C3">
        <v>100</v>
      </c>
      <c r="D3" s="2">
        <v>10</v>
      </c>
      <c r="E3" s="2">
        <v>14.107154</v>
      </c>
      <c r="G3" s="2">
        <v>0</v>
      </c>
      <c r="H3" s="2">
        <v>-1.8334432175172401E-275</v>
      </c>
      <c r="I3" s="2">
        <v>-3.9609853103448298</v>
      </c>
      <c r="J3" s="2">
        <v>-1.88080503448276</v>
      </c>
      <c r="K3" s="2">
        <v>6.4068714482758597</v>
      </c>
      <c r="L3" s="2">
        <v>20.020829551724098</v>
      </c>
      <c r="M3" s="2">
        <v>5.1349182758620699</v>
      </c>
      <c r="N3" s="2">
        <v>24.787177448275902</v>
      </c>
      <c r="O3" s="2">
        <v>24.889895068965501</v>
      </c>
      <c r="P3" s="2">
        <v>0.243777620689655</v>
      </c>
      <c r="Q3" s="2">
        <v>24.692107034482799</v>
      </c>
      <c r="R3" s="2">
        <v>24.5919778965517</v>
      </c>
      <c r="S3" s="2">
        <v>0.287545</v>
      </c>
      <c r="T3" s="2">
        <v>24.798396862069001</v>
      </c>
      <c r="U3" s="2">
        <v>24.682238896551699</v>
      </c>
      <c r="V3" s="2">
        <v>135.79620255172401</v>
      </c>
      <c r="W3" s="2">
        <v>129.35020075862101</v>
      </c>
      <c r="X3" s="2">
        <v>24.9396736206897</v>
      </c>
      <c r="Y3" s="2">
        <v>25.0163336206897</v>
      </c>
      <c r="Z3" s="2">
        <v>0</v>
      </c>
      <c r="AA3" s="2">
        <v>0</v>
      </c>
      <c r="AD3" s="2">
        <v>1.17399959388903E-2</v>
      </c>
      <c r="AE3" s="2">
        <v>3.9969962781196203E-3</v>
      </c>
      <c r="AF3" s="2">
        <v>0</v>
      </c>
      <c r="AG3" s="2">
        <v>4.6066159874588496E-3</v>
      </c>
      <c r="AH3" s="2">
        <v>4.7359080656671102E-3</v>
      </c>
      <c r="AI3" s="2">
        <v>0</v>
      </c>
      <c r="AJ3" s="2">
        <v>0.39346508327021101</v>
      </c>
      <c r="AK3" s="2">
        <v>0.35136496922584398</v>
      </c>
      <c r="AL3" s="2">
        <v>1.29176036702492</v>
      </c>
      <c r="AM3">
        <v>1</v>
      </c>
      <c r="AN3">
        <v>719</v>
      </c>
      <c r="AO3" s="1">
        <v>42714.833773148152</v>
      </c>
    </row>
    <row r="4" spans="1:41" s="17" customFormat="1" x14ac:dyDescent="0.25">
      <c r="A4" s="18">
        <v>150.02501544827601</v>
      </c>
      <c r="B4" s="18" t="s">
        <v>40</v>
      </c>
      <c r="C4" s="17">
        <v>300</v>
      </c>
      <c r="D4" s="19">
        <v>19.956421586206901</v>
      </c>
      <c r="E4" s="19">
        <v>13.188052793103401</v>
      </c>
      <c r="F4" s="19">
        <f>$E$3-E4</f>
        <v>0.91910120689659891</v>
      </c>
      <c r="G4" s="19">
        <v>1.83121931034483</v>
      </c>
      <c r="H4" s="19">
        <v>48.273670793103499</v>
      </c>
      <c r="I4" s="19">
        <v>-0.12379227586206901</v>
      </c>
      <c r="J4" s="19">
        <v>34.0828284827586</v>
      </c>
      <c r="K4" s="19">
        <v>10.833124</v>
      </c>
      <c r="L4" s="19">
        <v>20.351619137930999</v>
      </c>
      <c r="M4" s="19">
        <v>5.1292667241379304</v>
      </c>
      <c r="N4" s="19">
        <v>24.812138999999998</v>
      </c>
      <c r="O4" s="19">
        <v>24.9279707241379</v>
      </c>
      <c r="P4" s="19">
        <v>0.26384020689655202</v>
      </c>
      <c r="Q4" s="19">
        <v>24.735101172413799</v>
      </c>
      <c r="R4" s="19">
        <v>24.8618404137931</v>
      </c>
      <c r="S4" s="19">
        <v>0.29115200000000002</v>
      </c>
      <c r="T4" s="19">
        <v>24.831170965517199</v>
      </c>
      <c r="U4" s="19">
        <v>26.493945206896601</v>
      </c>
      <c r="V4" s="19">
        <v>136.30847637931001</v>
      </c>
      <c r="W4" s="19">
        <v>130.029674206897</v>
      </c>
      <c r="X4" s="19">
        <v>24.990280931034501</v>
      </c>
      <c r="Y4" s="19">
        <v>25.087581896551701</v>
      </c>
      <c r="Z4" s="19">
        <v>9.0435548965517203</v>
      </c>
      <c r="AA4" s="19">
        <v>8.6861030344827608</v>
      </c>
      <c r="AB4" s="19">
        <f>(Z4-AA4)</f>
        <v>0.35745186206895951</v>
      </c>
      <c r="AC4" s="19">
        <f>(Z4-AA4)*AA4</f>
        <v>3.1048637037987024</v>
      </c>
      <c r="AD4" s="19">
        <v>1.20783405409707E-2</v>
      </c>
      <c r="AE4" s="19">
        <v>3.4064505529812E-3</v>
      </c>
      <c r="AF4" s="19">
        <v>1.3289537387759001E-2</v>
      </c>
      <c r="AG4" s="19">
        <v>1.16499082173664E-2</v>
      </c>
      <c r="AH4" s="19">
        <v>3.0962179693906199E-3</v>
      </c>
      <c r="AI4" s="19">
        <v>0.10770574743914101</v>
      </c>
      <c r="AJ4" s="19">
        <v>0.62374409888241</v>
      </c>
      <c r="AK4" s="19">
        <v>0.14469762340883199</v>
      </c>
      <c r="AL4" s="19">
        <v>0.74524271896786598</v>
      </c>
      <c r="AM4" s="17">
        <v>2</v>
      </c>
      <c r="AN4" s="17">
        <v>179</v>
      </c>
      <c r="AO4" s="20">
        <v>42714.85460648148</v>
      </c>
    </row>
    <row r="5" spans="1:41" s="17" customFormat="1" x14ac:dyDescent="0.25">
      <c r="A5" s="18">
        <v>150.005690448276</v>
      </c>
      <c r="B5" s="18" t="s">
        <v>72</v>
      </c>
      <c r="C5" s="17">
        <v>150</v>
      </c>
      <c r="D5" s="19">
        <v>42.999610586206899</v>
      </c>
      <c r="E5" s="19">
        <v>13.3817256206897</v>
      </c>
      <c r="F5" s="19">
        <f t="shared" ref="F5:F8" si="0">$E$3-E5</f>
        <v>0.72542837931029958</v>
      </c>
      <c r="G5" s="19">
        <v>2.10359934482759</v>
      </c>
      <c r="H5" s="19">
        <v>48.148808655172402</v>
      </c>
      <c r="I5" s="19">
        <v>-0.79169882758620702</v>
      </c>
      <c r="J5" s="19">
        <v>31.294369172413798</v>
      </c>
      <c r="K5" s="19">
        <v>7.6563350344827601</v>
      </c>
      <c r="L5" s="19">
        <v>20.097308517241402</v>
      </c>
      <c r="M5" s="19">
        <v>4.8203035172413804</v>
      </c>
      <c r="N5" s="19">
        <v>24.764044379310398</v>
      </c>
      <c r="O5" s="19">
        <v>24.871541034482799</v>
      </c>
      <c r="P5" s="19">
        <v>0.24323631034482801</v>
      </c>
      <c r="Q5" s="19">
        <v>24.673656275862101</v>
      </c>
      <c r="R5" s="19">
        <v>24.7598995517241</v>
      </c>
      <c r="S5" s="19">
        <v>0.289833965517241</v>
      </c>
      <c r="T5" s="19">
        <v>24.778247689655199</v>
      </c>
      <c r="U5" s="19">
        <v>26.3109019655172</v>
      </c>
      <c r="V5" s="19">
        <v>136.41920210344799</v>
      </c>
      <c r="W5" s="19">
        <v>130.20655348275901</v>
      </c>
      <c r="X5" s="19">
        <v>24.924516965517199</v>
      </c>
      <c r="Y5" s="19">
        <v>25.007592241379299</v>
      </c>
      <c r="Z5" s="19">
        <v>8.9245506896551703</v>
      </c>
      <c r="AA5" s="19">
        <v>8.50540186206897</v>
      </c>
      <c r="AB5" s="19">
        <f t="shared" ref="AB5:AB6" si="1">(Z5-AA5)</f>
        <v>0.41914882758620031</v>
      </c>
      <c r="AC5" s="19">
        <f t="shared" ref="AC5:AC30" si="2">(Z5-AA5)*AA5</f>
        <v>3.565029218635694</v>
      </c>
      <c r="AD5" s="19">
        <v>1.28253171407685E-2</v>
      </c>
      <c r="AE5" s="19">
        <v>3.6847705462463801E-3</v>
      </c>
      <c r="AF5" s="19">
        <v>1.6619543974373301E-2</v>
      </c>
      <c r="AG5" s="19">
        <v>3.3855865551756202E-3</v>
      </c>
      <c r="AH5" s="19">
        <v>2.93350206394007E-3</v>
      </c>
      <c r="AI5" s="19">
        <v>2.94673186197076E-2</v>
      </c>
      <c r="AJ5" s="19">
        <v>0.44766295345923501</v>
      </c>
      <c r="AK5" s="19">
        <v>2.57556035712041E-2</v>
      </c>
      <c r="AL5" s="19">
        <v>0.62611071891519698</v>
      </c>
      <c r="AM5" s="17">
        <v>3</v>
      </c>
      <c r="AN5" s="17">
        <v>179</v>
      </c>
      <c r="AO5" s="20">
        <v>42714.875439814816</v>
      </c>
    </row>
    <row r="6" spans="1:41" s="17" customFormat="1" x14ac:dyDescent="0.25">
      <c r="A6" s="18">
        <v>150.00368158620699</v>
      </c>
      <c r="B6" s="18" t="s">
        <v>48</v>
      </c>
      <c r="C6" s="17">
        <v>100</v>
      </c>
      <c r="D6" s="19">
        <v>69.288273689655199</v>
      </c>
      <c r="E6" s="19">
        <v>13.5421293793103</v>
      </c>
      <c r="F6" s="19">
        <f t="shared" si="0"/>
        <v>0.56502462068969983</v>
      </c>
      <c r="G6" s="19">
        <v>2.2991221379310298</v>
      </c>
      <c r="H6" s="19">
        <v>48.430701965517201</v>
      </c>
      <c r="I6" s="19">
        <v>0.51017306896551695</v>
      </c>
      <c r="J6" s="19">
        <v>29.120603827586201</v>
      </c>
      <c r="K6" s="19">
        <v>7.28416744827586</v>
      </c>
      <c r="L6" s="19">
        <v>20.012851206896499</v>
      </c>
      <c r="M6" s="19">
        <v>5.0682497241379298</v>
      </c>
      <c r="N6" s="19">
        <v>24.806985103448302</v>
      </c>
      <c r="O6" s="19">
        <v>24.912795724137901</v>
      </c>
      <c r="P6" s="19">
        <v>0.24414058620689699</v>
      </c>
      <c r="Q6" s="19">
        <v>24.723127793103501</v>
      </c>
      <c r="R6" s="19">
        <v>24.886460827586198</v>
      </c>
      <c r="S6" s="19">
        <v>0.29200948275862099</v>
      </c>
      <c r="T6" s="19">
        <v>24.816153724137902</v>
      </c>
      <c r="U6" s="19">
        <v>26.229862000000001</v>
      </c>
      <c r="V6" s="19">
        <v>136.473294482759</v>
      </c>
      <c r="W6" s="19">
        <v>130.30031506896501</v>
      </c>
      <c r="X6" s="19">
        <v>24.978799241379299</v>
      </c>
      <c r="Y6" s="19">
        <v>25.064515551724099</v>
      </c>
      <c r="Z6" s="19">
        <v>8.6886705172413805</v>
      </c>
      <c r="AA6" s="19">
        <v>8.2140726896551701</v>
      </c>
      <c r="AB6" s="19">
        <f t="shared" si="1"/>
        <v>0.47459782758621039</v>
      </c>
      <c r="AC6" s="19">
        <f t="shared" si="2"/>
        <v>3.8983810541455637</v>
      </c>
      <c r="AD6" s="19">
        <v>5.7940251574128401E-3</v>
      </c>
      <c r="AE6" s="19">
        <v>1.9109125253554001E-3</v>
      </c>
      <c r="AF6" s="19">
        <v>1.05742617785494E-2</v>
      </c>
      <c r="AG6" s="19">
        <v>1.6205849508097699E-3</v>
      </c>
      <c r="AH6" s="19">
        <v>3.94723978828696E-3</v>
      </c>
      <c r="AI6" s="19">
        <v>1.44878079045855E-2</v>
      </c>
      <c r="AJ6" s="19">
        <v>1.4996364595813001</v>
      </c>
      <c r="AK6" s="19">
        <v>1.99949578795818E-2</v>
      </c>
      <c r="AL6" s="19">
        <v>0.63281462392407895</v>
      </c>
      <c r="AM6" s="17">
        <v>4</v>
      </c>
      <c r="AN6" s="17">
        <v>359</v>
      </c>
      <c r="AO6" s="20">
        <v>42714.91710648148</v>
      </c>
    </row>
    <row r="7" spans="1:41" x14ac:dyDescent="0.25">
      <c r="A7" s="3">
        <v>150.00115437931001</v>
      </c>
      <c r="B7" s="3"/>
      <c r="C7">
        <v>150</v>
      </c>
      <c r="D7" s="2">
        <v>43.145167724137899</v>
      </c>
      <c r="E7" s="2">
        <v>13.3141233448276</v>
      </c>
      <c r="F7" s="2">
        <f t="shared" si="0"/>
        <v>0.79303065517239979</v>
      </c>
      <c r="G7" s="2" t="s">
        <v>37</v>
      </c>
      <c r="H7" s="2">
        <v>48.310530482758601</v>
      </c>
      <c r="I7" s="2">
        <v>-0.24080658620689699</v>
      </c>
      <c r="J7" s="2">
        <v>31.471130862069</v>
      </c>
      <c r="K7" s="2">
        <v>7.0026175862068998</v>
      </c>
      <c r="L7" s="2">
        <v>20.061412241379301</v>
      </c>
      <c r="M7" s="2">
        <v>4.8817907931034501</v>
      </c>
      <c r="N7" s="2">
        <v>24.7930042413793</v>
      </c>
      <c r="O7" s="2">
        <v>24.8990641034483</v>
      </c>
      <c r="P7" s="2">
        <v>0.243940827586207</v>
      </c>
      <c r="Q7" s="2">
        <v>24.708295586206901</v>
      </c>
      <c r="R7" s="2">
        <v>24.8278779310345</v>
      </c>
      <c r="S7" s="2">
        <v>0.28874282758620701</v>
      </c>
      <c r="T7" s="2">
        <v>24.805211068965502</v>
      </c>
      <c r="U7" s="2">
        <v>26.352874689655199</v>
      </c>
      <c r="V7" s="2">
        <v>136.468524793103</v>
      </c>
      <c r="W7" s="2">
        <v>130.299723206897</v>
      </c>
      <c r="X7" s="2">
        <v>24.959471896551701</v>
      </c>
      <c r="Y7" s="2">
        <v>25.044128482758602</v>
      </c>
      <c r="Z7" s="2" t="s">
        <v>37</v>
      </c>
      <c r="AA7" s="2" t="s">
        <v>37</v>
      </c>
      <c r="AD7" s="2">
        <v>1.4916327848714101E-2</v>
      </c>
      <c r="AE7" s="2">
        <v>2.5376095757884899E-3</v>
      </c>
      <c r="AF7" s="2" t="s">
        <v>37</v>
      </c>
      <c r="AG7" s="2">
        <v>4.18942310884729E-3</v>
      </c>
      <c r="AH7" s="2">
        <v>1.23361644977738E-2</v>
      </c>
      <c r="AI7" s="2">
        <v>1.9083950092825201E-2</v>
      </c>
      <c r="AJ7" s="2">
        <v>12.803754952654399</v>
      </c>
      <c r="AK7" s="2">
        <v>2.05787893637282E-2</v>
      </c>
      <c r="AL7" s="2">
        <v>0.62628135451716205</v>
      </c>
      <c r="AM7">
        <v>5</v>
      </c>
      <c r="AN7">
        <v>179</v>
      </c>
      <c r="AO7" s="1">
        <v>42714.937939814816</v>
      </c>
    </row>
    <row r="8" spans="1:41" x14ac:dyDescent="0.25">
      <c r="A8" s="3">
        <v>149.99462631034501</v>
      </c>
      <c r="B8" s="3"/>
      <c r="C8">
        <v>300</v>
      </c>
      <c r="D8" s="2">
        <v>19.963294896551702</v>
      </c>
      <c r="E8" s="2">
        <v>13.0089765862069</v>
      </c>
      <c r="F8" s="2">
        <f t="shared" si="0"/>
        <v>1.0981774137930991</v>
      </c>
      <c r="G8" s="2">
        <v>1.8272086206896501</v>
      </c>
      <c r="H8" s="2">
        <v>48.187613896551703</v>
      </c>
      <c r="I8" s="2">
        <v>-1.1600485862069001</v>
      </c>
      <c r="J8" s="2">
        <v>33.409990068965499</v>
      </c>
      <c r="K8" s="2">
        <v>7.8383830689655198</v>
      </c>
      <c r="L8" s="2">
        <v>19.988285620689702</v>
      </c>
      <c r="M8" s="2">
        <v>5.1060845172413796</v>
      </c>
      <c r="N8" s="2">
        <v>24.785571655172401</v>
      </c>
      <c r="O8" s="2">
        <v>24.893177482758599</v>
      </c>
      <c r="P8" s="2">
        <v>0.26122482758620702</v>
      </c>
      <c r="Q8" s="2">
        <v>24.698421965517198</v>
      </c>
      <c r="R8" s="2">
        <v>24.7672453448276</v>
      </c>
      <c r="S8" s="2">
        <v>0.290307275862069</v>
      </c>
      <c r="T8" s="2">
        <v>24.796736689655202</v>
      </c>
      <c r="U8" s="2">
        <v>26.431339344827599</v>
      </c>
      <c r="V8" s="2">
        <v>136.43396310344801</v>
      </c>
      <c r="W8" s="2">
        <v>130.263728241379</v>
      </c>
      <c r="X8" s="2">
        <v>24.947692448275902</v>
      </c>
      <c r="Y8" s="2">
        <v>25.031327103448302</v>
      </c>
      <c r="Z8" s="2">
        <v>9.0432085517241401</v>
      </c>
      <c r="AA8" s="2">
        <v>8.6864261724137997</v>
      </c>
      <c r="AB8" s="2">
        <f t="shared" ref="AB8:AB30" si="3">(Z8-AA8)^2</f>
        <v>0.1272936661863476</v>
      </c>
      <c r="AC8" s="2">
        <f t="shared" si="2"/>
        <v>3.0991637974974084</v>
      </c>
      <c r="AD8" s="2">
        <v>1.31370273064138E-2</v>
      </c>
      <c r="AE8" s="2">
        <v>5.4840374838929298E-3</v>
      </c>
      <c r="AF8" s="2">
        <v>2.0722273090794399E-2</v>
      </c>
      <c r="AG8" s="2">
        <v>2.65942186497378E-3</v>
      </c>
      <c r="AH8" s="2">
        <v>8.7782144783526903E-3</v>
      </c>
      <c r="AI8" s="2">
        <v>3.21081500650948E-2</v>
      </c>
      <c r="AJ8" s="2">
        <v>0.49230016746760102</v>
      </c>
      <c r="AK8" s="2">
        <v>2.64035612693778E-2</v>
      </c>
      <c r="AL8" s="2">
        <v>0.63946732648613702</v>
      </c>
      <c r="AM8">
        <v>6</v>
      </c>
      <c r="AN8">
        <v>179</v>
      </c>
      <c r="AO8" s="1">
        <v>42714.958773148152</v>
      </c>
    </row>
    <row r="9" spans="1:41" x14ac:dyDescent="0.25">
      <c r="A9" s="3">
        <v>149.97957268965499</v>
      </c>
      <c r="B9" s="3"/>
      <c r="C9">
        <v>100</v>
      </c>
      <c r="D9" s="2">
        <v>10</v>
      </c>
      <c r="E9" s="2">
        <v>13.8868766896552</v>
      </c>
      <c r="G9" s="2">
        <v>0</v>
      </c>
      <c r="H9" s="2">
        <v>-1.7674770344827599</v>
      </c>
      <c r="I9" s="2">
        <v>-4.1603429310344797</v>
      </c>
      <c r="J9" s="2">
        <v>-2.0555046896551699</v>
      </c>
      <c r="K9" s="2">
        <v>4.9393984137931</v>
      </c>
      <c r="L9" s="2">
        <v>19.880225310344802</v>
      </c>
      <c r="M9" s="2">
        <v>5.1253989655172401</v>
      </c>
      <c r="N9" s="2">
        <v>24.772372137931001</v>
      </c>
      <c r="O9" s="2">
        <v>24.8710689655172</v>
      </c>
      <c r="P9" s="2">
        <v>0.24437613793103499</v>
      </c>
      <c r="Q9" s="2">
        <v>24.681978482758598</v>
      </c>
      <c r="R9" s="2">
        <v>24.5704574137931</v>
      </c>
      <c r="S9" s="2">
        <v>0.28848400000000002</v>
      </c>
      <c r="T9" s="2">
        <v>24.779679999999999</v>
      </c>
      <c r="U9" s="2">
        <v>24.655818931034499</v>
      </c>
      <c r="V9" s="2">
        <v>135.94944662069</v>
      </c>
      <c r="W9" s="2">
        <v>129.66082541379299</v>
      </c>
      <c r="X9" s="2">
        <v>24.920378482758601</v>
      </c>
      <c r="Y9" s="2">
        <v>24.988354758620702</v>
      </c>
      <c r="Z9" s="2">
        <v>0</v>
      </c>
      <c r="AA9" s="2">
        <v>0</v>
      </c>
      <c r="AB9" s="2">
        <f t="shared" si="3"/>
        <v>0</v>
      </c>
      <c r="AC9" s="2">
        <f t="shared" si="2"/>
        <v>0</v>
      </c>
      <c r="AD9" s="2">
        <v>1.44558061897531E-2</v>
      </c>
      <c r="AE9" s="2">
        <v>5.7157739178120602E-3</v>
      </c>
      <c r="AF9" s="2">
        <v>0</v>
      </c>
      <c r="AG9" s="2">
        <v>8.9347859727296596E-3</v>
      </c>
      <c r="AH9" s="2">
        <v>1.37686536150016E-2</v>
      </c>
      <c r="AI9" s="2">
        <v>5.3675580055251002</v>
      </c>
      <c r="AJ9" s="2">
        <v>0.60786088220018697</v>
      </c>
      <c r="AK9" s="2">
        <v>4.86681027157739</v>
      </c>
      <c r="AL9" s="2">
        <v>0.84500528501387795</v>
      </c>
      <c r="AM9">
        <v>7</v>
      </c>
      <c r="AN9">
        <v>179</v>
      </c>
      <c r="AO9" s="1">
        <v>42714.97960648148</v>
      </c>
    </row>
    <row r="10" spans="1:41" x14ac:dyDescent="0.25">
      <c r="A10" s="3">
        <v>200.00039134482799</v>
      </c>
      <c r="B10" s="3" t="s">
        <v>41</v>
      </c>
      <c r="C10">
        <v>300</v>
      </c>
      <c r="D10" s="2">
        <v>10</v>
      </c>
      <c r="E10" s="2">
        <v>20.6994565862069</v>
      </c>
      <c r="G10" s="2">
        <v>0</v>
      </c>
      <c r="H10" s="2">
        <v>-1.7664550689655201</v>
      </c>
      <c r="I10" s="2">
        <v>-4.1231788965517202</v>
      </c>
      <c r="J10" s="2">
        <v>-2.0272788620689699</v>
      </c>
      <c r="K10" s="2">
        <v>14.7987025517241</v>
      </c>
      <c r="L10" s="2">
        <v>19.697208482758601</v>
      </c>
      <c r="M10" s="2">
        <v>5.0890717931034501</v>
      </c>
      <c r="N10" s="2">
        <v>24.753639</v>
      </c>
      <c r="O10" s="2">
        <v>24.879689965517201</v>
      </c>
      <c r="P10" s="2">
        <v>0.24415200000000001</v>
      </c>
      <c r="Q10" s="2">
        <v>24.657988931034499</v>
      </c>
      <c r="R10" s="2">
        <v>24.5502658965517</v>
      </c>
      <c r="S10" s="2">
        <v>0.288312344827586</v>
      </c>
      <c r="T10" s="2">
        <v>24.760338965517199</v>
      </c>
      <c r="U10" s="2">
        <v>24.637883827586201</v>
      </c>
      <c r="V10" s="2">
        <v>181.23275237931</v>
      </c>
      <c r="W10" s="2">
        <v>171.63635413793099</v>
      </c>
      <c r="X10" s="2">
        <v>24.94613</v>
      </c>
      <c r="Y10" s="2">
        <v>25.0919917931034</v>
      </c>
      <c r="Z10" s="2">
        <v>0</v>
      </c>
      <c r="AA10" s="2">
        <v>0</v>
      </c>
      <c r="AB10" s="2">
        <f t="shared" si="3"/>
        <v>0</v>
      </c>
      <c r="AC10" s="2">
        <f t="shared" si="2"/>
        <v>0</v>
      </c>
      <c r="AD10" s="2">
        <v>1.1701772188272799E-2</v>
      </c>
      <c r="AE10" s="2">
        <v>3.3525005387564102E-3</v>
      </c>
      <c r="AF10" s="2">
        <v>0</v>
      </c>
      <c r="AG10" s="2">
        <v>3.7035390595474599E-3</v>
      </c>
      <c r="AH10" s="2">
        <v>1.1385022983717699E-2</v>
      </c>
      <c r="AI10" s="2">
        <v>1.01346139166182E-3</v>
      </c>
      <c r="AJ10" s="2">
        <v>0.383403752643521</v>
      </c>
      <c r="AK10" s="2">
        <v>0.34662874698047702</v>
      </c>
      <c r="AL10" s="2">
        <v>0.48513915091050902</v>
      </c>
      <c r="AM10">
        <v>8</v>
      </c>
      <c r="AN10">
        <v>719</v>
      </c>
      <c r="AO10" s="1">
        <v>42715.062939814816</v>
      </c>
    </row>
    <row r="11" spans="1:41" s="17" customFormat="1" x14ac:dyDescent="0.25">
      <c r="A11" s="18">
        <v>200.026635</v>
      </c>
      <c r="B11" s="18" t="s">
        <v>42</v>
      </c>
      <c r="C11" s="17">
        <v>300</v>
      </c>
      <c r="D11" s="19">
        <v>20.030744310344801</v>
      </c>
      <c r="E11" s="19">
        <v>19.713839172413799</v>
      </c>
      <c r="F11" s="19">
        <f>$E$10-E11</f>
        <v>0.98561741379310064</v>
      </c>
      <c r="G11" s="19">
        <v>2.0356615172413801</v>
      </c>
      <c r="H11" s="19">
        <v>48.629622931034497</v>
      </c>
      <c r="I11" s="19">
        <v>-0.78500282758620699</v>
      </c>
      <c r="J11" s="19">
        <v>33.665828620689702</v>
      </c>
      <c r="K11" s="19">
        <v>19.854814448275899</v>
      </c>
      <c r="L11" s="19">
        <v>19.889932206896599</v>
      </c>
      <c r="M11" s="19">
        <v>5.0893358275862104</v>
      </c>
      <c r="N11" s="19">
        <v>24.789076482758599</v>
      </c>
      <c r="O11" s="19">
        <v>24.929918448275899</v>
      </c>
      <c r="P11" s="19">
        <v>0.26368372413793101</v>
      </c>
      <c r="Q11" s="19">
        <v>24.6980367241379</v>
      </c>
      <c r="R11" s="19">
        <v>24.788647758620701</v>
      </c>
      <c r="S11" s="19">
        <v>0.29079086206896598</v>
      </c>
      <c r="T11" s="19">
        <v>24.7957439655172</v>
      </c>
      <c r="U11" s="19">
        <v>26.440306172413798</v>
      </c>
      <c r="V11" s="19">
        <v>181.768513137931</v>
      </c>
      <c r="W11" s="19">
        <v>172.298913310345</v>
      </c>
      <c r="X11" s="19">
        <v>25.000892137931</v>
      </c>
      <c r="Y11" s="19">
        <v>25.1554836551724</v>
      </c>
      <c r="Z11" s="19">
        <v>9.0861785517241405</v>
      </c>
      <c r="AA11" s="19">
        <v>8.6889359655172402</v>
      </c>
      <c r="AB11" s="19">
        <f>(Z11-AA11)</f>
        <v>0.39724258620690023</v>
      </c>
      <c r="AC11" s="19">
        <f t="shared" si="2"/>
        <v>3.451615394328218</v>
      </c>
      <c r="AD11" s="19">
        <v>1.70773370102393E-2</v>
      </c>
      <c r="AE11" s="19">
        <v>3.45095249154609E-3</v>
      </c>
      <c r="AF11" s="19">
        <v>1.5183587228050801E-2</v>
      </c>
      <c r="AG11" s="19">
        <v>1.21450547188848E-2</v>
      </c>
      <c r="AH11" s="19">
        <v>2.89068746260334E-3</v>
      </c>
      <c r="AI11" s="19">
        <v>0.127121616803998</v>
      </c>
      <c r="AJ11" s="19">
        <v>0.50015641790773402</v>
      </c>
      <c r="AK11" s="19">
        <v>0.14688497196403599</v>
      </c>
      <c r="AL11" s="19">
        <v>0.34289050819706701</v>
      </c>
      <c r="AM11" s="17">
        <v>9</v>
      </c>
      <c r="AN11" s="17">
        <v>179</v>
      </c>
      <c r="AO11" s="20">
        <v>42715.083773148152</v>
      </c>
    </row>
    <row r="12" spans="1:41" s="17" customFormat="1" x14ac:dyDescent="0.25">
      <c r="A12" s="18">
        <v>200.00606775862099</v>
      </c>
      <c r="B12" s="18" t="s">
        <v>71</v>
      </c>
      <c r="C12" s="17">
        <v>150</v>
      </c>
      <c r="D12" s="19">
        <v>43.2056822413793</v>
      </c>
      <c r="E12" s="19">
        <v>19.992234</v>
      </c>
      <c r="F12" s="19">
        <f t="shared" ref="F12:F15" si="4">$E$10-E12</f>
        <v>0.70722258620689971</v>
      </c>
      <c r="G12" s="19">
        <v>2.3095208275862098</v>
      </c>
      <c r="H12" s="19">
        <v>48.507707620689601</v>
      </c>
      <c r="I12" s="19">
        <v>-0.158875724137931</v>
      </c>
      <c r="J12" s="19">
        <v>31.5888028275862</v>
      </c>
      <c r="K12" s="19">
        <v>16.372574758620701</v>
      </c>
      <c r="L12" s="19">
        <v>19.982613310344799</v>
      </c>
      <c r="M12" s="19">
        <v>4.7857452413793098</v>
      </c>
      <c r="N12" s="19">
        <v>24.784340172413799</v>
      </c>
      <c r="O12" s="19">
        <v>24.917922827586199</v>
      </c>
      <c r="P12" s="19">
        <v>0.24441110344827599</v>
      </c>
      <c r="Q12" s="19">
        <v>24.699761931034502</v>
      </c>
      <c r="R12" s="19">
        <v>24.8250077586207</v>
      </c>
      <c r="S12" s="19">
        <v>0.290351689655172</v>
      </c>
      <c r="T12" s="19">
        <v>24.797523517241402</v>
      </c>
      <c r="U12" s="19">
        <v>26.3416064827586</v>
      </c>
      <c r="V12" s="19">
        <v>181.88857555172399</v>
      </c>
      <c r="W12" s="19">
        <v>172.487335793103</v>
      </c>
      <c r="X12" s="19">
        <v>24.999700068965499</v>
      </c>
      <c r="Y12" s="19">
        <v>25.152230586206901</v>
      </c>
      <c r="Z12" s="19">
        <v>8.9694561724137998</v>
      </c>
      <c r="AA12" s="19">
        <v>8.5092928965517203</v>
      </c>
      <c r="AB12" s="19">
        <f t="shared" ref="AB12" si="5">(Z12-AA12)</f>
        <v>0.4601632758620795</v>
      </c>
      <c r="AC12" s="19">
        <f t="shared" si="2"/>
        <v>3.9156640945471626</v>
      </c>
      <c r="AD12" s="19">
        <v>1.05677108593324E-2</v>
      </c>
      <c r="AE12" s="19">
        <v>5.0919237081349404E-3</v>
      </c>
      <c r="AF12" s="19">
        <v>1.6751905072725001E-2</v>
      </c>
      <c r="AG12" s="19">
        <v>2.72368968398062E-3</v>
      </c>
      <c r="AH12" s="19">
        <v>2.8590044368437401E-3</v>
      </c>
      <c r="AI12" s="19">
        <v>3.0175777410201901E-2</v>
      </c>
      <c r="AJ12" s="19">
        <v>0.31983403403442101</v>
      </c>
      <c r="AK12" s="19">
        <v>3.16227299121234E-2</v>
      </c>
      <c r="AL12" s="19">
        <v>0.29046003976562401</v>
      </c>
      <c r="AM12" s="17">
        <v>10</v>
      </c>
      <c r="AN12" s="17">
        <v>179</v>
      </c>
      <c r="AO12" s="20">
        <v>42715.10460648148</v>
      </c>
    </row>
    <row r="13" spans="1:41" s="17" customFormat="1" x14ac:dyDescent="0.25">
      <c r="A13" s="18">
        <v>199.99982851724101</v>
      </c>
      <c r="B13" s="18" t="s">
        <v>51</v>
      </c>
      <c r="C13" s="17">
        <v>100</v>
      </c>
      <c r="D13" s="19">
        <v>68.956015344827605</v>
      </c>
      <c r="E13" s="19">
        <v>20.192048551724099</v>
      </c>
      <c r="F13" s="19">
        <f t="shared" si="4"/>
        <v>0.50740803448280047</v>
      </c>
      <c r="G13" s="19" t="s">
        <v>37</v>
      </c>
      <c r="H13" s="19">
        <v>48.266139448275901</v>
      </c>
      <c r="I13" s="19">
        <v>0.33097448275862101</v>
      </c>
      <c r="J13" s="19">
        <v>28.262709482758599</v>
      </c>
      <c r="K13" s="19">
        <v>19.532766517241399</v>
      </c>
      <c r="L13" s="19">
        <v>19.839894068965499</v>
      </c>
      <c r="M13" s="19">
        <v>5.0104537586206899</v>
      </c>
      <c r="N13" s="19">
        <v>24.768389965517201</v>
      </c>
      <c r="O13" s="19">
        <v>24.909144448275899</v>
      </c>
      <c r="P13" s="19">
        <v>0.243921793103448</v>
      </c>
      <c r="Q13" s="19">
        <v>24.6854939310345</v>
      </c>
      <c r="R13" s="19">
        <v>24.8385602758621</v>
      </c>
      <c r="S13" s="19">
        <v>0.2873</v>
      </c>
      <c r="T13" s="19">
        <v>24.7802712068966</v>
      </c>
      <c r="U13" s="19">
        <v>26.174349344827601</v>
      </c>
      <c r="V13" s="19">
        <v>181.91299444827601</v>
      </c>
      <c r="W13" s="19">
        <v>172.54580375862099</v>
      </c>
      <c r="X13" s="19">
        <v>24.9791516896552</v>
      </c>
      <c r="Y13" s="19">
        <v>25.1257664482759</v>
      </c>
      <c r="Z13" s="19" t="s">
        <v>37</v>
      </c>
      <c r="AA13" s="19" t="s">
        <v>37</v>
      </c>
      <c r="AB13" s="19"/>
      <c r="AC13" s="19"/>
      <c r="AD13" s="19">
        <v>1.13012463551875E-2</v>
      </c>
      <c r="AE13" s="19">
        <v>3.1152713597953499E-3</v>
      </c>
      <c r="AF13" s="19" t="s">
        <v>37</v>
      </c>
      <c r="AG13" s="19">
        <v>1.6381191522576301E-3</v>
      </c>
      <c r="AH13" s="19">
        <v>2.8556322520835002E-3</v>
      </c>
      <c r="AI13" s="19">
        <v>1.3607370171614799E-2</v>
      </c>
      <c r="AJ13" s="19">
        <v>0.72517623478984705</v>
      </c>
      <c r="AK13" s="19">
        <v>1.7343147094192699E-2</v>
      </c>
      <c r="AL13" s="19">
        <v>0.305889542597991</v>
      </c>
      <c r="AM13" s="17">
        <v>11</v>
      </c>
      <c r="AN13" s="17">
        <v>359</v>
      </c>
      <c r="AO13" s="20">
        <v>42715.146273148152</v>
      </c>
    </row>
    <row r="14" spans="1:41" x14ac:dyDescent="0.25">
      <c r="A14" s="3">
        <v>199.99503941379299</v>
      </c>
      <c r="B14" s="3"/>
      <c r="C14">
        <v>150</v>
      </c>
      <c r="D14" s="2">
        <v>42.9010237241379</v>
      </c>
      <c r="E14" s="2">
        <v>19.944064482758598</v>
      </c>
      <c r="F14" s="2">
        <f t="shared" si="4"/>
        <v>0.7553921034483011</v>
      </c>
      <c r="G14" s="2" t="s">
        <v>37</v>
      </c>
      <c r="H14" s="2">
        <v>48.147893275862103</v>
      </c>
      <c r="I14" s="2">
        <v>-0.21055627586206899</v>
      </c>
      <c r="J14" s="2">
        <v>31.083081068965502</v>
      </c>
      <c r="K14" s="2">
        <v>18.1898689310345</v>
      </c>
      <c r="L14" s="2">
        <v>19.724696275862101</v>
      </c>
      <c r="M14" s="2">
        <v>4.7959319655172399</v>
      </c>
      <c r="N14" s="2">
        <v>24.7669089310345</v>
      </c>
      <c r="O14" s="2">
        <v>24.905921689655202</v>
      </c>
      <c r="P14" s="2">
        <v>0.24386248275862099</v>
      </c>
      <c r="Q14" s="2">
        <v>24.681370862068999</v>
      </c>
      <c r="R14" s="2">
        <v>24.801413241379301</v>
      </c>
      <c r="S14" s="2">
        <v>0.28812624137930998</v>
      </c>
      <c r="T14" s="2">
        <v>24.775193206896599</v>
      </c>
      <c r="U14" s="2">
        <v>26.306776931034499</v>
      </c>
      <c r="V14" s="2">
        <v>181.90944434482799</v>
      </c>
      <c r="W14" s="2">
        <v>172.54972837931001</v>
      </c>
      <c r="X14" s="2">
        <v>24.973518517241398</v>
      </c>
      <c r="Y14" s="2">
        <v>25.124364172413799</v>
      </c>
      <c r="Z14" s="2" t="s">
        <v>37</v>
      </c>
      <c r="AA14" s="2" t="s">
        <v>37</v>
      </c>
      <c r="AD14" s="2">
        <v>1.3329024128061299E-2</v>
      </c>
      <c r="AE14" s="2">
        <v>3.6711414526797402E-3</v>
      </c>
      <c r="AF14" s="2" t="s">
        <v>37</v>
      </c>
      <c r="AG14" s="2">
        <v>2.7180437687859302E-3</v>
      </c>
      <c r="AH14" s="2">
        <v>5.3715350474134302E-3</v>
      </c>
      <c r="AI14" s="2">
        <v>1.8921547130721701E-2</v>
      </c>
      <c r="AJ14" s="2">
        <v>0.30159829287765899</v>
      </c>
      <c r="AK14" s="2">
        <v>2.0361778876733301E-2</v>
      </c>
      <c r="AL14" s="2">
        <v>0.31695069991343899</v>
      </c>
      <c r="AM14">
        <v>12</v>
      </c>
      <c r="AN14">
        <v>179</v>
      </c>
      <c r="AO14" s="1">
        <v>42715.16710648148</v>
      </c>
    </row>
    <row r="15" spans="1:41" x14ac:dyDescent="0.25">
      <c r="A15" s="3">
        <v>199.995381896552</v>
      </c>
      <c r="B15" s="3"/>
      <c r="C15">
        <v>300</v>
      </c>
      <c r="D15" s="2">
        <v>20.0305081724138</v>
      </c>
      <c r="E15" s="2">
        <v>19.557487689655201</v>
      </c>
      <c r="F15" s="2">
        <f t="shared" si="4"/>
        <v>1.141968896551699</v>
      </c>
      <c r="G15" s="2">
        <v>2.0474212413793098</v>
      </c>
      <c r="H15" s="2">
        <v>48.557075551724097</v>
      </c>
      <c r="I15" s="2">
        <v>-0.81344127586206905</v>
      </c>
      <c r="J15" s="2">
        <v>33.264591206896597</v>
      </c>
      <c r="K15" s="2">
        <v>18.551201965517201</v>
      </c>
      <c r="L15" s="2">
        <v>19.563670413793101</v>
      </c>
      <c r="M15" s="2">
        <v>5.1057004137930999</v>
      </c>
      <c r="N15" s="2">
        <v>24.766903551724099</v>
      </c>
      <c r="O15" s="2">
        <v>24.904554482758599</v>
      </c>
      <c r="P15" s="2">
        <v>0.26480306896551697</v>
      </c>
      <c r="Q15" s="2">
        <v>24.6781429655172</v>
      </c>
      <c r="R15" s="2">
        <v>24.767060758620701</v>
      </c>
      <c r="S15" s="2">
        <v>0.29012803448275898</v>
      </c>
      <c r="T15" s="2">
        <v>24.775491517241399</v>
      </c>
      <c r="U15" s="2">
        <v>26.4033205517241</v>
      </c>
      <c r="V15" s="2">
        <v>181.877592448276</v>
      </c>
      <c r="W15" s="2">
        <v>172.524492482759</v>
      </c>
      <c r="X15" s="2">
        <v>24.9673825517241</v>
      </c>
      <c r="Y15" s="2">
        <v>25.105385344827599</v>
      </c>
      <c r="Z15" s="2">
        <v>9.0872823793103503</v>
      </c>
      <c r="AA15" s="2">
        <v>8.6874824827586199</v>
      </c>
      <c r="AB15" s="2">
        <f t="shared" si="3"/>
        <v>0.15983995728277436</v>
      </c>
      <c r="AC15" s="2">
        <f t="shared" si="2"/>
        <v>3.4732545979018665</v>
      </c>
      <c r="AD15" s="2">
        <v>1.54062931556506E-2</v>
      </c>
      <c r="AE15" s="2">
        <v>3.6424345589343601E-3</v>
      </c>
      <c r="AF15" s="2">
        <v>1.7593264524591801E-2</v>
      </c>
      <c r="AG15" s="2">
        <v>2.6053475767551901E-3</v>
      </c>
      <c r="AH15" s="2">
        <v>2.9236549584605001E-3</v>
      </c>
      <c r="AI15" s="2">
        <v>3.2010797070457703E-2</v>
      </c>
      <c r="AJ15" s="2">
        <v>0.343845685810032</v>
      </c>
      <c r="AK15" s="2">
        <v>2.71824590702495E-2</v>
      </c>
      <c r="AL15" s="2">
        <v>0.29469553828288803</v>
      </c>
      <c r="AM15">
        <v>13</v>
      </c>
      <c r="AN15">
        <v>179</v>
      </c>
      <c r="AO15" s="1">
        <v>42715.187939814816</v>
      </c>
    </row>
    <row r="16" spans="1:41" x14ac:dyDescent="0.25">
      <c r="A16" s="3">
        <v>199.97542441379301</v>
      </c>
      <c r="B16" s="3"/>
      <c r="C16">
        <v>100</v>
      </c>
      <c r="D16" s="2">
        <v>10</v>
      </c>
      <c r="E16" s="2">
        <v>20.502292620689701</v>
      </c>
      <c r="G16" s="2">
        <v>0</v>
      </c>
      <c r="H16" s="2">
        <v>-1.78866272413793</v>
      </c>
      <c r="I16" s="2">
        <v>-4.0258688275862102</v>
      </c>
      <c r="J16" s="2">
        <v>-2.1396414137930999</v>
      </c>
      <c r="K16" s="2">
        <v>14.6640369655172</v>
      </c>
      <c r="L16" s="2">
        <v>19.349438862069</v>
      </c>
      <c r="M16" s="2">
        <v>5.1202129310344802</v>
      </c>
      <c r="N16" s="2">
        <v>24.758841620689701</v>
      </c>
      <c r="O16" s="2">
        <v>24.884789793103401</v>
      </c>
      <c r="P16" s="2">
        <v>0.24333399999999999</v>
      </c>
      <c r="Q16" s="2">
        <v>24.6690125862069</v>
      </c>
      <c r="R16" s="2">
        <v>24.564940034482799</v>
      </c>
      <c r="S16" s="2">
        <v>0.29042768965517202</v>
      </c>
      <c r="T16" s="2">
        <v>24.764548931034501</v>
      </c>
      <c r="U16" s="2">
        <v>24.636467862069001</v>
      </c>
      <c r="V16" s="2">
        <v>181.353671344828</v>
      </c>
      <c r="W16" s="2">
        <v>171.89881741379301</v>
      </c>
      <c r="X16" s="2">
        <v>24.940132275862101</v>
      </c>
      <c r="Y16" s="2">
        <v>25.067471482758599</v>
      </c>
      <c r="Z16" s="2">
        <v>0</v>
      </c>
      <c r="AA16" s="2">
        <v>0</v>
      </c>
      <c r="AB16" s="2">
        <f t="shared" si="3"/>
        <v>0</v>
      </c>
      <c r="AC16" s="2">
        <f t="shared" si="2"/>
        <v>0</v>
      </c>
      <c r="AD16" s="2">
        <v>1.88506506938831E-2</v>
      </c>
      <c r="AE16" s="2">
        <v>4.1157292929549002E-3</v>
      </c>
      <c r="AF16" s="2">
        <v>0</v>
      </c>
      <c r="AG16" s="2">
        <v>1.14871561028487E-2</v>
      </c>
      <c r="AH16" s="2">
        <v>2.6482941261299999E-3</v>
      </c>
      <c r="AI16" s="2">
        <v>5.5120854689382401</v>
      </c>
      <c r="AJ16" s="2">
        <v>0.53314329433390995</v>
      </c>
      <c r="AK16" s="2">
        <v>5.1029774943034898</v>
      </c>
      <c r="AL16" s="2">
        <v>0.366896788527933</v>
      </c>
      <c r="AM16">
        <v>14</v>
      </c>
      <c r="AN16">
        <v>180</v>
      </c>
      <c r="AO16" s="1">
        <v>42715.20888888889</v>
      </c>
    </row>
    <row r="17" spans="1:41" x14ac:dyDescent="0.25">
      <c r="A17" s="3">
        <v>250.000809689655</v>
      </c>
      <c r="B17" s="3" t="s">
        <v>43</v>
      </c>
      <c r="C17">
        <v>100</v>
      </c>
      <c r="D17" s="2">
        <v>10</v>
      </c>
      <c r="E17" s="2">
        <v>27.730704931034499</v>
      </c>
      <c r="G17" s="2">
        <v>0</v>
      </c>
      <c r="H17" s="2">
        <v>-1.752834</v>
      </c>
      <c r="I17" s="2">
        <v>-4.4015999655172404</v>
      </c>
      <c r="J17" s="2">
        <v>-2.5200454827586198</v>
      </c>
      <c r="K17" s="2">
        <v>23.763982413793102</v>
      </c>
      <c r="L17" s="2">
        <v>18.690678655172398</v>
      </c>
      <c r="M17" s="2">
        <v>5.13034868965517</v>
      </c>
      <c r="N17" s="2">
        <v>24.730055620689701</v>
      </c>
      <c r="O17" s="2">
        <v>24.8818872068966</v>
      </c>
      <c r="P17" s="2">
        <v>0.24386465517241401</v>
      </c>
      <c r="Q17" s="2">
        <v>24.633012137931001</v>
      </c>
      <c r="R17" s="2">
        <v>24.506563551724099</v>
      </c>
      <c r="S17" s="2">
        <v>0.29124872413793101</v>
      </c>
      <c r="T17" s="2">
        <v>24.724446137931</v>
      </c>
      <c r="U17" s="2">
        <v>24.577308896551699</v>
      </c>
      <c r="V17" s="2">
        <v>225.14201399999999</v>
      </c>
      <c r="W17" s="2">
        <v>212.79246375862101</v>
      </c>
      <c r="X17" s="2">
        <v>24.9558226896552</v>
      </c>
      <c r="Y17" s="2">
        <v>25.162704482758599</v>
      </c>
      <c r="Z17" s="2">
        <v>0</v>
      </c>
      <c r="AA17" s="2">
        <v>0</v>
      </c>
      <c r="AB17" s="2">
        <f t="shared" si="3"/>
        <v>0</v>
      </c>
      <c r="AC17" s="2">
        <f t="shared" si="2"/>
        <v>0</v>
      </c>
      <c r="AD17" s="2">
        <v>1.32019294571435E-2</v>
      </c>
      <c r="AE17" s="2">
        <v>1.97884181506011E-3</v>
      </c>
      <c r="AF17" s="2">
        <v>0</v>
      </c>
      <c r="AG17" s="2">
        <v>1.7217736878762399E-3</v>
      </c>
      <c r="AH17" s="2">
        <v>3.2494814252943499E-3</v>
      </c>
      <c r="AI17" s="2">
        <v>1.1740151679069799E-2</v>
      </c>
      <c r="AJ17" s="2">
        <v>0.29648670858694198</v>
      </c>
      <c r="AK17" s="2">
        <v>0.37430024208613</v>
      </c>
      <c r="AL17" s="2">
        <v>0.28634406024957199</v>
      </c>
      <c r="AM17">
        <v>15</v>
      </c>
      <c r="AN17">
        <v>719</v>
      </c>
      <c r="AO17" s="1">
        <v>42715.292222222219</v>
      </c>
    </row>
    <row r="18" spans="1:41" s="17" customFormat="1" x14ac:dyDescent="0.25">
      <c r="A18" s="18">
        <v>250.025598896552</v>
      </c>
      <c r="B18" s="18" t="s">
        <v>44</v>
      </c>
      <c r="C18" s="17">
        <v>300</v>
      </c>
      <c r="D18" s="19">
        <v>20.1646932413793</v>
      </c>
      <c r="E18" s="19">
        <v>26.844259344827599</v>
      </c>
      <c r="F18" s="19">
        <f>$E$17-E18</f>
        <v>0.88644558620690006</v>
      </c>
      <c r="G18" s="19">
        <v>2.1086323103448299</v>
      </c>
      <c r="H18" s="19">
        <v>47.772542137930998</v>
      </c>
      <c r="I18" s="19">
        <v>-1.7770111034482801</v>
      </c>
      <c r="J18" s="19">
        <v>32.668573413793098</v>
      </c>
      <c r="K18" s="19">
        <v>26.153367448275901</v>
      </c>
      <c r="L18" s="19">
        <v>18.667699517241399</v>
      </c>
      <c r="M18" s="19">
        <v>5.0904756206896504</v>
      </c>
      <c r="N18" s="19">
        <v>24.7360830344828</v>
      </c>
      <c r="O18" s="19">
        <v>24.895228275862099</v>
      </c>
      <c r="P18" s="19">
        <v>0.26629444827586202</v>
      </c>
      <c r="Q18" s="19">
        <v>24.6385076551724</v>
      </c>
      <c r="R18" s="19">
        <v>24.676276655172401</v>
      </c>
      <c r="S18" s="19">
        <v>0.28867003448275902</v>
      </c>
      <c r="T18" s="19">
        <v>24.7303322758621</v>
      </c>
      <c r="U18" s="19">
        <v>26.337372965517201</v>
      </c>
      <c r="V18" s="19">
        <v>225.67629531034501</v>
      </c>
      <c r="W18" s="19">
        <v>213.40565124137899</v>
      </c>
      <c r="X18" s="19">
        <v>24.970896448275901</v>
      </c>
      <c r="Y18" s="19">
        <v>25.188406103448301</v>
      </c>
      <c r="Z18" s="19">
        <v>9.08591148275862</v>
      </c>
      <c r="AA18" s="19">
        <v>8.6739704827586195</v>
      </c>
      <c r="AB18" s="19">
        <f t="shared" ref="AB18:AB20" si="6">(Z18-AA18)</f>
        <v>0.41194100000000056</v>
      </c>
      <c r="AC18" s="19">
        <f t="shared" si="2"/>
        <v>3.5731640746380733</v>
      </c>
      <c r="AD18" s="19">
        <v>2.1039287123282301E-2</v>
      </c>
      <c r="AE18" s="19">
        <v>3.9138948178443298E-3</v>
      </c>
      <c r="AF18" s="19">
        <v>1.79646999334508E-2</v>
      </c>
      <c r="AG18" s="19">
        <v>1.04521827428715E-2</v>
      </c>
      <c r="AH18" s="19">
        <v>1.9738410215854102E-3</v>
      </c>
      <c r="AI18" s="19">
        <v>9.53438947663236E-2</v>
      </c>
      <c r="AJ18" s="19">
        <v>0.37437778365998398</v>
      </c>
      <c r="AK18" s="19">
        <v>0.10729922056763801</v>
      </c>
      <c r="AL18" s="19">
        <v>0.250385241218331</v>
      </c>
      <c r="AM18" s="17">
        <v>16</v>
      </c>
      <c r="AN18" s="17">
        <v>179</v>
      </c>
      <c r="AO18" s="20">
        <v>42715.313055555554</v>
      </c>
    </row>
    <row r="19" spans="1:41" s="17" customFormat="1" x14ac:dyDescent="0.25">
      <c r="A19" s="18">
        <v>250.01108637931</v>
      </c>
      <c r="B19" s="18" t="s">
        <v>70</v>
      </c>
      <c r="C19" s="17">
        <v>150</v>
      </c>
      <c r="D19" s="19">
        <v>43.374230172413803</v>
      </c>
      <c r="E19" s="19">
        <v>27.142612137931</v>
      </c>
      <c r="F19" s="19">
        <f t="shared" ref="F19:F22" si="7">$E$17-E19</f>
        <v>0.58809279310349893</v>
      </c>
      <c r="G19" s="19">
        <v>2.32939848275862</v>
      </c>
      <c r="H19" s="19">
        <v>47.651572379310302</v>
      </c>
      <c r="I19" s="19">
        <v>-0.97203748275862101</v>
      </c>
      <c r="J19" s="19">
        <v>30.766194965517201</v>
      </c>
      <c r="K19" s="19">
        <v>23.3565966551724</v>
      </c>
      <c r="L19" s="19">
        <v>18.684292931034499</v>
      </c>
      <c r="M19" s="19">
        <v>4.9064900689655202</v>
      </c>
      <c r="N19" s="19">
        <v>24.7363272068966</v>
      </c>
      <c r="O19" s="19">
        <v>24.8902639310345</v>
      </c>
      <c r="P19" s="19">
        <v>0.243912034482759</v>
      </c>
      <c r="Q19" s="19">
        <v>24.630977793103501</v>
      </c>
      <c r="R19" s="19">
        <v>24.707351586206901</v>
      </c>
      <c r="S19" s="19">
        <v>0.29073006896551701</v>
      </c>
      <c r="T19" s="19">
        <v>24.726692137931</v>
      </c>
      <c r="U19" s="19">
        <v>26.228429137930998</v>
      </c>
      <c r="V19" s="19">
        <v>225.788817344828</v>
      </c>
      <c r="W19" s="19">
        <v>213.56961693103401</v>
      </c>
      <c r="X19" s="19">
        <v>24.970121517241399</v>
      </c>
      <c r="Y19" s="19">
        <v>25.1871643448276</v>
      </c>
      <c r="Z19" s="19">
        <v>8.9636717241379298</v>
      </c>
      <c r="AA19" s="19">
        <v>8.4992124482758609</v>
      </c>
      <c r="AB19" s="19">
        <f t="shared" si="6"/>
        <v>0.46445927586206892</v>
      </c>
      <c r="AC19" s="19">
        <f t="shared" si="2"/>
        <v>3.9475380591240881</v>
      </c>
      <c r="AD19" s="19">
        <v>1.9238242627138202E-2</v>
      </c>
      <c r="AE19" s="19">
        <v>3.08755078283399E-3</v>
      </c>
      <c r="AF19" s="19">
        <v>1.5662822686804599E-2</v>
      </c>
      <c r="AG19" s="19">
        <v>4.08685597747864E-3</v>
      </c>
      <c r="AH19" s="19">
        <v>1.6965560187424901E-3</v>
      </c>
      <c r="AI19" s="19">
        <v>2.9904392910617202E-2</v>
      </c>
      <c r="AJ19" s="19">
        <v>0.35712155708322402</v>
      </c>
      <c r="AK19" s="19">
        <v>2.7805249110229701E-2</v>
      </c>
      <c r="AL19" s="19">
        <v>0.21577582145372701</v>
      </c>
      <c r="AM19" s="17">
        <v>17</v>
      </c>
      <c r="AN19" s="17">
        <v>179</v>
      </c>
      <c r="AO19" s="20">
        <v>42715.33388888889</v>
      </c>
    </row>
    <row r="20" spans="1:41" s="17" customFormat="1" x14ac:dyDescent="0.25">
      <c r="A20" s="18">
        <v>249.99343444827599</v>
      </c>
      <c r="B20" s="18" t="s">
        <v>49</v>
      </c>
      <c r="C20" s="17">
        <v>100</v>
      </c>
      <c r="D20" s="19">
        <v>70.203011000000004</v>
      </c>
      <c r="E20" s="19">
        <v>27.331393827586201</v>
      </c>
      <c r="F20" s="19">
        <f t="shared" si="7"/>
        <v>0.3993111034482979</v>
      </c>
      <c r="G20" s="19">
        <v>2.4890634444444402</v>
      </c>
      <c r="H20" s="19">
        <v>47.899910965517201</v>
      </c>
      <c r="I20" s="19">
        <v>-0.61651234482758599</v>
      </c>
      <c r="J20" s="19">
        <v>28.3295936206897</v>
      </c>
      <c r="K20" s="19">
        <v>25.206754275862099</v>
      </c>
      <c r="L20" s="19">
        <v>18.619239827586199</v>
      </c>
      <c r="M20" s="19">
        <v>5.0172080344827599</v>
      </c>
      <c r="N20" s="19">
        <v>24.738263965517199</v>
      </c>
      <c r="O20" s="19">
        <v>24.895016620689699</v>
      </c>
      <c r="P20" s="19">
        <v>0.24429927586206901</v>
      </c>
      <c r="Q20" s="19">
        <v>24.6437862068966</v>
      </c>
      <c r="R20" s="19">
        <v>24.741410551724101</v>
      </c>
      <c r="S20" s="19">
        <v>0.28951344827586201</v>
      </c>
      <c r="T20" s="19">
        <v>24.7344175172414</v>
      </c>
      <c r="U20" s="19">
        <v>26.1206719655172</v>
      </c>
      <c r="V20" s="19">
        <v>225.817258068966</v>
      </c>
      <c r="W20" s="19">
        <v>213.629319896552</v>
      </c>
      <c r="X20" s="19">
        <v>24.9772316551724</v>
      </c>
      <c r="Y20" s="19">
        <v>25.185951172413802</v>
      </c>
      <c r="Z20" s="19">
        <v>8.7260962222222194</v>
      </c>
      <c r="AA20" s="19">
        <v>8.2122058888888905</v>
      </c>
      <c r="AB20" s="19">
        <f t="shared" si="6"/>
        <v>0.5138903333333289</v>
      </c>
      <c r="AC20" s="19">
        <f t="shared" si="2"/>
        <v>4.2201732216430381</v>
      </c>
      <c r="AD20" s="19">
        <v>1.42526902429434E-2</v>
      </c>
      <c r="AE20" s="19">
        <v>4.6456761944003401E-3</v>
      </c>
      <c r="AF20" s="19" t="s">
        <v>37</v>
      </c>
      <c r="AG20" s="19">
        <v>2.0889699432160799E-3</v>
      </c>
      <c r="AH20" s="19">
        <v>2.0057165694557402E-3</v>
      </c>
      <c r="AI20" s="19">
        <v>1.45450572493598E-2</v>
      </c>
      <c r="AJ20" s="19">
        <v>0.28905018293645601</v>
      </c>
      <c r="AK20" s="19">
        <v>1.7097353538489998E-2</v>
      </c>
      <c r="AL20" s="19">
        <v>0.209914583570594</v>
      </c>
      <c r="AM20" s="17">
        <v>18</v>
      </c>
      <c r="AN20" s="17">
        <v>359</v>
      </c>
      <c r="AO20" s="20">
        <v>42715.375555555554</v>
      </c>
    </row>
    <row r="21" spans="1:41" x14ac:dyDescent="0.25">
      <c r="A21" s="3">
        <v>249.99729765517199</v>
      </c>
      <c r="B21" s="3"/>
      <c r="C21">
        <v>150</v>
      </c>
      <c r="D21" s="2">
        <v>43.664351655172403</v>
      </c>
      <c r="E21" s="2">
        <v>27.060022689655199</v>
      </c>
      <c r="F21" s="2">
        <f t="shared" si="7"/>
        <v>0.67068224137929988</v>
      </c>
      <c r="G21" s="2" t="s">
        <v>37</v>
      </c>
      <c r="H21" s="2">
        <v>47.787332344827597</v>
      </c>
      <c r="I21" s="2">
        <v>-1.21598255172414</v>
      </c>
      <c r="J21" s="2">
        <v>31.094493689655199</v>
      </c>
      <c r="K21" s="2">
        <v>26.898665482758599</v>
      </c>
      <c r="L21" s="2">
        <v>18.579055206896602</v>
      </c>
      <c r="M21" s="2">
        <v>4.8803096896551699</v>
      </c>
      <c r="N21" s="2">
        <v>24.7316996206897</v>
      </c>
      <c r="O21" s="2">
        <v>24.896134310344799</v>
      </c>
      <c r="P21" s="2">
        <v>0.243869103448276</v>
      </c>
      <c r="Q21" s="2">
        <v>24.636359310344801</v>
      </c>
      <c r="R21" s="2">
        <v>24.697922758620699</v>
      </c>
      <c r="S21" s="2">
        <v>0.290936793103448</v>
      </c>
      <c r="T21" s="2">
        <v>24.733511551724099</v>
      </c>
      <c r="U21" s="2">
        <v>26.2494501034483</v>
      </c>
      <c r="V21" s="2">
        <v>225.80698737930999</v>
      </c>
      <c r="W21" s="2">
        <v>213.626980896552</v>
      </c>
      <c r="X21" s="2">
        <v>24.975095827586198</v>
      </c>
      <c r="Y21" s="2">
        <v>25.183300172413801</v>
      </c>
      <c r="Z21" s="2" t="s">
        <v>37</v>
      </c>
      <c r="AA21" s="2" t="s">
        <v>37</v>
      </c>
      <c r="AD21" s="2">
        <v>1.8476681082595699E-2</v>
      </c>
      <c r="AE21" s="2">
        <v>4.4097242936746899E-3</v>
      </c>
      <c r="AF21" s="2" t="s">
        <v>37</v>
      </c>
      <c r="AG21" s="2">
        <v>2.1143116356096901E-3</v>
      </c>
      <c r="AH21" s="2">
        <v>2.1467355682526102E-3</v>
      </c>
      <c r="AI21" s="2">
        <v>1.8671534687429599E-2</v>
      </c>
      <c r="AJ21" s="2">
        <v>0.34311485557875998</v>
      </c>
      <c r="AK21" s="2">
        <v>1.80600972441201E-2</v>
      </c>
      <c r="AL21" s="2">
        <v>0.19494419332135199</v>
      </c>
      <c r="AM21">
        <v>19</v>
      </c>
      <c r="AN21">
        <v>179</v>
      </c>
      <c r="AO21" s="1">
        <v>42715.39638888889</v>
      </c>
    </row>
    <row r="22" spans="1:41" x14ac:dyDescent="0.25">
      <c r="A22" s="3">
        <v>249.99698351724101</v>
      </c>
      <c r="B22" s="3"/>
      <c r="C22">
        <v>300</v>
      </c>
      <c r="D22" s="2">
        <v>20.237761068965501</v>
      </c>
      <c r="E22" s="2">
        <v>26.642179862069</v>
      </c>
      <c r="F22" s="2">
        <f t="shared" si="7"/>
        <v>1.0885250689654988</v>
      </c>
      <c r="G22" s="2">
        <v>2.0940678275862101</v>
      </c>
      <c r="H22" s="2">
        <v>47.662230999999998</v>
      </c>
      <c r="I22" s="2">
        <v>-1.8046583448275899</v>
      </c>
      <c r="J22" s="2">
        <v>32.801540655172403</v>
      </c>
      <c r="K22" s="2">
        <v>25.763561793103399</v>
      </c>
      <c r="L22" s="2">
        <v>18.542915482758598</v>
      </c>
      <c r="M22" s="2">
        <v>5.0428666896551704</v>
      </c>
      <c r="N22" s="2">
        <v>24.7365442068966</v>
      </c>
      <c r="O22" s="2">
        <v>24.894935241379301</v>
      </c>
      <c r="P22" s="2">
        <v>0.266899413793103</v>
      </c>
      <c r="Q22" s="2">
        <v>24.643910999999999</v>
      </c>
      <c r="R22" s="2">
        <v>24.680671034482799</v>
      </c>
      <c r="S22" s="2">
        <v>0.28981655172413801</v>
      </c>
      <c r="T22" s="2">
        <v>24.736739586206902</v>
      </c>
      <c r="U22" s="2">
        <v>26.344315034482801</v>
      </c>
      <c r="V22" s="2">
        <v>225.76414331034499</v>
      </c>
      <c r="W22" s="2">
        <v>213.596614448276</v>
      </c>
      <c r="X22" s="2">
        <v>24.9773097241379</v>
      </c>
      <c r="Y22" s="2">
        <v>25.187016068965502</v>
      </c>
      <c r="Z22" s="2">
        <v>9.0954259999999998</v>
      </c>
      <c r="AA22" s="2">
        <v>8.6866461724137896</v>
      </c>
      <c r="AB22" s="2">
        <f t="shared" si="3"/>
        <v>0.16710094744141177</v>
      </c>
      <c r="AC22" s="2">
        <f t="shared" si="2"/>
        <v>3.5509257246617221</v>
      </c>
      <c r="AD22" s="2">
        <v>2.98930928530751E-2</v>
      </c>
      <c r="AE22" s="2">
        <v>6.1810603981158696E-3</v>
      </c>
      <c r="AF22" s="2">
        <v>1.0249157919042001E-2</v>
      </c>
      <c r="AG22" s="2">
        <v>2.2024005856753999E-3</v>
      </c>
      <c r="AH22" s="2">
        <v>2.9566497368924399E-3</v>
      </c>
      <c r="AI22" s="2">
        <v>3.1491700293965898E-2</v>
      </c>
      <c r="AJ22" s="2">
        <v>0.35693453788762702</v>
      </c>
      <c r="AK22" s="2">
        <v>2.8565630699998502E-2</v>
      </c>
      <c r="AL22" s="2">
        <v>0.20223521231733499</v>
      </c>
      <c r="AM22">
        <v>20</v>
      </c>
      <c r="AN22">
        <v>179</v>
      </c>
      <c r="AO22" s="1">
        <v>42715.417222222219</v>
      </c>
    </row>
    <row r="23" spans="1:41" x14ac:dyDescent="0.25">
      <c r="A23" s="3">
        <v>249.97432420689699</v>
      </c>
      <c r="B23" s="3"/>
      <c r="C23">
        <v>100</v>
      </c>
      <c r="D23" s="2">
        <v>10</v>
      </c>
      <c r="E23" s="2">
        <v>27.539521517241401</v>
      </c>
      <c r="G23" s="2">
        <v>0</v>
      </c>
      <c r="H23" s="2">
        <v>-1.4038755172413799</v>
      </c>
      <c r="I23" s="2">
        <v>-4.4116773793103397</v>
      </c>
      <c r="J23" s="2">
        <v>-2.4126165862068998</v>
      </c>
      <c r="K23" s="2">
        <v>23.888051965517199</v>
      </c>
      <c r="L23" s="2">
        <v>18.5015644482759</v>
      </c>
      <c r="M23" s="2">
        <v>5.1254545172413799</v>
      </c>
      <c r="N23" s="2">
        <v>24.737943862068999</v>
      </c>
      <c r="O23" s="2">
        <v>24.890410413793099</v>
      </c>
      <c r="P23" s="2">
        <v>0.243782206896552</v>
      </c>
      <c r="Q23" s="2">
        <v>24.6352797931034</v>
      </c>
      <c r="R23" s="2">
        <v>24.5084514137931</v>
      </c>
      <c r="S23" s="2">
        <v>0.28949841379310298</v>
      </c>
      <c r="T23" s="2">
        <v>24.7360179310345</v>
      </c>
      <c r="U23" s="2">
        <v>24.594380999999998</v>
      </c>
      <c r="V23" s="2">
        <v>225.216478034483</v>
      </c>
      <c r="W23" s="2">
        <v>212.98764924137899</v>
      </c>
      <c r="X23" s="2">
        <v>24.967556379310299</v>
      </c>
      <c r="Y23" s="2">
        <v>25.168044862068999</v>
      </c>
      <c r="Z23" s="2">
        <v>0</v>
      </c>
      <c r="AA23" s="2">
        <v>0</v>
      </c>
      <c r="AB23" s="2">
        <f t="shared" si="3"/>
        <v>0</v>
      </c>
      <c r="AC23" s="2">
        <f t="shared" si="2"/>
        <v>0</v>
      </c>
      <c r="AD23" s="2">
        <v>2.5179247981843601E-2</v>
      </c>
      <c r="AE23" s="2">
        <v>2.1474871652101598E-3</v>
      </c>
      <c r="AF23" s="2">
        <v>0</v>
      </c>
      <c r="AG23" s="2">
        <v>1.3145417775500901E-2</v>
      </c>
      <c r="AH23" s="2">
        <v>3.9439907124361401E-3</v>
      </c>
      <c r="AI23" s="2">
        <v>4.1001780260174998</v>
      </c>
      <c r="AJ23" s="2">
        <v>0.40182470689586802</v>
      </c>
      <c r="AK23" s="2">
        <v>3.8611325091078901</v>
      </c>
      <c r="AL23" s="2">
        <v>0.212704661379919</v>
      </c>
      <c r="AM23">
        <v>21</v>
      </c>
      <c r="AN23">
        <v>179</v>
      </c>
      <c r="AO23" s="1">
        <v>42715.438055555554</v>
      </c>
    </row>
    <row r="24" spans="1:41" x14ac:dyDescent="0.25">
      <c r="A24" s="3">
        <v>300.00323803448299</v>
      </c>
      <c r="B24" s="3" t="s">
        <v>45</v>
      </c>
      <c r="C24">
        <v>100</v>
      </c>
      <c r="D24" s="2">
        <v>10</v>
      </c>
      <c r="E24" s="2">
        <v>35.504300034482696</v>
      </c>
      <c r="G24" s="2">
        <v>0</v>
      </c>
      <c r="H24" s="2">
        <v>-1.42975896551724</v>
      </c>
      <c r="I24" s="2">
        <v>-4.5672926206896598</v>
      </c>
      <c r="J24" s="2">
        <v>-2.2685433448275898</v>
      </c>
      <c r="K24" s="2">
        <v>36.0153802758621</v>
      </c>
      <c r="L24" s="2">
        <v>18.637197103448301</v>
      </c>
      <c r="M24" s="2">
        <v>5.1166416206896503</v>
      </c>
      <c r="N24" s="2">
        <v>24.7479098965517</v>
      </c>
      <c r="O24" s="2">
        <v>24.934372862069001</v>
      </c>
      <c r="P24" s="2">
        <v>0.24419586206896601</v>
      </c>
      <c r="Q24" s="2">
        <v>24.649439103448302</v>
      </c>
      <c r="R24" s="2">
        <v>24.5135887241379</v>
      </c>
      <c r="S24" s="2">
        <v>0.29073824137930998</v>
      </c>
      <c r="T24" s="2">
        <v>24.7440743103448</v>
      </c>
      <c r="U24" s="2">
        <v>24.6091803448276</v>
      </c>
      <c r="V24" s="2">
        <v>269.667485689655</v>
      </c>
      <c r="W24" s="2">
        <v>254.71408293103499</v>
      </c>
      <c r="X24" s="2">
        <v>25.032267862068998</v>
      </c>
      <c r="Y24" s="2">
        <v>25.3194533793103</v>
      </c>
      <c r="Z24" s="2">
        <v>0</v>
      </c>
      <c r="AA24" s="2">
        <v>0</v>
      </c>
      <c r="AB24" s="2">
        <f t="shared" si="3"/>
        <v>0</v>
      </c>
      <c r="AC24" s="2">
        <f t="shared" si="2"/>
        <v>0</v>
      </c>
      <c r="AD24" s="2">
        <v>7.82448949078479E-3</v>
      </c>
      <c r="AE24" s="2">
        <v>2.2662303349807599E-3</v>
      </c>
      <c r="AF24" s="2">
        <v>0</v>
      </c>
      <c r="AG24" s="2">
        <v>1.3954204708050101E-3</v>
      </c>
      <c r="AH24" s="2">
        <v>2.4609605083495399E-3</v>
      </c>
      <c r="AI24" s="2">
        <v>7.9262131354286107E-3</v>
      </c>
      <c r="AJ24" s="2">
        <v>0.289574582054343</v>
      </c>
      <c r="AK24" s="2">
        <v>0.32275285389750202</v>
      </c>
      <c r="AL24" s="2">
        <v>0.20549857967479501</v>
      </c>
      <c r="AM24">
        <v>22</v>
      </c>
      <c r="AN24">
        <v>719</v>
      </c>
      <c r="AO24" s="1">
        <v>42715.52138888889</v>
      </c>
    </row>
    <row r="25" spans="1:41" s="17" customFormat="1" x14ac:dyDescent="0.25">
      <c r="A25" s="18">
        <v>300.01328255172399</v>
      </c>
      <c r="B25" s="18" t="s">
        <v>46</v>
      </c>
      <c r="C25" s="17">
        <v>300</v>
      </c>
      <c r="D25" s="19">
        <v>20.080567655172398</v>
      </c>
      <c r="E25" s="19">
        <v>34.585832758620697</v>
      </c>
      <c r="F25" s="19">
        <f>$E$24-E25</f>
        <v>0.91846727586199961</v>
      </c>
      <c r="G25" s="19">
        <v>2.2202462413793098</v>
      </c>
      <c r="H25" s="19">
        <v>47.7749677931035</v>
      </c>
      <c r="I25" s="19">
        <v>-1.54309486206897</v>
      </c>
      <c r="J25" s="19">
        <v>32.673841482758597</v>
      </c>
      <c r="K25" s="19">
        <v>38.225034310344803</v>
      </c>
      <c r="L25" s="19">
        <v>18.880306517241401</v>
      </c>
      <c r="M25" s="19">
        <v>5.0958921379310302</v>
      </c>
      <c r="N25" s="19">
        <v>24.7626339310345</v>
      </c>
      <c r="O25" s="19">
        <v>24.955635344827598</v>
      </c>
      <c r="P25" s="19">
        <v>0.26776662068965501</v>
      </c>
      <c r="Q25" s="19">
        <v>24.667309172413798</v>
      </c>
      <c r="R25" s="19">
        <v>24.717659344827599</v>
      </c>
      <c r="S25" s="19">
        <v>0.28928075862069003</v>
      </c>
      <c r="T25" s="19">
        <v>24.761716931034499</v>
      </c>
      <c r="U25" s="19">
        <v>26.365841448275901</v>
      </c>
      <c r="V25" s="19">
        <v>270.19862724137897</v>
      </c>
      <c r="W25" s="19">
        <v>255.25592772413799</v>
      </c>
      <c r="X25" s="19">
        <v>25.060991758620698</v>
      </c>
      <c r="Y25" s="19">
        <v>25.367852137930999</v>
      </c>
      <c r="Z25" s="19">
        <v>9.0835600344827601</v>
      </c>
      <c r="AA25" s="19">
        <v>8.6482746551724095</v>
      </c>
      <c r="AB25" s="19">
        <f t="shared" ref="AB25:AB27" si="8">(Z25-AA25)</f>
        <v>0.43528537931035061</v>
      </c>
      <c r="AC25" s="19">
        <f t="shared" si="2"/>
        <v>3.7644675136568138</v>
      </c>
      <c r="AD25" s="19">
        <v>1.67154858648783E-2</v>
      </c>
      <c r="AE25" s="19">
        <v>5.3211587027459399E-3</v>
      </c>
      <c r="AF25" s="19">
        <v>1.48587808560807E-2</v>
      </c>
      <c r="AG25" s="19">
        <v>8.3701284358279997E-3</v>
      </c>
      <c r="AH25" s="19">
        <v>2.0224744330297399E-3</v>
      </c>
      <c r="AI25" s="19">
        <v>9.1983109599968804E-2</v>
      </c>
      <c r="AJ25" s="19">
        <v>0.49276335740754201</v>
      </c>
      <c r="AK25" s="19">
        <v>0.121318471814976</v>
      </c>
      <c r="AL25" s="19">
        <v>0.149480690681004</v>
      </c>
      <c r="AM25" s="17">
        <v>23</v>
      </c>
      <c r="AN25" s="17">
        <v>179</v>
      </c>
      <c r="AO25" s="20">
        <v>42715.542222222219</v>
      </c>
    </row>
    <row r="26" spans="1:41" s="17" customFormat="1" x14ac:dyDescent="0.25">
      <c r="A26" s="18">
        <v>300.01317937930997</v>
      </c>
      <c r="B26" s="18" t="s">
        <v>69</v>
      </c>
      <c r="C26" s="17">
        <v>150</v>
      </c>
      <c r="D26" s="19">
        <v>43.052826551724102</v>
      </c>
      <c r="E26" s="19">
        <v>34.929692793103399</v>
      </c>
      <c r="F26" s="19">
        <f t="shared" ref="F26:F29" si="9">$E$24-E26</f>
        <v>0.57460724137929731</v>
      </c>
      <c r="G26" s="19">
        <v>2.45476889655172</v>
      </c>
      <c r="H26" s="19">
        <v>47.647113068965503</v>
      </c>
      <c r="I26" s="19">
        <v>-0.76648206896551696</v>
      </c>
      <c r="J26" s="19">
        <v>31.068262827586199</v>
      </c>
      <c r="K26" s="19">
        <v>36.688706448275902</v>
      </c>
      <c r="L26" s="19">
        <v>19.132187999999999</v>
      </c>
      <c r="M26" s="19">
        <v>4.8558964827586202</v>
      </c>
      <c r="N26" s="19">
        <v>24.7729634137931</v>
      </c>
      <c r="O26" s="19">
        <v>24.966562310344798</v>
      </c>
      <c r="P26" s="19">
        <v>0.244242827586207</v>
      </c>
      <c r="Q26" s="19">
        <v>24.682390620689699</v>
      </c>
      <c r="R26" s="19">
        <v>24.770315931034499</v>
      </c>
      <c r="S26" s="19">
        <v>0.29268613793103399</v>
      </c>
      <c r="T26" s="19">
        <v>24.772773586206899</v>
      </c>
      <c r="U26" s="19">
        <v>26.278471551724099</v>
      </c>
      <c r="V26" s="19">
        <v>270.30335000000002</v>
      </c>
      <c r="W26" s="19">
        <v>255.38442093103399</v>
      </c>
      <c r="X26" s="19">
        <v>25.069374413793099</v>
      </c>
      <c r="Y26" s="19">
        <v>25.3762137586207</v>
      </c>
      <c r="Z26" s="19">
        <v>8.9475873793103506</v>
      </c>
      <c r="AA26" s="19">
        <v>8.4552914482758599</v>
      </c>
      <c r="AB26" s="19">
        <f t="shared" si="8"/>
        <v>0.49229593103449076</v>
      </c>
      <c r="AC26" s="19">
        <f t="shared" si="2"/>
        <v>4.1625055756969322</v>
      </c>
      <c r="AD26" s="19">
        <v>1.53611729840256E-2</v>
      </c>
      <c r="AE26" s="19">
        <v>2.3527842335091102E-3</v>
      </c>
      <c r="AF26" s="19">
        <v>1.33317317447501E-2</v>
      </c>
      <c r="AG26" s="19">
        <v>2.6758809486985102E-3</v>
      </c>
      <c r="AH26" s="19">
        <v>3.2872937979404201E-3</v>
      </c>
      <c r="AI26" s="19">
        <v>3.0596598767425699E-2</v>
      </c>
      <c r="AJ26" s="19">
        <v>0.318248250684735</v>
      </c>
      <c r="AK26" s="19">
        <v>2.9114031341773601E-2</v>
      </c>
      <c r="AL26" s="19">
        <v>0.13830817805224499</v>
      </c>
      <c r="AM26" s="17">
        <v>24</v>
      </c>
      <c r="AN26" s="17">
        <v>179</v>
      </c>
      <c r="AO26" s="20">
        <v>42715.563055555554</v>
      </c>
    </row>
    <row r="27" spans="1:41" s="17" customFormat="1" x14ac:dyDescent="0.25">
      <c r="A27" s="18">
        <v>299.99974006896599</v>
      </c>
      <c r="B27" s="18" t="s">
        <v>50</v>
      </c>
      <c r="C27" s="17">
        <v>100</v>
      </c>
      <c r="D27" s="19">
        <v>69.533634206896494</v>
      </c>
      <c r="E27" s="19">
        <v>35.144379310344803</v>
      </c>
      <c r="F27" s="19">
        <f t="shared" si="9"/>
        <v>0.35992072413789344</v>
      </c>
      <c r="G27" s="19">
        <v>2.60056120689655</v>
      </c>
      <c r="H27" s="19">
        <v>47.915361758620698</v>
      </c>
      <c r="I27" s="19">
        <v>2.2581586206896601E-2</v>
      </c>
      <c r="J27" s="19">
        <v>28.3155863793103</v>
      </c>
      <c r="K27" s="19">
        <v>37.390387724137902</v>
      </c>
      <c r="L27" s="19">
        <v>19.289960620689701</v>
      </c>
      <c r="M27" s="19">
        <v>5.0416703103448297</v>
      </c>
      <c r="N27" s="19">
        <v>24.763908758620701</v>
      </c>
      <c r="O27" s="19">
        <v>24.9559011724138</v>
      </c>
      <c r="P27" s="19">
        <v>0.24370589655172401</v>
      </c>
      <c r="Q27" s="19">
        <v>24.669506241379299</v>
      </c>
      <c r="R27" s="19">
        <v>24.804690103448301</v>
      </c>
      <c r="S27" s="19">
        <v>0.29099706896551703</v>
      </c>
      <c r="T27" s="19">
        <v>24.768959586206901</v>
      </c>
      <c r="U27" s="19">
        <v>26.148188896551702</v>
      </c>
      <c r="V27" s="19">
        <v>270.33246800000001</v>
      </c>
      <c r="W27" s="19">
        <v>255.43054034482799</v>
      </c>
      <c r="X27" s="19">
        <v>25.054477103448299</v>
      </c>
      <c r="Y27" s="19">
        <v>25.364383206896601</v>
      </c>
      <c r="Z27" s="19">
        <v>8.7314205862068999</v>
      </c>
      <c r="AA27" s="19">
        <v>8.1932605517241406</v>
      </c>
      <c r="AB27" s="19">
        <f t="shared" si="8"/>
        <v>0.53816003448275929</v>
      </c>
      <c r="AC27" s="19">
        <f t="shared" si="2"/>
        <v>4.4092853810420944</v>
      </c>
      <c r="AD27" s="19">
        <v>1.28635414369031E-2</v>
      </c>
      <c r="AE27" s="19">
        <v>2.6457933513522299E-3</v>
      </c>
      <c r="AF27" s="19">
        <v>1.66669872653466E-2</v>
      </c>
      <c r="AG27" s="19">
        <v>2.1255514163765902E-3</v>
      </c>
      <c r="AH27" s="19">
        <v>2.17541674712132E-3</v>
      </c>
      <c r="AI27" s="19">
        <v>1.7924879061874201E-2</v>
      </c>
      <c r="AJ27" s="19">
        <v>0.34975123914141398</v>
      </c>
      <c r="AK27" s="19">
        <v>1.8722859108107299E-2</v>
      </c>
      <c r="AL27" s="19">
        <v>0.12751891038177701</v>
      </c>
      <c r="AM27" s="17">
        <v>25</v>
      </c>
      <c r="AN27" s="17">
        <v>359</v>
      </c>
      <c r="AO27" s="20">
        <v>42715.604722222219</v>
      </c>
    </row>
    <row r="28" spans="1:41" x14ac:dyDescent="0.25">
      <c r="A28" s="3">
        <v>299.99633268965499</v>
      </c>
      <c r="B28" s="3"/>
      <c r="C28">
        <v>150</v>
      </c>
      <c r="D28" s="2">
        <v>43.3477875172414</v>
      </c>
      <c r="E28" s="2">
        <v>34.858456310344799</v>
      </c>
      <c r="F28" s="2">
        <f t="shared" si="9"/>
        <v>0.64584372413789737</v>
      </c>
      <c r="G28" s="2">
        <v>2.4631196896551701</v>
      </c>
      <c r="H28" s="2">
        <v>47.801086413793101</v>
      </c>
      <c r="I28" s="2">
        <v>-0.60764841379310297</v>
      </c>
      <c r="J28" s="2">
        <v>31.151135931034499</v>
      </c>
      <c r="K28" s="2">
        <v>36.643214206896602</v>
      </c>
      <c r="L28" s="2">
        <v>19.339635793103401</v>
      </c>
      <c r="M28" s="2">
        <v>4.9116557586206904</v>
      </c>
      <c r="N28" s="2">
        <v>24.763165482758598</v>
      </c>
      <c r="O28" s="2">
        <v>24.955461724137901</v>
      </c>
      <c r="P28" s="2">
        <v>0.24410206896551701</v>
      </c>
      <c r="Q28" s="2">
        <v>24.671925896551699</v>
      </c>
      <c r="R28" s="2">
        <v>24.7691115862069</v>
      </c>
      <c r="S28" s="2">
        <v>0.29065396551724099</v>
      </c>
      <c r="T28" s="2">
        <v>24.7655200689655</v>
      </c>
      <c r="U28" s="2">
        <v>26.286754241379299</v>
      </c>
      <c r="V28" s="2">
        <v>270.30420975862103</v>
      </c>
      <c r="W28" s="2">
        <v>255.42121420689699</v>
      </c>
      <c r="X28" s="2">
        <v>25.051042896551699</v>
      </c>
      <c r="Y28" s="2">
        <v>25.355879000000002</v>
      </c>
      <c r="Z28" s="2">
        <v>8.9733583448275898</v>
      </c>
      <c r="AA28" s="2">
        <v>8.4810171724137895</v>
      </c>
      <c r="AB28" s="2">
        <f t="shared" si="3"/>
        <v>0.2423998300537954</v>
      </c>
      <c r="AC28" s="2">
        <f t="shared" si="2"/>
        <v>4.175553937927778</v>
      </c>
      <c r="AD28" s="2">
        <v>1.1189044683677599E-2</v>
      </c>
      <c r="AE28" s="2">
        <v>4.5726857125551702E-3</v>
      </c>
      <c r="AF28" s="2">
        <v>1.5822641999865699E-2</v>
      </c>
      <c r="AG28" s="2">
        <v>2.5174576384279701E-3</v>
      </c>
      <c r="AH28" s="2">
        <v>3.9454211348324596E-3</v>
      </c>
      <c r="AI28" s="2">
        <v>1.8597901243338301E-2</v>
      </c>
      <c r="AJ28" s="2">
        <v>0.29032006928051601</v>
      </c>
      <c r="AK28" s="2">
        <v>1.7090430886305501E-2</v>
      </c>
      <c r="AL28" s="2">
        <v>0.14203934035923599</v>
      </c>
      <c r="AM28">
        <v>26</v>
      </c>
      <c r="AN28">
        <v>179</v>
      </c>
      <c r="AO28" s="1">
        <v>42715.625555555554</v>
      </c>
    </row>
    <row r="29" spans="1:41" x14ac:dyDescent="0.25">
      <c r="A29" s="3">
        <v>299.99498982758598</v>
      </c>
      <c r="B29" s="3"/>
      <c r="C29">
        <v>300</v>
      </c>
      <c r="D29" s="2">
        <v>20.073295793103402</v>
      </c>
      <c r="E29" s="2">
        <v>34.411974034482803</v>
      </c>
      <c r="F29" s="2">
        <f t="shared" si="9"/>
        <v>1.0923259999998933</v>
      </c>
      <c r="G29" s="2">
        <v>2.18587503448276</v>
      </c>
      <c r="H29" s="2">
        <v>47.672405896551702</v>
      </c>
      <c r="I29" s="2">
        <v>-1.06361627586207</v>
      </c>
      <c r="J29" s="2">
        <v>32.636294517241403</v>
      </c>
      <c r="K29" s="2">
        <v>39.464656103448299</v>
      </c>
      <c r="L29" s="2">
        <v>19.3246812068965</v>
      </c>
      <c r="M29" s="2">
        <v>5.1181150344827602</v>
      </c>
      <c r="N29" s="2">
        <v>24.764999275862099</v>
      </c>
      <c r="O29" s="2">
        <v>24.960789482758599</v>
      </c>
      <c r="P29" s="2">
        <v>0.26729286206896602</v>
      </c>
      <c r="Q29" s="2">
        <v>24.674660068965501</v>
      </c>
      <c r="R29" s="2">
        <v>24.751040275862099</v>
      </c>
      <c r="S29" s="2">
        <v>0.28734986206896601</v>
      </c>
      <c r="T29" s="2">
        <v>24.770814862068999</v>
      </c>
      <c r="U29" s="2">
        <v>26.383742413793101</v>
      </c>
      <c r="V29" s="2">
        <v>270.23953458620701</v>
      </c>
      <c r="W29" s="2">
        <v>255.38161765517199</v>
      </c>
      <c r="X29" s="2">
        <v>25.055524999999999</v>
      </c>
      <c r="Y29" s="2">
        <v>25.359624103448301</v>
      </c>
      <c r="Z29" s="2">
        <v>9.0764711724137896</v>
      </c>
      <c r="AA29" s="2">
        <v>8.6482661379310297</v>
      </c>
      <c r="AB29" s="2">
        <f t="shared" si="3"/>
        <v>0.18335955155638162</v>
      </c>
      <c r="AC29" s="2">
        <f t="shared" si="2"/>
        <v>3.7032310998088418</v>
      </c>
      <c r="AD29" s="2">
        <v>8.6825943543728194E-3</v>
      </c>
      <c r="AE29" s="2">
        <v>3.28299253075264E-3</v>
      </c>
      <c r="AF29" s="2">
        <v>2.3658630673388199E-2</v>
      </c>
      <c r="AG29" s="2">
        <v>3.2185598435780201E-3</v>
      </c>
      <c r="AH29" s="2">
        <v>2.1119232711502801E-3</v>
      </c>
      <c r="AI29" s="2">
        <v>3.2409520417111898E-2</v>
      </c>
      <c r="AJ29" s="2">
        <v>0.34048102916081402</v>
      </c>
      <c r="AK29" s="2">
        <v>3.06904455522438E-2</v>
      </c>
      <c r="AL29" s="2">
        <v>0.13982874216934199</v>
      </c>
      <c r="AM29">
        <v>27</v>
      </c>
      <c r="AN29">
        <v>179</v>
      </c>
      <c r="AO29" s="1">
        <v>42715.64638888889</v>
      </c>
    </row>
    <row r="30" spans="1:41" x14ac:dyDescent="0.25">
      <c r="A30" s="3">
        <v>299.98008037930998</v>
      </c>
      <c r="B30" s="3"/>
      <c r="C30">
        <v>100</v>
      </c>
      <c r="D30" s="2">
        <v>10</v>
      </c>
      <c r="E30" s="2">
        <v>35.3040896896552</v>
      </c>
      <c r="G30" s="2">
        <v>0</v>
      </c>
      <c r="H30" s="2">
        <v>-1.7319134137931</v>
      </c>
      <c r="I30" s="2">
        <v>-3.82859289655172</v>
      </c>
      <c r="J30" s="2">
        <v>-2.0194137586206899</v>
      </c>
      <c r="K30" s="2">
        <v>37.556089724137898</v>
      </c>
      <c r="L30" s="2">
        <v>19.290836689655201</v>
      </c>
      <c r="M30" s="2">
        <v>5.1413088965517204</v>
      </c>
      <c r="N30" s="2">
        <v>24.767565275862101</v>
      </c>
      <c r="O30" s="2">
        <v>24.957734965517201</v>
      </c>
      <c r="P30" s="2">
        <v>0.24394734482758601</v>
      </c>
      <c r="Q30" s="2">
        <v>24.676298413793099</v>
      </c>
      <c r="R30" s="2">
        <v>24.583661448275901</v>
      </c>
      <c r="S30" s="2">
        <v>0.28913306896551699</v>
      </c>
      <c r="T30" s="2">
        <v>24.772003137931002</v>
      </c>
      <c r="U30" s="2">
        <v>24.6498567586207</v>
      </c>
      <c r="V30" s="2">
        <v>269.679045586207</v>
      </c>
      <c r="W30" s="2">
        <v>254.81608168965499</v>
      </c>
      <c r="X30" s="2">
        <v>25.043906275862099</v>
      </c>
      <c r="Y30" s="2">
        <v>25.334001620689701</v>
      </c>
      <c r="Z30" s="2">
        <v>0</v>
      </c>
      <c r="AA30" s="2">
        <v>0</v>
      </c>
      <c r="AB30" s="2">
        <f t="shared" si="3"/>
        <v>0</v>
      </c>
      <c r="AC30" s="2">
        <f t="shared" si="2"/>
        <v>0</v>
      </c>
      <c r="AD30" s="2">
        <v>1.9324421561819901E-2</v>
      </c>
      <c r="AE30" s="2">
        <v>2.4973059940546901E-3</v>
      </c>
      <c r="AF30" s="2">
        <v>0</v>
      </c>
      <c r="AG30" s="2">
        <v>1.13856193656659E-2</v>
      </c>
      <c r="AH30" s="2">
        <v>4.1905840956084498E-3</v>
      </c>
      <c r="AI30" s="2">
        <v>4.2131810084097703</v>
      </c>
      <c r="AJ30" s="2">
        <v>0.378631189465442</v>
      </c>
      <c r="AK30" s="2">
        <v>4.0589856904898598</v>
      </c>
      <c r="AL30" s="2">
        <v>0.14647602798985401</v>
      </c>
      <c r="AM30">
        <v>28</v>
      </c>
      <c r="AN30">
        <v>179</v>
      </c>
      <c r="AO30" s="1">
        <v>42715.667222222219</v>
      </c>
    </row>
    <row r="31" spans="1:41" x14ac:dyDescent="0.25">
      <c r="A31" s="3">
        <v>608.08245427586201</v>
      </c>
      <c r="C31">
        <v>100</v>
      </c>
      <c r="D31">
        <v>63.424947000000003</v>
      </c>
      <c r="E31">
        <v>124.314823689655</v>
      </c>
      <c r="G31" s="2">
        <v>0</v>
      </c>
      <c r="H31" s="2">
        <v>-1.5287815862069001</v>
      </c>
      <c r="I31" s="2">
        <v>0.29483403448275902</v>
      </c>
      <c r="J31" s="2">
        <v>0.145014172413793</v>
      </c>
      <c r="K31" s="2">
        <v>140.40932355172399</v>
      </c>
      <c r="L31" s="2">
        <v>23.277372</v>
      </c>
      <c r="M31" s="2">
        <v>5.1805971034482798</v>
      </c>
      <c r="N31" s="2">
        <v>24.9670505172414</v>
      </c>
      <c r="O31" s="2">
        <v>25.4415245517241</v>
      </c>
      <c r="P31" s="2">
        <v>0.244668310344828</v>
      </c>
      <c r="Q31" s="2">
        <v>24.911575034482802</v>
      </c>
      <c r="R31" s="2">
        <v>25.062297000000001</v>
      </c>
      <c r="S31" s="2">
        <v>0.29082844827586202</v>
      </c>
      <c r="T31" s="2">
        <v>25.0132275517241</v>
      </c>
      <c r="U31" s="2">
        <v>24.999262103448299</v>
      </c>
      <c r="V31" s="2">
        <v>545.34011524137895</v>
      </c>
      <c r="W31" s="2">
        <v>500.766666758621</v>
      </c>
      <c r="X31" s="2">
        <v>25.750829482758601</v>
      </c>
      <c r="Y31" s="2">
        <v>26.584781034482798</v>
      </c>
      <c r="Z31" s="2">
        <v>0</v>
      </c>
      <c r="AA31" s="2">
        <v>0</v>
      </c>
      <c r="AB31" s="21">
        <f>(Z31-AA31)</f>
        <v>0</v>
      </c>
      <c r="AC31" s="21">
        <f>(Z31-AA31)*AA31</f>
        <v>0</v>
      </c>
      <c r="AD31" s="2">
        <v>5.1266890113409902</v>
      </c>
      <c r="AE31" s="2">
        <v>1.0845683421316099</v>
      </c>
      <c r="AF31" s="2">
        <v>0</v>
      </c>
      <c r="AG31" s="2">
        <v>0.86188480691127101</v>
      </c>
      <c r="AH31" s="2">
        <v>7.1800923640989601E-3</v>
      </c>
      <c r="AI31" s="2">
        <v>6.8997566283605796</v>
      </c>
      <c r="AJ31" s="2">
        <v>1.1913580047786101</v>
      </c>
      <c r="AK31" s="2">
        <v>3.9373722845363899</v>
      </c>
      <c r="AL31" s="2">
        <v>0.92872282295130104</v>
      </c>
      <c r="AM31">
        <v>1</v>
      </c>
      <c r="AN31">
        <v>723</v>
      </c>
      <c r="AO31" s="1">
        <v>42716.6325</v>
      </c>
    </row>
    <row r="32" spans="1:41" x14ac:dyDescent="0.25">
      <c r="A32" s="3">
        <v>599.94459900000004</v>
      </c>
      <c r="C32">
        <v>100</v>
      </c>
      <c r="D32">
        <v>10</v>
      </c>
      <c r="E32">
        <v>100.16348458620701</v>
      </c>
      <c r="G32" s="2">
        <v>0</v>
      </c>
      <c r="H32" s="2">
        <v>-1.52776586206897</v>
      </c>
      <c r="I32" s="2">
        <v>0.75353589655172404</v>
      </c>
      <c r="J32" s="2">
        <v>0.46203255172413799</v>
      </c>
      <c r="K32" s="2">
        <v>148.941602137931</v>
      </c>
      <c r="L32" s="2">
        <v>24.4073361724138</v>
      </c>
      <c r="M32" s="2">
        <v>5.1694378965517203</v>
      </c>
      <c r="N32" s="2">
        <v>24.9803919310345</v>
      </c>
      <c r="O32" s="2">
        <v>25.4796336206897</v>
      </c>
      <c r="P32" s="2">
        <v>0.24448958620689701</v>
      </c>
      <c r="Q32" s="2">
        <v>24.9260066896552</v>
      </c>
      <c r="R32" s="2">
        <v>25.103641</v>
      </c>
      <c r="S32" s="2">
        <v>0.29061568965517198</v>
      </c>
      <c r="T32" s="2">
        <v>25.0339154137931</v>
      </c>
      <c r="U32" s="2">
        <v>25.033980551724099</v>
      </c>
      <c r="V32" s="2">
        <v>544.83166931034498</v>
      </c>
      <c r="W32" s="2">
        <v>513.88154541379299</v>
      </c>
      <c r="X32" s="2">
        <v>25.782291724137899</v>
      </c>
      <c r="Y32" s="2">
        <v>26.724015999999999</v>
      </c>
      <c r="Z32" s="2">
        <v>0</v>
      </c>
      <c r="AA32" s="2">
        <v>0</v>
      </c>
      <c r="AB32" s="21">
        <f t="shared" ref="AB32:AB33" si="10">(Z32-AA32)</f>
        <v>0</v>
      </c>
      <c r="AC32" s="21">
        <f t="shared" ref="AC32:AC33" si="11">(Z32-AA32)*AA32</f>
        <v>0</v>
      </c>
      <c r="AD32" s="2">
        <v>4.2116321973791102E-2</v>
      </c>
      <c r="AE32" s="2">
        <v>1.04240463287791E-2</v>
      </c>
      <c r="AF32" s="2">
        <v>0</v>
      </c>
      <c r="AG32" s="2">
        <v>4.7538065834986702E-2</v>
      </c>
      <c r="AH32" s="2">
        <v>7.4269481111130702E-3</v>
      </c>
      <c r="AI32" s="2">
        <v>4.9687558389613796E-4</v>
      </c>
      <c r="AJ32" s="2">
        <v>0.66534915398043404</v>
      </c>
      <c r="AK32" s="2">
        <v>0.98952539101302395</v>
      </c>
      <c r="AL32" s="2">
        <v>4.3987908690078299E-2</v>
      </c>
      <c r="AM32">
        <v>2</v>
      </c>
      <c r="AN32">
        <v>179</v>
      </c>
      <c r="AO32" s="1">
        <v>42716.653333333335</v>
      </c>
    </row>
    <row r="33" spans="1:41" s="17" customFormat="1" x14ac:dyDescent="0.25">
      <c r="A33" s="18">
        <v>600.048981724138</v>
      </c>
      <c r="C33" s="17">
        <v>300</v>
      </c>
      <c r="D33" s="17">
        <v>20.443780448275898</v>
      </c>
      <c r="E33" s="17">
        <v>99.439362310344805</v>
      </c>
      <c r="F33" s="19">
        <f>$E$32-E33</f>
        <v>0.72412227586220013</v>
      </c>
      <c r="G33" s="19">
        <v>2.8889857931034499</v>
      </c>
      <c r="H33" s="19">
        <v>48.582568827586201</v>
      </c>
      <c r="I33" s="19">
        <v>3.6026370344827598</v>
      </c>
      <c r="J33" s="19">
        <v>34.4029115172414</v>
      </c>
      <c r="K33" s="19">
        <v>150.49988393103499</v>
      </c>
      <c r="L33" s="19">
        <v>25.009404241379301</v>
      </c>
      <c r="M33" s="19">
        <v>5.1109013793103504</v>
      </c>
      <c r="N33" s="19">
        <v>24.9593625862069</v>
      </c>
      <c r="O33" s="19">
        <v>25.468455379310299</v>
      </c>
      <c r="P33" s="19">
        <v>0.27468403448275902</v>
      </c>
      <c r="Q33" s="19">
        <v>24.904505758620701</v>
      </c>
      <c r="R33" s="19">
        <v>25.227030068965501</v>
      </c>
      <c r="S33" s="19">
        <v>0.284029793103448</v>
      </c>
      <c r="T33" s="19">
        <v>25.0154412068966</v>
      </c>
      <c r="U33" s="19">
        <v>26.737198551724099</v>
      </c>
      <c r="V33" s="19">
        <v>545.21113944827596</v>
      </c>
      <c r="W33" s="19">
        <v>514.795868965517</v>
      </c>
      <c r="X33" s="19">
        <v>25.780371965517201</v>
      </c>
      <c r="Y33" s="19">
        <v>26.7636177586207</v>
      </c>
      <c r="Z33" s="19">
        <v>9.1653107931034494</v>
      </c>
      <c r="AA33" s="19">
        <v>8.5953613793103507</v>
      </c>
      <c r="AB33" s="19">
        <f t="shared" si="10"/>
        <v>0.56994941379309871</v>
      </c>
      <c r="AC33" s="19">
        <f t="shared" si="11"/>
        <v>4.8989211794777745</v>
      </c>
      <c r="AD33" s="19">
        <v>3.5183782971277201E-2</v>
      </c>
      <c r="AE33" s="19">
        <v>8.2964184032885604E-3</v>
      </c>
      <c r="AF33" s="19">
        <v>1.8257337753611901E-2</v>
      </c>
      <c r="AG33" s="19">
        <v>1.96255732851238E-2</v>
      </c>
      <c r="AH33" s="19">
        <v>8.8891754555508393E-3</v>
      </c>
      <c r="AI33" s="19">
        <v>0.10099208587944999</v>
      </c>
      <c r="AJ33" s="19">
        <v>0.152574951736513</v>
      </c>
      <c r="AK33" s="19">
        <v>0.12803626271631299</v>
      </c>
      <c r="AL33" s="19">
        <v>4.1358993497048101E-2</v>
      </c>
      <c r="AM33" s="17">
        <v>3</v>
      </c>
      <c r="AN33" s="17">
        <v>119</v>
      </c>
      <c r="AO33" s="20">
        <v>42716.667222222219</v>
      </c>
    </row>
    <row r="34" spans="1:41" s="17" customFormat="1" x14ac:dyDescent="0.25">
      <c r="A34" s="18">
        <v>599.98708786206896</v>
      </c>
      <c r="C34" s="17">
        <v>150</v>
      </c>
      <c r="D34" s="17">
        <v>43.843011103448298</v>
      </c>
      <c r="E34" s="17">
        <v>99.931790068965498</v>
      </c>
      <c r="F34" s="19">
        <f>$E$32-E34</f>
        <v>0.23169451724150747</v>
      </c>
      <c r="G34" s="19">
        <v>3.0722503793103502</v>
      </c>
      <c r="H34" s="19">
        <v>48.404454517241398</v>
      </c>
      <c r="I34" s="19">
        <v>3.27664213793103</v>
      </c>
      <c r="J34" s="19">
        <v>33.255021448275897</v>
      </c>
      <c r="K34" s="19">
        <v>143.861674517241</v>
      </c>
      <c r="L34" s="19">
        <v>25.1074715172414</v>
      </c>
      <c r="M34" s="19">
        <v>4.9043976896551698</v>
      </c>
      <c r="N34" s="19">
        <v>24.965455413793102</v>
      </c>
      <c r="O34" s="19">
        <v>25.472904965517198</v>
      </c>
      <c r="P34" s="19">
        <v>0.24416199999999999</v>
      </c>
      <c r="Q34" s="19">
        <v>24.9167183793103</v>
      </c>
      <c r="R34" s="19">
        <v>25.244490862069</v>
      </c>
      <c r="S34" s="19">
        <v>0.291108275862069</v>
      </c>
      <c r="T34" s="19">
        <v>25.016341862069002</v>
      </c>
      <c r="U34" s="19">
        <v>26.639364172413799</v>
      </c>
      <c r="V34" s="19">
        <v>545.33969217241395</v>
      </c>
      <c r="W34" s="19">
        <v>515.06285137931002</v>
      </c>
      <c r="X34" s="19">
        <v>25.774176448275899</v>
      </c>
      <c r="Y34" s="19">
        <v>26.7601587931035</v>
      </c>
      <c r="Z34" s="19">
        <v>9.0310404827586197</v>
      </c>
      <c r="AA34" s="19">
        <v>8.4118403448275796</v>
      </c>
      <c r="AB34" s="19">
        <f t="shared" ref="AB34:AB46" si="12">(Z34-AA34)</f>
        <v>0.61920013793104012</v>
      </c>
      <c r="AC34" s="19">
        <f t="shared" ref="AC34:AC46" si="13">(Z34-AA34)*AA34</f>
        <v>5.2086127017711252</v>
      </c>
      <c r="AD34" s="19">
        <v>1.9357226365510499E-2</v>
      </c>
      <c r="AE34" s="19">
        <v>9.0941578588272197E-3</v>
      </c>
      <c r="AF34" s="19">
        <v>2.7199426341831801E-2</v>
      </c>
      <c r="AG34" s="19">
        <v>2.2139166531992101E-2</v>
      </c>
      <c r="AH34" s="19">
        <v>2.5358914718478899E-3</v>
      </c>
      <c r="AI34" s="19">
        <v>3.5634747516570101E-2</v>
      </c>
      <c r="AJ34" s="19">
        <v>8.2490267547543794E-2</v>
      </c>
      <c r="AK34" s="19">
        <v>3.4513737640543697E-2</v>
      </c>
      <c r="AL34" s="19">
        <v>3.7077069434991602E-2</v>
      </c>
      <c r="AM34" s="17">
        <v>4</v>
      </c>
      <c r="AN34" s="17">
        <v>119</v>
      </c>
      <c r="AO34" s="20">
        <v>42716.681111111109</v>
      </c>
    </row>
    <row r="35" spans="1:41" s="17" customFormat="1" x14ac:dyDescent="0.25">
      <c r="A35" s="18">
        <v>599.98933779310403</v>
      </c>
      <c r="C35" s="17">
        <v>100</v>
      </c>
      <c r="D35" s="17">
        <v>69.611198482758596</v>
      </c>
      <c r="E35" s="17">
        <v>100.22805562069</v>
      </c>
      <c r="F35" s="19">
        <f>$E$32-E35</f>
        <v>-6.457103448299506E-2</v>
      </c>
      <c r="G35" s="19">
        <v>3.0492793448275899</v>
      </c>
      <c r="H35" s="19">
        <v>47.978683310344799</v>
      </c>
      <c r="I35" s="19">
        <v>3.6367295172413798</v>
      </c>
      <c r="J35" s="19">
        <v>29.494217931034498</v>
      </c>
      <c r="K35" s="19">
        <v>148.10472613793101</v>
      </c>
      <c r="L35" s="19">
        <v>25.031812758620699</v>
      </c>
      <c r="M35" s="19">
        <v>5.0301017931034497</v>
      </c>
      <c r="N35" s="19">
        <v>24.966280206896499</v>
      </c>
      <c r="O35" s="19">
        <v>25.474945241379299</v>
      </c>
      <c r="P35" s="19">
        <v>0.24485565517241401</v>
      </c>
      <c r="Q35" s="19">
        <v>24.9202178275862</v>
      </c>
      <c r="R35" s="19">
        <v>25.267497034482801</v>
      </c>
      <c r="S35" s="19">
        <v>0.28568993103448298</v>
      </c>
      <c r="T35" s="19">
        <v>25.027241896551701</v>
      </c>
      <c r="U35" s="19">
        <v>26.491540724137899</v>
      </c>
      <c r="V35" s="19">
        <v>545.82911834482798</v>
      </c>
      <c r="W35" s="19">
        <v>515.61070089655198</v>
      </c>
      <c r="X35" s="19">
        <v>25.776096896551699</v>
      </c>
      <c r="Y35" s="19">
        <v>26.769612931034501</v>
      </c>
      <c r="Z35" s="19">
        <v>8.7250156206896605</v>
      </c>
      <c r="AA35" s="19">
        <v>8.0855587586206905</v>
      </c>
      <c r="AB35" s="19">
        <f t="shared" si="12"/>
        <v>0.63945686206897001</v>
      </c>
      <c r="AC35" s="19">
        <f t="shared" si="13"/>
        <v>5.1703660318618629</v>
      </c>
      <c r="AD35" s="19">
        <v>1.5855422369392001E-2</v>
      </c>
      <c r="AE35" s="19">
        <v>4.6040993214023504E-3</v>
      </c>
      <c r="AF35" s="19">
        <v>5.8229261850884896E-3</v>
      </c>
      <c r="AG35" s="19">
        <v>9.5972548709595696E-3</v>
      </c>
      <c r="AH35" s="19">
        <v>7.6108026461261802E-3</v>
      </c>
      <c r="AI35" s="19">
        <v>1.43622328064651E-2</v>
      </c>
      <c r="AJ35" s="19">
        <v>8.8064691055767794E-2</v>
      </c>
      <c r="AK35" s="19">
        <v>1.8130787158613802E-2</v>
      </c>
      <c r="AL35" s="19">
        <v>3.8802387014790503E-2</v>
      </c>
      <c r="AM35" s="17">
        <v>5</v>
      </c>
      <c r="AN35" s="17">
        <v>359</v>
      </c>
      <c r="AO35" s="20">
        <v>42716.722777777781</v>
      </c>
    </row>
    <row r="36" spans="1:41" x14ac:dyDescent="0.25">
      <c r="A36" s="3">
        <v>599.99840679310296</v>
      </c>
      <c r="C36">
        <v>150</v>
      </c>
      <c r="D36">
        <v>36.835010586206899</v>
      </c>
      <c r="E36">
        <v>99.934207000000001</v>
      </c>
      <c r="G36" s="2">
        <v>2.59203648275862</v>
      </c>
      <c r="H36" s="2">
        <v>48.437307620689701</v>
      </c>
      <c r="I36" s="2">
        <v>3.6261213103448302</v>
      </c>
      <c r="J36" s="2">
        <v>31.201096</v>
      </c>
      <c r="K36" s="2">
        <v>147.61149703448299</v>
      </c>
      <c r="L36" s="2">
        <v>25.017431241379299</v>
      </c>
      <c r="M36" s="2">
        <v>4.9530362068965497</v>
      </c>
      <c r="N36" s="2">
        <v>24.969882758620699</v>
      </c>
      <c r="O36" s="2">
        <v>25.4834374827586</v>
      </c>
      <c r="P36" s="2">
        <v>0.245196103448276</v>
      </c>
      <c r="Q36" s="2">
        <v>24.922306551724098</v>
      </c>
      <c r="R36" s="2">
        <v>25.2688807586207</v>
      </c>
      <c r="S36" s="2">
        <v>0.29073875862068999</v>
      </c>
      <c r="T36" s="2">
        <v>25.030334551724099</v>
      </c>
      <c r="U36" s="2">
        <v>26.5530892413793</v>
      </c>
      <c r="V36" s="2">
        <v>545.94089906896602</v>
      </c>
      <c r="W36" s="2">
        <v>515.69959341379297</v>
      </c>
      <c r="X36" s="2">
        <v>25.778982034482802</v>
      </c>
      <c r="Y36" s="2">
        <v>26.774976310344801</v>
      </c>
      <c r="Z36" s="2">
        <v>8.6860509310344796</v>
      </c>
      <c r="AA36" s="2">
        <v>8.1372844827586199</v>
      </c>
      <c r="AB36" s="21">
        <f t="shared" si="12"/>
        <v>0.54876644827585963</v>
      </c>
      <c r="AC36" s="21">
        <f t="shared" si="13"/>
        <v>4.4654687042137136</v>
      </c>
      <c r="AD36" s="2">
        <v>1.9913383816239999E-2</v>
      </c>
      <c r="AE36" s="2">
        <v>8.9004262288857102E-3</v>
      </c>
      <c r="AF36" s="2">
        <v>0.849709364359029</v>
      </c>
      <c r="AG36" s="2">
        <v>1.90383403823522E-3</v>
      </c>
      <c r="AH36" s="2">
        <v>6.6255507801072904E-3</v>
      </c>
      <c r="AI36" s="2">
        <v>2.9359995854812099E-2</v>
      </c>
      <c r="AJ36" s="2">
        <v>8.1831478349019507E-2</v>
      </c>
      <c r="AK36" s="2">
        <v>2.4660226225122699E-2</v>
      </c>
      <c r="AL36" s="2">
        <v>4.5059165987816403E-2</v>
      </c>
      <c r="AM36">
        <v>6</v>
      </c>
      <c r="AN36">
        <v>119</v>
      </c>
      <c r="AO36" s="1">
        <v>42716.736666666664</v>
      </c>
    </row>
    <row r="37" spans="1:41" x14ac:dyDescent="0.25">
      <c r="A37" s="3">
        <v>599.99156865517205</v>
      </c>
      <c r="C37">
        <v>300</v>
      </c>
      <c r="D37">
        <v>19.2464970689655</v>
      </c>
      <c r="E37">
        <v>99.681124275862103</v>
      </c>
      <c r="G37" s="2">
        <v>2.63271228571428</v>
      </c>
      <c r="H37" s="2">
        <v>48.569943379310303</v>
      </c>
      <c r="I37" s="2">
        <v>6.5776717931034501</v>
      </c>
      <c r="J37" s="2">
        <v>32.946726379310299</v>
      </c>
      <c r="K37" s="2">
        <v>150.39456372413801</v>
      </c>
      <c r="L37" s="2">
        <v>25.116153068965499</v>
      </c>
      <c r="M37" s="2">
        <v>5.1033743793103499</v>
      </c>
      <c r="N37" s="2">
        <v>24.995681241379302</v>
      </c>
      <c r="O37" s="2">
        <v>25.504643793103501</v>
      </c>
      <c r="P37" s="2">
        <v>0.26694079310344798</v>
      </c>
      <c r="Q37" s="2">
        <v>24.950025241379301</v>
      </c>
      <c r="R37" s="2">
        <v>25.4384153448276</v>
      </c>
      <c r="S37" s="2">
        <v>0.28948724137930998</v>
      </c>
      <c r="T37" s="2">
        <v>25.057267413793099</v>
      </c>
      <c r="U37" s="2">
        <v>26.674240758620702</v>
      </c>
      <c r="V37" s="2">
        <v>545.99575493103396</v>
      </c>
      <c r="W37" s="2">
        <v>515.70279886206902</v>
      </c>
      <c r="X37" s="2">
        <v>25.750743172413799</v>
      </c>
      <c r="Y37" s="2">
        <v>26.674306000000001</v>
      </c>
      <c r="Z37" s="2">
        <v>8.8683746428571393</v>
      </c>
      <c r="AA37" s="2">
        <v>8.3325051428571406</v>
      </c>
      <c r="AB37" s="21">
        <f t="shared" si="12"/>
        <v>0.53586949999999867</v>
      </c>
      <c r="AC37" s="21">
        <f t="shared" si="13"/>
        <v>4.4651353646502736</v>
      </c>
      <c r="AD37" s="2">
        <v>1.54550650637502E-2</v>
      </c>
      <c r="AE37" s="2">
        <v>1.2583479352937001E-2</v>
      </c>
      <c r="AF37" s="2" t="s">
        <v>37</v>
      </c>
      <c r="AG37" s="2">
        <v>1.6803937895624399E-2</v>
      </c>
      <c r="AH37" s="2">
        <v>6.19641966376221E-3</v>
      </c>
      <c r="AI37" s="2">
        <v>3.49999204143338E-2</v>
      </c>
      <c r="AJ37" s="2">
        <v>9.8412699195778705E-2</v>
      </c>
      <c r="AK37" s="2">
        <v>3.1566900709523303E-2</v>
      </c>
      <c r="AL37" s="2">
        <v>3.6466190884070999E-2</v>
      </c>
      <c r="AM37">
        <v>7</v>
      </c>
      <c r="AN37">
        <v>119</v>
      </c>
      <c r="AO37" s="1">
        <v>42716.750555555554</v>
      </c>
    </row>
    <row r="38" spans="1:41" x14ac:dyDescent="0.25">
      <c r="A38" s="3">
        <v>599.93219831034503</v>
      </c>
      <c r="C38">
        <v>300</v>
      </c>
      <c r="D38">
        <v>10</v>
      </c>
      <c r="E38">
        <v>100.24182893103399</v>
      </c>
      <c r="G38" s="2" t="s">
        <v>37</v>
      </c>
      <c r="H38" s="2">
        <v>-1.1554697586206899</v>
      </c>
      <c r="I38" s="2">
        <v>1.14337551724138</v>
      </c>
      <c r="J38" s="2">
        <v>0.71066506896551696</v>
      </c>
      <c r="K38" s="2">
        <v>150.958251241379</v>
      </c>
      <c r="L38" s="2">
        <v>25.421077344827602</v>
      </c>
      <c r="M38" s="2">
        <v>5.12483544827586</v>
      </c>
      <c r="N38" s="2">
        <v>24.992273896551701</v>
      </c>
      <c r="O38" s="2">
        <v>25.501279344827601</v>
      </c>
      <c r="P38" s="2">
        <v>0.24494682758620701</v>
      </c>
      <c r="Q38" s="2">
        <v>24.947855137931001</v>
      </c>
      <c r="R38" s="2">
        <v>25.148360206896601</v>
      </c>
      <c r="S38" s="2">
        <v>0.28680744827586202</v>
      </c>
      <c r="T38" s="2">
        <v>25.056903999999999</v>
      </c>
      <c r="U38" s="2">
        <v>25.071873413793099</v>
      </c>
      <c r="V38" s="2">
        <v>545.71734203448295</v>
      </c>
      <c r="W38" s="2">
        <v>515.40838624137905</v>
      </c>
      <c r="X38" s="2">
        <v>25.749313448275899</v>
      </c>
      <c r="Y38" s="2">
        <v>26.700025896551701</v>
      </c>
      <c r="Z38" s="2" t="s">
        <v>37</v>
      </c>
      <c r="AA38" s="2" t="s">
        <v>37</v>
      </c>
      <c r="AB38" s="21" t="e">
        <f t="shared" si="12"/>
        <v>#VALUE!</v>
      </c>
      <c r="AC38" s="21" t="e">
        <f t="shared" si="13"/>
        <v>#VALUE!</v>
      </c>
      <c r="AD38" s="2">
        <v>5.1516354121754003E-2</v>
      </c>
      <c r="AE38" s="2">
        <v>6.4186885459138997E-3</v>
      </c>
      <c r="AF38" s="2" t="s">
        <v>37</v>
      </c>
      <c r="AG38" s="2">
        <v>6.6784269424588396E-3</v>
      </c>
      <c r="AH38" s="2">
        <v>4.1833475500764701E-3</v>
      </c>
      <c r="AI38" s="2">
        <v>34.931490608599503</v>
      </c>
      <c r="AJ38" s="2">
        <v>0.58143272219817399</v>
      </c>
      <c r="AK38" s="2">
        <v>2.2983461411258199</v>
      </c>
      <c r="AL38" s="2">
        <v>4.2454725208393398E-2</v>
      </c>
      <c r="AM38">
        <v>8</v>
      </c>
      <c r="AN38">
        <v>119</v>
      </c>
      <c r="AO38" s="1">
        <v>42716.764444444445</v>
      </c>
    </row>
    <row r="39" spans="1:41" x14ac:dyDescent="0.25">
      <c r="A39" s="3">
        <v>298.49806372413798</v>
      </c>
      <c r="C39">
        <v>100</v>
      </c>
      <c r="D39">
        <v>72.187219931034505</v>
      </c>
      <c r="E39">
        <v>26.128438827586201</v>
      </c>
      <c r="G39" s="2">
        <v>2.67559696551724</v>
      </c>
      <c r="H39" s="2">
        <v>48.334776413793101</v>
      </c>
      <c r="I39" s="2">
        <v>5.8733542068965496</v>
      </c>
      <c r="J39" s="2">
        <v>32.823325310344799</v>
      </c>
      <c r="K39" s="2">
        <v>55.933881827586198</v>
      </c>
      <c r="L39" s="2">
        <v>26.2946984137931</v>
      </c>
      <c r="M39" s="2">
        <v>5.1431598965517296</v>
      </c>
      <c r="N39" s="2">
        <v>25.010498551724101</v>
      </c>
      <c r="O39" s="2">
        <v>25.2519297931034</v>
      </c>
      <c r="P39" s="2">
        <v>0.24503655172413799</v>
      </c>
      <c r="Q39" s="2">
        <v>24.9722264827586</v>
      </c>
      <c r="R39" s="2">
        <v>25.451959413793102</v>
      </c>
      <c r="S39" s="2">
        <v>0.288184206896552</v>
      </c>
      <c r="T39" s="2">
        <v>25.080977689655199</v>
      </c>
      <c r="U39" s="2">
        <v>26.698071034482801</v>
      </c>
      <c r="V39" s="2">
        <v>267.75388720689602</v>
      </c>
      <c r="W39" s="2">
        <v>257.78320000000002</v>
      </c>
      <c r="X39" s="2">
        <v>25.3552766206897</v>
      </c>
      <c r="Y39" s="2">
        <v>25.680700931034501</v>
      </c>
      <c r="Z39" s="2">
        <v>8.8917676551724103</v>
      </c>
      <c r="AA39" s="2">
        <v>8.3483738965517205</v>
      </c>
      <c r="AB39" s="21">
        <f t="shared" si="12"/>
        <v>0.54339375862068984</v>
      </c>
      <c r="AC39" s="21">
        <f t="shared" si="13"/>
        <v>4.5364542700180932</v>
      </c>
      <c r="AD39" s="2">
        <v>0.97828331727291495</v>
      </c>
      <c r="AE39" s="2">
        <v>7.9645262264907798E-2</v>
      </c>
      <c r="AF39" s="2">
        <v>1.41002822757529E-2</v>
      </c>
      <c r="AG39" s="2">
        <v>0.36750111807934199</v>
      </c>
      <c r="AH39" s="2">
        <v>1.4427164478522001E-2</v>
      </c>
      <c r="AI39" s="2">
        <v>7.1083667296758399E-2</v>
      </c>
      <c r="AJ39" s="2">
        <v>9.0824618953693703E-2</v>
      </c>
      <c r="AK39" s="2">
        <v>8.5772183523266293E-2</v>
      </c>
      <c r="AL39" s="2">
        <v>0.32633903163618</v>
      </c>
      <c r="AM39">
        <v>9</v>
      </c>
      <c r="AN39">
        <v>719</v>
      </c>
      <c r="AO39" s="1">
        <v>42716.847777777781</v>
      </c>
    </row>
    <row r="40" spans="1:41" x14ac:dyDescent="0.25">
      <c r="A40" s="3">
        <v>299.87142303448297</v>
      </c>
      <c r="B40" s="3" t="s">
        <v>65</v>
      </c>
      <c r="C40">
        <v>300</v>
      </c>
      <c r="D40">
        <v>0.1</v>
      </c>
      <c r="E40">
        <v>34.761489379310298</v>
      </c>
      <c r="G40" s="2">
        <v>0</v>
      </c>
      <c r="H40" s="2">
        <v>-1.5985693793103399</v>
      </c>
      <c r="I40" s="2">
        <v>1.9633065862068999</v>
      </c>
      <c r="J40" s="2">
        <v>1.2041477241379299</v>
      </c>
      <c r="K40" s="2">
        <v>53.868443241379303</v>
      </c>
      <c r="L40" s="2">
        <v>26.099470241379301</v>
      </c>
      <c r="M40" s="2">
        <v>5.1705139310344803</v>
      </c>
      <c r="N40" s="2">
        <v>25.005425517241399</v>
      </c>
      <c r="O40" s="2">
        <v>25.2397919310345</v>
      </c>
      <c r="P40" s="2">
        <v>0.24521110344827601</v>
      </c>
      <c r="Q40" s="2">
        <v>24.966475517241399</v>
      </c>
      <c r="R40" s="2">
        <v>25.2150876551724</v>
      </c>
      <c r="S40" s="2">
        <v>0.287875517241379</v>
      </c>
      <c r="T40" s="2">
        <v>25.081802344827601</v>
      </c>
      <c r="U40" s="2">
        <v>25.120319758620699</v>
      </c>
      <c r="V40" s="2">
        <v>265.43770627586201</v>
      </c>
      <c r="W40" s="2">
        <v>251.21137948275901</v>
      </c>
      <c r="X40" s="2">
        <v>25.343487827586198</v>
      </c>
      <c r="Y40" s="2">
        <v>25.6274841034483</v>
      </c>
      <c r="Z40" s="2">
        <v>0</v>
      </c>
      <c r="AA40" s="2">
        <v>0</v>
      </c>
      <c r="AB40" s="21">
        <f t="shared" si="12"/>
        <v>0</v>
      </c>
      <c r="AC40" s="21">
        <f t="shared" si="13"/>
        <v>0</v>
      </c>
      <c r="AD40" s="2">
        <v>7.6822046436756705E-2</v>
      </c>
      <c r="AE40" s="2">
        <v>3.8369355311014701E-2</v>
      </c>
      <c r="AF40" s="2">
        <v>0</v>
      </c>
      <c r="AG40" s="2">
        <v>4.8061266789850399E-2</v>
      </c>
      <c r="AH40" s="2">
        <v>5.4103936445742103E-3</v>
      </c>
      <c r="AI40" s="2">
        <v>4.5617255743002998</v>
      </c>
      <c r="AJ40" s="2">
        <v>0.28051933834682402</v>
      </c>
      <c r="AK40" s="2">
        <v>1.88800304663939</v>
      </c>
      <c r="AL40" s="2">
        <v>0.12142117885004</v>
      </c>
      <c r="AM40">
        <v>10</v>
      </c>
      <c r="AN40">
        <v>179</v>
      </c>
      <c r="AO40" s="1">
        <v>42716.868611111109</v>
      </c>
    </row>
    <row r="41" spans="1:41" s="17" customFormat="1" x14ac:dyDescent="0.25">
      <c r="A41" s="18">
        <v>300.01167458620699</v>
      </c>
      <c r="B41" s="18" t="s">
        <v>66</v>
      </c>
      <c r="C41" s="17">
        <v>300</v>
      </c>
      <c r="D41" s="17">
        <v>20.862317896551701</v>
      </c>
      <c r="E41" s="17">
        <v>33.4979860344828</v>
      </c>
      <c r="F41" s="19">
        <f>$E$40-E41</f>
        <v>1.2635033448274982</v>
      </c>
      <c r="G41" s="19">
        <v>2.00458037931035</v>
      </c>
      <c r="H41" s="19">
        <v>48.327191206896501</v>
      </c>
      <c r="I41" s="19">
        <v>4.8246785517241397</v>
      </c>
      <c r="J41" s="19">
        <v>37.975050758620696</v>
      </c>
      <c r="K41" s="19">
        <v>55.195798172413802</v>
      </c>
      <c r="L41" s="19">
        <v>26.274086448275899</v>
      </c>
      <c r="M41" s="19">
        <v>5.1472606551724098</v>
      </c>
      <c r="N41" s="19">
        <v>25.007552344827602</v>
      </c>
      <c r="O41" s="19">
        <v>25.247035689655199</v>
      </c>
      <c r="P41" s="19">
        <v>0.245060103448276</v>
      </c>
      <c r="Q41" s="19">
        <v>24.972242862068999</v>
      </c>
      <c r="R41" s="19">
        <v>25.389296931034501</v>
      </c>
      <c r="S41" s="19">
        <v>0.29001603448275898</v>
      </c>
      <c r="T41" s="19">
        <v>25.080684655172401</v>
      </c>
      <c r="U41" s="19">
        <v>26.943657413793101</v>
      </c>
      <c r="V41" s="19">
        <v>267.36471344827601</v>
      </c>
      <c r="W41" s="19">
        <v>252.57667758620701</v>
      </c>
      <c r="X41" s="19">
        <v>25.352533724137899</v>
      </c>
      <c r="Y41" s="19">
        <v>25.632974965517199</v>
      </c>
      <c r="Z41" s="19">
        <v>9.2500901724137901</v>
      </c>
      <c r="AA41" s="19">
        <v>8.8669315862068991</v>
      </c>
      <c r="AB41" s="19">
        <f t="shared" si="12"/>
        <v>0.38315858620689092</v>
      </c>
      <c r="AC41" s="19">
        <f t="shared" si="13"/>
        <v>3.3974409705642601</v>
      </c>
      <c r="AD41" s="19">
        <v>1.4145815151980099E-2</v>
      </c>
      <c r="AE41" s="19">
        <v>6.6952332284127202E-3</v>
      </c>
      <c r="AF41" s="19">
        <v>1.8783616661323999E-2</v>
      </c>
      <c r="AG41" s="19">
        <v>6.5159097814193401E-3</v>
      </c>
      <c r="AH41" s="19">
        <v>3.0354621171275898E-3</v>
      </c>
      <c r="AI41" s="19">
        <v>5.87262281559571E-2</v>
      </c>
      <c r="AJ41" s="19">
        <v>7.8132541109177597E-2</v>
      </c>
      <c r="AK41" s="19">
        <v>7.2803924317497895E-2</v>
      </c>
      <c r="AL41" s="19">
        <v>0.11189826838689</v>
      </c>
      <c r="AM41" s="17">
        <v>11</v>
      </c>
      <c r="AN41" s="17">
        <v>359</v>
      </c>
      <c r="AO41" s="20">
        <v>42716.910277777781</v>
      </c>
    </row>
    <row r="42" spans="1:41" s="17" customFormat="1" x14ac:dyDescent="0.25">
      <c r="A42" s="18">
        <v>300.00298013793099</v>
      </c>
      <c r="B42" s="18" t="s">
        <v>68</v>
      </c>
      <c r="C42" s="17">
        <v>150</v>
      </c>
      <c r="D42" s="17">
        <v>45.055568758620701</v>
      </c>
      <c r="E42" s="17">
        <v>33.354765137930997</v>
      </c>
      <c r="F42" s="19">
        <f t="shared" ref="F42:F45" si="14">$E$40-E42</f>
        <v>1.4067242413793011</v>
      </c>
      <c r="G42" s="19">
        <v>2.3742538965517199</v>
      </c>
      <c r="H42" s="19">
        <v>48.017702896551697</v>
      </c>
      <c r="I42" s="19">
        <v>5.3916061379310296</v>
      </c>
      <c r="J42" s="19">
        <v>36.036491758620699</v>
      </c>
      <c r="K42" s="19">
        <v>53.613640758620697</v>
      </c>
      <c r="L42" s="19">
        <v>26.3225659310345</v>
      </c>
      <c r="M42" s="19">
        <v>5.1218186551724099</v>
      </c>
      <c r="N42" s="19">
        <v>25.016010862068999</v>
      </c>
      <c r="O42" s="19">
        <v>25.2508228965517</v>
      </c>
      <c r="P42" s="19">
        <v>0.24525213793103401</v>
      </c>
      <c r="Q42" s="19">
        <v>24.973159827586201</v>
      </c>
      <c r="R42" s="19">
        <v>25.423053413793099</v>
      </c>
      <c r="S42" s="19">
        <v>0.29229496551724099</v>
      </c>
      <c r="T42" s="19">
        <v>25.092800482758602</v>
      </c>
      <c r="U42" s="19">
        <v>26.846017931034499</v>
      </c>
      <c r="V42" s="19">
        <v>267.589367068966</v>
      </c>
      <c r="W42" s="19">
        <v>252.79930793103401</v>
      </c>
      <c r="X42" s="19">
        <v>25.3622798275862</v>
      </c>
      <c r="Y42" s="19">
        <v>25.6467452068966</v>
      </c>
      <c r="Z42" s="19">
        <v>9.1209705172413802</v>
      </c>
      <c r="AA42" s="19">
        <v>8.6558515862069001</v>
      </c>
      <c r="AB42" s="19">
        <f t="shared" si="12"/>
        <v>0.4651189310344801</v>
      </c>
      <c r="AC42" s="19">
        <f t="shared" si="13"/>
        <v>4.026000436969662</v>
      </c>
      <c r="AD42" s="19">
        <v>1.05248568879498E-2</v>
      </c>
      <c r="AE42" s="19">
        <v>3.4746963605224702E-3</v>
      </c>
      <c r="AF42" s="19">
        <v>1.75973521373292E-2</v>
      </c>
      <c r="AG42" s="19">
        <v>2.3713444301595998E-3</v>
      </c>
      <c r="AH42" s="19">
        <v>1.5451836580543899E-2</v>
      </c>
      <c r="AI42" s="19">
        <v>2.20644789035815E-2</v>
      </c>
      <c r="AJ42" s="19">
        <v>5.9103663213724698E-2</v>
      </c>
      <c r="AK42" s="19">
        <v>2.0216344542979998E-2</v>
      </c>
      <c r="AL42" s="19">
        <v>0.11441237385124101</v>
      </c>
      <c r="AM42" s="17">
        <v>12</v>
      </c>
      <c r="AN42" s="17">
        <v>359</v>
      </c>
      <c r="AO42" s="20">
        <v>42716.951944444445</v>
      </c>
    </row>
    <row r="43" spans="1:41" s="17" customFormat="1" x14ac:dyDescent="0.25">
      <c r="A43" s="18">
        <v>299.99479941379298</v>
      </c>
      <c r="B43" s="18" t="s">
        <v>67</v>
      </c>
      <c r="C43" s="17">
        <v>100</v>
      </c>
      <c r="D43" s="17">
        <v>72.571085862068898</v>
      </c>
      <c r="E43" s="17">
        <v>33.327613586206901</v>
      </c>
      <c r="F43" s="19">
        <f t="shared" si="14"/>
        <v>1.4338757931033967</v>
      </c>
      <c r="G43" s="19">
        <v>2.7351939310344799</v>
      </c>
      <c r="H43" s="19">
        <v>48.303757620689701</v>
      </c>
      <c r="I43" s="19">
        <v>5.7476515172413798</v>
      </c>
      <c r="J43" s="19">
        <v>33.2640129310345</v>
      </c>
      <c r="K43" s="19">
        <v>52.784897448275899</v>
      </c>
      <c r="L43" s="19">
        <v>26.370632344827602</v>
      </c>
      <c r="M43" s="19">
        <v>5.0908471379310303</v>
      </c>
      <c r="N43" s="19">
        <v>25.013867793103501</v>
      </c>
      <c r="O43" s="19">
        <v>25.248913034482801</v>
      </c>
      <c r="P43" s="19">
        <v>0.24488637931034499</v>
      </c>
      <c r="Q43" s="19">
        <v>24.9750044827586</v>
      </c>
      <c r="R43" s="19">
        <v>25.4472113448276</v>
      </c>
      <c r="S43" s="19">
        <v>0.292240206896552</v>
      </c>
      <c r="T43" s="19">
        <v>25.082632620689701</v>
      </c>
      <c r="U43" s="19">
        <v>26.699878758620699</v>
      </c>
      <c r="V43" s="19">
        <v>267.67023755172397</v>
      </c>
      <c r="W43" s="19">
        <v>252.874439103448</v>
      </c>
      <c r="X43" s="19">
        <v>25.351934931034499</v>
      </c>
      <c r="Y43" s="19">
        <v>25.629861551724101</v>
      </c>
      <c r="Z43" s="19">
        <v>8.9134644482758603</v>
      </c>
      <c r="AA43" s="19">
        <v>8.3585193448275898</v>
      </c>
      <c r="AB43" s="19">
        <f t="shared" si="12"/>
        <v>0.55494510344827042</v>
      </c>
      <c r="AC43" s="19">
        <f t="shared" si="13"/>
        <v>4.638519382489716</v>
      </c>
      <c r="AD43" s="19">
        <v>1.1597342502135099E-2</v>
      </c>
      <c r="AE43" s="19">
        <v>2.7756496819689E-3</v>
      </c>
      <c r="AF43" s="19">
        <v>1.7188675015272301E-2</v>
      </c>
      <c r="AG43" s="19">
        <v>2.9292852106192601E-3</v>
      </c>
      <c r="AH43" s="19">
        <v>1.8791078890323699E-2</v>
      </c>
      <c r="AI43" s="19">
        <v>1.47552613375349E-2</v>
      </c>
      <c r="AJ43" s="19">
        <v>5.33496053485258E-2</v>
      </c>
      <c r="AK43" s="19">
        <v>1.6200871012967601E-2</v>
      </c>
      <c r="AL43" s="19">
        <v>0.11677675335492101</v>
      </c>
      <c r="AM43" s="17">
        <v>13</v>
      </c>
      <c r="AN43" s="17">
        <v>359</v>
      </c>
      <c r="AO43" s="20">
        <v>42716.993611111109</v>
      </c>
    </row>
    <row r="44" spans="1:41" x14ac:dyDescent="0.25">
      <c r="A44" s="3">
        <v>299.99719551724098</v>
      </c>
      <c r="C44">
        <v>150</v>
      </c>
      <c r="D44">
        <v>45.183094758620697</v>
      </c>
      <c r="E44">
        <v>33.319460793103403</v>
      </c>
      <c r="F44" s="2">
        <f t="shared" si="14"/>
        <v>1.4420285862068951</v>
      </c>
      <c r="G44" s="2">
        <v>2.38706079310345</v>
      </c>
      <c r="H44" s="2">
        <v>48.054177310344798</v>
      </c>
      <c r="I44" s="2">
        <v>5.2505005172413801</v>
      </c>
      <c r="J44" s="2">
        <v>35.965046758620701</v>
      </c>
      <c r="K44" s="2">
        <v>54.0470962413793</v>
      </c>
      <c r="L44" s="2">
        <v>26.501461931034498</v>
      </c>
      <c r="M44" s="2">
        <v>5.1099696551724101</v>
      </c>
      <c r="N44" s="2">
        <v>25.013162379310302</v>
      </c>
      <c r="O44" s="2">
        <v>25.2497432068965</v>
      </c>
      <c r="P44" s="2">
        <v>0.24501451724137899</v>
      </c>
      <c r="Q44" s="2">
        <v>24.973550413793099</v>
      </c>
      <c r="R44" s="2">
        <v>25.4152777586207</v>
      </c>
      <c r="S44" s="2">
        <v>0.29079331034482803</v>
      </c>
      <c r="T44" s="2">
        <v>25.083408379310299</v>
      </c>
      <c r="U44" s="2">
        <v>26.841919241379301</v>
      </c>
      <c r="V44" s="2">
        <v>267.61276248275902</v>
      </c>
      <c r="W44" s="2">
        <v>252.81628103448301</v>
      </c>
      <c r="X44" s="2">
        <v>25.354467862069001</v>
      </c>
      <c r="Y44" s="2">
        <v>25.634502655172401</v>
      </c>
      <c r="Z44" s="2">
        <v>9.1357005172413803</v>
      </c>
      <c r="AA44" s="2">
        <v>8.6688088620689694</v>
      </c>
      <c r="AB44" s="21">
        <f t="shared" si="12"/>
        <v>0.46689165517241094</v>
      </c>
      <c r="AC44" s="21">
        <f t="shared" si="13"/>
        <v>4.0473945179846451</v>
      </c>
      <c r="AD44" s="2">
        <v>8.9862412474289392E-3</v>
      </c>
      <c r="AE44" s="2">
        <v>2.7274677507097399E-3</v>
      </c>
      <c r="AF44" s="2">
        <v>2.22362573017898E-2</v>
      </c>
      <c r="AG44" s="2">
        <v>3.39822512338864E-3</v>
      </c>
      <c r="AH44" s="2">
        <v>1.08180476115025E-2</v>
      </c>
      <c r="AI44" s="2">
        <v>1.38542991024361E-2</v>
      </c>
      <c r="AJ44" s="2">
        <v>5.5695753585713097E-2</v>
      </c>
      <c r="AK44" s="2">
        <v>1.49259926825573E-2</v>
      </c>
      <c r="AL44" s="2">
        <v>0.108036528216928</v>
      </c>
      <c r="AM44">
        <v>14</v>
      </c>
      <c r="AN44">
        <v>359</v>
      </c>
      <c r="AO44" s="1">
        <v>42717.035277777781</v>
      </c>
    </row>
    <row r="45" spans="1:41" x14ac:dyDescent="0.25">
      <c r="A45" s="3">
        <v>300.00293603448301</v>
      </c>
      <c r="C45">
        <v>300</v>
      </c>
      <c r="D45">
        <v>20.9658874482759</v>
      </c>
      <c r="E45">
        <v>33.373787068965498</v>
      </c>
      <c r="F45" s="2">
        <f t="shared" si="14"/>
        <v>1.3877023103447996</v>
      </c>
      <c r="G45" s="2" t="s">
        <v>37</v>
      </c>
      <c r="H45" s="2">
        <v>48.338127965517202</v>
      </c>
      <c r="I45" s="2">
        <v>4.8374971034482703</v>
      </c>
      <c r="J45" s="2">
        <v>37.631049620689701</v>
      </c>
      <c r="K45" s="2">
        <v>52.844416655172402</v>
      </c>
      <c r="L45" s="2">
        <v>26.5510896896552</v>
      </c>
      <c r="M45" s="2">
        <v>5.1326031724137904</v>
      </c>
      <c r="N45" s="2">
        <v>25.006700620689699</v>
      </c>
      <c r="O45" s="2">
        <v>25.2399764827586</v>
      </c>
      <c r="P45" s="2">
        <v>0.24488306896551701</v>
      </c>
      <c r="Q45" s="2">
        <v>24.967495448275901</v>
      </c>
      <c r="R45" s="2">
        <v>25.3853412758621</v>
      </c>
      <c r="S45" s="2">
        <v>0.287038137931035</v>
      </c>
      <c r="T45" s="2">
        <v>25.077092896551701</v>
      </c>
      <c r="U45" s="2">
        <v>26.9424304482759</v>
      </c>
      <c r="V45" s="2">
        <v>267.46218448275903</v>
      </c>
      <c r="W45" s="2">
        <v>252.66874748275899</v>
      </c>
      <c r="X45" s="2">
        <v>25.346430482758599</v>
      </c>
      <c r="Y45" s="2">
        <v>25.6239828275862</v>
      </c>
      <c r="Z45" s="2" t="s">
        <v>37</v>
      </c>
      <c r="AA45" s="2" t="s">
        <v>37</v>
      </c>
      <c r="AB45" s="21" t="e">
        <f t="shared" si="12"/>
        <v>#VALUE!</v>
      </c>
      <c r="AC45" s="21" t="e">
        <f t="shared" si="13"/>
        <v>#VALUE!</v>
      </c>
      <c r="AD45" s="2">
        <v>8.7983706732111394E-3</v>
      </c>
      <c r="AE45" s="2">
        <v>2.1536176006671402E-3</v>
      </c>
      <c r="AF45" s="2" t="s">
        <v>37</v>
      </c>
      <c r="AG45" s="2">
        <v>1.2427140606658599E-3</v>
      </c>
      <c r="AH45" s="2">
        <v>3.2297716201429901E-3</v>
      </c>
      <c r="AI45" s="2">
        <v>2.3312217693233099E-2</v>
      </c>
      <c r="AJ45" s="2">
        <v>6.4088480187466698E-2</v>
      </c>
      <c r="AK45" s="2">
        <v>2.0867921630836801E-2</v>
      </c>
      <c r="AL45" s="2">
        <v>0.106029466672031</v>
      </c>
      <c r="AM45">
        <v>15</v>
      </c>
      <c r="AN45">
        <v>359</v>
      </c>
      <c r="AO45" s="1">
        <v>42717.076944444445</v>
      </c>
    </row>
    <row r="46" spans="1:41" x14ac:dyDescent="0.25">
      <c r="A46" s="3">
        <v>299.70567793103402</v>
      </c>
      <c r="C46">
        <v>100</v>
      </c>
      <c r="D46">
        <v>10</v>
      </c>
      <c r="E46">
        <v>33.757540758620699</v>
      </c>
      <c r="G46" s="2">
        <v>0</v>
      </c>
      <c r="H46" s="2">
        <v>0</v>
      </c>
      <c r="I46" s="2">
        <v>1.60696279310345</v>
      </c>
      <c r="J46" s="2">
        <v>1.2639931724137901</v>
      </c>
      <c r="K46" s="2">
        <v>53.061662758620699</v>
      </c>
      <c r="L46" s="2">
        <v>26.474876620689699</v>
      </c>
      <c r="M46" s="2">
        <v>5.1351182758620704</v>
      </c>
      <c r="N46" s="2">
        <v>25.0002875172414</v>
      </c>
      <c r="O46" s="2">
        <v>25.233915689655198</v>
      </c>
      <c r="P46" s="2">
        <v>0.244611517241379</v>
      </c>
      <c r="Q46" s="2">
        <v>24.9604802758621</v>
      </c>
      <c r="R46" s="2">
        <v>25.188614620689702</v>
      </c>
      <c r="S46" s="2">
        <v>0.28847800000000001</v>
      </c>
      <c r="T46" s="2">
        <v>25.0716888275862</v>
      </c>
      <c r="U46" s="2">
        <v>25.1127182758621</v>
      </c>
      <c r="V46" s="2">
        <v>265.876283931035</v>
      </c>
      <c r="W46" s="2">
        <v>251.462334517241</v>
      </c>
      <c r="X46" s="2">
        <v>25.3328174827586</v>
      </c>
      <c r="Y46" s="2">
        <v>25.604089137930998</v>
      </c>
      <c r="Z46" s="2">
        <v>0</v>
      </c>
      <c r="AA46" s="2">
        <v>0</v>
      </c>
      <c r="AB46" s="21">
        <f t="shared" si="12"/>
        <v>0</v>
      </c>
      <c r="AC46" s="21">
        <f t="shared" si="13"/>
        <v>0</v>
      </c>
      <c r="AD46" s="2">
        <v>0.19200502451926901</v>
      </c>
      <c r="AE46" s="2">
        <v>1.71664203407089E-2</v>
      </c>
      <c r="AF46" s="2">
        <v>0</v>
      </c>
      <c r="AG46" s="2">
        <v>5.6248191562863002E-2</v>
      </c>
      <c r="AH46" s="2">
        <v>2.4594214325314801E-3</v>
      </c>
      <c r="AI46" s="2">
        <v>4.12730081087114</v>
      </c>
      <c r="AJ46" s="2">
        <v>0.28486234183748999</v>
      </c>
      <c r="AK46" s="2">
        <v>1.98143168566729</v>
      </c>
      <c r="AL46" s="2">
        <v>0.123792239521715</v>
      </c>
      <c r="AM46">
        <v>16</v>
      </c>
      <c r="AN46">
        <v>119</v>
      </c>
      <c r="AO46" s="1">
        <v>42717.090833333335</v>
      </c>
    </row>
    <row r="47" spans="1:41" x14ac:dyDescent="0.25">
      <c r="A47" s="3" t="s">
        <v>77</v>
      </c>
    </row>
    <row r="48" spans="1:41" x14ac:dyDescent="0.25">
      <c r="A48" s="3">
        <v>600.01084313793103</v>
      </c>
      <c r="C48">
        <v>100</v>
      </c>
      <c r="D48">
        <v>26.696328999999999</v>
      </c>
      <c r="E48">
        <v>97.865701551724101</v>
      </c>
      <c r="F48"/>
      <c r="G48" s="2">
        <v>0</v>
      </c>
      <c r="H48" s="2">
        <v>0.91939975862069001</v>
      </c>
      <c r="I48" s="2">
        <v>-1.2228835172413799</v>
      </c>
      <c r="J48" s="2">
        <v>-0.488148793103448</v>
      </c>
      <c r="K48" s="2">
        <v>141.84437503448299</v>
      </c>
      <c r="L48" s="2">
        <v>24.268868379310302</v>
      </c>
      <c r="M48" s="2">
        <v>5.1255224827586199</v>
      </c>
      <c r="N48" s="2">
        <v>24.957246724137899</v>
      </c>
      <c r="O48" s="2">
        <v>25.440781137931001</v>
      </c>
      <c r="P48" s="2">
        <v>0.24489562068965501</v>
      </c>
      <c r="Q48" s="2">
        <v>24.8965411034483</v>
      </c>
      <c r="R48" s="2">
        <v>24.958386103448301</v>
      </c>
      <c r="S48" s="2">
        <v>0.28930106896551699</v>
      </c>
      <c r="T48" s="2">
        <v>24.9980954827586</v>
      </c>
      <c r="U48" s="2">
        <v>24.951376310344799</v>
      </c>
      <c r="V48" s="2">
        <v>538.63547910344801</v>
      </c>
      <c r="W48" s="2">
        <v>508.86650765517197</v>
      </c>
      <c r="X48" s="2">
        <v>25.721116275862101</v>
      </c>
      <c r="Y48" s="2">
        <v>26.6537625172414</v>
      </c>
      <c r="Z48" s="2">
        <v>0</v>
      </c>
      <c r="AA48" s="2">
        <v>0</v>
      </c>
      <c r="AB48" s="21">
        <f t="shared" ref="AB48:AB62" si="15">(Z48-AA48)</f>
        <v>0</v>
      </c>
      <c r="AC48" s="21">
        <f t="shared" ref="AC48:AC62" si="16">(Z48-AA48)*AA48</f>
        <v>0</v>
      </c>
      <c r="AD48" s="2">
        <v>1.4212352201328301E-2</v>
      </c>
      <c r="AE48" s="2">
        <v>2.67636503288834E-3</v>
      </c>
      <c r="AF48" s="2">
        <v>0</v>
      </c>
      <c r="AG48" s="2">
        <v>2.4973266157743701E-3</v>
      </c>
      <c r="AH48" s="2">
        <v>2.77205514460472E-3</v>
      </c>
      <c r="AI48" s="2">
        <v>2.05276708685098</v>
      </c>
      <c r="AJ48" s="2">
        <v>0.92734652431351206</v>
      </c>
      <c r="AK48" s="2">
        <v>4.16072876499077</v>
      </c>
      <c r="AL48" s="2">
        <v>0.53632279129279203</v>
      </c>
      <c r="AM48">
        <v>1</v>
      </c>
      <c r="AN48">
        <v>1043</v>
      </c>
      <c r="AO48" s="1">
        <v>42717.69835648148</v>
      </c>
    </row>
    <row r="49" spans="1:41" x14ac:dyDescent="0.25">
      <c r="A49" s="3">
        <v>599.98865158620697</v>
      </c>
      <c r="C49">
        <v>100</v>
      </c>
      <c r="D49">
        <v>10</v>
      </c>
      <c r="E49">
        <v>97.823081551724101</v>
      </c>
      <c r="F49"/>
      <c r="G49" s="2">
        <v>0</v>
      </c>
      <c r="H49" s="2">
        <v>0.92277900000000002</v>
      </c>
      <c r="I49" s="2">
        <v>0.24221920689655199</v>
      </c>
      <c r="J49" s="2">
        <v>0.35853631034482802</v>
      </c>
      <c r="K49" s="2">
        <v>144.55282951724101</v>
      </c>
      <c r="L49" s="2">
        <v>24.514697000000002</v>
      </c>
      <c r="M49" s="2">
        <v>5.1223766206896597</v>
      </c>
      <c r="N49" s="2">
        <v>24.966068551724099</v>
      </c>
      <c r="O49" s="2">
        <v>25.457895758620701</v>
      </c>
      <c r="P49" s="2">
        <v>0.24464013793103501</v>
      </c>
      <c r="Q49" s="2">
        <v>24.919680689655198</v>
      </c>
      <c r="R49" s="2">
        <v>25.066984793103501</v>
      </c>
      <c r="S49" s="2">
        <v>0.29002403448275899</v>
      </c>
      <c r="T49" s="2">
        <v>25.023644655172401</v>
      </c>
      <c r="U49" s="2">
        <v>25.018881034482799</v>
      </c>
      <c r="V49" s="2">
        <v>538.66524748275901</v>
      </c>
      <c r="W49" s="2">
        <v>508.94117275862101</v>
      </c>
      <c r="X49" s="2">
        <v>25.7438081724138</v>
      </c>
      <c r="Y49" s="2">
        <v>26.6902268965517</v>
      </c>
      <c r="Z49" s="2">
        <v>0</v>
      </c>
      <c r="AA49" s="2">
        <v>0</v>
      </c>
      <c r="AB49" s="21">
        <f t="shared" si="15"/>
        <v>0</v>
      </c>
      <c r="AC49" s="21">
        <f t="shared" si="16"/>
        <v>0</v>
      </c>
      <c r="AD49" s="2">
        <v>1.19065288950662E-2</v>
      </c>
      <c r="AE49" s="2">
        <v>4.6573816239811596E-3</v>
      </c>
      <c r="AF49" s="2">
        <v>0</v>
      </c>
      <c r="AG49" s="2">
        <v>2.2614292079098002E-3</v>
      </c>
      <c r="AH49" s="2">
        <v>6.8623190266593904E-3</v>
      </c>
      <c r="AI49" s="2">
        <v>3.50055351049858E-3</v>
      </c>
      <c r="AJ49" s="2">
        <v>0.70427103560128101</v>
      </c>
      <c r="AK49" s="2">
        <v>0.48984350166367602</v>
      </c>
      <c r="AL49" s="2">
        <v>4.2484532028543798E-2</v>
      </c>
      <c r="AM49">
        <v>2</v>
      </c>
      <c r="AN49">
        <v>179</v>
      </c>
      <c r="AO49" s="1">
        <v>42717.719189814816</v>
      </c>
    </row>
    <row r="50" spans="1:41" x14ac:dyDescent="0.25">
      <c r="A50" s="3">
        <v>600.05135172413804</v>
      </c>
      <c r="C50">
        <v>300</v>
      </c>
      <c r="D50">
        <v>19.1657664482759</v>
      </c>
      <c r="E50">
        <v>96.921467931034499</v>
      </c>
      <c r="F50"/>
      <c r="G50" s="2">
        <v>2.6292385600000001</v>
      </c>
      <c r="H50" s="2">
        <v>48.677527482758599</v>
      </c>
      <c r="I50" s="2">
        <v>3.39679286206897</v>
      </c>
      <c r="J50" s="2">
        <v>33.326168172413801</v>
      </c>
      <c r="K50" s="2">
        <v>145.52386606896599</v>
      </c>
      <c r="L50" s="2">
        <v>25.101312034482799</v>
      </c>
      <c r="M50" s="2">
        <v>5.0616775517241397</v>
      </c>
      <c r="N50" s="2">
        <v>24.983511586206902</v>
      </c>
      <c r="O50" s="2">
        <v>25.4828406206897</v>
      </c>
      <c r="P50" s="2">
        <v>0.25840844827586201</v>
      </c>
      <c r="Q50" s="2">
        <v>24.936618965517301</v>
      </c>
      <c r="R50" s="2">
        <v>25.259271310344801</v>
      </c>
      <c r="S50" s="2">
        <v>0.29072089655172401</v>
      </c>
      <c r="T50" s="2">
        <v>25.043415724137901</v>
      </c>
      <c r="U50" s="2">
        <v>26.671380068965501</v>
      </c>
      <c r="V50" s="2">
        <v>539.21711251724105</v>
      </c>
      <c r="W50" s="2">
        <v>509.45464882758603</v>
      </c>
      <c r="X50" s="2">
        <v>25.776896965517199</v>
      </c>
      <c r="Y50" s="2">
        <v>26.7395433103448</v>
      </c>
      <c r="Z50" s="2">
        <v>8.8977357999999995</v>
      </c>
      <c r="AA50" s="2">
        <v>8.3650040400000005</v>
      </c>
      <c r="AB50" s="21">
        <f t="shared" si="15"/>
        <v>0.532731759999999</v>
      </c>
      <c r="AC50" s="21">
        <f t="shared" si="16"/>
        <v>4.456303324636302</v>
      </c>
      <c r="AD50" s="2">
        <v>2.92929410562098E-2</v>
      </c>
      <c r="AE50" s="2">
        <v>7.3174502739562098E-3</v>
      </c>
      <c r="AF50" s="2" t="s">
        <v>37</v>
      </c>
      <c r="AG50" s="2">
        <v>1.4394724986184699E-2</v>
      </c>
      <c r="AH50" s="2">
        <v>2.22874218541135E-3</v>
      </c>
      <c r="AI50" s="2">
        <v>0.117548074861659</v>
      </c>
      <c r="AJ50" s="2">
        <v>0.15450333061830099</v>
      </c>
      <c r="AK50" s="2">
        <v>0.152347729232372</v>
      </c>
      <c r="AL50" s="2">
        <v>4.4129270024736399E-2</v>
      </c>
      <c r="AM50">
        <v>3</v>
      </c>
      <c r="AN50">
        <v>119</v>
      </c>
      <c r="AO50" s="1">
        <v>42717.733078703706</v>
      </c>
    </row>
    <row r="51" spans="1:41" x14ac:dyDescent="0.25">
      <c r="A51" s="3">
        <v>600.01787910344797</v>
      </c>
      <c r="C51">
        <v>150</v>
      </c>
      <c r="D51">
        <v>41.296830793103403</v>
      </c>
      <c r="E51">
        <v>97.185873482758595</v>
      </c>
      <c r="F51"/>
      <c r="G51" s="2">
        <v>2.88798172413793</v>
      </c>
      <c r="H51" s="2">
        <v>48.522141068965503</v>
      </c>
      <c r="I51" s="2">
        <v>3.7613567931034502</v>
      </c>
      <c r="J51" s="2">
        <v>31.578770896551699</v>
      </c>
      <c r="K51" s="2">
        <v>141.62848672413801</v>
      </c>
      <c r="L51" s="2">
        <v>25.511107413793098</v>
      </c>
      <c r="M51" s="2">
        <v>4.8351297586206901</v>
      </c>
      <c r="N51" s="2">
        <v>24.9801857241379</v>
      </c>
      <c r="O51" s="2">
        <v>25.486818137930999</v>
      </c>
      <c r="P51" s="2">
        <v>0.24498141379310301</v>
      </c>
      <c r="Q51" s="2">
        <v>24.9393805172414</v>
      </c>
      <c r="R51" s="2">
        <v>25.2940736896552</v>
      </c>
      <c r="S51" s="2">
        <v>0.29145175862069</v>
      </c>
      <c r="T51" s="2">
        <v>25.041701172413799</v>
      </c>
      <c r="U51" s="2">
        <v>26.5798279655172</v>
      </c>
      <c r="V51" s="2">
        <v>539.26992482758601</v>
      </c>
      <c r="W51" s="2">
        <v>509.61179644827598</v>
      </c>
      <c r="X51" s="2">
        <v>25.789119862069001</v>
      </c>
      <c r="Y51" s="2">
        <v>26.7574306206897</v>
      </c>
      <c r="Z51" s="2">
        <v>8.7711085862068998</v>
      </c>
      <c r="AA51" s="2">
        <v>8.1719373793103394</v>
      </c>
      <c r="AB51" s="21">
        <f t="shared" si="15"/>
        <v>0.59917120689656045</v>
      </c>
      <c r="AC51" s="21">
        <f t="shared" si="16"/>
        <v>4.8963895822444909</v>
      </c>
      <c r="AD51" s="2">
        <v>2.1815252673302001E-2</v>
      </c>
      <c r="AE51" s="2">
        <v>3.3379179138997399E-3</v>
      </c>
      <c r="AF51" s="2">
        <v>1.16897436921965E-2</v>
      </c>
      <c r="AG51" s="2">
        <v>6.5392907763754003E-3</v>
      </c>
      <c r="AH51" s="2">
        <v>1.8003581286504999E-3</v>
      </c>
      <c r="AI51" s="2">
        <v>3.7871429461614502E-2</v>
      </c>
      <c r="AJ51" s="2">
        <v>8.2187048984039099E-2</v>
      </c>
      <c r="AK51" s="2">
        <v>3.15298589703914E-2</v>
      </c>
      <c r="AL51" s="2">
        <v>3.4304103185744797E-2</v>
      </c>
      <c r="AM51">
        <v>4</v>
      </c>
      <c r="AN51">
        <v>119</v>
      </c>
      <c r="AO51" s="1">
        <v>42717.746967592589</v>
      </c>
    </row>
    <row r="52" spans="1:41" x14ac:dyDescent="0.25">
      <c r="A52" s="3">
        <v>600.00017248275901</v>
      </c>
      <c r="C52">
        <v>100</v>
      </c>
      <c r="D52">
        <v>65.080835724137998</v>
      </c>
      <c r="E52">
        <v>97.509512827586207</v>
      </c>
      <c r="F52"/>
      <c r="G52" s="2">
        <v>2.9407762068965502</v>
      </c>
      <c r="H52" s="2">
        <v>48.305535931034498</v>
      </c>
      <c r="I52" s="2">
        <v>2.90314389655172</v>
      </c>
      <c r="J52" s="2">
        <v>27.093527551724101</v>
      </c>
      <c r="K52" s="2">
        <v>142.98657710344801</v>
      </c>
      <c r="L52" s="2">
        <v>25.112739344827599</v>
      </c>
      <c r="M52" s="2">
        <v>5.0279118620689696</v>
      </c>
      <c r="N52" s="2">
        <v>24.966974689655199</v>
      </c>
      <c r="O52" s="2">
        <v>25.459881827586202</v>
      </c>
      <c r="P52" s="2">
        <v>0.24448924137931</v>
      </c>
      <c r="Q52" s="2">
        <v>24.912101344827601</v>
      </c>
      <c r="R52" s="2">
        <v>25.216308482758599</v>
      </c>
      <c r="S52" s="2">
        <v>0.286704448275862</v>
      </c>
      <c r="T52" s="2">
        <v>25.018273344827598</v>
      </c>
      <c r="U52" s="2">
        <v>26.356717413793099</v>
      </c>
      <c r="V52" s="2">
        <v>539.275500034483</v>
      </c>
      <c r="W52" s="2">
        <v>509.67674937931002</v>
      </c>
      <c r="X52" s="2">
        <v>25.754018310344801</v>
      </c>
      <c r="Y52" s="2">
        <v>26.6809541034483</v>
      </c>
      <c r="Z52" s="2">
        <v>8.4551399310344806</v>
      </c>
      <c r="AA52" s="2">
        <v>7.8173541034482703</v>
      </c>
      <c r="AB52" s="21">
        <f t="shared" si="15"/>
        <v>0.63778582758621027</v>
      </c>
      <c r="AC52" s="21">
        <f t="shared" si="16"/>
        <v>4.9857976564022115</v>
      </c>
      <c r="AD52" s="2">
        <v>1.66132568506283E-2</v>
      </c>
      <c r="AE52" s="2">
        <v>3.4959705923785201E-3</v>
      </c>
      <c r="AF52" s="2">
        <v>1.11657528234319E-2</v>
      </c>
      <c r="AG52" s="2">
        <v>1.4197842134941101E-3</v>
      </c>
      <c r="AH52" s="2">
        <v>1.0210966925873701E-2</v>
      </c>
      <c r="AI52" s="2">
        <v>1.28203522766277E-2</v>
      </c>
      <c r="AJ52" s="2">
        <v>0.151898372017049</v>
      </c>
      <c r="AK52" s="2">
        <v>2.2893406150893698E-2</v>
      </c>
      <c r="AL52" s="2">
        <v>4.1860448467363802E-2</v>
      </c>
      <c r="AM52">
        <v>5</v>
      </c>
      <c r="AN52">
        <v>359</v>
      </c>
      <c r="AO52" s="1">
        <v>42717.788634259261</v>
      </c>
    </row>
    <row r="53" spans="1:41" x14ac:dyDescent="0.25">
      <c r="A53" s="3">
        <v>600.00478182758604</v>
      </c>
      <c r="C53">
        <v>150</v>
      </c>
      <c r="D53">
        <v>41.312673137931</v>
      </c>
      <c r="E53">
        <v>97.272200931034504</v>
      </c>
      <c r="F53"/>
      <c r="G53" s="2">
        <v>2.8865426896551698</v>
      </c>
      <c r="H53" s="2">
        <v>48.511539379310399</v>
      </c>
      <c r="I53" s="2">
        <v>1.9024632413793101</v>
      </c>
      <c r="J53" s="2">
        <v>30.278293551724101</v>
      </c>
      <c r="K53" s="2">
        <v>134.54625334482799</v>
      </c>
      <c r="L53" s="2">
        <v>24.553928827586201</v>
      </c>
      <c r="M53" s="2">
        <v>4.7987078965517203</v>
      </c>
      <c r="N53" s="2">
        <v>24.951978310344799</v>
      </c>
      <c r="O53" s="2">
        <v>25.4400214482759</v>
      </c>
      <c r="P53" s="2">
        <v>0.24482427586206901</v>
      </c>
      <c r="Q53" s="2">
        <v>24.890947586206899</v>
      </c>
      <c r="R53" s="2">
        <v>25.136749034482801</v>
      </c>
      <c r="S53" s="2">
        <v>0.29126317241379301</v>
      </c>
      <c r="T53" s="2">
        <v>24.994639551724099</v>
      </c>
      <c r="U53" s="2">
        <v>26.469866689655198</v>
      </c>
      <c r="V53" s="2">
        <v>539.33460520689698</v>
      </c>
      <c r="W53" s="2">
        <v>509.71593396551702</v>
      </c>
      <c r="X53" s="2">
        <v>25.725454034482802</v>
      </c>
      <c r="Y53" s="2">
        <v>26.644847931034501</v>
      </c>
      <c r="Z53" s="2">
        <v>8.7808075172413798</v>
      </c>
      <c r="AA53" s="2">
        <v>8.1827928275861996</v>
      </c>
      <c r="AB53" s="21">
        <f t="shared" si="15"/>
        <v>0.59801468965518012</v>
      </c>
      <c r="AC53" s="21">
        <f t="shared" si="16"/>
        <v>4.8934303133015948</v>
      </c>
      <c r="AD53" s="2">
        <v>1.7284626131737701E-2</v>
      </c>
      <c r="AE53" s="2">
        <v>5.1501492320047996E-3</v>
      </c>
      <c r="AF53" s="2">
        <v>3.2948311887900497E-2</v>
      </c>
      <c r="AG53" s="2">
        <v>3.6143753626979198E-3</v>
      </c>
      <c r="AH53" s="2">
        <v>3.01942019820562E-3</v>
      </c>
      <c r="AI53" s="2">
        <v>2.1164639654614199E-2</v>
      </c>
      <c r="AJ53" s="2">
        <v>0.15596136252876899</v>
      </c>
      <c r="AK53" s="2">
        <v>2.1256802145550899E-2</v>
      </c>
      <c r="AL53" s="2">
        <v>4.2864984478404401E-2</v>
      </c>
      <c r="AM53">
        <v>6</v>
      </c>
      <c r="AN53">
        <v>119</v>
      </c>
      <c r="AO53" s="1">
        <v>42717.802523148152</v>
      </c>
    </row>
    <row r="54" spans="1:41" x14ac:dyDescent="0.25">
      <c r="A54" s="3">
        <v>599.99800279310296</v>
      </c>
      <c r="C54">
        <v>300</v>
      </c>
      <c r="D54">
        <v>19.090256827586199</v>
      </c>
      <c r="E54">
        <v>96.705806586206904</v>
      </c>
      <c r="F54"/>
      <c r="G54" s="2">
        <v>2.6154549655172401</v>
      </c>
      <c r="H54" s="2">
        <v>48.5378822413793</v>
      </c>
      <c r="I54" s="2">
        <v>1.37840472413793</v>
      </c>
      <c r="J54" s="2">
        <v>31.815518379310401</v>
      </c>
      <c r="K54" s="2">
        <v>143.20606858620701</v>
      </c>
      <c r="L54" s="2">
        <v>24.169056103448298</v>
      </c>
      <c r="M54" s="2">
        <v>5.06278555172414</v>
      </c>
      <c r="N54" s="2">
        <v>24.946525896551702</v>
      </c>
      <c r="O54" s="2">
        <v>25.438388068965502</v>
      </c>
      <c r="P54" s="2">
        <v>0.25784400000000002</v>
      </c>
      <c r="Q54" s="2">
        <v>24.880416862069001</v>
      </c>
      <c r="R54" s="2">
        <v>25.091140068965501</v>
      </c>
      <c r="S54" s="2">
        <v>0.288018724137931</v>
      </c>
      <c r="T54" s="2">
        <v>24.985519068965498</v>
      </c>
      <c r="U54" s="2">
        <v>26.553376758620701</v>
      </c>
      <c r="V54" s="2">
        <v>539.40204910344801</v>
      </c>
      <c r="W54" s="2">
        <v>509.759960275862</v>
      </c>
      <c r="X54" s="2">
        <v>25.723312206896601</v>
      </c>
      <c r="Y54" s="2">
        <v>26.643812862069002</v>
      </c>
      <c r="Z54" s="2">
        <v>8.8819405862069001</v>
      </c>
      <c r="AA54" s="2">
        <v>8.3509957241379293</v>
      </c>
      <c r="AB54" s="21">
        <f t="shared" si="15"/>
        <v>0.53094486206897074</v>
      </c>
      <c r="AC54" s="21">
        <f t="shared" si="16"/>
        <v>4.4339182728909776</v>
      </c>
      <c r="AD54" s="2">
        <v>1.9356210498780599E-2</v>
      </c>
      <c r="AE54" s="2">
        <v>4.9816273158524802E-3</v>
      </c>
      <c r="AF54" s="2">
        <v>1.8023305179206001E-2</v>
      </c>
      <c r="AG54" s="2">
        <v>4.8420633127602601E-3</v>
      </c>
      <c r="AH54" s="2">
        <v>3.56466406024E-3</v>
      </c>
      <c r="AI54" s="2">
        <v>3.7839343364279E-2</v>
      </c>
      <c r="AJ54" s="2">
        <v>0.23587267648841001</v>
      </c>
      <c r="AK54" s="2">
        <v>3.3922583053646101E-2</v>
      </c>
      <c r="AL54" s="2">
        <v>4.0165256946650997E-2</v>
      </c>
      <c r="AM54">
        <v>7</v>
      </c>
      <c r="AN54">
        <v>119</v>
      </c>
      <c r="AO54" s="1">
        <v>42717.816412037035</v>
      </c>
    </row>
    <row r="55" spans="1:41" x14ac:dyDescent="0.25">
      <c r="A55" s="3">
        <v>599.93770420689702</v>
      </c>
      <c r="C55">
        <v>300</v>
      </c>
      <c r="D55">
        <v>10</v>
      </c>
      <c r="E55">
        <v>97.467999206896593</v>
      </c>
      <c r="F55"/>
      <c r="G55" s="2">
        <v>0</v>
      </c>
      <c r="H55" s="2">
        <v>0.915543827586207</v>
      </c>
      <c r="I55" s="2">
        <v>-1.68571086206897</v>
      </c>
      <c r="J55" s="2">
        <v>-0.83465475862069005</v>
      </c>
      <c r="K55" s="2">
        <v>139.53614782758601</v>
      </c>
      <c r="L55" s="2">
        <v>23.794703793103398</v>
      </c>
      <c r="M55" s="2">
        <v>5.12263555172414</v>
      </c>
      <c r="N55" s="2">
        <v>24.9436178965517</v>
      </c>
      <c r="O55" s="2">
        <v>25.4209373448276</v>
      </c>
      <c r="P55" s="2">
        <v>0.24422110344827599</v>
      </c>
      <c r="Q55" s="2">
        <v>24.875300827586202</v>
      </c>
      <c r="R55" s="2">
        <v>24.910088517241402</v>
      </c>
      <c r="S55" s="2">
        <v>0.28856234482758603</v>
      </c>
      <c r="T55" s="2">
        <v>24.976366137930999</v>
      </c>
      <c r="U55" s="2">
        <v>24.9126275517241</v>
      </c>
      <c r="V55" s="2">
        <v>538.88072262068999</v>
      </c>
      <c r="W55" s="2">
        <v>509.25655079310297</v>
      </c>
      <c r="X55" s="2">
        <v>25.701547206896599</v>
      </c>
      <c r="Y55" s="2">
        <v>26.608947206896499</v>
      </c>
      <c r="Z55" s="2">
        <v>0</v>
      </c>
      <c r="AA55" s="2">
        <v>0</v>
      </c>
      <c r="AB55" s="21">
        <f t="shared" si="15"/>
        <v>0</v>
      </c>
      <c r="AC55" s="21">
        <f t="shared" si="16"/>
        <v>0</v>
      </c>
      <c r="AD55" s="2">
        <v>4.2267037906572498E-2</v>
      </c>
      <c r="AE55" s="2">
        <v>4.2764925033432401E-3</v>
      </c>
      <c r="AF55" s="2">
        <v>0</v>
      </c>
      <c r="AG55" s="2">
        <v>1.8708786580478701E-2</v>
      </c>
      <c r="AH55" s="2">
        <v>2.1753216803273401E-3</v>
      </c>
      <c r="AI55" s="2">
        <v>2.4052700139491701</v>
      </c>
      <c r="AJ55" s="2">
        <v>0.54398212026033799</v>
      </c>
      <c r="AK55" s="2">
        <v>6.6631537526814801</v>
      </c>
      <c r="AL55" s="2">
        <v>4.0114819155528503E-2</v>
      </c>
      <c r="AM55">
        <v>8</v>
      </c>
      <c r="AN55">
        <v>119</v>
      </c>
      <c r="AO55" s="1">
        <v>42717.830300925925</v>
      </c>
    </row>
    <row r="56" spans="1:41" x14ac:dyDescent="0.25">
      <c r="A56" s="3">
        <v>298.530196517241</v>
      </c>
      <c r="C56">
        <v>100</v>
      </c>
      <c r="D56">
        <v>68.258920758620704</v>
      </c>
      <c r="E56">
        <v>23.494892724137902</v>
      </c>
      <c r="F56"/>
      <c r="G56" s="2">
        <v>2.4796177241379298</v>
      </c>
      <c r="H56" s="2">
        <v>47.825235586206901</v>
      </c>
      <c r="I56" s="2">
        <v>1.29297117241379</v>
      </c>
      <c r="J56" s="2">
        <v>28.511776241379302</v>
      </c>
      <c r="K56" s="2">
        <v>47.0903498965517</v>
      </c>
      <c r="L56" s="2">
        <v>22.741779517241401</v>
      </c>
      <c r="M56" s="2">
        <v>5.1199925862068998</v>
      </c>
      <c r="N56" s="2">
        <v>24.929343413793099</v>
      </c>
      <c r="O56" s="2">
        <v>25.147106896551701</v>
      </c>
      <c r="P56" s="2">
        <v>0.24474224137931</v>
      </c>
      <c r="Q56" s="2">
        <v>24.852796379310298</v>
      </c>
      <c r="R56" s="2">
        <v>25.0629644137931</v>
      </c>
      <c r="S56" s="2">
        <v>0.28746137931034499</v>
      </c>
      <c r="T56" s="2">
        <v>24.958201517241399</v>
      </c>
      <c r="U56" s="2">
        <v>26.3644791034483</v>
      </c>
      <c r="V56" s="2">
        <v>264.614657724138</v>
      </c>
      <c r="W56" s="2">
        <v>255.38078410344801</v>
      </c>
      <c r="X56" s="2">
        <v>25.271213931034499</v>
      </c>
      <c r="Y56" s="2">
        <v>25.576627413793101</v>
      </c>
      <c r="Z56" s="2">
        <v>8.6582031724137902</v>
      </c>
      <c r="AA56" s="2">
        <v>8.1418369655172391</v>
      </c>
      <c r="AB56" s="21">
        <f t="shared" si="15"/>
        <v>0.51636620689655111</v>
      </c>
      <c r="AC56" s="21">
        <f t="shared" si="16"/>
        <v>4.2041694710542625</v>
      </c>
      <c r="AD56" s="2">
        <v>0.97217987538099004</v>
      </c>
      <c r="AE56" s="2">
        <v>4.1366959887568999E-2</v>
      </c>
      <c r="AF56" s="2">
        <v>2.07864522236796E-2</v>
      </c>
      <c r="AG56" s="2">
        <v>0.52371183003469601</v>
      </c>
      <c r="AH56" s="2">
        <v>1.3818268459754399E-3</v>
      </c>
      <c r="AI56" s="2">
        <v>6.8357462020625995E-2</v>
      </c>
      <c r="AJ56" s="2">
        <v>0.26191928674033299</v>
      </c>
      <c r="AK56" s="2">
        <v>8.1685695808007996E-2</v>
      </c>
      <c r="AL56" s="2">
        <v>0.36496396243611601</v>
      </c>
      <c r="AM56">
        <v>9</v>
      </c>
      <c r="AN56">
        <v>719</v>
      </c>
      <c r="AO56" s="1">
        <v>42717.913634259261</v>
      </c>
    </row>
    <row r="57" spans="1:41" x14ac:dyDescent="0.25">
      <c r="A57" s="3">
        <v>299.74301468965501</v>
      </c>
      <c r="B57" s="3" t="s">
        <v>73</v>
      </c>
      <c r="C57">
        <v>300</v>
      </c>
      <c r="D57">
        <v>10</v>
      </c>
      <c r="E57">
        <v>33.9080154827586</v>
      </c>
      <c r="F57"/>
      <c r="G57" s="2">
        <v>0</v>
      </c>
      <c r="H57" s="2">
        <v>1.01230927586207</v>
      </c>
      <c r="I57" s="2">
        <v>-2.55638013793103</v>
      </c>
      <c r="J57" s="2">
        <v>-1.27901331034483</v>
      </c>
      <c r="K57" s="2">
        <v>40.5970772068965</v>
      </c>
      <c r="L57" s="2">
        <v>22.487762793103499</v>
      </c>
      <c r="M57" s="2">
        <v>5.0983763448275896</v>
      </c>
      <c r="N57" s="2">
        <v>24.9259577931034</v>
      </c>
      <c r="O57" s="2">
        <v>25.125479655172398</v>
      </c>
      <c r="P57" s="2">
        <v>0.24476982758620699</v>
      </c>
      <c r="Q57" s="2">
        <v>24.843654655172401</v>
      </c>
      <c r="R57" s="2">
        <v>24.8269066896552</v>
      </c>
      <c r="S57" s="2">
        <v>0.28551158620689698</v>
      </c>
      <c r="T57" s="2">
        <v>24.953741793103401</v>
      </c>
      <c r="U57" s="2">
        <v>24.866430275862101</v>
      </c>
      <c r="V57" s="2">
        <v>260.83157134482798</v>
      </c>
      <c r="W57" s="2">
        <v>247.210264034483</v>
      </c>
      <c r="X57" s="2">
        <v>25.253982034482799</v>
      </c>
      <c r="Y57" s="2">
        <v>25.516934551724098</v>
      </c>
      <c r="Z57" s="2">
        <v>0</v>
      </c>
      <c r="AA57" s="2">
        <v>0</v>
      </c>
      <c r="AB57" s="21">
        <f t="shared" si="15"/>
        <v>0</v>
      </c>
      <c r="AC57" s="21">
        <f t="shared" si="16"/>
        <v>0</v>
      </c>
      <c r="AD57" s="2">
        <v>0.15629800784342601</v>
      </c>
      <c r="AE57" s="2">
        <v>6.6085231376799503E-2</v>
      </c>
      <c r="AF57" s="2">
        <v>0</v>
      </c>
      <c r="AG57" s="2">
        <v>6.9384408664293906E-2</v>
      </c>
      <c r="AH57" s="2">
        <v>3.6624602110940201E-3</v>
      </c>
      <c r="AI57" s="2">
        <v>2.3408268645874002</v>
      </c>
      <c r="AJ57" s="2">
        <v>0.52195010179918599</v>
      </c>
      <c r="AK57" s="2">
        <v>3.5423709714533498</v>
      </c>
      <c r="AL57" s="2">
        <v>0.15416770206449901</v>
      </c>
      <c r="AM57">
        <v>10</v>
      </c>
      <c r="AN57">
        <v>179</v>
      </c>
      <c r="AO57" s="1">
        <v>42717.934467592589</v>
      </c>
    </row>
    <row r="58" spans="1:41" s="17" customFormat="1" x14ac:dyDescent="0.25">
      <c r="A58" s="18">
        <v>300.05870010344802</v>
      </c>
      <c r="B58" s="18" t="s">
        <v>74</v>
      </c>
      <c r="C58" s="17">
        <v>300</v>
      </c>
      <c r="D58" s="17">
        <v>19.6604357586207</v>
      </c>
      <c r="E58" s="17">
        <v>33.257570724137899</v>
      </c>
      <c r="F58" s="19">
        <f>$E$57-E58</f>
        <v>0.65044475862070072</v>
      </c>
      <c r="G58" s="19">
        <v>1.8660751724137901</v>
      </c>
      <c r="H58" s="19">
        <v>48.796685862068998</v>
      </c>
      <c r="I58" s="19">
        <v>0.111211448275862</v>
      </c>
      <c r="J58" s="19">
        <v>33.500005931034501</v>
      </c>
      <c r="K58" s="19">
        <v>42.401937103448297</v>
      </c>
      <c r="L58" s="19">
        <v>22.408557275862101</v>
      </c>
      <c r="M58" s="19">
        <v>5.0996234482758602</v>
      </c>
      <c r="N58" s="19">
        <v>24.927976068965499</v>
      </c>
      <c r="O58" s="19">
        <v>25.132511517241401</v>
      </c>
      <c r="P58" s="19">
        <v>0.24433882758620701</v>
      </c>
      <c r="Q58" s="19">
        <v>24.851342379310299</v>
      </c>
      <c r="R58" s="19">
        <v>24.991519827586199</v>
      </c>
      <c r="S58" s="19">
        <v>0.28986675862069</v>
      </c>
      <c r="T58" s="19">
        <v>24.9552283103448</v>
      </c>
      <c r="U58" s="19">
        <v>26.597322896551699</v>
      </c>
      <c r="V58" s="19">
        <v>263.46439437931002</v>
      </c>
      <c r="W58" s="19">
        <v>248.98303593103401</v>
      </c>
      <c r="X58" s="19">
        <v>25.266566241379302</v>
      </c>
      <c r="Y58" s="19">
        <v>25.535273344827601</v>
      </c>
      <c r="Z58" s="19">
        <v>9.0255136896551704</v>
      </c>
      <c r="AA58" s="19">
        <v>8.6602604137931003</v>
      </c>
      <c r="AB58" s="19">
        <f t="shared" si="15"/>
        <v>0.36525327586207013</v>
      </c>
      <c r="AC58" s="19">
        <f t="shared" si="16"/>
        <v>3.1631884859565367</v>
      </c>
      <c r="AD58" s="19">
        <v>4.72900697021751E-2</v>
      </c>
      <c r="AE58" s="19">
        <v>3.3774146320072203E-2</v>
      </c>
      <c r="AF58" s="19">
        <v>1.9931469201736898E-2</v>
      </c>
      <c r="AG58" s="19">
        <v>4.7045713855052497E-2</v>
      </c>
      <c r="AH58" s="19">
        <v>3.4017121998078702E-3</v>
      </c>
      <c r="AI58" s="19">
        <v>5.5258843685204097E-2</v>
      </c>
      <c r="AJ58" s="19">
        <v>5.9914533979113997</v>
      </c>
      <c r="AK58" s="19">
        <v>7.8795449341637694E-2</v>
      </c>
      <c r="AL58" s="19">
        <v>0.13665682516798899</v>
      </c>
      <c r="AM58" s="17">
        <v>11</v>
      </c>
      <c r="AN58" s="17">
        <v>359</v>
      </c>
      <c r="AO58" s="20">
        <v>42717.976134259261</v>
      </c>
    </row>
    <row r="59" spans="1:41" s="17" customFormat="1" x14ac:dyDescent="0.25">
      <c r="A59" s="18">
        <v>300.00068817241402</v>
      </c>
      <c r="B59" s="18" t="s">
        <v>75</v>
      </c>
      <c r="C59" s="17">
        <v>150</v>
      </c>
      <c r="D59" s="17">
        <v>42.253393448275901</v>
      </c>
      <c r="E59" s="17">
        <v>32.7121090344828</v>
      </c>
      <c r="F59" s="19">
        <f t="shared" ref="F59:F60" si="17">$E$57-E59</f>
        <v>1.1959064482757995</v>
      </c>
      <c r="G59" s="19">
        <v>2.2278114285714299</v>
      </c>
      <c r="H59" s="19">
        <v>48.448631620689703</v>
      </c>
      <c r="I59" s="19">
        <v>0.44991762068965502</v>
      </c>
      <c r="J59" s="19">
        <v>31.259678862068998</v>
      </c>
      <c r="K59" s="19">
        <v>43.426186586206903</v>
      </c>
      <c r="L59" s="19">
        <v>22.320487689655199</v>
      </c>
      <c r="M59" s="19">
        <v>5.1162529655172397</v>
      </c>
      <c r="N59" s="19">
        <v>24.926126068965502</v>
      </c>
      <c r="O59" s="19">
        <v>25.1336074482759</v>
      </c>
      <c r="P59" s="19">
        <v>0.24459513793103399</v>
      </c>
      <c r="Q59" s="19">
        <v>24.846389034482801</v>
      </c>
      <c r="R59" s="19">
        <v>25.0063316206897</v>
      </c>
      <c r="S59" s="19">
        <v>0.29002079310344803</v>
      </c>
      <c r="T59" s="19">
        <v>24.943346551724101</v>
      </c>
      <c r="U59" s="19">
        <v>26.473384034482802</v>
      </c>
      <c r="V59" s="19">
        <v>263.703606965517</v>
      </c>
      <c r="W59" s="19">
        <v>249.25274965517201</v>
      </c>
      <c r="X59" s="19">
        <v>25.2607472068966</v>
      </c>
      <c r="Y59" s="19">
        <v>25.5257385517241</v>
      </c>
      <c r="Z59" s="19">
        <v>8.8993776428571394</v>
      </c>
      <c r="AA59" s="19">
        <v>8.4521384285714305</v>
      </c>
      <c r="AB59" s="19">
        <f t="shared" si="15"/>
        <v>0.4472392142857089</v>
      </c>
      <c r="AC59" s="19">
        <f t="shared" si="16"/>
        <v>3.780127749828333</v>
      </c>
      <c r="AD59" s="19">
        <v>1.08845185955063E-2</v>
      </c>
      <c r="AE59" s="19">
        <v>7.1835067614243204E-3</v>
      </c>
      <c r="AF59" s="19" t="s">
        <v>37</v>
      </c>
      <c r="AG59" s="19">
        <v>3.69023712761673E-3</v>
      </c>
      <c r="AH59" s="19">
        <v>2.0330184709505799E-3</v>
      </c>
      <c r="AI59" s="19">
        <v>2.1984434968191299E-2</v>
      </c>
      <c r="AJ59" s="19">
        <v>0.59258894510470095</v>
      </c>
      <c r="AK59" s="19">
        <v>2.5096762543826302E-2</v>
      </c>
      <c r="AL59" s="19">
        <v>0.13093426665785299</v>
      </c>
      <c r="AM59" s="17">
        <v>12</v>
      </c>
      <c r="AN59" s="17">
        <v>359</v>
      </c>
      <c r="AO59" s="20">
        <v>42718.017800925925</v>
      </c>
    </row>
    <row r="60" spans="1:41" s="17" customFormat="1" x14ac:dyDescent="0.25">
      <c r="A60" s="18">
        <v>299.989344034483</v>
      </c>
      <c r="B60" s="18" t="s">
        <v>76</v>
      </c>
      <c r="C60" s="17">
        <v>100</v>
      </c>
      <c r="D60" s="17">
        <v>67.478078655172396</v>
      </c>
      <c r="E60" s="17">
        <v>32.722603620689704</v>
      </c>
      <c r="F60" s="19">
        <f t="shared" si="17"/>
        <v>1.1854118620688965</v>
      </c>
      <c r="G60" s="19">
        <v>2.50968566666667</v>
      </c>
      <c r="H60" s="19">
        <v>48.4069329655172</v>
      </c>
      <c r="I60" s="19">
        <v>0.93567068965517197</v>
      </c>
      <c r="J60" s="19">
        <v>28.2591784827586</v>
      </c>
      <c r="K60" s="19">
        <v>44.197698172413801</v>
      </c>
      <c r="L60" s="19">
        <v>22.243847241379299</v>
      </c>
      <c r="M60" s="19">
        <v>5.1521648275862102</v>
      </c>
      <c r="N60" s="19">
        <v>24.922078655172399</v>
      </c>
      <c r="O60" s="19">
        <v>25.130384517241399</v>
      </c>
      <c r="P60" s="19">
        <v>0.24478382758620701</v>
      </c>
      <c r="Q60" s="19">
        <v>24.847522896551698</v>
      </c>
      <c r="R60" s="19">
        <v>25.036031379310401</v>
      </c>
      <c r="S60" s="19">
        <v>0.29004189655172402</v>
      </c>
      <c r="T60" s="19">
        <v>24.946352344827599</v>
      </c>
      <c r="U60" s="19">
        <v>26.327689827586202</v>
      </c>
      <c r="V60" s="19">
        <v>263.78122265517197</v>
      </c>
      <c r="W60" s="19">
        <v>249.31961582758601</v>
      </c>
      <c r="X60" s="19">
        <v>25.257406827586198</v>
      </c>
      <c r="Y60" s="19">
        <v>25.520040793103401</v>
      </c>
      <c r="Z60" s="19">
        <v>8.6361698888888903</v>
      </c>
      <c r="AA60" s="19">
        <v>8.1116016666666706</v>
      </c>
      <c r="AB60" s="19">
        <f t="shared" si="15"/>
        <v>0.52456822222221966</v>
      </c>
      <c r="AC60" s="19">
        <f t="shared" si="16"/>
        <v>4.2550884656581296</v>
      </c>
      <c r="AD60" s="19">
        <v>1.3399339868509601E-2</v>
      </c>
      <c r="AE60" s="19">
        <v>4.34888108882313E-3</v>
      </c>
      <c r="AF60" s="19" t="s">
        <v>37</v>
      </c>
      <c r="AG60" s="19">
        <v>4.3230442243373498E-3</v>
      </c>
      <c r="AH60" s="19">
        <v>2.2656964027088899E-3</v>
      </c>
      <c r="AI60" s="19">
        <v>1.40080707920077E-2</v>
      </c>
      <c r="AJ60" s="19">
        <v>0.31180792841091498</v>
      </c>
      <c r="AK60" s="19">
        <v>1.77323299099011E-2</v>
      </c>
      <c r="AL60" s="19">
        <v>0.117203671440038</v>
      </c>
      <c r="AM60" s="17">
        <v>13</v>
      </c>
      <c r="AN60" s="17">
        <v>359</v>
      </c>
      <c r="AO60" s="20">
        <v>42718.059467592589</v>
      </c>
    </row>
    <row r="61" spans="1:41" x14ac:dyDescent="0.25">
      <c r="A61" s="3">
        <v>300.005297448276</v>
      </c>
      <c r="C61">
        <v>150</v>
      </c>
      <c r="D61">
        <v>42.226362482758603</v>
      </c>
      <c r="E61">
        <v>32.680613103448302</v>
      </c>
      <c r="F61"/>
      <c r="G61" s="2">
        <v>2.2124021379310301</v>
      </c>
      <c r="H61" s="2">
        <v>48.291923586206899</v>
      </c>
      <c r="I61" s="2">
        <v>0.27745531034482801</v>
      </c>
      <c r="J61" s="2">
        <v>31.306172206896498</v>
      </c>
      <c r="K61" s="2">
        <v>42.232808724137897</v>
      </c>
      <c r="L61" s="2">
        <v>22.188027758620699</v>
      </c>
      <c r="M61" s="2">
        <v>5.1017412758620697</v>
      </c>
      <c r="N61" s="2">
        <v>24.922849206896601</v>
      </c>
      <c r="O61" s="2">
        <v>25.126119793103399</v>
      </c>
      <c r="P61" s="2">
        <v>0.24433855172413799</v>
      </c>
      <c r="Q61" s="2">
        <v>24.842238655172402</v>
      </c>
      <c r="R61" s="2">
        <v>24.992019034482801</v>
      </c>
      <c r="S61" s="2">
        <v>0.29157331034482797</v>
      </c>
      <c r="T61" s="2">
        <v>24.9437154137931</v>
      </c>
      <c r="U61" s="2">
        <v>26.467635758620698</v>
      </c>
      <c r="V61" s="2">
        <v>263.69392768965503</v>
      </c>
      <c r="W61" s="2">
        <v>249.243481793103</v>
      </c>
      <c r="X61" s="2">
        <v>25.253257724137899</v>
      </c>
      <c r="Y61" s="2">
        <v>25.515371103448299</v>
      </c>
      <c r="Z61" s="2">
        <v>8.8732110344827593</v>
      </c>
      <c r="AA61" s="2">
        <v>8.4280582068965497</v>
      </c>
      <c r="AB61" s="21">
        <f t="shared" si="15"/>
        <v>0.44515282758620955</v>
      </c>
      <c r="AC61" s="21">
        <f t="shared" si="16"/>
        <v>3.7517739418611584</v>
      </c>
      <c r="AD61" s="2">
        <v>1.1434304257716899E-2</v>
      </c>
      <c r="AE61" s="2">
        <v>3.9033071340551402E-3</v>
      </c>
      <c r="AF61" s="2">
        <v>9.3501131785456004E-3</v>
      </c>
      <c r="AG61" s="2">
        <v>1.70500956954409E-3</v>
      </c>
      <c r="AH61" s="2">
        <v>2.4065626738621398E-3</v>
      </c>
      <c r="AI61" s="2">
        <v>1.3144327012035301E-2</v>
      </c>
      <c r="AJ61" s="2">
        <v>0.77748927146278901</v>
      </c>
      <c r="AK61" s="2">
        <v>1.8079157280242598E-2</v>
      </c>
      <c r="AL61" s="2">
        <v>0.13405672008064401</v>
      </c>
      <c r="AM61">
        <v>14</v>
      </c>
      <c r="AN61">
        <v>359</v>
      </c>
      <c r="AO61" s="1">
        <v>42718.101134259261</v>
      </c>
    </row>
    <row r="62" spans="1:41" x14ac:dyDescent="0.25">
      <c r="A62" s="3">
        <v>299.99876137931</v>
      </c>
      <c r="C62">
        <v>300</v>
      </c>
      <c r="D62">
        <v>19.466693689655202</v>
      </c>
      <c r="E62">
        <v>32.731313793103503</v>
      </c>
      <c r="F62"/>
      <c r="G62" s="2">
        <v>1.8080028275862099</v>
      </c>
      <c r="H62" s="2">
        <v>48.0407687586207</v>
      </c>
      <c r="I62" s="2">
        <v>-4.5496413793103499E-2</v>
      </c>
      <c r="J62" s="2">
        <v>32.608072965517202</v>
      </c>
      <c r="K62" s="2">
        <v>42.3559782758621</v>
      </c>
      <c r="L62" s="2">
        <v>22.1139605862069</v>
      </c>
      <c r="M62" s="2">
        <v>5.0765234827586196</v>
      </c>
      <c r="N62" s="2">
        <v>24.919485344827599</v>
      </c>
      <c r="O62" s="2">
        <v>25.123949586206901</v>
      </c>
      <c r="P62" s="2">
        <v>0.24403362068965501</v>
      </c>
      <c r="Q62" s="2">
        <v>24.8364932758621</v>
      </c>
      <c r="R62" s="2">
        <v>24.967744931034499</v>
      </c>
      <c r="S62" s="2">
        <v>0.28851348275862099</v>
      </c>
      <c r="T62" s="2">
        <v>24.9392557586207</v>
      </c>
      <c r="U62" s="2">
        <v>26.5439048275862</v>
      </c>
      <c r="V62" s="2">
        <v>263.43476182758599</v>
      </c>
      <c r="W62" s="2">
        <v>249.00996293103401</v>
      </c>
      <c r="X62" s="2">
        <v>25.249400758620698</v>
      </c>
      <c r="Y62" s="2">
        <v>25.5068145862069</v>
      </c>
      <c r="Z62" s="2">
        <v>8.9576629310344806</v>
      </c>
      <c r="AA62" s="2">
        <v>8.6011844827586206</v>
      </c>
      <c r="AB62" s="21">
        <f t="shared" si="15"/>
        <v>0.35647844827586006</v>
      </c>
      <c r="AC62" s="21">
        <f t="shared" si="16"/>
        <v>3.0661368977481991</v>
      </c>
      <c r="AD62" s="2">
        <v>1.50565301914629E-2</v>
      </c>
      <c r="AE62" s="2">
        <v>4.6694185111488999E-3</v>
      </c>
      <c r="AF62" s="2">
        <v>1.31862961732964E-2</v>
      </c>
      <c r="AG62" s="2">
        <v>4.6128373145296999E-3</v>
      </c>
      <c r="AH62" s="2">
        <v>2.7833882450317301E-3</v>
      </c>
      <c r="AI62" s="2">
        <v>2.2624778459677999E-2</v>
      </c>
      <c r="AJ62" s="2">
        <v>0.30968190628536302</v>
      </c>
      <c r="AK62" s="2">
        <v>2.4156361067747101E-2</v>
      </c>
      <c r="AL62" s="2">
        <v>0.13307526390487101</v>
      </c>
      <c r="AM62">
        <v>15</v>
      </c>
      <c r="AN62">
        <v>359</v>
      </c>
      <c r="AO62" s="1">
        <v>42718.142800925925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workbookViewId="0">
      <selection activeCell="A2" sqref="A2:XFD1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600.01084313793103</v>
      </c>
      <c r="B2">
        <v>100</v>
      </c>
      <c r="C2">
        <v>26.696328999999999</v>
      </c>
      <c r="D2">
        <v>97.865701551724101</v>
      </c>
      <c r="E2">
        <v>0</v>
      </c>
      <c r="F2">
        <v>0.91939975862069001</v>
      </c>
      <c r="G2">
        <v>-1.2228835172413799</v>
      </c>
      <c r="H2">
        <v>-0.488148793103448</v>
      </c>
      <c r="I2">
        <v>141.84437503448299</v>
      </c>
      <c r="J2">
        <v>24.268868379310302</v>
      </c>
      <c r="K2">
        <v>5.1255224827586199</v>
      </c>
      <c r="L2">
        <v>24.957246724137899</v>
      </c>
      <c r="M2">
        <v>25.440781137931001</v>
      </c>
      <c r="N2">
        <v>0.24489562068965501</v>
      </c>
      <c r="O2">
        <v>24.8965411034483</v>
      </c>
      <c r="P2">
        <v>24.958386103448301</v>
      </c>
      <c r="Q2">
        <v>0.28930106896551699</v>
      </c>
      <c r="R2">
        <v>24.9980954827586</v>
      </c>
      <c r="S2">
        <v>24.951376310344799</v>
      </c>
      <c r="T2">
        <v>538.63547910344801</v>
      </c>
      <c r="U2">
        <v>508.86650765517197</v>
      </c>
      <c r="V2">
        <v>25.721116275862101</v>
      </c>
      <c r="W2">
        <v>26.6537625172414</v>
      </c>
      <c r="X2">
        <v>0</v>
      </c>
      <c r="Y2">
        <v>0</v>
      </c>
      <c r="Z2">
        <v>1.4212352201328301E-2</v>
      </c>
      <c r="AA2">
        <v>2.67636503288834E-3</v>
      </c>
      <c r="AB2">
        <v>0</v>
      </c>
      <c r="AC2">
        <v>2.4973266157743701E-3</v>
      </c>
      <c r="AD2">
        <v>2.77205514460472E-3</v>
      </c>
      <c r="AE2">
        <v>2.05276708685098</v>
      </c>
      <c r="AF2">
        <v>0.92734652431351206</v>
      </c>
      <c r="AG2">
        <v>4.16072876499077</v>
      </c>
      <c r="AH2">
        <v>0.53632279129279203</v>
      </c>
      <c r="AI2">
        <v>1</v>
      </c>
      <c r="AJ2">
        <v>1043</v>
      </c>
      <c r="AK2" s="1">
        <v>42717.69835648148</v>
      </c>
    </row>
    <row r="3" spans="1:37" x14ac:dyDescent="0.25">
      <c r="A3">
        <v>599.98865158620697</v>
      </c>
      <c r="B3">
        <v>100</v>
      </c>
      <c r="C3">
        <v>10</v>
      </c>
      <c r="D3">
        <v>97.823081551724101</v>
      </c>
      <c r="E3">
        <v>0</v>
      </c>
      <c r="F3">
        <v>0.92277900000000002</v>
      </c>
      <c r="G3">
        <v>0.24221920689655199</v>
      </c>
      <c r="H3">
        <v>0.35853631034482802</v>
      </c>
      <c r="I3">
        <v>144.55282951724101</v>
      </c>
      <c r="J3">
        <v>24.514697000000002</v>
      </c>
      <c r="K3">
        <v>5.1223766206896597</v>
      </c>
      <c r="L3">
        <v>24.966068551724099</v>
      </c>
      <c r="M3">
        <v>25.457895758620701</v>
      </c>
      <c r="N3">
        <v>0.24464013793103501</v>
      </c>
      <c r="O3">
        <v>24.919680689655198</v>
      </c>
      <c r="P3">
        <v>25.066984793103501</v>
      </c>
      <c r="Q3">
        <v>0.29002403448275899</v>
      </c>
      <c r="R3">
        <v>25.023644655172401</v>
      </c>
      <c r="S3">
        <v>25.018881034482799</v>
      </c>
      <c r="T3">
        <v>538.66524748275901</v>
      </c>
      <c r="U3">
        <v>508.94117275862101</v>
      </c>
      <c r="V3">
        <v>25.7438081724138</v>
      </c>
      <c r="W3">
        <v>26.6902268965517</v>
      </c>
      <c r="X3">
        <v>0</v>
      </c>
      <c r="Y3">
        <v>0</v>
      </c>
      <c r="Z3">
        <v>1.19065288950662E-2</v>
      </c>
      <c r="AA3">
        <v>4.6573816239811596E-3</v>
      </c>
      <c r="AB3">
        <v>0</v>
      </c>
      <c r="AC3">
        <v>2.2614292079098002E-3</v>
      </c>
      <c r="AD3">
        <v>6.8623190266593904E-3</v>
      </c>
      <c r="AE3">
        <v>3.50055351049858E-3</v>
      </c>
      <c r="AF3">
        <v>0.70427103560128101</v>
      </c>
      <c r="AG3">
        <v>0.48984350166367602</v>
      </c>
      <c r="AH3">
        <v>4.2484532028543798E-2</v>
      </c>
      <c r="AI3">
        <v>2</v>
      </c>
      <c r="AJ3">
        <v>179</v>
      </c>
      <c r="AK3" s="1">
        <v>42717.719189814816</v>
      </c>
    </row>
    <row r="4" spans="1:37" x14ac:dyDescent="0.25">
      <c r="A4">
        <v>600.05135172413804</v>
      </c>
      <c r="B4">
        <v>300</v>
      </c>
      <c r="C4">
        <v>19.1657664482759</v>
      </c>
      <c r="D4">
        <v>96.921467931034499</v>
      </c>
      <c r="E4">
        <v>2.6292385600000001</v>
      </c>
      <c r="F4">
        <v>48.677527482758599</v>
      </c>
      <c r="G4">
        <v>3.39679286206897</v>
      </c>
      <c r="H4">
        <v>33.326168172413801</v>
      </c>
      <c r="I4">
        <v>145.52386606896599</v>
      </c>
      <c r="J4">
        <v>25.101312034482799</v>
      </c>
      <c r="K4">
        <v>5.0616775517241397</v>
      </c>
      <c r="L4">
        <v>24.983511586206902</v>
      </c>
      <c r="M4">
        <v>25.4828406206897</v>
      </c>
      <c r="N4">
        <v>0.25840844827586201</v>
      </c>
      <c r="O4">
        <v>24.936618965517301</v>
      </c>
      <c r="P4">
        <v>25.259271310344801</v>
      </c>
      <c r="Q4">
        <v>0.29072089655172401</v>
      </c>
      <c r="R4">
        <v>25.043415724137901</v>
      </c>
      <c r="S4">
        <v>26.671380068965501</v>
      </c>
      <c r="T4">
        <v>539.21711251724105</v>
      </c>
      <c r="U4">
        <v>509.45464882758603</v>
      </c>
      <c r="V4">
        <v>25.776896965517199</v>
      </c>
      <c r="W4">
        <v>26.7395433103448</v>
      </c>
      <c r="X4">
        <v>8.8977357999999995</v>
      </c>
      <c r="Y4">
        <v>8.3650040400000005</v>
      </c>
      <c r="Z4">
        <v>2.92929410562098E-2</v>
      </c>
      <c r="AA4">
        <v>7.3174502739562098E-3</v>
      </c>
      <c r="AB4" t="s">
        <v>37</v>
      </c>
      <c r="AC4">
        <v>1.4394724986184699E-2</v>
      </c>
      <c r="AD4">
        <v>2.22874218541135E-3</v>
      </c>
      <c r="AE4">
        <v>0.117548074861659</v>
      </c>
      <c r="AF4">
        <v>0.15450333061830099</v>
      </c>
      <c r="AG4">
        <v>0.152347729232372</v>
      </c>
      <c r="AH4">
        <v>4.4129270024736399E-2</v>
      </c>
      <c r="AI4">
        <v>3</v>
      </c>
      <c r="AJ4">
        <v>119</v>
      </c>
      <c r="AK4" s="1">
        <v>42717.733078703706</v>
      </c>
    </row>
    <row r="5" spans="1:37" x14ac:dyDescent="0.25">
      <c r="A5">
        <v>600.01787910344797</v>
      </c>
      <c r="B5">
        <v>150</v>
      </c>
      <c r="C5">
        <v>41.296830793103403</v>
      </c>
      <c r="D5">
        <v>97.185873482758595</v>
      </c>
      <c r="E5">
        <v>2.88798172413793</v>
      </c>
      <c r="F5">
        <v>48.522141068965503</v>
      </c>
      <c r="G5">
        <v>3.7613567931034502</v>
      </c>
      <c r="H5">
        <v>31.578770896551699</v>
      </c>
      <c r="I5">
        <v>141.62848672413801</v>
      </c>
      <c r="J5">
        <v>25.511107413793098</v>
      </c>
      <c r="K5">
        <v>4.8351297586206901</v>
      </c>
      <c r="L5">
        <v>24.9801857241379</v>
      </c>
      <c r="M5">
        <v>25.486818137930999</v>
      </c>
      <c r="N5">
        <v>0.24498141379310301</v>
      </c>
      <c r="O5">
        <v>24.9393805172414</v>
      </c>
      <c r="P5">
        <v>25.2940736896552</v>
      </c>
      <c r="Q5">
        <v>0.29145175862069</v>
      </c>
      <c r="R5">
        <v>25.041701172413799</v>
      </c>
      <c r="S5">
        <v>26.5798279655172</v>
      </c>
      <c r="T5">
        <v>539.26992482758601</v>
      </c>
      <c r="U5">
        <v>509.61179644827598</v>
      </c>
      <c r="V5">
        <v>25.789119862069001</v>
      </c>
      <c r="W5">
        <v>26.7574306206897</v>
      </c>
      <c r="X5">
        <v>8.7711085862068998</v>
      </c>
      <c r="Y5">
        <v>8.1719373793103394</v>
      </c>
      <c r="Z5">
        <v>2.1815252673302001E-2</v>
      </c>
      <c r="AA5">
        <v>3.3379179138997399E-3</v>
      </c>
      <c r="AB5">
        <v>1.16897436921965E-2</v>
      </c>
      <c r="AC5">
        <v>6.5392907763754003E-3</v>
      </c>
      <c r="AD5">
        <v>1.8003581286504999E-3</v>
      </c>
      <c r="AE5">
        <v>3.7871429461614502E-2</v>
      </c>
      <c r="AF5">
        <v>8.2187048984039099E-2</v>
      </c>
      <c r="AG5">
        <v>3.15298589703914E-2</v>
      </c>
      <c r="AH5">
        <v>3.4304103185744797E-2</v>
      </c>
      <c r="AI5">
        <v>4</v>
      </c>
      <c r="AJ5">
        <v>119</v>
      </c>
      <c r="AK5" s="1">
        <v>42717.746967592589</v>
      </c>
    </row>
    <row r="6" spans="1:37" x14ac:dyDescent="0.25">
      <c r="A6">
        <v>600.00017248275901</v>
      </c>
      <c r="B6">
        <v>100</v>
      </c>
      <c r="C6">
        <v>65.080835724137998</v>
      </c>
      <c r="D6">
        <v>97.509512827586207</v>
      </c>
      <c r="E6">
        <v>2.9407762068965502</v>
      </c>
      <c r="F6">
        <v>48.305535931034498</v>
      </c>
      <c r="G6">
        <v>2.90314389655172</v>
      </c>
      <c r="H6">
        <v>27.093527551724101</v>
      </c>
      <c r="I6">
        <v>142.98657710344801</v>
      </c>
      <c r="J6">
        <v>25.112739344827599</v>
      </c>
      <c r="K6">
        <v>5.0279118620689696</v>
      </c>
      <c r="L6">
        <v>24.966974689655199</v>
      </c>
      <c r="M6">
        <v>25.459881827586202</v>
      </c>
      <c r="N6">
        <v>0.24448924137931</v>
      </c>
      <c r="O6">
        <v>24.912101344827601</v>
      </c>
      <c r="P6">
        <v>25.216308482758599</v>
      </c>
      <c r="Q6">
        <v>0.286704448275862</v>
      </c>
      <c r="R6">
        <v>25.018273344827598</v>
      </c>
      <c r="S6">
        <v>26.356717413793099</v>
      </c>
      <c r="T6">
        <v>539.275500034483</v>
      </c>
      <c r="U6">
        <v>509.67674937931002</v>
      </c>
      <c r="V6">
        <v>25.754018310344801</v>
      </c>
      <c r="W6">
        <v>26.6809541034483</v>
      </c>
      <c r="X6">
        <v>8.4551399310344806</v>
      </c>
      <c r="Y6">
        <v>7.8173541034482703</v>
      </c>
      <c r="Z6">
        <v>1.66132568506283E-2</v>
      </c>
      <c r="AA6">
        <v>3.4959705923785201E-3</v>
      </c>
      <c r="AB6">
        <v>1.11657528234319E-2</v>
      </c>
      <c r="AC6">
        <v>1.4197842134941101E-3</v>
      </c>
      <c r="AD6">
        <v>1.0210966925873701E-2</v>
      </c>
      <c r="AE6">
        <v>1.28203522766277E-2</v>
      </c>
      <c r="AF6">
        <v>0.151898372017049</v>
      </c>
      <c r="AG6">
        <v>2.2893406150893698E-2</v>
      </c>
      <c r="AH6">
        <v>4.1860448467363802E-2</v>
      </c>
      <c r="AI6">
        <v>5</v>
      </c>
      <c r="AJ6">
        <v>359</v>
      </c>
      <c r="AK6" s="1">
        <v>42717.788634259261</v>
      </c>
    </row>
    <row r="7" spans="1:37" x14ac:dyDescent="0.25">
      <c r="A7">
        <v>600.00478182758604</v>
      </c>
      <c r="B7">
        <v>150</v>
      </c>
      <c r="C7">
        <v>41.312673137931</v>
      </c>
      <c r="D7">
        <v>97.272200931034504</v>
      </c>
      <c r="E7">
        <v>2.8865426896551698</v>
      </c>
      <c r="F7">
        <v>48.511539379310399</v>
      </c>
      <c r="G7">
        <v>1.9024632413793101</v>
      </c>
      <c r="H7">
        <v>30.278293551724101</v>
      </c>
      <c r="I7">
        <v>134.54625334482799</v>
      </c>
      <c r="J7">
        <v>24.553928827586201</v>
      </c>
      <c r="K7">
        <v>4.7987078965517203</v>
      </c>
      <c r="L7">
        <v>24.951978310344799</v>
      </c>
      <c r="M7">
        <v>25.4400214482759</v>
      </c>
      <c r="N7">
        <v>0.24482427586206901</v>
      </c>
      <c r="O7">
        <v>24.890947586206899</v>
      </c>
      <c r="P7">
        <v>25.136749034482801</v>
      </c>
      <c r="Q7">
        <v>0.29126317241379301</v>
      </c>
      <c r="R7">
        <v>24.994639551724099</v>
      </c>
      <c r="S7">
        <v>26.469866689655198</v>
      </c>
      <c r="T7">
        <v>539.33460520689698</v>
      </c>
      <c r="U7">
        <v>509.71593396551702</v>
      </c>
      <c r="V7">
        <v>25.725454034482802</v>
      </c>
      <c r="W7">
        <v>26.644847931034501</v>
      </c>
      <c r="X7">
        <v>8.7808075172413798</v>
      </c>
      <c r="Y7">
        <v>8.1827928275861996</v>
      </c>
      <c r="Z7">
        <v>1.7284626131737701E-2</v>
      </c>
      <c r="AA7">
        <v>5.1501492320047996E-3</v>
      </c>
      <c r="AB7">
        <v>3.2948311887900497E-2</v>
      </c>
      <c r="AC7">
        <v>3.6143753626979198E-3</v>
      </c>
      <c r="AD7">
        <v>3.01942019820562E-3</v>
      </c>
      <c r="AE7">
        <v>2.1164639654614199E-2</v>
      </c>
      <c r="AF7">
        <v>0.15596136252876899</v>
      </c>
      <c r="AG7">
        <v>2.1256802145550899E-2</v>
      </c>
      <c r="AH7">
        <v>4.2864984478404401E-2</v>
      </c>
      <c r="AI7">
        <v>6</v>
      </c>
      <c r="AJ7">
        <v>119</v>
      </c>
      <c r="AK7" s="1">
        <v>42717.802523148152</v>
      </c>
    </row>
    <row r="8" spans="1:37" x14ac:dyDescent="0.25">
      <c r="A8">
        <v>599.99800279310296</v>
      </c>
      <c r="B8">
        <v>300</v>
      </c>
      <c r="C8">
        <v>19.090256827586199</v>
      </c>
      <c r="D8">
        <v>96.705806586206904</v>
      </c>
      <c r="E8">
        <v>2.6154549655172401</v>
      </c>
      <c r="F8">
        <v>48.5378822413793</v>
      </c>
      <c r="G8">
        <v>1.37840472413793</v>
      </c>
      <c r="H8">
        <v>31.815518379310401</v>
      </c>
      <c r="I8">
        <v>143.20606858620701</v>
      </c>
      <c r="J8">
        <v>24.169056103448298</v>
      </c>
      <c r="K8">
        <v>5.06278555172414</v>
      </c>
      <c r="L8">
        <v>24.946525896551702</v>
      </c>
      <c r="M8">
        <v>25.438388068965502</v>
      </c>
      <c r="N8">
        <v>0.25784400000000002</v>
      </c>
      <c r="O8">
        <v>24.880416862069001</v>
      </c>
      <c r="P8">
        <v>25.091140068965501</v>
      </c>
      <c r="Q8">
        <v>0.288018724137931</v>
      </c>
      <c r="R8">
        <v>24.985519068965498</v>
      </c>
      <c r="S8">
        <v>26.553376758620701</v>
      </c>
      <c r="T8">
        <v>539.40204910344801</v>
      </c>
      <c r="U8">
        <v>509.759960275862</v>
      </c>
      <c r="V8">
        <v>25.723312206896601</v>
      </c>
      <c r="W8">
        <v>26.643812862069002</v>
      </c>
      <c r="X8">
        <v>8.8819405862069001</v>
      </c>
      <c r="Y8">
        <v>8.3509957241379293</v>
      </c>
      <c r="Z8">
        <v>1.9356210498780599E-2</v>
      </c>
      <c r="AA8">
        <v>4.9816273158524802E-3</v>
      </c>
      <c r="AB8">
        <v>1.8023305179206001E-2</v>
      </c>
      <c r="AC8">
        <v>4.8420633127602601E-3</v>
      </c>
      <c r="AD8">
        <v>3.56466406024E-3</v>
      </c>
      <c r="AE8">
        <v>3.7839343364279E-2</v>
      </c>
      <c r="AF8">
        <v>0.23587267648841001</v>
      </c>
      <c r="AG8">
        <v>3.3922583053646101E-2</v>
      </c>
      <c r="AH8">
        <v>4.0165256946650997E-2</v>
      </c>
      <c r="AI8">
        <v>7</v>
      </c>
      <c r="AJ8">
        <v>119</v>
      </c>
      <c r="AK8" s="1">
        <v>42717.816412037035</v>
      </c>
    </row>
    <row r="9" spans="1:37" x14ac:dyDescent="0.25">
      <c r="A9">
        <v>599.93770420689702</v>
      </c>
      <c r="B9">
        <v>300</v>
      </c>
      <c r="C9">
        <v>10</v>
      </c>
      <c r="D9">
        <v>97.467999206896593</v>
      </c>
      <c r="E9">
        <v>0</v>
      </c>
      <c r="F9">
        <v>0.915543827586207</v>
      </c>
      <c r="G9">
        <v>-1.68571086206897</v>
      </c>
      <c r="H9">
        <v>-0.83465475862069005</v>
      </c>
      <c r="I9">
        <v>139.53614782758601</v>
      </c>
      <c r="J9">
        <v>23.794703793103398</v>
      </c>
      <c r="K9">
        <v>5.12263555172414</v>
      </c>
      <c r="L9">
        <v>24.9436178965517</v>
      </c>
      <c r="M9">
        <v>25.4209373448276</v>
      </c>
      <c r="N9">
        <v>0.24422110344827599</v>
      </c>
      <c r="O9">
        <v>24.875300827586202</v>
      </c>
      <c r="P9">
        <v>24.910088517241402</v>
      </c>
      <c r="Q9">
        <v>0.28856234482758603</v>
      </c>
      <c r="R9">
        <v>24.976366137930999</v>
      </c>
      <c r="S9">
        <v>24.9126275517241</v>
      </c>
      <c r="T9">
        <v>538.88072262068999</v>
      </c>
      <c r="U9">
        <v>509.25655079310297</v>
      </c>
      <c r="V9">
        <v>25.701547206896599</v>
      </c>
      <c r="W9">
        <v>26.608947206896499</v>
      </c>
      <c r="X9">
        <v>0</v>
      </c>
      <c r="Y9">
        <v>0</v>
      </c>
      <c r="Z9">
        <v>4.2267037906572498E-2</v>
      </c>
      <c r="AA9">
        <v>4.2764925033432401E-3</v>
      </c>
      <c r="AB9">
        <v>0</v>
      </c>
      <c r="AC9">
        <v>1.8708786580478701E-2</v>
      </c>
      <c r="AD9">
        <v>2.1753216803273401E-3</v>
      </c>
      <c r="AE9">
        <v>2.4052700139491701</v>
      </c>
      <c r="AF9">
        <v>0.54398212026033799</v>
      </c>
      <c r="AG9">
        <v>6.6631537526814801</v>
      </c>
      <c r="AH9">
        <v>4.0114819155528503E-2</v>
      </c>
      <c r="AI9">
        <v>8</v>
      </c>
      <c r="AJ9">
        <v>119</v>
      </c>
      <c r="AK9" s="1">
        <v>42717.830300925925</v>
      </c>
    </row>
    <row r="10" spans="1:37" x14ac:dyDescent="0.25">
      <c r="A10">
        <v>298.530196517241</v>
      </c>
      <c r="B10">
        <v>100</v>
      </c>
      <c r="C10">
        <v>68.258920758620704</v>
      </c>
      <c r="D10">
        <v>23.494892724137902</v>
      </c>
      <c r="E10">
        <v>2.4796177241379298</v>
      </c>
      <c r="F10">
        <v>47.825235586206901</v>
      </c>
      <c r="G10">
        <v>1.29297117241379</v>
      </c>
      <c r="H10">
        <v>28.511776241379302</v>
      </c>
      <c r="I10">
        <v>47.0903498965517</v>
      </c>
      <c r="J10">
        <v>22.741779517241401</v>
      </c>
      <c r="K10">
        <v>5.1199925862068998</v>
      </c>
      <c r="L10">
        <v>24.929343413793099</v>
      </c>
      <c r="M10">
        <v>25.147106896551701</v>
      </c>
      <c r="N10">
        <v>0.24474224137931</v>
      </c>
      <c r="O10">
        <v>24.852796379310298</v>
      </c>
      <c r="P10">
        <v>25.0629644137931</v>
      </c>
      <c r="Q10">
        <v>0.28746137931034499</v>
      </c>
      <c r="R10">
        <v>24.958201517241399</v>
      </c>
      <c r="S10">
        <v>26.3644791034483</v>
      </c>
      <c r="T10">
        <v>264.614657724138</v>
      </c>
      <c r="U10">
        <v>255.38078410344801</v>
      </c>
      <c r="V10">
        <v>25.271213931034499</v>
      </c>
      <c r="W10">
        <v>25.576627413793101</v>
      </c>
      <c r="X10">
        <v>8.6582031724137902</v>
      </c>
      <c r="Y10">
        <v>8.1418369655172391</v>
      </c>
      <c r="Z10">
        <v>0.97217987538099004</v>
      </c>
      <c r="AA10">
        <v>4.1366959887568999E-2</v>
      </c>
      <c r="AB10">
        <v>2.07864522236796E-2</v>
      </c>
      <c r="AC10">
        <v>0.52371183003469601</v>
      </c>
      <c r="AD10">
        <v>1.3818268459754399E-3</v>
      </c>
      <c r="AE10">
        <v>6.8357462020625995E-2</v>
      </c>
      <c r="AF10">
        <v>0.26191928674033299</v>
      </c>
      <c r="AG10">
        <v>8.1685695808007996E-2</v>
      </c>
      <c r="AH10">
        <v>0.36496396243611601</v>
      </c>
      <c r="AI10">
        <v>9</v>
      </c>
      <c r="AJ10">
        <v>719</v>
      </c>
      <c r="AK10" s="1">
        <v>42717.913634259261</v>
      </c>
    </row>
    <row r="11" spans="1:37" x14ac:dyDescent="0.25">
      <c r="A11">
        <v>299.74301468965501</v>
      </c>
      <c r="B11">
        <v>300</v>
      </c>
      <c r="C11">
        <v>10</v>
      </c>
      <c r="D11">
        <v>33.9080154827586</v>
      </c>
      <c r="E11">
        <v>0</v>
      </c>
      <c r="F11">
        <v>1.01230927586207</v>
      </c>
      <c r="G11">
        <v>-2.55638013793103</v>
      </c>
      <c r="H11">
        <v>-1.27901331034483</v>
      </c>
      <c r="I11">
        <v>40.5970772068965</v>
      </c>
      <c r="J11">
        <v>22.487762793103499</v>
      </c>
      <c r="K11">
        <v>5.0983763448275896</v>
      </c>
      <c r="L11">
        <v>24.9259577931034</v>
      </c>
      <c r="M11">
        <v>25.125479655172398</v>
      </c>
      <c r="N11">
        <v>0.24476982758620699</v>
      </c>
      <c r="O11">
        <v>24.843654655172401</v>
      </c>
      <c r="P11">
        <v>24.8269066896552</v>
      </c>
      <c r="Q11">
        <v>0.28551158620689698</v>
      </c>
      <c r="R11">
        <v>24.953741793103401</v>
      </c>
      <c r="S11">
        <v>24.866430275862101</v>
      </c>
      <c r="T11">
        <v>260.83157134482798</v>
      </c>
      <c r="U11">
        <v>247.210264034483</v>
      </c>
      <c r="V11">
        <v>25.253982034482799</v>
      </c>
      <c r="W11">
        <v>25.516934551724098</v>
      </c>
      <c r="X11">
        <v>0</v>
      </c>
      <c r="Y11">
        <v>0</v>
      </c>
      <c r="Z11">
        <v>0.15629800784342601</v>
      </c>
      <c r="AA11">
        <v>6.6085231376799503E-2</v>
      </c>
      <c r="AB11">
        <v>0</v>
      </c>
      <c r="AC11">
        <v>6.9384408664293906E-2</v>
      </c>
      <c r="AD11">
        <v>3.6624602110940201E-3</v>
      </c>
      <c r="AE11">
        <v>2.3408268645874002</v>
      </c>
      <c r="AF11">
        <v>0.52195010179918599</v>
      </c>
      <c r="AG11">
        <v>3.5423709714533498</v>
      </c>
      <c r="AH11">
        <v>0.15416770206449901</v>
      </c>
      <c r="AI11">
        <v>10</v>
      </c>
      <c r="AJ11">
        <v>179</v>
      </c>
      <c r="AK11" s="1">
        <v>42717.934467592589</v>
      </c>
    </row>
    <row r="12" spans="1:37" x14ac:dyDescent="0.25">
      <c r="A12">
        <v>300.05870010344802</v>
      </c>
      <c r="B12">
        <v>300</v>
      </c>
      <c r="C12">
        <v>19.6604357586207</v>
      </c>
      <c r="D12">
        <v>33.257570724137899</v>
      </c>
      <c r="E12">
        <v>1.8660751724137901</v>
      </c>
      <c r="F12">
        <v>48.796685862068998</v>
      </c>
      <c r="G12">
        <v>0.111211448275862</v>
      </c>
      <c r="H12">
        <v>33.500005931034501</v>
      </c>
      <c r="I12">
        <v>42.401937103448297</v>
      </c>
      <c r="J12">
        <v>22.408557275862101</v>
      </c>
      <c r="K12">
        <v>5.0996234482758602</v>
      </c>
      <c r="L12">
        <v>24.927976068965499</v>
      </c>
      <c r="M12">
        <v>25.132511517241401</v>
      </c>
      <c r="N12">
        <v>0.24433882758620701</v>
      </c>
      <c r="O12">
        <v>24.851342379310299</v>
      </c>
      <c r="P12">
        <v>24.991519827586199</v>
      </c>
      <c r="Q12">
        <v>0.28986675862069</v>
      </c>
      <c r="R12">
        <v>24.9552283103448</v>
      </c>
      <c r="S12">
        <v>26.597322896551699</v>
      </c>
      <c r="T12">
        <v>263.46439437931002</v>
      </c>
      <c r="U12">
        <v>248.98303593103401</v>
      </c>
      <c r="V12">
        <v>25.266566241379302</v>
      </c>
      <c r="W12">
        <v>25.535273344827601</v>
      </c>
      <c r="X12">
        <v>9.0255136896551704</v>
      </c>
      <c r="Y12">
        <v>8.6602604137931003</v>
      </c>
      <c r="Z12">
        <v>4.72900697021751E-2</v>
      </c>
      <c r="AA12">
        <v>3.3774146320072203E-2</v>
      </c>
      <c r="AB12">
        <v>1.9931469201736898E-2</v>
      </c>
      <c r="AC12">
        <v>4.7045713855052497E-2</v>
      </c>
      <c r="AD12">
        <v>3.4017121998078702E-3</v>
      </c>
      <c r="AE12">
        <v>5.5258843685204097E-2</v>
      </c>
      <c r="AF12">
        <v>5.9914533979113997</v>
      </c>
      <c r="AG12">
        <v>7.8795449341637694E-2</v>
      </c>
      <c r="AH12">
        <v>0.13665682516798899</v>
      </c>
      <c r="AI12">
        <v>11</v>
      </c>
      <c r="AJ12">
        <v>359</v>
      </c>
      <c r="AK12" s="1">
        <v>42717.976134259261</v>
      </c>
    </row>
    <row r="13" spans="1:37" x14ac:dyDescent="0.25">
      <c r="A13">
        <v>300.00068817241402</v>
      </c>
      <c r="B13">
        <v>150</v>
      </c>
      <c r="C13">
        <v>42.253393448275901</v>
      </c>
      <c r="D13">
        <v>32.7121090344828</v>
      </c>
      <c r="E13">
        <v>2.2278114285714299</v>
      </c>
      <c r="F13">
        <v>48.448631620689703</v>
      </c>
      <c r="G13">
        <v>0.44991762068965502</v>
      </c>
      <c r="H13">
        <v>31.259678862068998</v>
      </c>
      <c r="I13">
        <v>43.426186586206903</v>
      </c>
      <c r="J13">
        <v>22.320487689655199</v>
      </c>
      <c r="K13">
        <v>5.1162529655172397</v>
      </c>
      <c r="L13">
        <v>24.926126068965502</v>
      </c>
      <c r="M13">
        <v>25.1336074482759</v>
      </c>
      <c r="N13">
        <v>0.24459513793103399</v>
      </c>
      <c r="O13">
        <v>24.846389034482801</v>
      </c>
      <c r="P13">
        <v>25.0063316206897</v>
      </c>
      <c r="Q13">
        <v>0.29002079310344803</v>
      </c>
      <c r="R13">
        <v>24.943346551724101</v>
      </c>
      <c r="S13">
        <v>26.473384034482802</v>
      </c>
      <c r="T13">
        <v>263.703606965517</v>
      </c>
      <c r="U13">
        <v>249.25274965517201</v>
      </c>
      <c r="V13">
        <v>25.2607472068966</v>
      </c>
      <c r="W13">
        <v>25.5257385517241</v>
      </c>
      <c r="X13">
        <v>8.8993776428571394</v>
      </c>
      <c r="Y13">
        <v>8.4521384285714305</v>
      </c>
      <c r="Z13">
        <v>1.08845185955063E-2</v>
      </c>
      <c r="AA13">
        <v>7.1835067614243204E-3</v>
      </c>
      <c r="AB13" t="s">
        <v>37</v>
      </c>
      <c r="AC13">
        <v>3.69023712761673E-3</v>
      </c>
      <c r="AD13">
        <v>2.0330184709505799E-3</v>
      </c>
      <c r="AE13">
        <v>2.1984434968191299E-2</v>
      </c>
      <c r="AF13">
        <v>0.59258894510470095</v>
      </c>
      <c r="AG13">
        <v>2.5096762543826302E-2</v>
      </c>
      <c r="AH13">
        <v>0.13093426665785299</v>
      </c>
      <c r="AI13">
        <v>12</v>
      </c>
      <c r="AJ13">
        <v>359</v>
      </c>
      <c r="AK13" s="1">
        <v>42718.017800925925</v>
      </c>
    </row>
    <row r="14" spans="1:37" x14ac:dyDescent="0.25">
      <c r="A14">
        <v>299.989344034483</v>
      </c>
      <c r="B14">
        <v>100</v>
      </c>
      <c r="C14">
        <v>67.478078655172396</v>
      </c>
      <c r="D14">
        <v>32.722603620689704</v>
      </c>
      <c r="E14">
        <v>2.50968566666667</v>
      </c>
      <c r="F14">
        <v>48.4069329655172</v>
      </c>
      <c r="G14">
        <v>0.93567068965517197</v>
      </c>
      <c r="H14">
        <v>28.2591784827586</v>
      </c>
      <c r="I14">
        <v>44.197698172413801</v>
      </c>
      <c r="J14">
        <v>22.243847241379299</v>
      </c>
      <c r="K14">
        <v>5.1521648275862102</v>
      </c>
      <c r="L14">
        <v>24.922078655172399</v>
      </c>
      <c r="M14">
        <v>25.130384517241399</v>
      </c>
      <c r="N14">
        <v>0.24478382758620701</v>
      </c>
      <c r="O14">
        <v>24.847522896551698</v>
      </c>
      <c r="P14">
        <v>25.036031379310401</v>
      </c>
      <c r="Q14">
        <v>0.29004189655172402</v>
      </c>
      <c r="R14">
        <v>24.946352344827599</v>
      </c>
      <c r="S14">
        <v>26.327689827586202</v>
      </c>
      <c r="T14">
        <v>263.78122265517197</v>
      </c>
      <c r="U14">
        <v>249.31961582758601</v>
      </c>
      <c r="V14">
        <v>25.257406827586198</v>
      </c>
      <c r="W14">
        <v>25.520040793103401</v>
      </c>
      <c r="X14">
        <v>8.6361698888888903</v>
      </c>
      <c r="Y14">
        <v>8.1116016666666706</v>
      </c>
      <c r="Z14">
        <v>1.3399339868509601E-2</v>
      </c>
      <c r="AA14">
        <v>4.34888108882313E-3</v>
      </c>
      <c r="AB14" t="s">
        <v>37</v>
      </c>
      <c r="AC14">
        <v>4.3230442243373498E-3</v>
      </c>
      <c r="AD14">
        <v>2.2656964027088899E-3</v>
      </c>
      <c r="AE14">
        <v>1.40080707920077E-2</v>
      </c>
      <c r="AF14">
        <v>0.31180792841091498</v>
      </c>
      <c r="AG14">
        <v>1.77323299099011E-2</v>
      </c>
      <c r="AH14">
        <v>0.117203671440038</v>
      </c>
      <c r="AI14">
        <v>13</v>
      </c>
      <c r="AJ14">
        <v>359</v>
      </c>
      <c r="AK14" s="1">
        <v>42718.059467592589</v>
      </c>
    </row>
    <row r="15" spans="1:37" x14ac:dyDescent="0.25">
      <c r="A15">
        <v>300.005297448276</v>
      </c>
      <c r="B15">
        <v>150</v>
      </c>
      <c r="C15">
        <v>42.226362482758603</v>
      </c>
      <c r="D15">
        <v>32.680613103448302</v>
      </c>
      <c r="E15">
        <v>2.2124021379310301</v>
      </c>
      <c r="F15">
        <v>48.291923586206899</v>
      </c>
      <c r="G15">
        <v>0.27745531034482801</v>
      </c>
      <c r="H15">
        <v>31.306172206896498</v>
      </c>
      <c r="I15">
        <v>42.232808724137897</v>
      </c>
      <c r="J15">
        <v>22.188027758620699</v>
      </c>
      <c r="K15">
        <v>5.1017412758620697</v>
      </c>
      <c r="L15">
        <v>24.922849206896601</v>
      </c>
      <c r="M15">
        <v>25.126119793103399</v>
      </c>
      <c r="N15">
        <v>0.24433855172413799</v>
      </c>
      <c r="O15">
        <v>24.842238655172402</v>
      </c>
      <c r="P15">
        <v>24.992019034482801</v>
      </c>
      <c r="Q15">
        <v>0.29157331034482797</v>
      </c>
      <c r="R15">
        <v>24.9437154137931</v>
      </c>
      <c r="S15">
        <v>26.467635758620698</v>
      </c>
      <c r="T15">
        <v>263.69392768965503</v>
      </c>
      <c r="U15">
        <v>249.243481793103</v>
      </c>
      <c r="V15">
        <v>25.253257724137899</v>
      </c>
      <c r="W15">
        <v>25.515371103448299</v>
      </c>
      <c r="X15">
        <v>8.8732110344827593</v>
      </c>
      <c r="Y15">
        <v>8.4280582068965497</v>
      </c>
      <c r="Z15">
        <v>1.1434304257716899E-2</v>
      </c>
      <c r="AA15">
        <v>3.9033071340551402E-3</v>
      </c>
      <c r="AB15">
        <v>9.3501131785456004E-3</v>
      </c>
      <c r="AC15">
        <v>1.70500956954409E-3</v>
      </c>
      <c r="AD15">
        <v>2.4065626738621398E-3</v>
      </c>
      <c r="AE15">
        <v>1.3144327012035301E-2</v>
      </c>
      <c r="AF15">
        <v>0.77748927146278901</v>
      </c>
      <c r="AG15">
        <v>1.8079157280242598E-2</v>
      </c>
      <c r="AH15">
        <v>0.13405672008064401</v>
      </c>
      <c r="AI15">
        <v>14</v>
      </c>
      <c r="AJ15">
        <v>359</v>
      </c>
      <c r="AK15" s="1">
        <v>42718.101134259261</v>
      </c>
    </row>
    <row r="16" spans="1:37" x14ac:dyDescent="0.25">
      <c r="A16">
        <v>299.99876137931</v>
      </c>
      <c r="B16">
        <v>300</v>
      </c>
      <c r="C16">
        <v>19.466693689655202</v>
      </c>
      <c r="D16">
        <v>32.731313793103503</v>
      </c>
      <c r="E16">
        <v>1.8080028275862099</v>
      </c>
      <c r="F16">
        <v>48.0407687586207</v>
      </c>
      <c r="G16">
        <v>-4.5496413793103499E-2</v>
      </c>
      <c r="H16">
        <v>32.608072965517202</v>
      </c>
      <c r="I16">
        <v>42.3559782758621</v>
      </c>
      <c r="J16">
        <v>22.1139605862069</v>
      </c>
      <c r="K16">
        <v>5.0765234827586196</v>
      </c>
      <c r="L16">
        <v>24.919485344827599</v>
      </c>
      <c r="M16">
        <v>25.123949586206901</v>
      </c>
      <c r="N16">
        <v>0.24403362068965501</v>
      </c>
      <c r="O16">
        <v>24.8364932758621</v>
      </c>
      <c r="P16">
        <v>24.967744931034499</v>
      </c>
      <c r="Q16">
        <v>0.28851348275862099</v>
      </c>
      <c r="R16">
        <v>24.9392557586207</v>
      </c>
      <c r="S16">
        <v>26.5439048275862</v>
      </c>
      <c r="T16">
        <v>263.43476182758599</v>
      </c>
      <c r="U16">
        <v>249.00996293103401</v>
      </c>
      <c r="V16">
        <v>25.249400758620698</v>
      </c>
      <c r="W16">
        <v>25.5068145862069</v>
      </c>
      <c r="X16">
        <v>8.9576629310344806</v>
      </c>
      <c r="Y16">
        <v>8.6011844827586206</v>
      </c>
      <c r="Z16">
        <v>1.50565301914629E-2</v>
      </c>
      <c r="AA16">
        <v>4.6694185111488999E-3</v>
      </c>
      <c r="AB16">
        <v>1.31862961732964E-2</v>
      </c>
      <c r="AC16">
        <v>4.6128373145296999E-3</v>
      </c>
      <c r="AD16">
        <v>2.7833882450317301E-3</v>
      </c>
      <c r="AE16">
        <v>2.2624778459677999E-2</v>
      </c>
      <c r="AF16">
        <v>0.30968190628536302</v>
      </c>
      <c r="AG16">
        <v>2.4156361067747101E-2</v>
      </c>
      <c r="AH16">
        <v>0.13307526390487101</v>
      </c>
      <c r="AI16">
        <v>15</v>
      </c>
      <c r="AJ16">
        <v>359</v>
      </c>
      <c r="AK16" s="1">
        <v>42718.142800925925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G23" sqref="G23"/>
    </sheetView>
  </sheetViews>
  <sheetFormatPr defaultRowHeight="15" x14ac:dyDescent="0.25"/>
  <sheetData>
    <row r="1" spans="1:4" x14ac:dyDescent="0.25">
      <c r="B1" t="s">
        <v>85</v>
      </c>
      <c r="C1" t="s">
        <v>86</v>
      </c>
      <c r="D1" t="s">
        <v>87</v>
      </c>
    </row>
    <row r="2" spans="1:4" x14ac:dyDescent="0.25">
      <c r="B2">
        <v>1</v>
      </c>
      <c r="C2">
        <v>0</v>
      </c>
      <c r="D2">
        <v>0</v>
      </c>
    </row>
    <row r="3" spans="1:4" x14ac:dyDescent="0.25">
      <c r="B3">
        <v>2</v>
      </c>
      <c r="C3">
        <v>0</v>
      </c>
      <c r="D3">
        <v>10</v>
      </c>
    </row>
    <row r="4" spans="1:4" x14ac:dyDescent="0.25">
      <c r="B4">
        <v>3</v>
      </c>
      <c r="C4">
        <v>0</v>
      </c>
      <c r="D4">
        <v>30</v>
      </c>
    </row>
    <row r="5" spans="1:4" x14ac:dyDescent="0.25">
      <c r="A5">
        <f>20/8</f>
        <v>2.5</v>
      </c>
      <c r="B5">
        <v>4</v>
      </c>
      <c r="C5">
        <v>0</v>
      </c>
      <c r="D5">
        <v>50</v>
      </c>
    </row>
    <row r="6" spans="1:4" x14ac:dyDescent="0.25">
      <c r="B6">
        <f>B5+1</f>
        <v>5</v>
      </c>
      <c r="C6">
        <v>2.5</v>
      </c>
      <c r="D6">
        <v>30</v>
      </c>
    </row>
    <row r="7" spans="1:4" x14ac:dyDescent="0.25">
      <c r="B7">
        <f t="shared" ref="B7:B13" si="0">B6+1</f>
        <v>6</v>
      </c>
      <c r="C7">
        <v>5</v>
      </c>
      <c r="D7">
        <v>10</v>
      </c>
    </row>
    <row r="8" spans="1:4" x14ac:dyDescent="0.25">
      <c r="B8">
        <f t="shared" si="0"/>
        <v>7</v>
      </c>
      <c r="C8">
        <v>7.5</v>
      </c>
      <c r="D8">
        <v>0</v>
      </c>
    </row>
    <row r="9" spans="1:4" x14ac:dyDescent="0.25">
      <c r="B9">
        <f t="shared" si="0"/>
        <v>8</v>
      </c>
      <c r="C9">
        <v>10</v>
      </c>
      <c r="D9">
        <v>0</v>
      </c>
    </row>
    <row r="10" spans="1:4" x14ac:dyDescent="0.25">
      <c r="B10">
        <f t="shared" si="0"/>
        <v>9</v>
      </c>
      <c r="C10">
        <v>12.5</v>
      </c>
      <c r="D10">
        <v>10</v>
      </c>
    </row>
    <row r="11" spans="1:4" x14ac:dyDescent="0.25">
      <c r="B11">
        <f t="shared" si="0"/>
        <v>10</v>
      </c>
      <c r="C11">
        <v>15</v>
      </c>
      <c r="D11">
        <v>30</v>
      </c>
    </row>
    <row r="12" spans="1:4" x14ac:dyDescent="0.25">
      <c r="B12">
        <f t="shared" si="0"/>
        <v>11</v>
      </c>
      <c r="C12">
        <v>17.5</v>
      </c>
      <c r="D12">
        <v>50</v>
      </c>
    </row>
    <row r="13" spans="1:4" x14ac:dyDescent="0.25">
      <c r="B13">
        <f t="shared" si="0"/>
        <v>12</v>
      </c>
      <c r="C13">
        <v>20</v>
      </c>
      <c r="D13">
        <v>30</v>
      </c>
    </row>
    <row r="14" spans="1:4" x14ac:dyDescent="0.25">
      <c r="B14">
        <v>13</v>
      </c>
      <c r="C14">
        <v>20</v>
      </c>
      <c r="D14">
        <v>10</v>
      </c>
    </row>
    <row r="15" spans="1:4" x14ac:dyDescent="0.25">
      <c r="B15">
        <v>14</v>
      </c>
      <c r="C15">
        <v>20</v>
      </c>
      <c r="D15">
        <v>0</v>
      </c>
    </row>
    <row r="16" spans="1:4" x14ac:dyDescent="0.25">
      <c r="B16">
        <v>15</v>
      </c>
      <c r="C16">
        <v>20</v>
      </c>
      <c r="D16">
        <v>0</v>
      </c>
    </row>
    <row r="17" spans="2:4" x14ac:dyDescent="0.25">
      <c r="B17">
        <v>16</v>
      </c>
      <c r="C17">
        <v>20</v>
      </c>
      <c r="D17">
        <v>10</v>
      </c>
    </row>
    <row r="18" spans="2:4" x14ac:dyDescent="0.25">
      <c r="B18">
        <f>B17+1</f>
        <v>17</v>
      </c>
      <c r="C18">
        <v>17.5</v>
      </c>
      <c r="D18">
        <v>30</v>
      </c>
    </row>
    <row r="19" spans="2:4" x14ac:dyDescent="0.25">
      <c r="B19">
        <f t="shared" ref="B19:B29" si="1">B18+1</f>
        <v>18</v>
      </c>
      <c r="C19">
        <f>C18-$A$5</f>
        <v>15</v>
      </c>
      <c r="D19">
        <v>50</v>
      </c>
    </row>
    <row r="20" spans="2:4" x14ac:dyDescent="0.25">
      <c r="B20">
        <f t="shared" si="1"/>
        <v>19</v>
      </c>
      <c r="C20">
        <f t="shared" ref="C20:C23" si="2">C19-$A$5</f>
        <v>12.5</v>
      </c>
      <c r="D20">
        <v>30</v>
      </c>
    </row>
    <row r="21" spans="2:4" x14ac:dyDescent="0.25">
      <c r="B21">
        <f t="shared" si="1"/>
        <v>20</v>
      </c>
      <c r="C21">
        <f t="shared" si="2"/>
        <v>10</v>
      </c>
      <c r="D21">
        <v>10</v>
      </c>
    </row>
    <row r="22" spans="2:4" x14ac:dyDescent="0.25">
      <c r="B22">
        <f t="shared" si="1"/>
        <v>21</v>
      </c>
      <c r="C22">
        <f t="shared" si="2"/>
        <v>7.5</v>
      </c>
      <c r="D22">
        <v>0</v>
      </c>
    </row>
    <row r="23" spans="2:4" x14ac:dyDescent="0.25">
      <c r="B23">
        <f t="shared" si="1"/>
        <v>22</v>
      </c>
      <c r="C23">
        <f t="shared" si="2"/>
        <v>5</v>
      </c>
      <c r="D23">
        <v>0</v>
      </c>
    </row>
    <row r="24" spans="2:4" x14ac:dyDescent="0.25">
      <c r="B24">
        <f t="shared" si="1"/>
        <v>23</v>
      </c>
      <c r="C24">
        <f>C23-$A$5</f>
        <v>2.5</v>
      </c>
      <c r="D24">
        <v>10</v>
      </c>
    </row>
    <row r="25" spans="2:4" x14ac:dyDescent="0.25">
      <c r="B25">
        <f t="shared" si="1"/>
        <v>24</v>
      </c>
      <c r="C25">
        <f>C24-$A$5</f>
        <v>0</v>
      </c>
      <c r="D25">
        <v>30</v>
      </c>
    </row>
    <row r="26" spans="2:4" x14ac:dyDescent="0.25">
      <c r="B26">
        <f t="shared" si="1"/>
        <v>25</v>
      </c>
      <c r="C26">
        <v>0</v>
      </c>
      <c r="D26">
        <v>50</v>
      </c>
    </row>
    <row r="27" spans="2:4" x14ac:dyDescent="0.25">
      <c r="B27">
        <f t="shared" si="1"/>
        <v>26</v>
      </c>
      <c r="C27">
        <v>0</v>
      </c>
      <c r="D27">
        <v>30</v>
      </c>
    </row>
    <row r="28" spans="2:4" x14ac:dyDescent="0.25">
      <c r="B28">
        <f t="shared" si="1"/>
        <v>27</v>
      </c>
      <c r="C28">
        <v>0</v>
      </c>
      <c r="D28">
        <v>10</v>
      </c>
    </row>
    <row r="29" spans="2:4" x14ac:dyDescent="0.25">
      <c r="B29">
        <f t="shared" si="1"/>
        <v>28</v>
      </c>
      <c r="C29">
        <v>0</v>
      </c>
      <c r="D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ipb3-32-he-dc</vt:lpstr>
      <vt:lpstr>ipb3-32b-he12152016</vt:lpstr>
      <vt:lpstr>ipb3-36-h2</vt:lpstr>
      <vt:lpstr>ipb3-36b-12132016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2016-12-13T00:19:49Z</dcterms:created>
  <dcterms:modified xsi:type="dcterms:W3CDTF">2016-12-16T17:38:04Z</dcterms:modified>
</cp:coreProperties>
</file>