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7285" windowHeight="12525"/>
  </bookViews>
  <sheets>
    <sheet name="He-H2" sheetId="10" r:id="rId1"/>
    <sheet name="ipb3-32-he-dc" sheetId="5" r:id="rId2"/>
    <sheet name="he" sheetId="6" r:id="rId3"/>
    <sheet name="h2" sheetId="3" r:id="rId4"/>
    <sheet name="he-12172016" sheetId="1" r:id="rId5"/>
    <sheet name="d2" sheetId="12" r:id="rId6"/>
  </sheets>
  <calcPr calcId="145621"/>
</workbook>
</file>

<file path=xl/calcChain.xml><?xml version="1.0" encoding="utf-8"?>
<calcChain xmlns="http://schemas.openxmlformats.org/spreadsheetml/2006/main">
  <c r="O18" i="12" l="1"/>
  <c r="O3" i="12"/>
  <c r="H13" i="12"/>
  <c r="G13" i="12"/>
  <c r="F13" i="12"/>
  <c r="J28" i="12"/>
  <c r="I29" i="12"/>
  <c r="I25" i="12"/>
  <c r="I26" i="12"/>
  <c r="I27" i="12"/>
  <c r="I28" i="12"/>
  <c r="N25" i="12" l="1"/>
  <c r="P25" i="12" s="1"/>
  <c r="L24" i="12"/>
  <c r="L17" i="12"/>
  <c r="N11" i="12"/>
  <c r="L4" i="12"/>
  <c r="L5" i="12"/>
  <c r="L6" i="12"/>
  <c r="L7" i="12"/>
  <c r="L3" i="12"/>
  <c r="K29" i="12"/>
  <c r="M29" i="12" s="1"/>
  <c r="J29" i="12"/>
  <c r="M28" i="12"/>
  <c r="K27" i="12"/>
  <c r="M27" i="12" s="1"/>
  <c r="J27" i="12"/>
  <c r="N26" i="12"/>
  <c r="P26" i="12" s="1"/>
  <c r="L26" i="12"/>
  <c r="K26" i="12"/>
  <c r="M26" i="12" s="1"/>
  <c r="J26" i="12"/>
  <c r="L25" i="12"/>
  <c r="O25" i="12" s="1"/>
  <c r="K25" i="12"/>
  <c r="M25" i="12" s="1"/>
  <c r="J25" i="12"/>
  <c r="K24" i="12"/>
  <c r="M24" i="12" s="1"/>
  <c r="J24" i="12"/>
  <c r="I24" i="12"/>
  <c r="K23" i="12"/>
  <c r="M23" i="12" s="1"/>
  <c r="J23" i="12"/>
  <c r="I23" i="12"/>
  <c r="K22" i="12"/>
  <c r="M22" i="12" s="1"/>
  <c r="J22" i="12"/>
  <c r="I22" i="12"/>
  <c r="L21" i="12"/>
  <c r="K21" i="12"/>
  <c r="M21" i="12" s="1"/>
  <c r="J21" i="12"/>
  <c r="I21" i="12"/>
  <c r="L20" i="12"/>
  <c r="K20" i="12"/>
  <c r="M20" i="12" s="1"/>
  <c r="J20" i="12"/>
  <c r="I20" i="12"/>
  <c r="N19" i="12"/>
  <c r="P19" i="12" s="1"/>
  <c r="L19" i="12"/>
  <c r="K19" i="12"/>
  <c r="M19" i="12" s="1"/>
  <c r="J19" i="12"/>
  <c r="I19" i="12"/>
  <c r="N18" i="12"/>
  <c r="P18" i="12" s="1"/>
  <c r="L18" i="12"/>
  <c r="K18" i="12"/>
  <c r="M18" i="12" s="1"/>
  <c r="J18" i="12"/>
  <c r="I18" i="12"/>
  <c r="K17" i="12"/>
  <c r="M17" i="12" s="1"/>
  <c r="J17" i="12"/>
  <c r="I17" i="12"/>
  <c r="K16" i="12"/>
  <c r="M16" i="12" s="1"/>
  <c r="J16" i="12"/>
  <c r="I16" i="12"/>
  <c r="K15" i="12"/>
  <c r="M15" i="12" s="1"/>
  <c r="J15" i="12"/>
  <c r="I15" i="12"/>
  <c r="L14" i="12"/>
  <c r="K14" i="12"/>
  <c r="M14" i="12" s="1"/>
  <c r="J14" i="12"/>
  <c r="I14" i="12"/>
  <c r="L13" i="12"/>
  <c r="K13" i="12"/>
  <c r="M13" i="12" s="1"/>
  <c r="J13" i="12"/>
  <c r="I13" i="12"/>
  <c r="N12" i="12"/>
  <c r="P12" i="12" s="1"/>
  <c r="L12" i="12"/>
  <c r="K12" i="12"/>
  <c r="M12" i="12" s="1"/>
  <c r="J12" i="12"/>
  <c r="I12" i="12"/>
  <c r="P11" i="12"/>
  <c r="L11" i="12"/>
  <c r="O11" i="12" s="1"/>
  <c r="K11" i="12"/>
  <c r="M11" i="12" s="1"/>
  <c r="J11" i="12"/>
  <c r="I11" i="12"/>
  <c r="L10" i="12"/>
  <c r="K10" i="12"/>
  <c r="M10" i="12" s="1"/>
  <c r="J10" i="12"/>
  <c r="I10" i="12"/>
  <c r="K9" i="12"/>
  <c r="M9" i="12" s="1"/>
  <c r="J9" i="12"/>
  <c r="I9" i="12"/>
  <c r="K8" i="12"/>
  <c r="M8" i="12" s="1"/>
  <c r="J8" i="12"/>
  <c r="I8" i="12"/>
  <c r="K7" i="12"/>
  <c r="M7" i="12" s="1"/>
  <c r="J7" i="12"/>
  <c r="I7" i="12"/>
  <c r="K6" i="12"/>
  <c r="J6" i="12"/>
  <c r="I6" i="12"/>
  <c r="N5" i="12"/>
  <c r="P5" i="12" s="1"/>
  <c r="K5" i="12"/>
  <c r="M5" i="12" s="1"/>
  <c r="J5" i="12"/>
  <c r="I5" i="12"/>
  <c r="N4" i="12"/>
  <c r="K4" i="12"/>
  <c r="M4" i="12" s="1"/>
  <c r="J4" i="12"/>
  <c r="I4" i="12"/>
  <c r="K3" i="12"/>
  <c r="M3" i="12" s="1"/>
  <c r="J3" i="12"/>
  <c r="I3" i="12"/>
  <c r="K2" i="12"/>
  <c r="M2" i="12" s="1"/>
  <c r="J2" i="12"/>
  <c r="I2" i="12"/>
  <c r="I2" i="6"/>
  <c r="O4" i="12" l="1"/>
  <c r="O6" i="12"/>
  <c r="O26" i="12"/>
  <c r="O7" i="12"/>
  <c r="M6" i="12"/>
  <c r="O5" i="12"/>
  <c r="O20" i="12"/>
  <c r="O19" i="12"/>
  <c r="O12" i="12"/>
  <c r="P4" i="1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N42" i="3" l="1"/>
  <c r="N71" i="3" s="1"/>
  <c r="N41" i="3"/>
  <c r="N26" i="3"/>
  <c r="N25" i="3"/>
  <c r="N19" i="3"/>
  <c r="N18" i="3"/>
  <c r="K75" i="1"/>
  <c r="K76" i="1"/>
  <c r="M76" i="1" s="1"/>
  <c r="K77" i="1"/>
  <c r="K78" i="1"/>
  <c r="K79" i="1"/>
  <c r="M79" i="1" s="1"/>
  <c r="J75" i="1"/>
  <c r="J76" i="1"/>
  <c r="J77" i="1"/>
  <c r="J78" i="1"/>
  <c r="J79" i="1"/>
  <c r="J80" i="1"/>
  <c r="I75" i="1"/>
  <c r="I76" i="1"/>
  <c r="I77" i="1"/>
  <c r="I78" i="1"/>
  <c r="I79" i="1"/>
  <c r="I80" i="1"/>
  <c r="N12" i="3"/>
  <c r="N57" i="3" s="1"/>
  <c r="N11" i="3"/>
  <c r="P11" i="3" s="1"/>
  <c r="N5" i="3"/>
  <c r="N50" i="3" s="1"/>
  <c r="N4" i="3"/>
  <c r="N49" i="3" s="1"/>
  <c r="L80" i="1"/>
  <c r="K80" i="1"/>
  <c r="M80" i="1" s="1"/>
  <c r="L79" i="1"/>
  <c r="L78" i="1"/>
  <c r="M78" i="1"/>
  <c r="L77" i="1"/>
  <c r="M77" i="1"/>
  <c r="M74" i="1"/>
  <c r="L74" i="1"/>
  <c r="K74" i="1"/>
  <c r="J74" i="1"/>
  <c r="I74" i="1"/>
  <c r="L73" i="1"/>
  <c r="K73" i="1"/>
  <c r="M73" i="1" s="1"/>
  <c r="Q73" i="1" s="1"/>
  <c r="J73" i="1"/>
  <c r="I73" i="1"/>
  <c r="L72" i="1"/>
  <c r="K72" i="1"/>
  <c r="M72" i="1" s="1"/>
  <c r="J72" i="1"/>
  <c r="I72" i="1"/>
  <c r="L71" i="1"/>
  <c r="K71" i="1"/>
  <c r="M71" i="1" s="1"/>
  <c r="Q71" i="1" s="1"/>
  <c r="J71" i="1"/>
  <c r="I71" i="1"/>
  <c r="M70" i="1"/>
  <c r="Q70" i="1" s="1"/>
  <c r="L70" i="1"/>
  <c r="K70" i="1"/>
  <c r="J70" i="1"/>
  <c r="I70" i="1"/>
  <c r="N69" i="1"/>
  <c r="L69" i="1"/>
  <c r="K69" i="1"/>
  <c r="M69" i="1" s="1"/>
  <c r="Q69" i="1" s="1"/>
  <c r="J69" i="1"/>
  <c r="I69" i="1"/>
  <c r="K68" i="1"/>
  <c r="M68" i="1" s="1"/>
  <c r="J68" i="1"/>
  <c r="I68" i="1"/>
  <c r="M67" i="1"/>
  <c r="K67" i="1"/>
  <c r="J67" i="1"/>
  <c r="I67" i="1"/>
  <c r="L66" i="1"/>
  <c r="K66" i="1"/>
  <c r="M66" i="1" s="1"/>
  <c r="J66" i="1"/>
  <c r="I66" i="1"/>
  <c r="M65" i="1"/>
  <c r="L65" i="1"/>
  <c r="K65" i="1"/>
  <c r="J65" i="1"/>
  <c r="I65" i="1"/>
  <c r="L64" i="1"/>
  <c r="K64" i="1"/>
  <c r="M64" i="1" s="1"/>
  <c r="O64" i="1" s="1"/>
  <c r="J64" i="1"/>
  <c r="I64" i="1"/>
  <c r="L63" i="1"/>
  <c r="K63" i="1"/>
  <c r="M63" i="1" s="1"/>
  <c r="J63" i="1"/>
  <c r="I63" i="1"/>
  <c r="N62" i="1"/>
  <c r="L62" i="1"/>
  <c r="K62" i="1"/>
  <c r="M62" i="1" s="1"/>
  <c r="J62" i="1"/>
  <c r="I62" i="1"/>
  <c r="M61" i="1"/>
  <c r="K61" i="1"/>
  <c r="J61" i="1"/>
  <c r="I61" i="1"/>
  <c r="K60" i="1"/>
  <c r="M60" i="1" s="1"/>
  <c r="J60" i="1"/>
  <c r="I60" i="1"/>
  <c r="L59" i="1"/>
  <c r="O59" i="1" s="1"/>
  <c r="K59" i="1"/>
  <c r="M59" i="1" s="1"/>
  <c r="J59" i="1"/>
  <c r="I59" i="1"/>
  <c r="L58" i="1"/>
  <c r="O58" i="1" s="1"/>
  <c r="K58" i="1"/>
  <c r="M58" i="1" s="1"/>
  <c r="J58" i="1"/>
  <c r="I58" i="1"/>
  <c r="L57" i="1"/>
  <c r="K57" i="1"/>
  <c r="M57" i="1" s="1"/>
  <c r="O57" i="1" s="1"/>
  <c r="J57" i="1"/>
  <c r="I57" i="1"/>
  <c r="L56" i="1"/>
  <c r="K56" i="1"/>
  <c r="M56" i="1" s="1"/>
  <c r="J56" i="1"/>
  <c r="I56" i="1"/>
  <c r="N55" i="1"/>
  <c r="L55" i="1"/>
  <c r="K55" i="1"/>
  <c r="M55" i="1" s="1"/>
  <c r="J55" i="1"/>
  <c r="I55" i="1"/>
  <c r="K54" i="1"/>
  <c r="M54" i="1" s="1"/>
  <c r="J54" i="1"/>
  <c r="I54" i="1"/>
  <c r="K53" i="1"/>
  <c r="M53" i="1" s="1"/>
  <c r="J53" i="1"/>
  <c r="I53" i="1"/>
  <c r="M52" i="1"/>
  <c r="L52" i="1"/>
  <c r="O52" i="1" s="1"/>
  <c r="K52" i="1"/>
  <c r="J52" i="1"/>
  <c r="I52" i="1"/>
  <c r="L51" i="1"/>
  <c r="K51" i="1"/>
  <c r="M51" i="1" s="1"/>
  <c r="O51" i="1" s="1"/>
  <c r="J51" i="1"/>
  <c r="I51" i="1"/>
  <c r="M50" i="1"/>
  <c r="L50" i="1"/>
  <c r="K50" i="1"/>
  <c r="J50" i="1"/>
  <c r="I50" i="1"/>
  <c r="N49" i="1"/>
  <c r="L49" i="1"/>
  <c r="K49" i="1"/>
  <c r="M49" i="1" s="1"/>
  <c r="J49" i="1"/>
  <c r="I49" i="1"/>
  <c r="K48" i="1"/>
  <c r="J48" i="1"/>
  <c r="I48" i="1"/>
  <c r="K47" i="1"/>
  <c r="M47" i="1" s="1"/>
  <c r="J47" i="1"/>
  <c r="I47" i="1"/>
  <c r="M46" i="1"/>
  <c r="K45" i="1"/>
  <c r="M45" i="1" s="1"/>
  <c r="J45" i="1"/>
  <c r="I45" i="1"/>
  <c r="L44" i="1"/>
  <c r="K44" i="1"/>
  <c r="M44" i="1" s="1"/>
  <c r="J44" i="1"/>
  <c r="I44" i="1"/>
  <c r="L43" i="1"/>
  <c r="K43" i="1"/>
  <c r="M43" i="1" s="1"/>
  <c r="Q43" i="1" s="1"/>
  <c r="J43" i="1"/>
  <c r="I43" i="1"/>
  <c r="Q42" i="1"/>
  <c r="M42" i="1"/>
  <c r="L42" i="1"/>
  <c r="O42" i="1" s="1"/>
  <c r="K42" i="1"/>
  <c r="J42" i="1"/>
  <c r="I42" i="1"/>
  <c r="L41" i="1"/>
  <c r="K41" i="1"/>
  <c r="M41" i="1" s="1"/>
  <c r="J41" i="1"/>
  <c r="I41" i="1"/>
  <c r="L40" i="1"/>
  <c r="K40" i="1"/>
  <c r="M40" i="1" s="1"/>
  <c r="J40" i="1"/>
  <c r="I40" i="1"/>
  <c r="K39" i="1"/>
  <c r="M39" i="1" s="1"/>
  <c r="J39" i="1"/>
  <c r="I39" i="1"/>
  <c r="K38" i="1"/>
  <c r="M38" i="1" s="1"/>
  <c r="J38" i="1"/>
  <c r="I38" i="1"/>
  <c r="K37" i="1"/>
  <c r="M37" i="1" s="1"/>
  <c r="J37" i="1"/>
  <c r="I37" i="1"/>
  <c r="K36" i="1"/>
  <c r="M36" i="1" s="1"/>
  <c r="J36" i="1"/>
  <c r="I36" i="1"/>
  <c r="L35" i="1"/>
  <c r="K35" i="1"/>
  <c r="M35" i="1" s="1"/>
  <c r="J35" i="1"/>
  <c r="I35" i="1"/>
  <c r="L34" i="1"/>
  <c r="K34" i="1"/>
  <c r="M34" i="1" s="1"/>
  <c r="O34" i="1" s="1"/>
  <c r="J34" i="1"/>
  <c r="I34" i="1"/>
  <c r="M33" i="1"/>
  <c r="L33" i="1"/>
  <c r="K33" i="1"/>
  <c r="J33" i="1"/>
  <c r="I33" i="1"/>
  <c r="L32" i="1"/>
  <c r="K32" i="1"/>
  <c r="M32" i="1" s="1"/>
  <c r="O32" i="1" s="1"/>
  <c r="J32" i="1"/>
  <c r="I32" i="1"/>
  <c r="K31" i="1"/>
  <c r="M31" i="1" s="1"/>
  <c r="J31" i="1"/>
  <c r="I31" i="1"/>
  <c r="K30" i="1"/>
  <c r="M30" i="1" s="1"/>
  <c r="J30" i="1"/>
  <c r="I30" i="1"/>
  <c r="K29" i="1"/>
  <c r="M29" i="1" s="1"/>
  <c r="J29" i="1"/>
  <c r="I29" i="1"/>
  <c r="M28" i="1"/>
  <c r="K27" i="1"/>
  <c r="M27" i="1" s="1"/>
  <c r="J27" i="1"/>
  <c r="I27" i="1"/>
  <c r="Q26" i="1"/>
  <c r="M26" i="1"/>
  <c r="O26" i="1" s="1"/>
  <c r="L26" i="1"/>
  <c r="K26" i="1"/>
  <c r="J26" i="1"/>
  <c r="I26" i="1"/>
  <c r="L25" i="1"/>
  <c r="K25" i="1"/>
  <c r="M25" i="1" s="1"/>
  <c r="O25" i="1" s="1"/>
  <c r="J25" i="1"/>
  <c r="I25" i="1"/>
  <c r="M24" i="1"/>
  <c r="Q24" i="1" s="1"/>
  <c r="L24" i="1"/>
  <c r="O24" i="1" s="1"/>
  <c r="K24" i="1"/>
  <c r="J24" i="1"/>
  <c r="I24" i="1"/>
  <c r="K23" i="1"/>
  <c r="M23" i="1" s="1"/>
  <c r="J23" i="1"/>
  <c r="I23" i="1"/>
  <c r="M22" i="1"/>
  <c r="K22" i="1"/>
  <c r="J22" i="1"/>
  <c r="I22" i="1"/>
  <c r="L21" i="1"/>
  <c r="K21" i="1"/>
  <c r="M21" i="1" s="1"/>
  <c r="O21" i="1" s="1"/>
  <c r="J21" i="1"/>
  <c r="I21" i="1"/>
  <c r="M20" i="1"/>
  <c r="L20" i="1"/>
  <c r="K20" i="1"/>
  <c r="J20" i="1"/>
  <c r="I20" i="1"/>
  <c r="L19" i="1"/>
  <c r="K19" i="1"/>
  <c r="M19" i="1" s="1"/>
  <c r="O19" i="1" s="1"/>
  <c r="J19" i="1"/>
  <c r="I19" i="1"/>
  <c r="M18" i="1"/>
  <c r="L18" i="1"/>
  <c r="K18" i="1"/>
  <c r="J18" i="1"/>
  <c r="I18" i="1"/>
  <c r="P17" i="1"/>
  <c r="L17" i="1"/>
  <c r="K17" i="1"/>
  <c r="M17" i="1" s="1"/>
  <c r="J17" i="1"/>
  <c r="I17" i="1"/>
  <c r="K16" i="1"/>
  <c r="M16" i="1" s="1"/>
  <c r="J16" i="1"/>
  <c r="I16" i="1"/>
  <c r="K15" i="1"/>
  <c r="M15" i="1" s="1"/>
  <c r="J15" i="1"/>
  <c r="I15" i="1"/>
  <c r="M14" i="1"/>
  <c r="O14" i="1" s="1"/>
  <c r="L14" i="1"/>
  <c r="K14" i="1"/>
  <c r="J14" i="1"/>
  <c r="I14" i="1"/>
  <c r="L13" i="1"/>
  <c r="K13" i="1"/>
  <c r="M13" i="1" s="1"/>
  <c r="J13" i="1"/>
  <c r="I13" i="1"/>
  <c r="M12" i="1"/>
  <c r="L12" i="1"/>
  <c r="K12" i="1"/>
  <c r="J12" i="1"/>
  <c r="I12" i="1"/>
  <c r="L11" i="1"/>
  <c r="K11" i="1"/>
  <c r="M11" i="1" s="1"/>
  <c r="J11" i="1"/>
  <c r="I11" i="1"/>
  <c r="P10" i="1"/>
  <c r="L10" i="1"/>
  <c r="K10" i="1"/>
  <c r="M10" i="1" s="1"/>
  <c r="J10" i="1"/>
  <c r="I10" i="1"/>
  <c r="K9" i="1"/>
  <c r="M9" i="1" s="1"/>
  <c r="J9" i="1"/>
  <c r="I9" i="1"/>
  <c r="K8" i="1"/>
  <c r="M8" i="1" s="1"/>
  <c r="J8" i="1"/>
  <c r="I8" i="1"/>
  <c r="K7" i="1"/>
  <c r="M7" i="1" s="1"/>
  <c r="J7" i="1"/>
  <c r="I7" i="1"/>
  <c r="M6" i="1"/>
  <c r="K6" i="1"/>
  <c r="J6" i="1"/>
  <c r="I6" i="1"/>
  <c r="K5" i="1"/>
  <c r="M5" i="1" s="1"/>
  <c r="J5" i="1"/>
  <c r="I5" i="1"/>
  <c r="P4" i="1"/>
  <c r="K4" i="1"/>
  <c r="M4" i="1" s="1"/>
  <c r="J4" i="1"/>
  <c r="I4" i="1"/>
  <c r="K3" i="1"/>
  <c r="J3" i="1"/>
  <c r="I3" i="1"/>
  <c r="K2" i="1"/>
  <c r="M2" i="1" s="1"/>
  <c r="J2" i="1"/>
  <c r="I2" i="1"/>
  <c r="R2" i="1"/>
  <c r="S2" i="1"/>
  <c r="T2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R16" i="1"/>
  <c r="S16" i="1"/>
  <c r="T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R23" i="1"/>
  <c r="S23" i="1"/>
  <c r="T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R30" i="1"/>
  <c r="S30" i="1"/>
  <c r="T30" i="1"/>
  <c r="R31" i="1"/>
  <c r="S31" i="1"/>
  <c r="T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R57" i="1"/>
  <c r="S57" i="1"/>
  <c r="T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R80" i="1"/>
  <c r="S80" i="1"/>
  <c r="T80" i="1"/>
  <c r="B3" i="10"/>
  <c r="D2" i="10"/>
  <c r="C4" i="10"/>
  <c r="C3" i="10"/>
  <c r="A3" i="10"/>
  <c r="L99" i="3"/>
  <c r="L100" i="3"/>
  <c r="L101" i="3"/>
  <c r="L102" i="3"/>
  <c r="L98" i="3"/>
  <c r="L92" i="3"/>
  <c r="L93" i="3"/>
  <c r="L94" i="3"/>
  <c r="L95" i="3"/>
  <c r="L91" i="3"/>
  <c r="L85" i="3"/>
  <c r="L86" i="3"/>
  <c r="L87" i="3"/>
  <c r="L88" i="3"/>
  <c r="L84" i="3"/>
  <c r="L78" i="3"/>
  <c r="L79" i="3"/>
  <c r="L80" i="3"/>
  <c r="L81" i="3"/>
  <c r="L77" i="3"/>
  <c r="I76" i="3"/>
  <c r="J76" i="3"/>
  <c r="K76" i="3"/>
  <c r="M76" i="3" s="1"/>
  <c r="I77" i="3"/>
  <c r="J77" i="3"/>
  <c r="K77" i="3"/>
  <c r="M77" i="3" s="1"/>
  <c r="I78" i="3"/>
  <c r="J78" i="3"/>
  <c r="K78" i="3"/>
  <c r="M78" i="3" s="1"/>
  <c r="I79" i="3"/>
  <c r="J79" i="3"/>
  <c r="K79" i="3"/>
  <c r="M79" i="3"/>
  <c r="I80" i="3"/>
  <c r="J80" i="3"/>
  <c r="K80" i="3"/>
  <c r="M80" i="3" s="1"/>
  <c r="I81" i="3"/>
  <c r="J81" i="3"/>
  <c r="K81" i="3"/>
  <c r="M81" i="3" s="1"/>
  <c r="I82" i="3"/>
  <c r="J82" i="3"/>
  <c r="K82" i="3"/>
  <c r="M82" i="3" s="1"/>
  <c r="I83" i="3"/>
  <c r="J83" i="3"/>
  <c r="K83" i="3"/>
  <c r="M83" i="3" s="1"/>
  <c r="I84" i="3"/>
  <c r="M84" i="3"/>
  <c r="I85" i="3"/>
  <c r="M85" i="3"/>
  <c r="I86" i="3"/>
  <c r="J86" i="3"/>
  <c r="K86" i="3"/>
  <c r="M86" i="3" s="1"/>
  <c r="I87" i="3"/>
  <c r="J87" i="3"/>
  <c r="K87" i="3"/>
  <c r="M87" i="3" s="1"/>
  <c r="I88" i="3"/>
  <c r="J88" i="3"/>
  <c r="K88" i="3"/>
  <c r="M88" i="3" s="1"/>
  <c r="I89" i="3"/>
  <c r="J89" i="3"/>
  <c r="K89" i="3"/>
  <c r="M89" i="3" s="1"/>
  <c r="I90" i="3"/>
  <c r="J90" i="3"/>
  <c r="K90" i="3"/>
  <c r="M90" i="3" s="1"/>
  <c r="I91" i="3"/>
  <c r="J91" i="3"/>
  <c r="K91" i="3"/>
  <c r="M91" i="3" s="1"/>
  <c r="I92" i="3"/>
  <c r="J92" i="3"/>
  <c r="K92" i="3"/>
  <c r="M92" i="3" s="1"/>
  <c r="I93" i="3"/>
  <c r="J93" i="3"/>
  <c r="K93" i="3"/>
  <c r="M93" i="3" s="1"/>
  <c r="I94" i="3"/>
  <c r="J94" i="3"/>
  <c r="K94" i="3"/>
  <c r="M94" i="3" s="1"/>
  <c r="I95" i="3"/>
  <c r="J95" i="3"/>
  <c r="K95" i="3"/>
  <c r="M95" i="3" s="1"/>
  <c r="I96" i="3"/>
  <c r="J96" i="3"/>
  <c r="K96" i="3"/>
  <c r="M96" i="3" s="1"/>
  <c r="I97" i="3"/>
  <c r="J97" i="3"/>
  <c r="K97" i="3"/>
  <c r="M97" i="3"/>
  <c r="I98" i="3"/>
  <c r="J98" i="3"/>
  <c r="K98" i="3"/>
  <c r="M98" i="3" s="1"/>
  <c r="I99" i="3"/>
  <c r="J99" i="3"/>
  <c r="K99" i="3"/>
  <c r="M99" i="3" s="1"/>
  <c r="I100" i="3"/>
  <c r="J100" i="3"/>
  <c r="K100" i="3"/>
  <c r="M100" i="3" s="1"/>
  <c r="I101" i="3"/>
  <c r="J101" i="3"/>
  <c r="K101" i="3"/>
  <c r="M101" i="3" s="1"/>
  <c r="I102" i="3"/>
  <c r="J102" i="3"/>
  <c r="K102" i="3"/>
  <c r="M102" i="3" s="1"/>
  <c r="I103" i="3"/>
  <c r="J103" i="3"/>
  <c r="K103" i="3"/>
  <c r="M103" i="3" s="1"/>
  <c r="N64" i="3" l="1"/>
  <c r="N70" i="3"/>
  <c r="P19" i="3"/>
  <c r="P25" i="3"/>
  <c r="P12" i="3"/>
  <c r="P18" i="3"/>
  <c r="P26" i="3"/>
  <c r="P5" i="3"/>
  <c r="N56" i="3"/>
  <c r="O40" i="1"/>
  <c r="Q40" i="1"/>
  <c r="O55" i="1"/>
  <c r="O66" i="1"/>
  <c r="O11" i="1"/>
  <c r="O13" i="1"/>
  <c r="O17" i="1"/>
  <c r="O20" i="1"/>
  <c r="O50" i="1"/>
  <c r="O10" i="1"/>
  <c r="O49" i="1"/>
  <c r="O56" i="1"/>
  <c r="O63" i="1"/>
  <c r="O65" i="1"/>
  <c r="O70" i="1"/>
  <c r="O35" i="1"/>
  <c r="O62" i="1"/>
  <c r="O69" i="1"/>
  <c r="O12" i="1"/>
  <c r="O18" i="1"/>
  <c r="O33" i="1"/>
  <c r="O73" i="1"/>
  <c r="Q44" i="1"/>
  <c r="O44" i="1"/>
  <c r="Q41" i="1"/>
  <c r="O41" i="1"/>
  <c r="Q72" i="1"/>
  <c r="O72" i="1"/>
  <c r="Q25" i="1"/>
  <c r="O43" i="1"/>
  <c r="O71" i="1"/>
  <c r="Q20" i="6" l="1"/>
  <c r="Q10" i="6"/>
  <c r="Q15" i="6"/>
  <c r="Q5" i="6"/>
  <c r="D4" i="10" s="1"/>
  <c r="N63" i="3"/>
  <c r="P4" i="3"/>
  <c r="M28" i="3"/>
  <c r="M46" i="3"/>
  <c r="I71" i="3"/>
  <c r="J71" i="3"/>
  <c r="K71" i="3"/>
  <c r="M71" i="3" s="1"/>
  <c r="L71" i="3"/>
  <c r="O71" i="3" s="1"/>
  <c r="I72" i="3"/>
  <c r="J72" i="3"/>
  <c r="K72" i="3"/>
  <c r="M72" i="3" s="1"/>
  <c r="L72" i="3"/>
  <c r="O72" i="3" s="1"/>
  <c r="I73" i="3"/>
  <c r="J73" i="3"/>
  <c r="K73" i="3"/>
  <c r="M73" i="3" s="1"/>
  <c r="L73" i="3"/>
  <c r="I74" i="3"/>
  <c r="J74" i="3"/>
  <c r="K74" i="3"/>
  <c r="M74" i="3" s="1"/>
  <c r="L74" i="3"/>
  <c r="L70" i="3" l="1"/>
  <c r="L69" i="3"/>
  <c r="L63" i="3"/>
  <c r="O63" i="3" s="1"/>
  <c r="L64" i="3"/>
  <c r="L65" i="3"/>
  <c r="L66" i="3"/>
  <c r="L62" i="3"/>
  <c r="L56" i="3"/>
  <c r="L57" i="3"/>
  <c r="L58" i="3"/>
  <c r="L59" i="3"/>
  <c r="L55" i="3"/>
  <c r="L49" i="3"/>
  <c r="O49" i="3" s="1"/>
  <c r="L51" i="3"/>
  <c r="L52" i="3"/>
  <c r="L50" i="3"/>
  <c r="K49" i="3"/>
  <c r="M49" i="3" s="1"/>
  <c r="I47" i="3"/>
  <c r="I63" i="3"/>
  <c r="J63" i="3"/>
  <c r="K63" i="3"/>
  <c r="M63" i="3" s="1"/>
  <c r="I64" i="3"/>
  <c r="J64" i="3"/>
  <c r="K64" i="3"/>
  <c r="M64" i="3" s="1"/>
  <c r="I65" i="3"/>
  <c r="J65" i="3"/>
  <c r="K65" i="3"/>
  <c r="M65" i="3" s="1"/>
  <c r="I66" i="3"/>
  <c r="J66" i="3"/>
  <c r="K66" i="3"/>
  <c r="M66" i="3" s="1"/>
  <c r="I67" i="3"/>
  <c r="J67" i="3"/>
  <c r="K67" i="3"/>
  <c r="M67" i="3" s="1"/>
  <c r="I68" i="3"/>
  <c r="J68" i="3"/>
  <c r="K68" i="3"/>
  <c r="M68" i="3" s="1"/>
  <c r="I69" i="3"/>
  <c r="J69" i="3"/>
  <c r="K69" i="3"/>
  <c r="M69" i="3" s="1"/>
  <c r="I70" i="3"/>
  <c r="J70" i="3"/>
  <c r="K70" i="3"/>
  <c r="M70" i="3" s="1"/>
  <c r="K62" i="3"/>
  <c r="M62" i="3" s="1"/>
  <c r="J62" i="3"/>
  <c r="I62" i="3"/>
  <c r="K61" i="3"/>
  <c r="M61" i="3" s="1"/>
  <c r="J61" i="3"/>
  <c r="I61" i="3"/>
  <c r="K60" i="3"/>
  <c r="M60" i="3" s="1"/>
  <c r="J60" i="3"/>
  <c r="I60" i="3"/>
  <c r="K59" i="3"/>
  <c r="M59" i="3" s="1"/>
  <c r="J59" i="3"/>
  <c r="I59" i="3"/>
  <c r="K58" i="3"/>
  <c r="M58" i="3" s="1"/>
  <c r="J58" i="3"/>
  <c r="I58" i="3"/>
  <c r="K57" i="3"/>
  <c r="M57" i="3" s="1"/>
  <c r="J57" i="3"/>
  <c r="I57" i="3"/>
  <c r="K56" i="3"/>
  <c r="M56" i="3" s="1"/>
  <c r="J56" i="3"/>
  <c r="I56" i="3"/>
  <c r="K55" i="3"/>
  <c r="M55" i="3" s="1"/>
  <c r="J55" i="3"/>
  <c r="I55" i="3"/>
  <c r="K54" i="3"/>
  <c r="M54" i="3" s="1"/>
  <c r="J54" i="3"/>
  <c r="I54" i="3"/>
  <c r="K53" i="3"/>
  <c r="M53" i="3" s="1"/>
  <c r="J53" i="3"/>
  <c r="I53" i="3"/>
  <c r="K52" i="3"/>
  <c r="M52" i="3" s="1"/>
  <c r="J52" i="3"/>
  <c r="I52" i="3"/>
  <c r="K51" i="3"/>
  <c r="M51" i="3" s="1"/>
  <c r="J51" i="3"/>
  <c r="I51" i="3"/>
  <c r="K50" i="3"/>
  <c r="M50" i="3" s="1"/>
  <c r="J50" i="3"/>
  <c r="I50" i="3"/>
  <c r="J49" i="3"/>
  <c r="I49" i="3"/>
  <c r="K48" i="3"/>
  <c r="J48" i="3"/>
  <c r="I48" i="3"/>
  <c r="K47" i="3"/>
  <c r="M47" i="3" s="1"/>
  <c r="J47" i="3"/>
  <c r="O50" i="3" l="1"/>
  <c r="O56" i="3"/>
  <c r="O51" i="3"/>
  <c r="O65" i="3"/>
  <c r="O64" i="3"/>
  <c r="O58" i="3"/>
  <c r="O57" i="3"/>
  <c r="O70" i="3"/>
  <c r="N16" i="5"/>
  <c r="N9" i="5"/>
  <c r="K10" i="6"/>
  <c r="N20" i="6"/>
  <c r="M20" i="6"/>
  <c r="P20" i="6" s="1"/>
  <c r="Q19" i="6"/>
  <c r="N19" i="6"/>
  <c r="L19" i="6"/>
  <c r="M19" i="6"/>
  <c r="K19" i="6" s="1"/>
  <c r="N15" i="6"/>
  <c r="M15" i="6"/>
  <c r="K15" i="6" s="1"/>
  <c r="Q14" i="6"/>
  <c r="N14" i="6"/>
  <c r="L14" i="6"/>
  <c r="M14" i="6"/>
  <c r="K14" i="6" s="1"/>
  <c r="N10" i="6"/>
  <c r="M10" i="6"/>
  <c r="P10" i="6" s="1"/>
  <c r="Q9" i="6"/>
  <c r="N9" i="6"/>
  <c r="L9" i="6"/>
  <c r="M9" i="6"/>
  <c r="P9" i="6" s="1"/>
  <c r="N5" i="6"/>
  <c r="M5" i="6"/>
  <c r="K5" i="6" s="1"/>
  <c r="Q4" i="6"/>
  <c r="D3" i="10" s="1"/>
  <c r="N4" i="6"/>
  <c r="L4" i="6"/>
  <c r="M4" i="6"/>
  <c r="D22" i="5"/>
  <c r="G22" i="5" s="1"/>
  <c r="G21" i="5"/>
  <c r="D21" i="5"/>
  <c r="G20" i="5"/>
  <c r="F20" i="5"/>
  <c r="K7" i="5" s="1"/>
  <c r="E20" i="5"/>
  <c r="J7" i="5" s="1"/>
  <c r="D20" i="5"/>
  <c r="D17" i="5"/>
  <c r="G17" i="5" s="1"/>
  <c r="D16" i="5"/>
  <c r="G16" i="5" s="1"/>
  <c r="O15" i="5"/>
  <c r="G15" i="5"/>
  <c r="F15" i="5"/>
  <c r="K6" i="5" s="1"/>
  <c r="E15" i="5"/>
  <c r="J6" i="5" s="1"/>
  <c r="D15" i="5"/>
  <c r="O14" i="5"/>
  <c r="O13" i="5"/>
  <c r="G12" i="5"/>
  <c r="D12" i="5"/>
  <c r="O11" i="5"/>
  <c r="G11" i="5"/>
  <c r="D11" i="5"/>
  <c r="O10" i="5"/>
  <c r="G10" i="5"/>
  <c r="F10" i="5"/>
  <c r="O5" i="5" s="1"/>
  <c r="E10" i="5"/>
  <c r="J5" i="5" s="1"/>
  <c r="D10" i="5"/>
  <c r="O9" i="5"/>
  <c r="O7" i="5"/>
  <c r="I7" i="5"/>
  <c r="G7" i="5"/>
  <c r="D7" i="5"/>
  <c r="N6" i="5"/>
  <c r="I6" i="5"/>
  <c r="D6" i="5"/>
  <c r="G6" i="5" s="1"/>
  <c r="I5" i="5"/>
  <c r="E5" i="5"/>
  <c r="J4" i="5" s="1"/>
  <c r="K10" i="5" s="1"/>
  <c r="D5" i="5"/>
  <c r="G5" i="5" s="1"/>
  <c r="I4" i="5"/>
  <c r="J10" i="5" s="1"/>
  <c r="P14" i="6" l="1"/>
  <c r="P19" i="6"/>
  <c r="P5" i="6"/>
  <c r="K20" i="6"/>
  <c r="P4" i="6"/>
  <c r="P15" i="6"/>
  <c r="K4" i="6"/>
  <c r="K9" i="6"/>
  <c r="O16" i="5"/>
  <c r="O8" i="5"/>
  <c r="O12" i="5"/>
  <c r="O6" i="5"/>
  <c r="K5" i="5"/>
  <c r="N5" i="5"/>
  <c r="N8" i="5"/>
  <c r="F5" i="5"/>
  <c r="K4" i="5" l="1"/>
  <c r="O4" i="5"/>
  <c r="L41" i="3" l="1"/>
  <c r="L42" i="3"/>
  <c r="L43" i="3"/>
  <c r="L44" i="3"/>
  <c r="L40" i="3"/>
  <c r="L33" i="3"/>
  <c r="L34" i="3"/>
  <c r="L35" i="3"/>
  <c r="L32" i="3"/>
  <c r="K45" i="3"/>
  <c r="M45" i="3" s="1"/>
  <c r="J45" i="3"/>
  <c r="I45" i="3"/>
  <c r="K44" i="3"/>
  <c r="M44" i="3" s="1"/>
  <c r="J44" i="3"/>
  <c r="I44" i="3"/>
  <c r="K43" i="3"/>
  <c r="M43" i="3" s="1"/>
  <c r="J43" i="3"/>
  <c r="I43" i="3"/>
  <c r="K42" i="3"/>
  <c r="M42" i="3" s="1"/>
  <c r="J42" i="3"/>
  <c r="I42" i="3"/>
  <c r="K41" i="3"/>
  <c r="M41" i="3" s="1"/>
  <c r="J41" i="3"/>
  <c r="I41" i="3"/>
  <c r="K40" i="3"/>
  <c r="M40" i="3" s="1"/>
  <c r="J40" i="3"/>
  <c r="I40" i="3"/>
  <c r="K39" i="3"/>
  <c r="M39" i="3" s="1"/>
  <c r="J39" i="3"/>
  <c r="I39" i="3"/>
  <c r="K38" i="3"/>
  <c r="M38" i="3" s="1"/>
  <c r="J38" i="3"/>
  <c r="I38" i="3"/>
  <c r="K37" i="3"/>
  <c r="M37" i="3" s="1"/>
  <c r="J37" i="3"/>
  <c r="I37" i="3"/>
  <c r="K36" i="3"/>
  <c r="M36" i="3" s="1"/>
  <c r="J36" i="3"/>
  <c r="I36" i="3"/>
  <c r="K35" i="3"/>
  <c r="M35" i="3" s="1"/>
  <c r="J35" i="3"/>
  <c r="I35" i="3"/>
  <c r="K34" i="3"/>
  <c r="M34" i="3" s="1"/>
  <c r="J34" i="3"/>
  <c r="I34" i="3"/>
  <c r="K33" i="3"/>
  <c r="M33" i="3" s="1"/>
  <c r="J33" i="3"/>
  <c r="I33" i="3"/>
  <c r="K32" i="3"/>
  <c r="M32" i="3" s="1"/>
  <c r="J32" i="3"/>
  <c r="I32" i="3"/>
  <c r="K31" i="3"/>
  <c r="M31" i="3" s="1"/>
  <c r="J31" i="3"/>
  <c r="I31" i="3"/>
  <c r="K30" i="3"/>
  <c r="M30" i="3" s="1"/>
  <c r="J30" i="3"/>
  <c r="I30" i="3"/>
  <c r="K29" i="3"/>
  <c r="M29" i="3" s="1"/>
  <c r="J29" i="3"/>
  <c r="I29" i="3"/>
  <c r="K27" i="3"/>
  <c r="M27" i="3" s="1"/>
  <c r="J27" i="3"/>
  <c r="I27" i="3"/>
  <c r="L26" i="3"/>
  <c r="O26" i="3" s="1"/>
  <c r="K26" i="3"/>
  <c r="M26" i="3" s="1"/>
  <c r="J26" i="3"/>
  <c r="I26" i="3"/>
  <c r="L25" i="3"/>
  <c r="O25" i="3" s="1"/>
  <c r="K25" i="3"/>
  <c r="M25" i="3" s="1"/>
  <c r="J25" i="3"/>
  <c r="I25" i="3"/>
  <c r="L24" i="3"/>
  <c r="K24" i="3"/>
  <c r="M24" i="3" s="1"/>
  <c r="J24" i="3"/>
  <c r="I24" i="3"/>
  <c r="K23" i="3"/>
  <c r="M23" i="3" s="1"/>
  <c r="J23" i="3"/>
  <c r="I23" i="3"/>
  <c r="K22" i="3"/>
  <c r="M22" i="3" s="1"/>
  <c r="J22" i="3"/>
  <c r="I22" i="3"/>
  <c r="L21" i="3"/>
  <c r="K21" i="3"/>
  <c r="M21" i="3" s="1"/>
  <c r="J21" i="3"/>
  <c r="I21" i="3"/>
  <c r="L20" i="3"/>
  <c r="K20" i="3"/>
  <c r="M20" i="3" s="1"/>
  <c r="J20" i="3"/>
  <c r="I20" i="3"/>
  <c r="L19" i="3"/>
  <c r="K19" i="3"/>
  <c r="M19" i="3" s="1"/>
  <c r="J19" i="3"/>
  <c r="I19" i="3"/>
  <c r="L18" i="3"/>
  <c r="K18" i="3"/>
  <c r="M18" i="3" s="1"/>
  <c r="J18" i="3"/>
  <c r="I18" i="3"/>
  <c r="L17" i="3"/>
  <c r="K17" i="3"/>
  <c r="M17" i="3" s="1"/>
  <c r="J17" i="3"/>
  <c r="I17" i="3"/>
  <c r="K16" i="3"/>
  <c r="M16" i="3" s="1"/>
  <c r="J16" i="3"/>
  <c r="I16" i="3"/>
  <c r="K15" i="3"/>
  <c r="M15" i="3" s="1"/>
  <c r="J15" i="3"/>
  <c r="I15" i="3"/>
  <c r="L14" i="3"/>
  <c r="K14" i="3"/>
  <c r="M14" i="3" s="1"/>
  <c r="J14" i="3"/>
  <c r="I14" i="3"/>
  <c r="L13" i="3"/>
  <c r="K13" i="3"/>
  <c r="M13" i="3" s="1"/>
  <c r="J13" i="3"/>
  <c r="I13" i="3"/>
  <c r="L12" i="3"/>
  <c r="O12" i="3" s="1"/>
  <c r="K12" i="3"/>
  <c r="M12" i="3" s="1"/>
  <c r="J12" i="3"/>
  <c r="I12" i="3"/>
  <c r="L11" i="3"/>
  <c r="O11" i="3" s="1"/>
  <c r="K11" i="3"/>
  <c r="M11" i="3" s="1"/>
  <c r="J11" i="3"/>
  <c r="I11" i="3"/>
  <c r="L10" i="3"/>
  <c r="K10" i="3"/>
  <c r="M10" i="3" s="1"/>
  <c r="J10" i="3"/>
  <c r="I10" i="3"/>
  <c r="K9" i="3"/>
  <c r="M9" i="3" s="1"/>
  <c r="J9" i="3"/>
  <c r="I9" i="3"/>
  <c r="K8" i="3"/>
  <c r="M8" i="3" s="1"/>
  <c r="J8" i="3"/>
  <c r="I8" i="3"/>
  <c r="K7" i="3"/>
  <c r="M7" i="3" s="1"/>
  <c r="J7" i="3"/>
  <c r="I7" i="3"/>
  <c r="K6" i="3"/>
  <c r="M6" i="3" s="1"/>
  <c r="J6" i="3"/>
  <c r="I6" i="3"/>
  <c r="K5" i="3"/>
  <c r="M5" i="3" s="1"/>
  <c r="J5" i="3"/>
  <c r="I5" i="3"/>
  <c r="K4" i="3"/>
  <c r="M4" i="3" s="1"/>
  <c r="J4" i="3"/>
  <c r="I4" i="3"/>
  <c r="K3" i="3"/>
  <c r="J3" i="3"/>
  <c r="I3" i="3"/>
  <c r="K2" i="3"/>
  <c r="M2" i="3" s="1"/>
  <c r="J2" i="3"/>
  <c r="I2" i="3"/>
  <c r="O4" i="3" l="1"/>
  <c r="O4" i="1"/>
  <c r="O7" i="3"/>
  <c r="O7" i="1"/>
  <c r="O20" i="3"/>
  <c r="O43" i="3"/>
  <c r="O19" i="3"/>
  <c r="O42" i="3"/>
  <c r="O5" i="3"/>
  <c r="O5" i="1"/>
  <c r="O6" i="3"/>
  <c r="O6" i="1"/>
  <c r="O32" i="3"/>
  <c r="O41" i="3"/>
  <c r="O35" i="3"/>
  <c r="O34" i="3"/>
  <c r="O18" i="3"/>
  <c r="O33" i="3"/>
  <c r="I10" i="5" l="1"/>
  <c r="N10" i="5"/>
  <c r="N12" i="5"/>
  <c r="N7" i="5"/>
  <c r="N14" i="5"/>
  <c r="N11" i="5"/>
  <c r="N4" i="5"/>
  <c r="N15" i="5"/>
  <c r="N13" i="5"/>
</calcChain>
</file>

<file path=xl/sharedStrings.xml><?xml version="1.0" encoding="utf-8"?>
<sst xmlns="http://schemas.openxmlformats.org/spreadsheetml/2006/main" count="272" uniqueCount="72">
  <si>
    <t>Temp</t>
  </si>
  <si>
    <t>InT1</t>
  </si>
  <si>
    <t>QL</t>
  </si>
  <si>
    <t>QF</t>
  </si>
  <si>
    <t>HP</t>
  </si>
  <si>
    <t>CoreQPower</t>
  </si>
  <si>
    <t>V1Rms</t>
  </si>
  <si>
    <t>V2Rms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</si>
  <si>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</si>
  <si>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</si>
  <si>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</si>
  <si>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</si>
  <si>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</si>
  <si>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</si>
  <si>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</si>
  <si>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</si>
  <si>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</si>
  <si>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</si>
  <si>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</si>
  <si>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</si>
  <si>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</si>
  <si>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</si>
  <si>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OutT1</t>
  </si>
  <si>
    <t>hpError</t>
  </si>
  <si>
    <t>tempError</t>
  </si>
  <si>
    <t>coreQPowError</t>
  </si>
  <si>
    <t>InT1Error</t>
  </si>
  <si>
    <t>OutT1Error</t>
  </si>
  <si>
    <t>qPowCV</t>
  </si>
  <si>
    <t>qPCBCV</t>
  </si>
  <si>
    <t>qTermCV</t>
  </si>
  <si>
    <t>cjpCV</t>
  </si>
  <si>
    <t>seq</t>
  </si>
  <si>
    <t>steps</t>
  </si>
  <si>
    <t>date</t>
  </si>
  <si>
    <t>NaN</t>
  </si>
  <si>
    <t>coreT-inT</t>
  </si>
  <si>
    <t>(V1-V2)*V2</t>
  </si>
  <si>
    <t>V1-V2</t>
  </si>
  <si>
    <t>HpDrop</t>
  </si>
  <si>
    <t>1.48219693752374e-323</t>
  </si>
  <si>
    <t>qSupply</t>
  </si>
  <si>
    <t>deltaHP</t>
  </si>
  <si>
    <t>M</t>
  </si>
  <si>
    <t>B</t>
  </si>
  <si>
    <t>DCCorePower/deltaHP</t>
  </si>
  <si>
    <t>Temp/100</t>
  </si>
  <si>
    <t>temp/100</t>
  </si>
  <si>
    <t>M(polynomial)</t>
  </si>
  <si>
    <t>B(polynomial)</t>
  </si>
  <si>
    <t>x2</t>
  </si>
  <si>
    <t>x</t>
  </si>
  <si>
    <t>b</t>
  </si>
  <si>
    <t>HPDrop</t>
  </si>
  <si>
    <t>correctFactor coreQPow</t>
  </si>
  <si>
    <t>COP of(V1-V2)*V2</t>
  </si>
  <si>
    <t>InT2</t>
  </si>
  <si>
    <t>OutT2</t>
  </si>
  <si>
    <t>termination resistance [ohm)</t>
  </si>
  <si>
    <t>COP of(V1-V2)</t>
  </si>
  <si>
    <t>Core impedence (ohm)</t>
  </si>
  <si>
    <t>COP</t>
  </si>
  <si>
    <t>h2-12212016</t>
  </si>
  <si>
    <t>h2-12222016</t>
  </si>
  <si>
    <t>(V1-V2)^2</t>
  </si>
  <si>
    <t>h2-12242016</t>
  </si>
  <si>
    <t>Q-pulse len(ns)</t>
  </si>
  <si>
    <t>core temp</t>
  </si>
  <si>
    <t>InnerTemp</t>
  </si>
  <si>
    <t>He</t>
  </si>
  <si>
    <t>H2</t>
  </si>
  <si>
    <t>50%H2 %50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</si>
</sst>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000000"/>
      <name val="Calibri"/>
      <family val="2"/>
      <charset val="1"/>
    </font>
    <font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42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33" borderId="0" xfId="0" applyNumberFormat="1" applyFill="1"/>
    <xf numFmtId="2" fontId="0" fillId="33" borderId="0" xfId="0" applyNumberFormat="1" applyFill="1"/>
    <xf numFmtId="0" fontId="0" fillId="33" borderId="0" xfId="0" applyFill="1"/>
    <xf numFmtId="1" fontId="0" fillId="34" borderId="0" xfId="0" applyNumberFormat="1" applyFill="1"/>
    <xf numFmtId="2" fontId="0" fillId="34" borderId="0" xfId="0" applyNumberFormat="1" applyFill="1"/>
    <xf numFmtId="0" fontId="0" fillId="34" borderId="0" xfId="0" applyFill="1"/>
    <xf numFmtId="1" fontId="14" fillId="34" borderId="0" xfId="0" applyNumberFormat="1" applyFont="1" applyFill="1"/>
    <xf numFmtId="2" fontId="14" fillId="34" borderId="0" xfId="0" applyNumberFormat="1" applyFont="1" applyFill="1"/>
    <xf numFmtId="0" fontId="14" fillId="34" borderId="0" xfId="0" applyFont="1" applyFill="1"/>
    <xf numFmtId="1" fontId="14" fillId="33" borderId="0" xfId="0" applyNumberFormat="1" applyFont="1" applyFill="1"/>
    <xf numFmtId="2" fontId="14" fillId="33" borderId="0" xfId="0" applyNumberFormat="1" applyFont="1" applyFill="1"/>
    <xf numFmtId="0" fontId="14" fillId="33" borderId="0" xfId="0" applyFont="1" applyFill="1"/>
    <xf numFmtId="2" fontId="0" fillId="0" borderId="0" xfId="0" applyNumberFormat="1" applyFill="1"/>
    <xf numFmtId="2" fontId="14" fillId="0" borderId="0" xfId="0" applyNumberFormat="1" applyFont="1" applyFill="1"/>
    <xf numFmtId="11" fontId="0" fillId="0" borderId="0" xfId="0" applyNumberFormat="1"/>
    <xf numFmtId="2" fontId="18" fillId="0" borderId="0" xfId="42" applyNumberFormat="1"/>
    <xf numFmtId="2" fontId="18" fillId="0" borderId="0" xfId="42" applyNumberFormat="1" applyAlignment="1">
      <alignment wrapText="1"/>
    </xf>
    <xf numFmtId="0" fontId="18" fillId="0" borderId="0" xfId="42" applyFont="1" applyAlignment="1">
      <alignment wrapText="1"/>
    </xf>
    <xf numFmtId="2" fontId="18" fillId="0" borderId="0" xfId="42" applyNumberFormat="1" applyFont="1" applyAlignment="1">
      <alignment wrapText="1"/>
    </xf>
    <xf numFmtId="2" fontId="18" fillId="0" borderId="0" xfId="42" applyNumberFormat="1" applyFont="1" applyFill="1" applyAlignment="1">
      <alignment wrapText="1"/>
    </xf>
    <xf numFmtId="2" fontId="18" fillId="0" borderId="0" xfId="42" applyNumberFormat="1" applyFill="1"/>
    <xf numFmtId="2" fontId="19" fillId="35" borderId="0" xfId="42" applyNumberFormat="1" applyFont="1" applyFill="1"/>
    <xf numFmtId="2" fontId="19" fillId="0" borderId="0" xfId="42" applyNumberFormat="1" applyFont="1" applyFill="1"/>
    <xf numFmtId="2" fontId="18" fillId="0" borderId="0" xfId="42" applyNumberFormat="1" applyAlignment="1">
      <alignment horizontal="center"/>
    </xf>
    <xf numFmtId="2" fontId="18" fillId="35" borderId="0" xfId="42" applyNumberFormat="1" applyFill="1"/>
    <xf numFmtId="2" fontId="20" fillId="35" borderId="0" xfId="42" applyNumberFormat="1" applyFont="1" applyFill="1"/>
    <xf numFmtId="2" fontId="20" fillId="0" borderId="0" xfId="42" applyNumberFormat="1" applyFont="1" applyFill="1"/>
    <xf numFmtId="164" fontId="18" fillId="0" borderId="0" xfId="42" applyNumberFormat="1"/>
    <xf numFmtId="165" fontId="0" fillId="0" borderId="0" xfId="0" applyNumberFormat="1"/>
    <xf numFmtId="1" fontId="22" fillId="0" borderId="0" xfId="0" applyNumberFormat="1" applyFont="1"/>
    <xf numFmtId="2" fontId="22" fillId="0" borderId="0" xfId="0" applyNumberFormat="1" applyFont="1"/>
    <xf numFmtId="0" fontId="22" fillId="0" borderId="0" xfId="0" applyFont="1"/>
    <xf numFmtId="2" fontId="22" fillId="0" borderId="0" xfId="0" applyNumberFormat="1" applyFont="1" applyFill="1"/>
    <xf numFmtId="2" fontId="22" fillId="33" borderId="0" xfId="0" applyNumberFormat="1" applyFont="1" applyFill="1"/>
    <xf numFmtId="2" fontId="14" fillId="0" borderId="0" xfId="0" applyNumberFormat="1" applyFont="1"/>
    <xf numFmtId="2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'h2'!$M$98:$M$100</c:f>
              <c:numCache>
                <c:formatCode>0.00</c:formatCode>
                <c:ptCount val="3"/>
                <c:pt idx="0">
                  <c:v>0.3418562669633356</c:v>
                </c:pt>
                <c:pt idx="1">
                  <c:v>0.46360320928609516</c:v>
                </c:pt>
                <c:pt idx="2">
                  <c:v>0.57009597220901509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'h2'!$M$69:$M$71</c:f>
              <c:numCache>
                <c:formatCode>0.00</c:formatCode>
                <c:ptCount val="3"/>
                <c:pt idx="0">
                  <c:v>0.37534399417257425</c:v>
                </c:pt>
                <c:pt idx="1">
                  <c:v>0.64418458337844831</c:v>
                </c:pt>
                <c:pt idx="2">
                  <c:v>0.90292112842606487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945536"/>
        <c:axId val="166527552"/>
      </c:scatterChart>
      <c:valAx>
        <c:axId val="261945536"/>
        <c:scaling>
          <c:orientation val="minMax"/>
          <c:max val="15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527552"/>
        <c:crosses val="autoZero"/>
        <c:crossBetween val="midCat"/>
      </c:valAx>
      <c:valAx>
        <c:axId val="16652755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619455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4043894729493789"/>
          <c:y val="5.1183902012248456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2256"/>
        <c:axId val="168192832"/>
      </c:scatterChart>
      <c:valAx>
        <c:axId val="168192256"/>
        <c:scaling>
          <c:orientation val="minMax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168192832"/>
        <c:crosses val="autoZero"/>
        <c:crossBetween val="midCat"/>
      </c:valAx>
      <c:valAx>
        <c:axId val="168192832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819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13600"/>
        <c:axId val="179514176"/>
      </c:scatterChart>
      <c:valAx>
        <c:axId val="17951360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514176"/>
        <c:crosses val="autoZero"/>
        <c:crossBetween val="midCat"/>
      </c:valAx>
      <c:valAx>
        <c:axId val="17951417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95136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'd2'!$L$3:$L$5</c:f>
              <c:numCache>
                <c:formatCode>0.00</c:formatCode>
                <c:ptCount val="3"/>
                <c:pt idx="0">
                  <c:v>1.3993708620688992</c:v>
                </c:pt>
                <c:pt idx="1">
                  <c:v>1.8251715862068991</c:v>
                </c:pt>
                <c:pt idx="2">
                  <c:v>2.0549241379309997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'd2'!$A$9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'd2'!$L$10:$L$12</c:f>
              <c:numCache>
                <c:formatCode>0.00</c:formatCode>
                <c:ptCount val="3"/>
                <c:pt idx="0">
                  <c:v>1.650351999999998</c:v>
                </c:pt>
                <c:pt idx="1">
                  <c:v>2.2024286896551004</c:v>
                </c:pt>
                <c:pt idx="2">
                  <c:v>2.4209893103447975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'd2'!$L$17:$L$19</c:f>
              <c:numCache>
                <c:formatCode>0.00</c:formatCode>
                <c:ptCount val="3"/>
                <c:pt idx="0">
                  <c:v>2.1130737241380011</c:v>
                </c:pt>
                <c:pt idx="1">
                  <c:v>2.7515886551724016</c:v>
                </c:pt>
                <c:pt idx="2">
                  <c:v>3.0141097931035006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3.2102913103448039</c:v>
                </c:pt>
                <c:pt idx="2">
                  <c:v>3.6162664482758018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303424"/>
        <c:axId val="355304576"/>
      </c:scatterChart>
      <c:valAx>
        <c:axId val="355303424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304576"/>
        <c:crosses val="autoZero"/>
        <c:crossBetween val="midCat"/>
      </c:valAx>
      <c:valAx>
        <c:axId val="355304576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53034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925730487877497"/>
          <c:y val="0.16657329048822167"/>
          <c:w val="0.82924773146812147"/>
          <c:h val="0.6504499554378132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'ipb3-32-he-dc'!$C$20:$C$22</c:f>
              <c:numCache>
                <c:formatCode>0.00</c:formatCode>
                <c:ptCount val="3"/>
                <c:pt idx="0">
                  <c:v>2.1508525517241401</c:v>
                </c:pt>
                <c:pt idx="1">
                  <c:v>4.0532034137931001</c:v>
                </c:pt>
                <c:pt idx="2">
                  <c:v>6.5032911379310399</c:v>
                </c:pt>
              </c:numCache>
            </c:numRef>
          </c:xVal>
          <c:yVal>
            <c:numRef>
              <c:f>'ipb3-32-he-dc'!$D$20:$D$22</c:f>
              <c:numCache>
                <c:formatCode>0.00</c:formatCode>
                <c:ptCount val="3"/>
                <c:pt idx="0">
                  <c:v>1.3962620000000001</c:v>
                </c:pt>
                <c:pt idx="1">
                  <c:v>2.6251129999999989</c:v>
                </c:pt>
                <c:pt idx="2">
                  <c:v>4.1484790000000018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3408"/>
        <c:axId val="168193984"/>
      </c:scatterChart>
      <c:valAx>
        <c:axId val="16819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DCPower or CoreQPow W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8193984"/>
        <c:crosses val="autoZero"/>
        <c:crossBetween val="midCat"/>
      </c:valAx>
      <c:valAx>
        <c:axId val="1681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 W</a:t>
                </a:r>
              </a:p>
            </c:rich>
          </c:tx>
          <c:layout>
            <c:manualLayout>
              <c:xMode val="edge"/>
              <c:yMode val="edge"/>
              <c:x val="2.8388414798935467E-2"/>
              <c:y val="6.9046369203849545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819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'ipb3-32-he-dc'!$I$4:$I$7</c:f>
              <c:numCache>
                <c:formatCode>0.00</c:formatCode>
                <c:ptCount val="4"/>
                <c:pt idx="0">
                  <c:v>1.50000181034483</c:v>
                </c:pt>
                <c:pt idx="1">
                  <c:v>2.0000132962068999</c:v>
                </c:pt>
                <c:pt idx="2">
                  <c:v>2.4999826306896598</c:v>
                </c:pt>
                <c:pt idx="3">
                  <c:v>3.0000033362069001</c:v>
                </c:pt>
              </c:numCache>
            </c:numRef>
          </c:xVal>
          <c:yVal>
            <c:numRef>
              <c:f>'ipb3-32-he-dc'!$J$4:$J$7</c:f>
              <c:numCache>
                <c:formatCode>0.00</c:formatCode>
                <c:ptCount val="4"/>
                <c:pt idx="0">
                  <c:v>0.54168624363139795</c:v>
                </c:pt>
                <c:pt idx="1">
                  <c:v>0.57843864475324569</c:v>
                </c:pt>
                <c:pt idx="2">
                  <c:v>0.60907048286539367</c:v>
                </c:pt>
                <c:pt idx="3">
                  <c:v>0.63184206490466932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95712"/>
        <c:axId val="168196288"/>
      </c:scatterChart>
      <c:valAx>
        <c:axId val="1681957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8196288"/>
        <c:crosses val="autoZero"/>
        <c:crossBetween val="midCat"/>
      </c:valAx>
      <c:valAx>
        <c:axId val="168196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819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37984"/>
        <c:axId val="168338560"/>
      </c:scatterChart>
      <c:valAx>
        <c:axId val="168337984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38560"/>
        <c:crosses val="autoZero"/>
        <c:crossBetween val="midCat"/>
      </c:valAx>
      <c:valAx>
        <c:axId val="168338560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8337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0864"/>
        <c:axId val="168341440"/>
      </c:scatterChart>
      <c:valAx>
        <c:axId val="168340864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41440"/>
        <c:crosses val="autoZero"/>
        <c:crossBetween val="midCat"/>
      </c:valAx>
      <c:valAx>
        <c:axId val="168341440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834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3744"/>
        <c:axId val="168344320"/>
      </c:scatterChart>
      <c:valAx>
        <c:axId val="1683437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68344320"/>
        <c:crosses val="autoZero"/>
        <c:crossBetween val="midCat"/>
      </c:valAx>
      <c:valAx>
        <c:axId val="168344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8343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'h2'!$M$98:$M$100</c:f>
              <c:numCache>
                <c:formatCode>0.00</c:formatCode>
                <c:ptCount val="3"/>
                <c:pt idx="0">
                  <c:v>0.3418562669633356</c:v>
                </c:pt>
                <c:pt idx="1">
                  <c:v>0.46360320928609516</c:v>
                </c:pt>
                <c:pt idx="2">
                  <c:v>0.57009597220901509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marker>
            <c:symbol val="none"/>
          </c:marker>
          <c:xVal>
            <c:numRef>
              <c:f>'h2'!$C$69:$C$71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'h2'!$M$69:$M$71</c:f>
              <c:numCache>
                <c:formatCode>0.00</c:formatCode>
                <c:ptCount val="3"/>
                <c:pt idx="0">
                  <c:v>0.37534399417257425</c:v>
                </c:pt>
                <c:pt idx="1">
                  <c:v>0.64418458337844831</c:v>
                </c:pt>
                <c:pt idx="2">
                  <c:v>0.90292112842606487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2816"/>
        <c:axId val="166643392"/>
      </c:scatterChart>
      <c:valAx>
        <c:axId val="166642816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643392"/>
        <c:crosses val="autoZero"/>
        <c:crossBetween val="midCat"/>
      </c:valAx>
      <c:valAx>
        <c:axId val="16664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6664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marker>
            <c:symbol val="none"/>
          </c:marker>
          <c:xVal>
            <c:numRef>
              <c:f>'h2'!$C$69:$C$71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'h2'!$L$69:$L$71</c:f>
              <c:numCache>
                <c:formatCode>0.00</c:formatCode>
                <c:ptCount val="3"/>
                <c:pt idx="0">
                  <c:v>2.5180355172413975</c:v>
                </c:pt>
                <c:pt idx="1">
                  <c:v>3.3125760344826958</c:v>
                </c:pt>
                <c:pt idx="2">
                  <c:v>3.6764836896550968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5696"/>
        <c:axId val="166646272"/>
      </c:scatterChart>
      <c:valAx>
        <c:axId val="166645696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646272"/>
        <c:crosses val="autoZero"/>
        <c:crossBetween val="midCat"/>
      </c:valAx>
      <c:valAx>
        <c:axId val="166646272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6645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'h2'!$A$97</c:f>
              <c:strCache>
                <c:ptCount val="1"/>
                <c:pt idx="0">
                  <c:v>350</c:v>
                </c:pt>
              </c:strCache>
            </c:strRef>
          </c:tx>
          <c:marker>
            <c:symbol val="none"/>
          </c:marker>
          <c:xVal>
            <c:numRef>
              <c:f>'h2'!$C$98:$C$100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'h2'!$L$98:$L$100</c:f>
              <c:numCache>
                <c:formatCode>0.00</c:formatCode>
                <c:ptCount val="3"/>
                <c:pt idx="0">
                  <c:v>2.2046783448275988</c:v>
                </c:pt>
                <c:pt idx="1">
                  <c:v>2.4193177586207</c:v>
                </c:pt>
                <c:pt idx="2">
                  <c:v>2.4413917931034987</c:v>
                </c:pt>
              </c:numCache>
            </c:numRef>
          </c:yVal>
          <c:smooth val="1"/>
        </c:ser>
        <c:ser>
          <c:idx val="4"/>
          <c:order val="4"/>
          <c:tx>
            <c:v>300-1221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'h2'!$C$69:$C$71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'h2'!$L$69:$L$71</c:f>
              <c:numCache>
                <c:formatCode>0.00</c:formatCode>
                <c:ptCount val="3"/>
                <c:pt idx="0">
                  <c:v>2.5180355172413975</c:v>
                </c:pt>
                <c:pt idx="1">
                  <c:v>3.3125760344826958</c:v>
                </c:pt>
                <c:pt idx="2">
                  <c:v>3.6764836896550968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9856"/>
        <c:axId val="166530432"/>
      </c:scatterChart>
      <c:valAx>
        <c:axId val="166529856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530432"/>
        <c:crosses val="autoZero"/>
        <c:crossBetween val="midCat"/>
      </c:valAx>
      <c:valAx>
        <c:axId val="166530432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652985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5714038349372997"/>
          <c:y val="5.2620897304224944E-2"/>
          <c:w val="0.68559376755121548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48576"/>
        <c:axId val="166649152"/>
      </c:scatterChart>
      <c:valAx>
        <c:axId val="1666485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66649152"/>
        <c:crosses val="autoZero"/>
        <c:crossBetween val="midCat"/>
      </c:valAx>
      <c:valAx>
        <c:axId val="166649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664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25568"/>
        <c:axId val="169126144"/>
      </c:scatterChart>
      <c:valAx>
        <c:axId val="169125568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126144"/>
        <c:crosses val="autoZero"/>
        <c:crossBetween val="midCat"/>
      </c:valAx>
      <c:valAx>
        <c:axId val="16912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691255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'd2'!$L$3:$L$5</c:f>
              <c:numCache>
                <c:formatCode>0.00</c:formatCode>
                <c:ptCount val="3"/>
                <c:pt idx="0">
                  <c:v>1.3993708620688992</c:v>
                </c:pt>
                <c:pt idx="1">
                  <c:v>1.8251715862068991</c:v>
                </c:pt>
                <c:pt idx="2">
                  <c:v>2.0549241379309997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'd2'!$A$9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'd2'!$L$10:$L$12</c:f>
              <c:numCache>
                <c:formatCode>0.00</c:formatCode>
                <c:ptCount val="3"/>
                <c:pt idx="0">
                  <c:v>1.650351999999998</c:v>
                </c:pt>
                <c:pt idx="1">
                  <c:v>2.2024286896551004</c:v>
                </c:pt>
                <c:pt idx="2">
                  <c:v>2.4209893103447975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'd2'!$L$17:$L$19</c:f>
              <c:numCache>
                <c:formatCode>0.00</c:formatCode>
                <c:ptCount val="3"/>
                <c:pt idx="0">
                  <c:v>2.1130737241380011</c:v>
                </c:pt>
                <c:pt idx="1">
                  <c:v>2.7515886551724016</c:v>
                </c:pt>
                <c:pt idx="2">
                  <c:v>3.0141097931035006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3.2102913103448039</c:v>
                </c:pt>
                <c:pt idx="2">
                  <c:v>3.6162664482758018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28448"/>
        <c:axId val="169129024"/>
      </c:scatterChart>
      <c:valAx>
        <c:axId val="169128448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129024"/>
        <c:crosses val="autoZero"/>
        <c:crossBetween val="midCat"/>
      </c:valAx>
      <c:valAx>
        <c:axId val="169129024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91284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'd2'!$A$2:$A$29</c:f>
              <c:numCache>
                <c:formatCode>0</c:formatCode>
                <c:ptCount val="28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  <c:pt idx="23">
                  <c:v>300.00070713793099</c:v>
                </c:pt>
                <c:pt idx="24">
                  <c:v>300.00093451724098</c:v>
                </c:pt>
                <c:pt idx="25">
                  <c:v>300.00087672413798</c:v>
                </c:pt>
                <c:pt idx="26">
                  <c:v>299.99982637930998</c:v>
                </c:pt>
                <c:pt idx="27">
                  <c:v>299.99572337930999</c:v>
                </c:pt>
              </c:numCache>
            </c:numRef>
          </c:xVal>
          <c:yVal>
            <c:numRef>
              <c:f>'d2'!$I$2:$I$29</c:f>
              <c:numCache>
                <c:formatCode>0.00</c:formatCode>
                <c:ptCount val="28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  <c:pt idx="23">
                  <c:v>37.324433448276011</c:v>
                </c:pt>
                <c:pt idx="24">
                  <c:v>37.394370310343959</c:v>
                </c:pt>
                <c:pt idx="25">
                  <c:v>37.286167689654974</c:v>
                </c:pt>
                <c:pt idx="26">
                  <c:v>37.135941103447976</c:v>
                </c:pt>
                <c:pt idx="27">
                  <c:v>37.552222034481986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7584"/>
        <c:axId val="168748160"/>
      </c:scatterChart>
      <c:valAx>
        <c:axId val="1687475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68748160"/>
        <c:crosses val="autoZero"/>
        <c:crossBetween val="midCat"/>
      </c:valAx>
      <c:valAx>
        <c:axId val="168748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874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71697357672574"/>
          <c:y val="0.14102258731323364"/>
          <c:w val="0.77855028822316075"/>
          <c:h val="0.72479649155145198"/>
        </c:manualLayout>
      </c:layout>
      <c:scatterChart>
        <c:scatterStyle val="smoothMarker"/>
        <c:varyColors val="0"/>
        <c:ser>
          <c:idx val="2"/>
          <c:order val="4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'h2'!$M$79:$M$81</c:f>
              <c:numCache>
                <c:formatCode>0.00</c:formatCode>
                <c:ptCount val="3"/>
                <c:pt idx="0">
                  <c:v>0.50093602993998665</c:v>
                </c:pt>
                <c:pt idx="1">
                  <c:v>0.35051042250269737</c:v>
                </c:pt>
                <c:pt idx="2">
                  <c:v>0.20607968160000034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'h2'!$M$86:$M$88</c:f>
              <c:numCache>
                <c:formatCode>0.00</c:formatCode>
                <c:ptCount val="3"/>
                <c:pt idx="0">
                  <c:v>0.73524687671584188</c:v>
                </c:pt>
                <c:pt idx="1">
                  <c:v>0.51643611454191629</c:v>
                </c:pt>
                <c:pt idx="2">
                  <c:v>0.29518620573603072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'h2'!$M$91:$M$93</c:f>
              <c:numCache>
                <c:formatCode>0.00</c:formatCode>
                <c:ptCount val="3"/>
                <c:pt idx="0">
                  <c:v>0.38764750597395736</c:v>
                </c:pt>
                <c:pt idx="1">
                  <c:v>0.66849800978809681</c:v>
                </c:pt>
                <c:pt idx="2">
                  <c:v>0.96989243815794057</c:v>
                </c:pt>
              </c:numCache>
            </c:numRef>
          </c:yVal>
          <c:smooth val="1"/>
        </c:ser>
        <c:ser>
          <c:idx val="3"/>
          <c:order val="0"/>
          <c:tx>
            <c:strRef>
              <c:f>'d2'!$A$2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'd2'!$M$3:$M$5</c:f>
              <c:numCache>
                <c:formatCode>0.00</c:formatCode>
                <c:ptCount val="3"/>
                <c:pt idx="0">
                  <c:v>0.12139125814202469</c:v>
                </c:pt>
                <c:pt idx="1">
                  <c:v>0.2095726312527956</c:v>
                </c:pt>
                <c:pt idx="2">
                  <c:v>0.30995927401657708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'd2'!$A$12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'd2'!$C$12:$C$14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'd2'!$M$12:$M$14</c:f>
              <c:numCache>
                <c:formatCode>0.00</c:formatCode>
                <c:ptCount val="3"/>
                <c:pt idx="0">
                  <c:v>0.42947056079585172</c:v>
                </c:pt>
                <c:pt idx="1">
                  <c:v>0.30263907115285699</c:v>
                </c:pt>
                <c:pt idx="2">
                  <c:v>0.16990827144874474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'd2'!$A$19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'd2'!$C$19:$C$21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'd2'!$M$19:$M$21</c:f>
              <c:numCache>
                <c:formatCode>0.00</c:formatCode>
                <c:ptCount val="3"/>
                <c:pt idx="0">
                  <c:v>0.63445817317584474</c:v>
                </c:pt>
                <c:pt idx="1">
                  <c:v>0.45931360609028571</c:v>
                </c:pt>
                <c:pt idx="2">
                  <c:v>0.26914345766497627</c:v>
                </c:pt>
              </c:numCache>
            </c:numRef>
          </c:yVal>
          <c:smooth val="1"/>
        </c:ser>
        <c:ser>
          <c:idx val="4"/>
          <c:order val="3"/>
          <c:tx>
            <c:v>300</c:v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'd2'!$M$24:$M$26</c:f>
              <c:numCache>
                <c:formatCode>0.00</c:formatCode>
                <c:ptCount val="3"/>
                <c:pt idx="0">
                  <c:v>0.36824139339072537</c:v>
                </c:pt>
                <c:pt idx="1">
                  <c:v>0.62620666167178152</c:v>
                </c:pt>
                <c:pt idx="2">
                  <c:v>0.91499548894677907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52640"/>
        <c:axId val="351553216"/>
      </c:scatterChart>
      <c:valAx>
        <c:axId val="351552640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553216"/>
        <c:crosses val="autoZero"/>
        <c:crossBetween val="midCat"/>
      </c:valAx>
      <c:valAx>
        <c:axId val="35155321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515526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he!$M$4:$M$5</c:f>
              <c:numCache>
                <c:formatCode>0.00</c:formatCode>
                <c:ptCount val="2"/>
                <c:pt idx="0">
                  <c:v>2.1926322758620991</c:v>
                </c:pt>
                <c:pt idx="1">
                  <c:v>2.2919126551723998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1280"/>
        <c:axId val="167601856"/>
      </c:scatterChart>
      <c:valAx>
        <c:axId val="167601280"/>
        <c:scaling>
          <c:orientation val="minMax"/>
          <c:max val="15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601856"/>
        <c:crosses val="autoZero"/>
        <c:crossBetween val="midCat"/>
      </c:valAx>
      <c:valAx>
        <c:axId val="167601856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76012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4160"/>
        <c:axId val="167604736"/>
      </c:scatterChart>
      <c:valAx>
        <c:axId val="167604160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7604736"/>
        <c:crosses val="autoZero"/>
        <c:crossBetween val="midCat"/>
      </c:valAx>
      <c:valAx>
        <c:axId val="167604736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0833329061407262E-2"/>
              <c:y val="6.57683289588801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760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6464"/>
        <c:axId val="167607040"/>
      </c:scatterChart>
      <c:valAx>
        <c:axId val="167606464"/>
        <c:scaling>
          <c:orientation val="minMax"/>
          <c:max val="35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CoreT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67607040"/>
        <c:crosses val="autoZero"/>
        <c:crossBetween val="midCat"/>
      </c:valAx>
      <c:valAx>
        <c:axId val="167607040"/>
        <c:scaling>
          <c:orientation val="minMax"/>
          <c:max val="45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CoreT-InT</a:t>
                </a:r>
              </a:p>
            </c:rich>
          </c:tx>
          <c:layout>
            <c:manualLayout>
              <c:xMode val="edge"/>
              <c:yMode val="edge"/>
              <c:x val="2.5776220338895487E-2"/>
              <c:y val="4.622397200349957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760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he!$A$2</c:f>
              <c:strCache>
                <c:ptCount val="1"/>
                <c:pt idx="0">
                  <c:v>150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he!$C$4:$C$5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he!$N$4:$N$5</c:f>
              <c:numCache>
                <c:formatCode>0.00</c:formatCode>
                <c:ptCount val="2"/>
                <c:pt idx="0">
                  <c:v>0.38779037671781935</c:v>
                </c:pt>
                <c:pt idx="1">
                  <c:v>0.37551974059050447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he!$N$9:$N$10</c:f>
              <c:numCache>
                <c:formatCode>0.00</c:formatCode>
                <c:ptCount val="2"/>
                <c:pt idx="0">
                  <c:v>0.52863329204090292</c:v>
                </c:pt>
                <c:pt idx="1">
                  <c:v>0.51779617041961623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he!$N$14:$N$15</c:f>
              <c:numCache>
                <c:formatCode>0.00</c:formatCode>
                <c:ptCount val="2"/>
                <c:pt idx="0">
                  <c:v>0.7534234612414723</c:v>
                </c:pt>
                <c:pt idx="1">
                  <c:v>0.7237666443205768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he!$N$19:$N$20</c:f>
              <c:numCache>
                <c:formatCode>0.00</c:formatCode>
                <c:ptCount val="2"/>
                <c:pt idx="0">
                  <c:v>1.1044462547303406</c:v>
                </c:pt>
                <c:pt idx="1">
                  <c:v>1.0694115202305525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3584"/>
        <c:axId val="167724160"/>
      </c:scatterChart>
      <c:valAx>
        <c:axId val="167723584"/>
        <c:scaling>
          <c:orientation val="minMax"/>
          <c:max val="150"/>
          <c:min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Q-pulse length(ns)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724160"/>
        <c:crosses val="autoZero"/>
        <c:crossBetween val="midCat"/>
        <c:majorUnit val="10"/>
      </c:valAx>
      <c:valAx>
        <c:axId val="167724160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(V1-V2)^2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6.6135899679206744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677235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he!$A$7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he!$C$9:$C$10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he!$M$9:$M$10</c:f>
              <c:numCache>
                <c:formatCode>0.00</c:formatCode>
                <c:ptCount val="2"/>
                <c:pt idx="0">
                  <c:v>2.4689840344826983</c:v>
                </c:pt>
                <c:pt idx="1">
                  <c:v>2.5555058620688982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he!$A$12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he!$C$14:$C$15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he!$M$14:$M$15</c:f>
              <c:numCache>
                <c:formatCode>0.00</c:formatCode>
                <c:ptCount val="2"/>
                <c:pt idx="0">
                  <c:v>2.9268993448275999</c:v>
                </c:pt>
                <c:pt idx="1">
                  <c:v>2.972035931034501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he!$A$17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he!$C$19:$C$20</c:f>
              <c:numCache>
                <c:formatCode>General</c:formatCode>
                <c:ptCount val="2"/>
                <c:pt idx="0">
                  <c:v>100</c:v>
                </c:pt>
                <c:pt idx="1">
                  <c:v>150</c:v>
                </c:pt>
              </c:numCache>
            </c:numRef>
          </c:xVal>
          <c:yVal>
            <c:numRef>
              <c:f>he!$M$19:$M$20</c:f>
              <c:numCache>
                <c:formatCode>0.00</c:formatCode>
                <c:ptCount val="2"/>
                <c:pt idx="0">
                  <c:v>3.5516889310345015</c:v>
                </c:pt>
                <c:pt idx="1">
                  <c:v>3.6061467931035018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'h2'!$A$76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xVal>
            <c:numRef>
              <c:f>'h2'!$C$79:$C$81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'h2'!$L$79:$L$81</c:f>
              <c:numCache>
                <c:formatCode>0.00</c:formatCode>
                <c:ptCount val="3"/>
                <c:pt idx="0">
                  <c:v>2.6612091379309994</c:v>
                </c:pt>
                <c:pt idx="1">
                  <c:v>2.4856262413793004</c:v>
                </c:pt>
                <c:pt idx="2">
                  <c:v>2.0697847241379002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'h2'!$A$83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'h2'!$C$86:$C$88</c:f>
              <c:numCache>
                <c:formatCode>General</c:formatCode>
                <c:ptCount val="3"/>
                <c:pt idx="0">
                  <c:v>100</c:v>
                </c:pt>
                <c:pt idx="1">
                  <c:v>150</c:v>
                </c:pt>
                <c:pt idx="2">
                  <c:v>300</c:v>
                </c:pt>
              </c:numCache>
            </c:numRef>
          </c:xVal>
          <c:yVal>
            <c:numRef>
              <c:f>'h2'!$L$86:$L$88</c:f>
              <c:numCache>
                <c:formatCode>0.00</c:formatCode>
                <c:ptCount val="3"/>
                <c:pt idx="0">
                  <c:v>3.2527001724137996</c:v>
                </c:pt>
                <c:pt idx="1">
                  <c:v>2.9706714827586005</c:v>
                </c:pt>
                <c:pt idx="2">
                  <c:v>2.3850267931033997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'h2'!$A$90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'h2'!$C$91:$C$93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'h2'!$L$91:$L$93</c:f>
              <c:numCache>
                <c:formatCode>0.00</c:formatCode>
                <c:ptCount val="3"/>
                <c:pt idx="0">
                  <c:v>2.5328368965516965</c:v>
                </c:pt>
                <c:pt idx="1">
                  <c:v>3.3029103793103971</c:v>
                </c:pt>
                <c:pt idx="2">
                  <c:v>3.7129087241379963</c:v>
                </c:pt>
              </c:numCache>
            </c:numRef>
          </c:yVal>
          <c:smooth val="1"/>
        </c:ser>
        <c:ser>
          <c:idx val="3"/>
          <c:order val="0"/>
          <c:tx>
            <c:strRef>
              <c:f>'d2'!$A$3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xVal>
            <c:numRef>
              <c:f>'d2'!$C$3:$C$5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'd2'!$L$3:$L$5</c:f>
              <c:numCache>
                <c:formatCode>0.00</c:formatCode>
                <c:ptCount val="3"/>
                <c:pt idx="0">
                  <c:v>1.3993708620688992</c:v>
                </c:pt>
                <c:pt idx="1">
                  <c:v>1.8251715862068991</c:v>
                </c:pt>
                <c:pt idx="2">
                  <c:v>2.0549241379309997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'd2'!$A$31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'd2'!$C$10:$C$12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'd2'!$L$10:$L$12</c:f>
              <c:numCache>
                <c:formatCode>0.00</c:formatCode>
                <c:ptCount val="3"/>
                <c:pt idx="0">
                  <c:v>1.650351999999998</c:v>
                </c:pt>
                <c:pt idx="1">
                  <c:v>2.2024286896551004</c:v>
                </c:pt>
                <c:pt idx="2">
                  <c:v>2.4209893103447975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'd2'!$A$16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'd2'!$C$17:$C$19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'd2'!$L$17:$L$19</c:f>
              <c:numCache>
                <c:formatCode>0.00</c:formatCode>
                <c:ptCount val="3"/>
                <c:pt idx="0">
                  <c:v>2.1130737241380011</c:v>
                </c:pt>
                <c:pt idx="1">
                  <c:v>2.7515886551724016</c:v>
                </c:pt>
                <c:pt idx="2">
                  <c:v>3.0141097931035006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'd2'!$A$24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xVal>
            <c:numRef>
              <c:f>'d2'!$C$24:$C$26</c:f>
              <c:numCache>
                <c:formatCode>General</c:formatCode>
                <c:ptCount val="3"/>
                <c:pt idx="0">
                  <c:v>300</c:v>
                </c:pt>
                <c:pt idx="1">
                  <c:v>150</c:v>
                </c:pt>
                <c:pt idx="2">
                  <c:v>100</c:v>
                </c:pt>
              </c:numCache>
            </c:numRef>
          </c:xVal>
          <c:yVal>
            <c:numRef>
              <c:f>'d2'!$L$24:$L$26</c:f>
              <c:numCache>
                <c:formatCode>0.00</c:formatCode>
                <c:ptCount val="3"/>
                <c:pt idx="0">
                  <c:v>2.450649137931002</c:v>
                </c:pt>
                <c:pt idx="1">
                  <c:v>3.2102913103448039</c:v>
                </c:pt>
                <c:pt idx="2">
                  <c:v>3.6162664482758018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93696"/>
        <c:axId val="346895424"/>
      </c:scatterChart>
      <c:valAx>
        <c:axId val="346893696"/>
        <c:scaling>
          <c:orientation val="minMax"/>
          <c:max val="3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</a:t>
                </a:r>
                <a:r>
                  <a:rPr lang="en-US" baseline="0"/>
                  <a:t> pulse length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895424"/>
        <c:crosses val="autoZero"/>
        <c:crossBetween val="midCat"/>
      </c:valAx>
      <c:valAx>
        <c:axId val="346895424"/>
        <c:scaling>
          <c:orientation val="minMax"/>
          <c:max val="4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Hpdrop</a:t>
                </a:r>
              </a:p>
            </c:rich>
          </c:tx>
          <c:layout>
            <c:manualLayout>
              <c:xMode val="edge"/>
              <c:yMode val="edge"/>
              <c:x val="2.5485083108370162E-2"/>
              <c:y val="5.0007409816288588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34689369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he</c:v>
          </c:tx>
          <c:marker>
            <c:symbol val="none"/>
          </c:marker>
          <c:xVal>
            <c:numRef>
              <c:f>he!$A$2:$A$21</c:f>
              <c:numCache>
                <c:formatCode>0</c:formatCode>
                <c:ptCount val="20"/>
                <c:pt idx="0">
                  <c:v>150.015038275862</c:v>
                </c:pt>
                <c:pt idx="1">
                  <c:v>150.03261486206901</c:v>
                </c:pt>
                <c:pt idx="2">
                  <c:v>150.00108762068999</c:v>
                </c:pt>
                <c:pt idx="3">
                  <c:v>149.996862448276</c:v>
                </c:pt>
                <c:pt idx="4">
                  <c:v>149.971903206897</c:v>
                </c:pt>
                <c:pt idx="5">
                  <c:v>199.99647572413801</c:v>
                </c:pt>
                <c:pt idx="6">
                  <c:v>200.04776000000001</c:v>
                </c:pt>
                <c:pt idx="7">
                  <c:v>200.00161855172399</c:v>
                </c:pt>
                <c:pt idx="8">
                  <c:v>200.005855724138</c:v>
                </c:pt>
                <c:pt idx="9">
                  <c:v>199.96127375862099</c:v>
                </c:pt>
                <c:pt idx="10">
                  <c:v>249.99396331034501</c:v>
                </c:pt>
                <c:pt idx="11">
                  <c:v>250.064629413793</c:v>
                </c:pt>
                <c:pt idx="12">
                  <c:v>249.999463241379</c:v>
                </c:pt>
                <c:pt idx="13">
                  <c:v>249.998811448276</c:v>
                </c:pt>
                <c:pt idx="14">
                  <c:v>249.940586</c:v>
                </c:pt>
                <c:pt idx="15">
                  <c:v>300.00095862069003</c:v>
                </c:pt>
                <c:pt idx="16">
                  <c:v>300.08206296551703</c:v>
                </c:pt>
                <c:pt idx="17">
                  <c:v>299.99474465517198</c:v>
                </c:pt>
                <c:pt idx="18">
                  <c:v>300.01947441379298</c:v>
                </c:pt>
                <c:pt idx="19">
                  <c:v>299.90829148275901</c:v>
                </c:pt>
              </c:numCache>
            </c:numRef>
          </c:xVal>
          <c:yVal>
            <c:numRef>
              <c:f>he!$I$2:$I$22</c:f>
              <c:numCache>
                <c:formatCode>0.00</c:formatCode>
                <c:ptCount val="21"/>
                <c:pt idx="0">
                  <c:v>24.395543000000004</c:v>
                </c:pt>
                <c:pt idx="1">
                  <c:v>23.743806724138011</c:v>
                </c:pt>
                <c:pt idx="2">
                  <c:v>23.405573068965992</c:v>
                </c:pt>
                <c:pt idx="3">
                  <c:v>23.348680655172998</c:v>
                </c:pt>
                <c:pt idx="4">
                  <c:v>23.869480482759002</c:v>
                </c:pt>
                <c:pt idx="5">
                  <c:v>30.15081041379301</c:v>
                </c:pt>
                <c:pt idx="6">
                  <c:v>29.329971862069016</c:v>
                </c:pt>
                <c:pt idx="7">
                  <c:v>29.157311931034002</c:v>
                </c:pt>
                <c:pt idx="8">
                  <c:v>29.106521620689989</c:v>
                </c:pt>
                <c:pt idx="9">
                  <c:v>29.845377482758977</c:v>
                </c:pt>
                <c:pt idx="10">
                  <c:v>35.848333448276009</c:v>
                </c:pt>
                <c:pt idx="11">
                  <c:v>34.709804241379004</c:v>
                </c:pt>
                <c:pt idx="12">
                  <c:v>34.748801931033995</c:v>
                </c:pt>
                <c:pt idx="13">
                  <c:v>34.655934379309997</c:v>
                </c:pt>
                <c:pt idx="14">
                  <c:v>35.648830000000004</c:v>
                </c:pt>
                <c:pt idx="15">
                  <c:v>39.824176586207045</c:v>
                </c:pt>
                <c:pt idx="16">
                  <c:v>38.261518000000024</c:v>
                </c:pt>
                <c:pt idx="17">
                  <c:v>38.520532000000003</c:v>
                </c:pt>
                <c:pt idx="18">
                  <c:v>38.332041793102974</c:v>
                </c:pt>
                <c:pt idx="19">
                  <c:v>39.704343586207017</c:v>
                </c:pt>
                <c:pt idx="20">
                  <c:v>41.272269448276006</c:v>
                </c:pt>
              </c:numCache>
            </c:numRef>
          </c:yVal>
          <c:smooth val="1"/>
        </c:ser>
        <c:ser>
          <c:idx val="2"/>
          <c:order val="2"/>
          <c:tx>
            <c:v>h2</c:v>
          </c:tx>
          <c:marker>
            <c:symbol val="none"/>
          </c:marker>
          <c:xVal>
            <c:numRef>
              <c:f>'h2'!$A$76:$A$103</c:f>
              <c:numCache>
                <c:formatCode>0</c:formatCode>
                <c:ptCount val="28"/>
                <c:pt idx="0">
                  <c:v>200.000468275862</c:v>
                </c:pt>
                <c:pt idx="1">
                  <c:v>200.003202344828</c:v>
                </c:pt>
                <c:pt idx="2">
                  <c:v>200.001049103448</c:v>
                </c:pt>
                <c:pt idx="3">
                  <c:v>200.000395724138</c:v>
                </c:pt>
                <c:pt idx="4">
                  <c:v>200.001257586207</c:v>
                </c:pt>
                <c:pt idx="5">
                  <c:v>200.00030506896599</c:v>
                </c:pt>
                <c:pt idx="6">
                  <c:v>199.996026413793</c:v>
                </c:pt>
                <c:pt idx="7">
                  <c:v>249.999743344828</c:v>
                </c:pt>
                <c:pt idx="8">
                  <c:v>250.003255931035</c:v>
                </c:pt>
                <c:pt idx="9">
                  <c:v>249.99901341379299</c:v>
                </c:pt>
                <c:pt idx="10">
                  <c:v>249.99879410344801</c:v>
                </c:pt>
                <c:pt idx="11">
                  <c:v>249.99924134482799</c:v>
                </c:pt>
                <c:pt idx="12">
                  <c:v>249.998725655172</c:v>
                </c:pt>
                <c:pt idx="13">
                  <c:v>249.996920344828</c:v>
                </c:pt>
                <c:pt idx="14">
                  <c:v>300.00012624137901</c:v>
                </c:pt>
                <c:pt idx="15">
                  <c:v>300.005333172414</c:v>
                </c:pt>
                <c:pt idx="16">
                  <c:v>300.00092917241398</c:v>
                </c:pt>
                <c:pt idx="17">
                  <c:v>300.00080710344798</c:v>
                </c:pt>
                <c:pt idx="18">
                  <c:v>299.99995582758601</c:v>
                </c:pt>
                <c:pt idx="19">
                  <c:v>300.00175737930999</c:v>
                </c:pt>
                <c:pt idx="20">
                  <c:v>299.99505096551701</c:v>
                </c:pt>
                <c:pt idx="21">
                  <c:v>350.001217517241</c:v>
                </c:pt>
                <c:pt idx="22">
                  <c:v>349.99964006896602</c:v>
                </c:pt>
                <c:pt idx="23">
                  <c:v>350.00114058620699</c:v>
                </c:pt>
                <c:pt idx="24">
                  <c:v>350.00128165517202</c:v>
                </c:pt>
                <c:pt idx="25">
                  <c:v>350.001902586207</c:v>
                </c:pt>
                <c:pt idx="26">
                  <c:v>350.00089658620698</c:v>
                </c:pt>
                <c:pt idx="27">
                  <c:v>349.99769537931002</c:v>
                </c:pt>
              </c:numCache>
            </c:numRef>
          </c:xVal>
          <c:yVal>
            <c:numRef>
              <c:f>'h2'!$I$76:$I$103</c:f>
              <c:numCache>
                <c:formatCode>0.00</c:formatCode>
                <c:ptCount val="28"/>
                <c:pt idx="0">
                  <c:v>26.284522137930992</c:v>
                </c:pt>
                <c:pt idx="1">
                  <c:v>25.953118793104011</c:v>
                </c:pt>
                <c:pt idx="2">
                  <c:v>25.906109482757984</c:v>
                </c:pt>
                <c:pt idx="3">
                  <c:v>25.916186172414001</c:v>
                </c:pt>
                <c:pt idx="4">
                  <c:v>25.911524862069001</c:v>
                </c:pt>
                <c:pt idx="5">
                  <c:v>25.907643724137984</c:v>
                </c:pt>
                <c:pt idx="6">
                  <c:v>26.236039793103004</c:v>
                </c:pt>
                <c:pt idx="7">
                  <c:v>32.179362517241998</c:v>
                </c:pt>
                <c:pt idx="8">
                  <c:v>31.849414620689998</c:v>
                </c:pt>
                <c:pt idx="9">
                  <c:v>31.910042068964998</c:v>
                </c:pt>
                <c:pt idx="10">
                  <c:v>31.968514827586006</c:v>
                </c:pt>
                <c:pt idx="11">
                  <c:v>31.931828103448993</c:v>
                </c:pt>
                <c:pt idx="12">
                  <c:v>31.855061586206006</c:v>
                </c:pt>
                <c:pt idx="13">
                  <c:v>32.170818448276009</c:v>
                </c:pt>
                <c:pt idx="14">
                  <c:v>37.021534862069018</c:v>
                </c:pt>
                <c:pt idx="15">
                  <c:v>36.637145931034979</c:v>
                </c:pt>
                <c:pt idx="16">
                  <c:v>36.797294965517949</c:v>
                </c:pt>
                <c:pt idx="17">
                  <c:v>36.918080206895979</c:v>
                </c:pt>
                <c:pt idx="18">
                  <c:v>36.817261862069017</c:v>
                </c:pt>
                <c:pt idx="19">
                  <c:v>36.673616586207004</c:v>
                </c:pt>
                <c:pt idx="20">
                  <c:v>37.04684768965501</c:v>
                </c:pt>
                <c:pt idx="21">
                  <c:v>40.337113965517005</c:v>
                </c:pt>
                <c:pt idx="22">
                  <c:v>39.464091344828034</c:v>
                </c:pt>
                <c:pt idx="23">
                  <c:v>39.358806551724001</c:v>
                </c:pt>
                <c:pt idx="24">
                  <c:v>39.311291862069027</c:v>
                </c:pt>
                <c:pt idx="25">
                  <c:v>39.374594862068989</c:v>
                </c:pt>
                <c:pt idx="26">
                  <c:v>39.502203586206974</c:v>
                </c:pt>
                <c:pt idx="27">
                  <c:v>40.370638068965036</c:v>
                </c:pt>
              </c:numCache>
            </c:numRef>
          </c:yVal>
          <c:smooth val="1"/>
        </c:ser>
        <c:ser>
          <c:idx val="0"/>
          <c:order val="0"/>
          <c:tx>
            <c:v>d2</c:v>
          </c:tx>
          <c:marker>
            <c:symbol val="none"/>
          </c:marker>
          <c:xVal>
            <c:numRef>
              <c:f>'d2'!$A$2:$A$24</c:f>
              <c:numCache>
                <c:formatCode>0</c:formatCode>
                <c:ptCount val="23"/>
                <c:pt idx="0">
                  <c:v>150.001082310345</c:v>
                </c:pt>
                <c:pt idx="1">
                  <c:v>150.00215255172401</c:v>
                </c:pt>
                <c:pt idx="2">
                  <c:v>150.00092293103401</c:v>
                </c:pt>
                <c:pt idx="3">
                  <c:v>149.999250862069</c:v>
                </c:pt>
                <c:pt idx="4">
                  <c:v>149.99955220689699</c:v>
                </c:pt>
                <c:pt idx="5">
                  <c:v>149.99950899999999</c:v>
                </c:pt>
                <c:pt idx="6">
                  <c:v>149.996955137931</c:v>
                </c:pt>
                <c:pt idx="7">
                  <c:v>200.000209482759</c:v>
                </c:pt>
                <c:pt idx="8">
                  <c:v>200.00352000000001</c:v>
                </c:pt>
                <c:pt idx="9">
                  <c:v>200.00059513793099</c:v>
                </c:pt>
                <c:pt idx="10">
                  <c:v>200.00002575862101</c:v>
                </c:pt>
                <c:pt idx="11">
                  <c:v>199.999354482759</c:v>
                </c:pt>
                <c:pt idx="12">
                  <c:v>199.99884772413799</c:v>
                </c:pt>
                <c:pt idx="13">
                  <c:v>199.99584796551699</c:v>
                </c:pt>
                <c:pt idx="14">
                  <c:v>250.000220482759</c:v>
                </c:pt>
                <c:pt idx="15">
                  <c:v>250.00327275862099</c:v>
                </c:pt>
                <c:pt idx="16">
                  <c:v>249.99868034482799</c:v>
                </c:pt>
                <c:pt idx="17">
                  <c:v>249.99948913793099</c:v>
                </c:pt>
                <c:pt idx="18">
                  <c:v>249.999562310345</c:v>
                </c:pt>
                <c:pt idx="19">
                  <c:v>249.99873610344801</c:v>
                </c:pt>
                <c:pt idx="20">
                  <c:v>249.99596062069</c:v>
                </c:pt>
                <c:pt idx="21">
                  <c:v>300.00009368965499</c:v>
                </c:pt>
                <c:pt idx="22">
                  <c:v>300.00529844827599</c:v>
                </c:pt>
              </c:numCache>
            </c:numRef>
          </c:xVal>
          <c:yVal>
            <c:numRef>
              <c:f>'d2'!$I$2:$I$24</c:f>
              <c:numCache>
                <c:formatCode>0.00</c:formatCode>
                <c:ptCount val="23"/>
                <c:pt idx="0">
                  <c:v>22.159700068966004</c:v>
                </c:pt>
                <c:pt idx="1">
                  <c:v>21.70760789655202</c:v>
                </c:pt>
                <c:pt idx="2">
                  <c:v>21.509991448275002</c:v>
                </c:pt>
                <c:pt idx="3">
                  <c:v>21.385196655171995</c:v>
                </c:pt>
                <c:pt idx="4">
                  <c:v>21.375010448275987</c:v>
                </c:pt>
                <c:pt idx="5">
                  <c:v>21.402592551723984</c:v>
                </c:pt>
                <c:pt idx="6">
                  <c:v>21.78775031034499</c:v>
                </c:pt>
                <c:pt idx="7">
                  <c:v>27.585147275861999</c:v>
                </c:pt>
                <c:pt idx="8">
                  <c:v>27.062678896552001</c:v>
                </c:pt>
                <c:pt idx="9">
                  <c:v>26.925460379309982</c:v>
                </c:pt>
                <c:pt idx="10">
                  <c:v>26.856147034483001</c:v>
                </c:pt>
                <c:pt idx="11">
                  <c:v>26.841437034482993</c:v>
                </c:pt>
                <c:pt idx="12">
                  <c:v>26.851457344827992</c:v>
                </c:pt>
                <c:pt idx="13">
                  <c:v>27.281094793102994</c:v>
                </c:pt>
                <c:pt idx="14">
                  <c:v>33.206513068966018</c:v>
                </c:pt>
                <c:pt idx="15">
                  <c:v>32.685217517241995</c:v>
                </c:pt>
                <c:pt idx="16">
                  <c:v>32.671462275862979</c:v>
                </c:pt>
                <c:pt idx="17">
                  <c:v>32.653513448275987</c:v>
                </c:pt>
                <c:pt idx="18">
                  <c:v>32.608851034482996</c:v>
                </c:pt>
                <c:pt idx="19">
                  <c:v>32.547893206896021</c:v>
                </c:pt>
                <c:pt idx="20">
                  <c:v>32.959946827587004</c:v>
                </c:pt>
                <c:pt idx="21">
                  <c:v>37.706027413792981</c:v>
                </c:pt>
                <c:pt idx="22">
                  <c:v>37.200430931034987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89952"/>
        <c:axId val="168190528"/>
      </c:scatterChart>
      <c:valAx>
        <c:axId val="168189952"/>
        <c:scaling>
          <c:orientation val="minMax"/>
          <c:max val="400"/>
          <c:min val="150"/>
        </c:scaling>
        <c:delete val="0"/>
        <c:axPos val="b"/>
        <c:numFmt formatCode="0" sourceLinked="1"/>
        <c:majorTickMark val="out"/>
        <c:minorTickMark val="none"/>
        <c:tickLblPos val="nextTo"/>
        <c:crossAx val="168190528"/>
        <c:crosses val="autoZero"/>
        <c:crossBetween val="midCat"/>
      </c:valAx>
      <c:valAx>
        <c:axId val="168190528"/>
        <c:scaling>
          <c:orientation val="minMax"/>
          <c:max val="45"/>
          <c:min val="2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681899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</xdr:row>
      <xdr:rowOff>0</xdr:rowOff>
    </xdr:from>
    <xdr:to>
      <xdr:col>16</xdr:col>
      <xdr:colOff>0</xdr:colOff>
      <xdr:row>16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16</xdr:row>
      <xdr:rowOff>1</xdr:rowOff>
    </xdr:from>
    <xdr:to>
      <xdr:col>16</xdr:col>
      <xdr:colOff>0</xdr:colOff>
      <xdr:row>31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19050</xdr:colOff>
      <xdr:row>16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609599</xdr:colOff>
      <xdr:row>31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31</xdr:row>
      <xdr:rowOff>0</xdr:rowOff>
    </xdr:from>
    <xdr:to>
      <xdr:col>16</xdr:col>
      <xdr:colOff>0</xdr:colOff>
      <xdr:row>46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609599</xdr:colOff>
      <xdr:row>46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609599</xdr:colOff>
      <xdr:row>16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9525</xdr:colOff>
      <xdr:row>16</xdr:row>
      <xdr:rowOff>0</xdr:rowOff>
    </xdr:from>
    <xdr:to>
      <xdr:col>32</xdr:col>
      <xdr:colOff>0</xdr:colOff>
      <xdr:row>31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600075</xdr:colOff>
      <xdr:row>30</xdr:row>
      <xdr:rowOff>171449</xdr:rowOff>
    </xdr:from>
    <xdr:to>
      <xdr:col>32</xdr:col>
      <xdr:colOff>28575</xdr:colOff>
      <xdr:row>46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</xdr:colOff>
      <xdr:row>31</xdr:row>
      <xdr:rowOff>0</xdr:rowOff>
    </xdr:from>
    <xdr:to>
      <xdr:col>24</xdr:col>
      <xdr:colOff>1</xdr:colOff>
      <xdr:row>46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0</xdr:colOff>
      <xdr:row>16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</xdr:colOff>
      <xdr:row>16</xdr:row>
      <xdr:rowOff>0</xdr:rowOff>
    </xdr:from>
    <xdr:to>
      <xdr:col>23</xdr:col>
      <xdr:colOff>590551</xdr:colOff>
      <xdr:row>30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50</xdr:row>
      <xdr:rowOff>0</xdr:rowOff>
    </xdr:from>
    <xdr:to>
      <xdr:col>23</xdr:col>
      <xdr:colOff>581025</xdr:colOff>
      <xdr:row>66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200024</xdr:colOff>
      <xdr:row>9</xdr:row>
      <xdr:rowOff>95250</xdr:rowOff>
    </xdr:from>
    <xdr:to>
      <xdr:col>25</xdr:col>
      <xdr:colOff>190499</xdr:colOff>
      <xdr:row>32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22</xdr:row>
      <xdr:rowOff>66675</xdr:rowOff>
    </xdr:from>
    <xdr:to>
      <xdr:col>38</xdr:col>
      <xdr:colOff>171449</xdr:colOff>
      <xdr:row>36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35</xdr:row>
      <xdr:rowOff>66674</xdr:rowOff>
    </xdr:from>
    <xdr:to>
      <xdr:col>18</xdr:col>
      <xdr:colOff>28575</xdr:colOff>
      <xdr:row>49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24</xdr:row>
      <xdr:rowOff>161924</xdr:rowOff>
    </xdr:from>
    <xdr:to>
      <xdr:col>31</xdr:col>
      <xdr:colOff>152400</xdr:colOff>
      <xdr:row>37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14286</xdr:colOff>
      <xdr:row>76</xdr:row>
      <xdr:rowOff>23811</xdr:rowOff>
    </xdr:from>
    <xdr:to>
      <xdr:col>24</xdr:col>
      <xdr:colOff>209549</xdr:colOff>
      <xdr:row>93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96</xdr:row>
      <xdr:rowOff>0</xdr:rowOff>
    </xdr:from>
    <xdr:to>
      <xdr:col>24</xdr:col>
      <xdr:colOff>195263</xdr:colOff>
      <xdr:row>113</xdr:row>
      <xdr:rowOff>100014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566737</xdr:colOff>
      <xdr:row>105</xdr:row>
      <xdr:rowOff>166687</xdr:rowOff>
    </xdr:from>
    <xdr:to>
      <xdr:col>15</xdr:col>
      <xdr:colOff>1452562</xdr:colOff>
      <xdr:row>120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12045</xdr:colOff>
      <xdr:row>1</xdr:row>
      <xdr:rowOff>70875</xdr:rowOff>
    </xdr:from>
    <xdr:to>
      <xdr:col>25</xdr:col>
      <xdr:colOff>184895</xdr:colOff>
      <xdr:row>18</xdr:row>
      <xdr:rowOff>174251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249383</xdr:colOff>
      <xdr:row>20</xdr:row>
      <xdr:rowOff>189839</xdr:rowOff>
    </xdr:from>
    <xdr:to>
      <xdr:col>25</xdr:col>
      <xdr:colOff>412605</xdr:colOff>
      <xdr:row>34</xdr:row>
      <xdr:rowOff>56030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120181</xdr:colOff>
      <xdr:row>35</xdr:row>
      <xdr:rowOff>144836</xdr:rowOff>
    </xdr:from>
    <xdr:to>
      <xdr:col>26</xdr:col>
      <xdr:colOff>3922</xdr:colOff>
      <xdr:row>44</xdr:row>
      <xdr:rowOff>44824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workbookViewId="0">
      <selection activeCell="Q17" sqref="Q17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4.85546875" bestFit="1" customWidth="1"/>
  </cols>
  <sheetData>
    <row r="1" spans="1:19" x14ac:dyDescent="0.25">
      <c r="C1" t="s">
        <v>69</v>
      </c>
      <c r="K1" t="s">
        <v>70</v>
      </c>
      <c r="S1" t="s">
        <v>71</v>
      </c>
    </row>
    <row r="2" spans="1:19" x14ac:dyDescent="0.25">
      <c r="A2" t="s">
        <v>67</v>
      </c>
      <c r="B2" t="s">
        <v>68</v>
      </c>
      <c r="C2" t="s">
        <v>66</v>
      </c>
      <c r="D2" s="3" t="str">
        <f>he!Q1</f>
        <v>Core impedence (ohm)</v>
      </c>
    </row>
    <row r="3" spans="1:19" x14ac:dyDescent="0.25">
      <c r="A3" s="2">
        <f>he!A2</f>
        <v>150.015038275862</v>
      </c>
      <c r="B3" s="2">
        <f>he!C2</f>
        <v>100</v>
      </c>
      <c r="C3">
        <f>he!C4</f>
        <v>100</v>
      </c>
      <c r="D3" s="3">
        <f>he!Q4</f>
        <v>9.8039215686274522E-2</v>
      </c>
    </row>
    <row r="4" spans="1:19" x14ac:dyDescent="0.25">
      <c r="C4">
        <f>he!C5</f>
        <v>150</v>
      </c>
      <c r="D4" s="3">
        <f>he!Q5</f>
        <v>9.0909090909090912E-2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M6" sqref="M6"/>
    </sheetView>
  </sheetViews>
  <sheetFormatPr defaultRowHeight="15" x14ac:dyDescent="0.25"/>
  <cols>
    <col min="5" max="6" width="4.5703125" bestFit="1" customWidth="1"/>
  </cols>
  <sheetData>
    <row r="1" spans="1:15" x14ac:dyDescent="0.25">
      <c r="B1" s="3"/>
      <c r="C1" s="3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25">
      <c r="B2" s="3"/>
      <c r="C2" s="3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45" x14ac:dyDescent="0.25">
      <c r="A3" t="s">
        <v>0</v>
      </c>
      <c r="B3" s="3" t="s">
        <v>4</v>
      </c>
      <c r="C3" s="3" t="s">
        <v>41</v>
      </c>
      <c r="D3" s="20" t="s">
        <v>42</v>
      </c>
      <c r="E3" s="20" t="s">
        <v>43</v>
      </c>
      <c r="F3" s="20" t="s">
        <v>44</v>
      </c>
      <c r="G3" s="20" t="s">
        <v>45</v>
      </c>
      <c r="H3" s="20"/>
      <c r="I3" s="21" t="s">
        <v>46</v>
      </c>
      <c r="J3" s="21" t="s">
        <v>43</v>
      </c>
      <c r="K3" s="21" t="s">
        <v>44</v>
      </c>
      <c r="L3" s="21"/>
      <c r="M3" s="21" t="s">
        <v>47</v>
      </c>
      <c r="N3" s="22" t="s">
        <v>48</v>
      </c>
      <c r="O3" s="23" t="s">
        <v>49</v>
      </c>
    </row>
    <row r="4" spans="1:15" x14ac:dyDescent="0.25">
      <c r="A4" s="2">
        <v>150.00212617241399</v>
      </c>
      <c r="B4" s="3">
        <v>14.302033</v>
      </c>
      <c r="C4" s="3">
        <v>2.1375862068965501E-4</v>
      </c>
      <c r="D4" s="19"/>
      <c r="E4" s="19"/>
      <c r="F4" s="19"/>
      <c r="G4" s="19"/>
      <c r="H4" s="19"/>
      <c r="I4" s="19">
        <f>A5/100</f>
        <v>1.50000181034483</v>
      </c>
      <c r="J4" s="19">
        <f>E5</f>
        <v>0.54168624363139795</v>
      </c>
      <c r="K4" s="19">
        <f>F5</f>
        <v>5.0882842869138578E-2</v>
      </c>
      <c r="L4" s="24"/>
      <c r="M4" s="24">
        <v>1.5</v>
      </c>
      <c r="N4" s="25">
        <f>M4^2*$I$10+$J$10*M4+$K$10</f>
        <v>0.54159884375284739</v>
      </c>
      <c r="O4" s="26">
        <f>F5</f>
        <v>5.0882842869138578E-2</v>
      </c>
    </row>
    <row r="5" spans="1:15" x14ac:dyDescent="0.25">
      <c r="A5" s="2">
        <v>150.00018103448301</v>
      </c>
      <c r="B5" s="3">
        <v>12.984776</v>
      </c>
      <c r="C5" s="3">
        <v>2.3331073793103401</v>
      </c>
      <c r="D5" s="19">
        <f>$B$4-B5</f>
        <v>1.3172569999999997</v>
      </c>
      <c r="E5" s="19">
        <f>INDEX(LINEST(D6:D7,C6:C7),1)</f>
        <v>0.54168624363139795</v>
      </c>
      <c r="F5" s="19">
        <f>INDEX(LINEST(D5:D7,C5:C7),2)</f>
        <v>5.0882842869138578E-2</v>
      </c>
      <c r="G5" s="27">
        <f>D5/C5</f>
        <v>0.56459338806316628</v>
      </c>
      <c r="H5" s="27"/>
      <c r="I5" s="19">
        <f>A10/100</f>
        <v>2.0000132962068999</v>
      </c>
      <c r="J5" s="19">
        <f>E10</f>
        <v>0.57843864475324569</v>
      </c>
      <c r="K5" s="19">
        <f>F10</f>
        <v>6.4570727779770021E-2</v>
      </c>
      <c r="L5" s="24"/>
      <c r="M5" s="24">
        <v>2</v>
      </c>
      <c r="N5" s="28">
        <f>E10</f>
        <v>0.57843864475324569</v>
      </c>
      <c r="O5" s="3">
        <f>F10</f>
        <v>6.4570727779770021E-2</v>
      </c>
    </row>
    <row r="6" spans="1:15" x14ac:dyDescent="0.25">
      <c r="A6" s="2">
        <v>149.999867827586</v>
      </c>
      <c r="B6" s="3">
        <v>12.992838000000001</v>
      </c>
      <c r="C6" s="3">
        <v>2.3346608620689699</v>
      </c>
      <c r="D6" s="19">
        <f>$B$4-B6</f>
        <v>1.309194999999999</v>
      </c>
      <c r="E6" s="19"/>
      <c r="F6" s="19"/>
      <c r="G6" s="27">
        <f t="shared" ref="G6:G7" si="0">D6/C6</f>
        <v>0.56076452955989253</v>
      </c>
      <c r="H6" s="27"/>
      <c r="I6" s="19">
        <f>A15/100</f>
        <v>2.4999826306896598</v>
      </c>
      <c r="J6" s="19">
        <f>E15</f>
        <v>0.60907048286539367</v>
      </c>
      <c r="K6" s="19">
        <f>F15</f>
        <v>2.7944264485756154E-2</v>
      </c>
      <c r="L6" s="24"/>
      <c r="M6" s="24">
        <v>2.5</v>
      </c>
      <c r="N6" s="25">
        <f>G10</f>
        <v>0.60588725841490987</v>
      </c>
      <c r="O6" s="26">
        <f>K6</f>
        <v>2.7944264485756154E-2</v>
      </c>
    </row>
    <row r="7" spans="1:15" x14ac:dyDescent="0.25">
      <c r="A7" s="2">
        <v>150.00413831034501</v>
      </c>
      <c r="B7" s="3">
        <v>10.012833000000001</v>
      </c>
      <c r="C7" s="3">
        <v>7.8360097241379298</v>
      </c>
      <c r="D7" s="19">
        <f>$B$4-B7</f>
        <v>4.2891999999999992</v>
      </c>
      <c r="E7" s="19"/>
      <c r="F7" s="19"/>
      <c r="G7" s="27">
        <f t="shared" si="0"/>
        <v>0.54737042844492778</v>
      </c>
      <c r="H7" s="27"/>
      <c r="I7" s="19">
        <f>A20/100</f>
        <v>3.0000033362069001</v>
      </c>
      <c r="J7" s="19">
        <f>E20</f>
        <v>0.63184206490466932</v>
      </c>
      <c r="K7" s="19">
        <f>F20</f>
        <v>4.6939188898956541E-2</v>
      </c>
      <c r="L7" s="24"/>
      <c r="M7" s="24">
        <v>2.75</v>
      </c>
      <c r="N7" s="29">
        <f>M7^2*$I$10+$J$10*M7+$K$10</f>
        <v>0.62124323164804962</v>
      </c>
      <c r="O7" s="30">
        <f>M7^2*$I$11+$J$11*M7+$K$11</f>
        <v>0</v>
      </c>
    </row>
    <row r="8" spans="1:15" x14ac:dyDescent="0.25">
      <c r="A8" s="2">
        <v>150.00053362068999</v>
      </c>
      <c r="B8" s="3">
        <v>9.9713429999999992</v>
      </c>
      <c r="C8" s="3">
        <v>7.83595327586207</v>
      </c>
      <c r="D8" s="19"/>
      <c r="E8" s="19"/>
      <c r="F8" s="19"/>
      <c r="G8" s="19"/>
      <c r="H8" s="19"/>
      <c r="I8" s="19"/>
      <c r="J8" s="19"/>
      <c r="K8" s="19"/>
      <c r="L8" s="24"/>
      <c r="M8" s="24">
        <v>3</v>
      </c>
      <c r="N8" s="28">
        <f>E20</f>
        <v>0.63184206490466932</v>
      </c>
      <c r="O8" s="3">
        <f>K7</f>
        <v>4.6939188898956541E-2</v>
      </c>
    </row>
    <row r="9" spans="1:15" x14ac:dyDescent="0.25">
      <c r="A9" s="2">
        <v>200.00746044827599</v>
      </c>
      <c r="B9" s="3">
        <v>21.088892000000001</v>
      </c>
      <c r="C9" s="3">
        <v>1.6475862068965501E-4</v>
      </c>
      <c r="D9" s="19"/>
      <c r="E9" s="19"/>
      <c r="F9" s="19"/>
      <c r="G9" s="19"/>
      <c r="H9" s="19"/>
      <c r="I9" s="19" t="s">
        <v>50</v>
      </c>
      <c r="J9" s="19" t="s">
        <v>51</v>
      </c>
      <c r="K9" s="19" t="s">
        <v>52</v>
      </c>
      <c r="L9" s="24"/>
      <c r="M9" s="24">
        <v>3.25</v>
      </c>
      <c r="N9" s="29">
        <f>M9^2*$I$10+$J$10*M9+$K$10</f>
        <v>0.64086749564459788</v>
      </c>
      <c r="O9" s="30">
        <f t="shared" ref="O9:O11" si="1">M9^2*$I$11+$J$11*M9+$K$11</f>
        <v>0</v>
      </c>
    </row>
    <row r="10" spans="1:15" x14ac:dyDescent="0.25">
      <c r="A10" s="2">
        <v>200.00132962069</v>
      </c>
      <c r="B10" s="3">
        <v>19.824529999999999</v>
      </c>
      <c r="C10" s="3">
        <v>2.0867941724137902</v>
      </c>
      <c r="D10" s="19">
        <f>$B$9-B10</f>
        <v>1.264362000000002</v>
      </c>
      <c r="E10" s="19">
        <f>INDEX(LINEST(D10:D12,C10:C12),1)</f>
        <v>0.57843864475324569</v>
      </c>
      <c r="F10" s="19">
        <f>INDEX(LINEST(D10:D12,C10:C12),2)</f>
        <v>6.4570727779770021E-2</v>
      </c>
      <c r="G10" s="27">
        <f>D10/C10</f>
        <v>0.60588725841490987</v>
      </c>
      <c r="H10" s="27"/>
      <c r="I10" s="31">
        <f>INDEX(LINEST(J4:J7,I4:I7^{1,2}),1)</f>
        <v>-1.3981132756037403E-2</v>
      </c>
      <c r="J10" s="31">
        <f>INDEX(LINEST(J4:J7,I4:I7^{1,2}),2)</f>
        <v>0.12313532452932079</v>
      </c>
      <c r="K10" s="31">
        <f>INDEX(LINEST(J4:J7,I4:I7^{1,2}),3)</f>
        <v>0.38835340565995036</v>
      </c>
      <c r="L10" s="24"/>
      <c r="M10" s="24">
        <v>3.5</v>
      </c>
      <c r="N10" s="29">
        <f>M10^2*$I$10+$J$10*M10+$K$10</f>
        <v>0.64805816525111493</v>
      </c>
      <c r="O10" s="30">
        <f t="shared" si="1"/>
        <v>0</v>
      </c>
    </row>
    <row r="11" spans="1:15" x14ac:dyDescent="0.25">
      <c r="A11" s="2">
        <v>200.00496537930999</v>
      </c>
      <c r="B11" s="3">
        <v>18.578157000000001</v>
      </c>
      <c r="C11" s="3">
        <v>4.2068927586206897</v>
      </c>
      <c r="D11" s="19">
        <f>$B$9-B11</f>
        <v>2.5107350000000004</v>
      </c>
      <c r="E11" s="19"/>
      <c r="F11" s="19"/>
      <c r="G11" s="27">
        <f t="shared" ref="G11:G12" si="2">D11/C11</f>
        <v>0.59681459548856974</v>
      </c>
      <c r="H11" s="27"/>
      <c r="I11" s="27"/>
      <c r="J11" s="27"/>
      <c r="K11" s="27"/>
      <c r="L11" s="24"/>
      <c r="M11" s="24">
        <v>3.75</v>
      </c>
      <c r="N11" s="29">
        <f>M11^2*$I$10+$J$10*M11+$K$10</f>
        <v>0.65350119326312739</v>
      </c>
      <c r="O11" s="30">
        <f t="shared" si="1"/>
        <v>0</v>
      </c>
    </row>
    <row r="12" spans="1:15" x14ac:dyDescent="0.25">
      <c r="A12" s="2">
        <v>200.00092134482799</v>
      </c>
      <c r="B12" s="3">
        <v>16.953837</v>
      </c>
      <c r="C12" s="3">
        <v>7.0464311379310303</v>
      </c>
      <c r="D12" s="19">
        <f>$B$9-B12</f>
        <v>4.1350550000000013</v>
      </c>
      <c r="E12" s="19"/>
      <c r="F12" s="19"/>
      <c r="G12" s="27">
        <f t="shared" si="2"/>
        <v>0.5868296899604889</v>
      </c>
      <c r="H12" s="27"/>
      <c r="I12" s="27"/>
      <c r="J12" s="27"/>
      <c r="K12" s="27"/>
      <c r="L12" s="24"/>
      <c r="M12" s="24">
        <v>4</v>
      </c>
      <c r="N12" s="29">
        <f>M12^2*$I$10+$J$10*M12+$K$10</f>
        <v>0.65719657968063505</v>
      </c>
      <c r="O12" s="3">
        <f>K6</f>
        <v>2.7944264485756154E-2</v>
      </c>
    </row>
    <row r="13" spans="1:15" x14ac:dyDescent="0.25">
      <c r="A13" s="2">
        <v>199.997001862069</v>
      </c>
      <c r="B13" s="3">
        <v>20.985759999999999</v>
      </c>
      <c r="C13" s="3">
        <v>1.7013793103448299E-4</v>
      </c>
      <c r="D13" s="19"/>
      <c r="E13" s="19"/>
      <c r="F13" s="19"/>
      <c r="G13" s="19"/>
      <c r="H13" s="19"/>
      <c r="I13" s="19"/>
      <c r="J13" s="19"/>
      <c r="K13" s="19"/>
      <c r="L13" s="24"/>
      <c r="M13" s="24">
        <v>4.5</v>
      </c>
      <c r="N13" s="29">
        <f t="shared" ref="N13:N15" si="3">M13^2*$I$10+$J$10*M13+$K$10</f>
        <v>0.65934442773213653</v>
      </c>
      <c r="O13" s="30">
        <f t="shared" ref="O13:O15" si="4">M13^2*$I$11+$J$11*M13+$K$11</f>
        <v>0</v>
      </c>
    </row>
    <row r="14" spans="1:15" x14ac:dyDescent="0.25">
      <c r="A14" s="2">
        <v>250.00156689655199</v>
      </c>
      <c r="B14" s="3">
        <v>28.436775000000001</v>
      </c>
      <c r="C14" s="3">
        <v>1.4948275862068999E-4</v>
      </c>
      <c r="D14" s="19"/>
      <c r="E14" s="19"/>
      <c r="F14" s="19"/>
      <c r="G14" s="19"/>
      <c r="H14" s="19"/>
      <c r="I14" s="19"/>
      <c r="J14" s="19"/>
      <c r="K14" s="19"/>
      <c r="L14" s="24"/>
      <c r="M14" s="24">
        <v>5</v>
      </c>
      <c r="N14" s="29">
        <f t="shared" si="3"/>
        <v>0.65450170940561925</v>
      </c>
      <c r="O14" s="30">
        <f t="shared" si="4"/>
        <v>0</v>
      </c>
    </row>
    <row r="15" spans="1:15" x14ac:dyDescent="0.25">
      <c r="A15" s="2">
        <v>249.998263068966</v>
      </c>
      <c r="B15" s="3">
        <v>27.270192999999999</v>
      </c>
      <c r="C15" s="3">
        <v>1.86170455172414</v>
      </c>
      <c r="D15" s="19">
        <f>$B$14-B15</f>
        <v>1.1665820000000018</v>
      </c>
      <c r="E15" s="19">
        <f>INDEX(LINEST(D15:D17,C15:C17),1)</f>
        <v>0.60907048286539367</v>
      </c>
      <c r="F15" s="19">
        <f>INDEX(LINEST(D15:D17,C15:C17),2)</f>
        <v>2.7944264485756154E-2</v>
      </c>
      <c r="G15" s="27">
        <f>D15/C15</f>
        <v>0.62662037266848847</v>
      </c>
      <c r="H15" s="27"/>
      <c r="I15" s="27"/>
      <c r="J15" s="27"/>
      <c r="K15" s="27"/>
      <c r="L15" s="24"/>
      <c r="M15" s="24">
        <v>5.5</v>
      </c>
      <c r="N15" s="29">
        <f t="shared" si="3"/>
        <v>0.64266842470108321</v>
      </c>
      <c r="O15" s="30">
        <f t="shared" si="4"/>
        <v>0</v>
      </c>
    </row>
    <row r="16" spans="1:15" x14ac:dyDescent="0.25">
      <c r="A16" s="2">
        <v>250.000591448276</v>
      </c>
      <c r="B16" s="3">
        <v>26.124524999999998</v>
      </c>
      <c r="C16" s="3">
        <v>3.76401903448276</v>
      </c>
      <c r="D16" s="19">
        <f>$B$14-B16</f>
        <v>2.3122500000000024</v>
      </c>
      <c r="E16" s="19"/>
      <c r="F16" s="19"/>
      <c r="G16" s="27">
        <f t="shared" ref="G16:G17" si="5">D16/C16</f>
        <v>0.61430348221332642</v>
      </c>
      <c r="H16" s="27"/>
      <c r="I16" s="27"/>
      <c r="J16" s="27"/>
      <c r="K16" s="27"/>
      <c r="L16" s="24"/>
      <c r="M16" s="24">
        <v>6</v>
      </c>
      <c r="N16" s="29">
        <f>M16^2*$I$10+$J$10*M16+$K$10</f>
        <v>0.62384457361852852</v>
      </c>
      <c r="O16" s="3">
        <f>K7</f>
        <v>4.6939188898956541E-2</v>
      </c>
    </row>
    <row r="17" spans="1:15" x14ac:dyDescent="0.25">
      <c r="A17" s="2">
        <v>250.000037241379</v>
      </c>
      <c r="B17" s="3">
        <v>24.555772999999999</v>
      </c>
      <c r="C17" s="3">
        <v>6.32035065517241</v>
      </c>
      <c r="D17" s="19">
        <f>$B$14-B17</f>
        <v>3.8810020000000023</v>
      </c>
      <c r="E17" s="19"/>
      <c r="F17" s="19"/>
      <c r="G17" s="27">
        <f t="shared" si="5"/>
        <v>0.61404852542855226</v>
      </c>
      <c r="H17" s="27"/>
      <c r="I17" s="27"/>
      <c r="J17" s="27"/>
      <c r="K17" s="27"/>
      <c r="L17" s="27"/>
      <c r="M17" s="27"/>
      <c r="N17" s="27"/>
      <c r="O17" s="27"/>
    </row>
    <row r="18" spans="1:15" x14ac:dyDescent="0.25">
      <c r="A18" s="2">
        <v>249.99517872413799</v>
      </c>
      <c r="B18" s="3">
        <v>28.383127000000002</v>
      </c>
      <c r="C18" s="3">
        <v>1.4279310344827599E-4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x14ac:dyDescent="0.25">
      <c r="A19" s="2">
        <v>300.00368834482799</v>
      </c>
      <c r="B19" s="3">
        <v>36.495764999999999</v>
      </c>
      <c r="C19" s="3">
        <v>1.23379310344828E-4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25">
      <c r="A20" s="2">
        <v>300.00033362069001</v>
      </c>
      <c r="B20" s="3">
        <v>35.099502999999999</v>
      </c>
      <c r="C20" s="3">
        <v>2.1508525517241401</v>
      </c>
      <c r="D20" s="19">
        <f>$B$19-B20</f>
        <v>1.3962620000000001</v>
      </c>
      <c r="E20" s="19">
        <f>INDEX(LINEST(D20:D22,C20:C22),1)</f>
        <v>0.63184206490466932</v>
      </c>
      <c r="F20" s="19">
        <f>INDEX(LINEST(D20:D22,C20:C22),2)</f>
        <v>4.6939188898956541E-2</v>
      </c>
      <c r="G20" s="27">
        <f>D20/C20</f>
        <v>0.64916676825696196</v>
      </c>
      <c r="H20" s="27"/>
      <c r="I20" s="27"/>
      <c r="J20" s="27"/>
      <c r="K20" s="27"/>
      <c r="L20" s="27"/>
      <c r="M20" s="27"/>
      <c r="N20" s="27"/>
      <c r="O20" s="27"/>
    </row>
    <row r="21" spans="1:15" x14ac:dyDescent="0.25">
      <c r="A21" s="2">
        <v>300.00495124137899</v>
      </c>
      <c r="B21" s="3">
        <v>33.870652</v>
      </c>
      <c r="C21" s="3">
        <v>4.0532034137931001</v>
      </c>
      <c r="D21" s="19">
        <f t="shared" ref="D21:D22" si="6">$B$19-B21</f>
        <v>2.6251129999999989</v>
      </c>
      <c r="E21" s="19"/>
      <c r="F21" s="19"/>
      <c r="G21" s="27">
        <f t="shared" ref="G21:G22" si="7">D21/C21</f>
        <v>0.6476637691231355</v>
      </c>
      <c r="H21" s="27"/>
      <c r="I21" s="27"/>
      <c r="J21" s="27"/>
      <c r="K21" s="27"/>
      <c r="L21" s="27"/>
      <c r="M21" s="27"/>
      <c r="N21" s="27"/>
      <c r="O21" s="27"/>
    </row>
    <row r="22" spans="1:15" x14ac:dyDescent="0.25">
      <c r="A22" s="2">
        <v>299.99981696551703</v>
      </c>
      <c r="B22" s="3">
        <v>32.347285999999997</v>
      </c>
      <c r="C22" s="3">
        <v>6.5032911379310399</v>
      </c>
      <c r="D22" s="19">
        <f t="shared" si="6"/>
        <v>4.1484790000000018</v>
      </c>
      <c r="E22" s="19"/>
      <c r="F22" s="19"/>
      <c r="G22" s="27">
        <f t="shared" si="7"/>
        <v>0.63790454894501325</v>
      </c>
      <c r="H22" s="27"/>
      <c r="I22" s="27"/>
      <c r="J22" s="27"/>
      <c r="K22" s="27"/>
      <c r="L22" s="27"/>
      <c r="M22" s="27"/>
      <c r="N22" s="27"/>
      <c r="O22" s="27"/>
    </row>
    <row r="23" spans="1:15" x14ac:dyDescent="0.25">
      <c r="A23" s="2">
        <v>299.99371751724101</v>
      </c>
      <c r="B23" s="3">
        <v>36.445683000000002</v>
      </c>
      <c r="C23" s="3">
        <v>9.7344827586206902E-5</v>
      </c>
      <c r="E23" s="18"/>
      <c r="F23" s="19"/>
      <c r="G23" s="19"/>
      <c r="H23" s="19"/>
      <c r="I23" s="19"/>
      <c r="J23" s="19"/>
      <c r="K23" s="19"/>
      <c r="L23" s="19"/>
      <c r="M23" s="19"/>
      <c r="N23" s="19"/>
      <c r="O23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workbookViewId="0">
      <selection activeCell="O27" sqref="O27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8" width="8.7109375" style="3" customWidth="1"/>
    <col min="9" max="9" width="9.28515625" style="3" bestFit="1" customWidth="1"/>
    <col min="10" max="10" width="8.7109375" style="3" customWidth="1"/>
    <col min="11" max="11" width="17.28515625" style="3" bestFit="1" customWidth="1"/>
    <col min="12" max="35" width="8.7109375" style="3" customWidth="1"/>
    <col min="36" max="44" width="9.140625" style="3"/>
    <col min="47" max="47" width="15.85546875" bestFit="1" customWidth="1"/>
  </cols>
  <sheetData>
    <row r="1" spans="1:47" ht="42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3" t="s">
        <v>54</v>
      </c>
      <c r="K1" s="3" t="s">
        <v>55</v>
      </c>
      <c r="L1" s="40" t="s">
        <v>58</v>
      </c>
      <c r="M1" s="40" t="s">
        <v>53</v>
      </c>
      <c r="N1" s="40" t="s">
        <v>64</v>
      </c>
      <c r="O1" s="40" t="s">
        <v>54</v>
      </c>
      <c r="P1" s="40" t="s">
        <v>59</v>
      </c>
      <c r="Q1" s="40" t="s">
        <v>60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1</v>
      </c>
      <c r="AG1" s="3" t="s">
        <v>56</v>
      </c>
      <c r="AH1" s="3" t="s">
        <v>22</v>
      </c>
      <c r="AI1" s="3" t="s">
        <v>57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t="s">
        <v>32</v>
      </c>
      <c r="AT1" t="s">
        <v>33</v>
      </c>
      <c r="AU1" t="s">
        <v>34</v>
      </c>
    </row>
    <row r="2" spans="1:47" x14ac:dyDescent="0.25">
      <c r="A2" s="2">
        <v>150.015038275862</v>
      </c>
      <c r="B2" s="3">
        <v>125.61949527586199</v>
      </c>
      <c r="C2">
        <v>100</v>
      </c>
      <c r="D2" s="3">
        <v>65.753424999999893</v>
      </c>
      <c r="E2" s="3">
        <v>12.7322476896552</v>
      </c>
      <c r="F2" s="3">
        <v>0</v>
      </c>
      <c r="G2" s="3">
        <v>0</v>
      </c>
      <c r="H2" s="3">
        <v>0</v>
      </c>
      <c r="I2" s="3">
        <f>A2-B2</f>
        <v>24.395543000000004</v>
      </c>
      <c r="L2" s="32">
        <v>0.625</v>
      </c>
      <c r="R2" s="3">
        <v>0.94937334482758595</v>
      </c>
      <c r="S2" s="3">
        <v>1.35027772413793</v>
      </c>
      <c r="T2" s="3">
        <v>1.15260389655172</v>
      </c>
      <c r="U2" s="3">
        <v>18.973626689655202</v>
      </c>
      <c r="V2" s="3">
        <v>26.075478896551701</v>
      </c>
      <c r="W2" s="3">
        <v>5.1257939310344796</v>
      </c>
      <c r="X2" s="3">
        <v>25.000857172413799</v>
      </c>
      <c r="Y2" s="3">
        <v>25.1389573103448</v>
      </c>
      <c r="Z2" s="3">
        <v>0.24543168965517201</v>
      </c>
      <c r="AA2" s="3">
        <v>24.9620427931034</v>
      </c>
      <c r="AB2" s="3">
        <v>25.175261517241399</v>
      </c>
      <c r="AC2" s="3">
        <v>0.289830172413793</v>
      </c>
      <c r="AD2" s="3">
        <v>25.0738374137931</v>
      </c>
      <c r="AE2" s="3">
        <v>25.108285310344801</v>
      </c>
      <c r="AF2" s="3">
        <v>125.61949527586199</v>
      </c>
      <c r="AG2" s="3">
        <v>125.608642862069</v>
      </c>
      <c r="AH2" s="3">
        <v>25.206047344827599</v>
      </c>
      <c r="AI2" s="3">
        <v>25.282503517241398</v>
      </c>
      <c r="AJ2" s="3">
        <v>1.22972918839706E-2</v>
      </c>
      <c r="AK2" s="3">
        <v>2.5600180350493101E-3</v>
      </c>
      <c r="AL2" s="3">
        <v>0</v>
      </c>
      <c r="AM2" s="3">
        <v>4.6894157730444199E-3</v>
      </c>
      <c r="AN2" s="3">
        <v>2.35725156936854E-3</v>
      </c>
      <c r="AO2" s="3">
        <v>2.66397434042565</v>
      </c>
      <c r="AP2" s="3">
        <v>0.58746604383243495</v>
      </c>
      <c r="AQ2" s="3">
        <v>2.2132099182470499</v>
      </c>
      <c r="AR2" s="3">
        <v>0.41009509174233499</v>
      </c>
      <c r="AS2">
        <v>1</v>
      </c>
      <c r="AT2">
        <v>705</v>
      </c>
      <c r="AU2" s="1">
        <v>42718.682372685187</v>
      </c>
    </row>
    <row r="3" spans="1:47" x14ac:dyDescent="0.25">
      <c r="A3" s="2">
        <v>150.03261486206901</v>
      </c>
      <c r="B3" s="3">
        <v>126.288808137931</v>
      </c>
      <c r="C3">
        <v>150</v>
      </c>
      <c r="D3" s="3">
        <v>42.671437344827602</v>
      </c>
      <c r="E3" s="3">
        <v>10.7685475862069</v>
      </c>
      <c r="F3" s="3">
        <v>3.0277567586206899</v>
      </c>
      <c r="G3" s="3">
        <v>8.9435465517241397</v>
      </c>
      <c r="H3" s="3">
        <v>8.3269608620689706</v>
      </c>
      <c r="I3" s="3">
        <f t="shared" ref="I3:I26" si="0">A3-B3</f>
        <v>23.743806724138011</v>
      </c>
      <c r="R3" s="3">
        <v>48.416250724137903</v>
      </c>
      <c r="S3" s="3">
        <v>4.5560095862069003</v>
      </c>
      <c r="T3" s="3">
        <v>33.3339746896552</v>
      </c>
      <c r="U3" s="3">
        <v>20.332707586206901</v>
      </c>
      <c r="V3" s="3">
        <v>26.243686896551701</v>
      </c>
      <c r="W3" s="3">
        <v>5.0947011379310299</v>
      </c>
      <c r="X3" s="3">
        <v>25.001985758620702</v>
      </c>
      <c r="Y3" s="3">
        <v>25.144198655172399</v>
      </c>
      <c r="Z3" s="3">
        <v>0.245618</v>
      </c>
      <c r="AA3" s="3">
        <v>24.968808517241399</v>
      </c>
      <c r="AB3" s="3">
        <v>25.370012275862099</v>
      </c>
      <c r="AC3" s="3">
        <v>0.29156158620689698</v>
      </c>
      <c r="AD3" s="3">
        <v>25.079577862069002</v>
      </c>
      <c r="AE3" s="3">
        <v>26.703944448275902</v>
      </c>
      <c r="AF3" s="3">
        <v>126.288808137931</v>
      </c>
      <c r="AG3" s="3">
        <v>126.278130482759</v>
      </c>
      <c r="AH3" s="3">
        <v>25.214428517241402</v>
      </c>
      <c r="AI3" s="3">
        <v>25.311186724137901</v>
      </c>
      <c r="AJ3" s="3">
        <v>2.4260236945185899E-2</v>
      </c>
      <c r="AK3" s="3">
        <v>8.4181742096290108E-3</v>
      </c>
      <c r="AL3" s="3">
        <v>2.4529030395120201E-2</v>
      </c>
      <c r="AM3" s="3">
        <v>2.2583699444034998E-2</v>
      </c>
      <c r="AN3" s="3">
        <v>4.28726832898676E-3</v>
      </c>
      <c r="AO3" s="3">
        <v>9.3399812421714398E-2</v>
      </c>
      <c r="AP3" s="3">
        <v>0.103631063782473</v>
      </c>
      <c r="AQ3" s="3">
        <v>0.112427736086871</v>
      </c>
      <c r="AR3" s="3">
        <v>0.308805806647033</v>
      </c>
      <c r="AS3">
        <v>2</v>
      </c>
      <c r="AT3">
        <v>179</v>
      </c>
      <c r="AU3" s="1">
        <v>42718.703206018516</v>
      </c>
    </row>
    <row r="4" spans="1:47" x14ac:dyDescent="0.25">
      <c r="A4" s="2">
        <v>150.00108762068999</v>
      </c>
      <c r="B4" s="3">
        <v>126.59551455172399</v>
      </c>
      <c r="C4">
        <v>100</v>
      </c>
      <c r="D4" s="3">
        <v>67.314721310344794</v>
      </c>
      <c r="E4" s="3">
        <v>10.539615413793101</v>
      </c>
      <c r="F4" s="3">
        <v>2.95613231034483</v>
      </c>
      <c r="G4" s="3">
        <v>8.6725611034482704</v>
      </c>
      <c r="H4" s="3">
        <v>8.0498329310344801</v>
      </c>
      <c r="I4" s="3">
        <f t="shared" si="0"/>
        <v>23.405573068965992</v>
      </c>
      <c r="J4" s="3">
        <v>1.35</v>
      </c>
      <c r="K4" s="3">
        <f>1+($M4-((F4*$J$4)*'ipb3-32-he-dc'!$N$4))/(F4*$J$4)</f>
        <v>1.0078258387995684</v>
      </c>
      <c r="L4" s="3">
        <f>1/$L$2*J4</f>
        <v>2.16</v>
      </c>
      <c r="M4" s="3">
        <f>$E$2-E4</f>
        <v>2.1926322758620991</v>
      </c>
      <c r="N4" s="3">
        <f>(G4-H4)^2</f>
        <v>0.38779037671781935</v>
      </c>
      <c r="O4" s="3">
        <v>10.199999999999999</v>
      </c>
      <c r="P4" s="3">
        <f>1+($M4-((N4*$O$4)*'ipb3-32-he-dc'!$N$4+'ipb3-32-he-dc'!$O$4))/(N4*$O$4)</f>
        <v>0.99986749273632325</v>
      </c>
      <c r="Q4" s="3">
        <f>1/O4</f>
        <v>9.8039215686274522E-2</v>
      </c>
      <c r="R4" s="3">
        <v>48.507921172413802</v>
      </c>
      <c r="S4" s="3">
        <v>5.0593171034482696</v>
      </c>
      <c r="T4" s="3">
        <v>30.351318931034498</v>
      </c>
      <c r="U4" s="3">
        <v>22.0674224137931</v>
      </c>
      <c r="V4" s="3">
        <v>26.508258103448298</v>
      </c>
      <c r="W4" s="3">
        <v>5.1201088620689701</v>
      </c>
      <c r="X4" s="3">
        <v>25.0061416206897</v>
      </c>
      <c r="Y4" s="3">
        <v>25.153314034482801</v>
      </c>
      <c r="Z4" s="3">
        <v>0.24541210344827599</v>
      </c>
      <c r="AA4" s="3">
        <v>24.978514689655199</v>
      </c>
      <c r="AB4" s="3">
        <v>25.408478620689699</v>
      </c>
      <c r="AC4" s="3">
        <v>0.28606179310344798</v>
      </c>
      <c r="AD4" s="3">
        <v>25.087048965517202</v>
      </c>
      <c r="AE4" s="3">
        <v>26.592958551724099</v>
      </c>
      <c r="AF4" s="3">
        <v>126.59551455172399</v>
      </c>
      <c r="AG4" s="3">
        <v>126.58527062069</v>
      </c>
      <c r="AH4" s="3">
        <v>25.214785965517201</v>
      </c>
      <c r="AI4" s="3">
        <v>25.311446068965498</v>
      </c>
      <c r="AJ4" s="3">
        <v>9.4015535886134705E-3</v>
      </c>
      <c r="AK4" s="3">
        <v>5.7946496338002404E-3</v>
      </c>
      <c r="AL4" s="3">
        <v>2.60016472051415E-2</v>
      </c>
      <c r="AM4" s="3">
        <v>2.20987895547521E-3</v>
      </c>
      <c r="AN4" s="3">
        <v>5.9025978153601499E-3</v>
      </c>
      <c r="AO4" s="3">
        <v>1.45060806559728E-2</v>
      </c>
      <c r="AP4" s="3">
        <v>5.8975777867542302E-2</v>
      </c>
      <c r="AQ4" s="3">
        <v>1.8801968305086E-2</v>
      </c>
      <c r="AR4" s="3">
        <v>0.27634855938279701</v>
      </c>
      <c r="AS4">
        <v>3</v>
      </c>
      <c r="AT4">
        <v>359</v>
      </c>
      <c r="AU4" s="1">
        <v>42718.744872685187</v>
      </c>
    </row>
    <row r="5" spans="1:47" x14ac:dyDescent="0.25">
      <c r="A5" s="2">
        <v>149.996862448276</v>
      </c>
      <c r="B5" s="3">
        <v>126.64818179310301</v>
      </c>
      <c r="C5">
        <v>150</v>
      </c>
      <c r="D5" s="3">
        <v>42.549073620689697</v>
      </c>
      <c r="E5" s="3">
        <v>10.4403350344828</v>
      </c>
      <c r="F5" s="3">
        <v>3.0048218965517202</v>
      </c>
      <c r="G5" s="3">
        <v>8.9269681379310395</v>
      </c>
      <c r="H5" s="3">
        <v>8.3141714827586206</v>
      </c>
      <c r="I5" s="3">
        <f t="shared" si="0"/>
        <v>23.348680655172998</v>
      </c>
      <c r="K5" s="3">
        <f>1+($M5-((F5*$J$4)*'ipb3-32-he-dc'!$N$4))/(F5*$J$4)</f>
        <v>1.0233973977394508</v>
      </c>
      <c r="M5" s="3">
        <f>$E$2-E5</f>
        <v>2.2919126551723998</v>
      </c>
      <c r="N5" s="3">
        <f>(G5-H5)^2</f>
        <v>0.37551974059050447</v>
      </c>
      <c r="O5" s="3">
        <v>11</v>
      </c>
      <c r="P5" s="3">
        <f>1+($M5-((N5*$O$5)*'ipb3-32-he-dc'!$N$4+'ipb3-32-he-dc'!$O$4))/(N5*$O$5)</f>
        <v>1.0009291805163825</v>
      </c>
      <c r="Q5" s="3">
        <f>1/O5</f>
        <v>9.0909090909090912E-2</v>
      </c>
      <c r="R5" s="3">
        <v>48.313232448275897</v>
      </c>
      <c r="S5" s="3">
        <v>4.4210606896551701</v>
      </c>
      <c r="T5" s="3">
        <v>33.064965517241397</v>
      </c>
      <c r="U5" s="3">
        <v>21.408373448275899</v>
      </c>
      <c r="V5" s="3">
        <v>26.550267241379299</v>
      </c>
      <c r="W5" s="3">
        <v>5.0916199310344803</v>
      </c>
      <c r="X5" s="3">
        <v>25.005371310344799</v>
      </c>
      <c r="Y5" s="3">
        <v>25.151176275862099</v>
      </c>
      <c r="Z5" s="3">
        <v>0.24583751724137901</v>
      </c>
      <c r="AA5" s="3">
        <v>24.971895586206902</v>
      </c>
      <c r="AB5" s="3">
        <v>25.364184517241402</v>
      </c>
      <c r="AC5" s="3">
        <v>0.290514206896552</v>
      </c>
      <c r="AD5" s="3">
        <v>25.0828332758621</v>
      </c>
      <c r="AE5" s="3">
        <v>26.700394379310399</v>
      </c>
      <c r="AF5" s="3">
        <v>126.64818179310301</v>
      </c>
      <c r="AG5" s="3">
        <v>126.638296724138</v>
      </c>
      <c r="AH5" s="3">
        <v>25.209996689655199</v>
      </c>
      <c r="AI5" s="3">
        <v>25.304320862069002</v>
      </c>
      <c r="AJ5" s="3">
        <v>7.2010346404161301E-3</v>
      </c>
      <c r="AK5" s="3">
        <v>3.1691799088462399E-3</v>
      </c>
      <c r="AL5" s="3">
        <v>2.8361084900120299E-2</v>
      </c>
      <c r="AM5" s="3">
        <v>1.9807245508231398E-3</v>
      </c>
      <c r="AN5" s="3">
        <v>3.9663996298477701E-3</v>
      </c>
      <c r="AO5" s="3">
        <v>1.6821086100879901E-2</v>
      </c>
      <c r="AP5" s="3">
        <v>6.9321377917769905E-2</v>
      </c>
      <c r="AQ5" s="3">
        <v>1.6990542925721899E-2</v>
      </c>
      <c r="AR5" s="3">
        <v>0.28796707532250299</v>
      </c>
      <c r="AS5">
        <v>4</v>
      </c>
      <c r="AT5">
        <v>179</v>
      </c>
      <c r="AU5" s="1">
        <v>42718.765706018516</v>
      </c>
    </row>
    <row r="6" spans="1:47" x14ac:dyDescent="0.25">
      <c r="A6" s="2">
        <v>149.971903206897</v>
      </c>
      <c r="B6" s="3">
        <v>126.10242272413799</v>
      </c>
      <c r="C6">
        <v>100</v>
      </c>
      <c r="D6" s="3">
        <v>10</v>
      </c>
      <c r="E6" s="3">
        <v>12.3473244827586</v>
      </c>
      <c r="F6" s="3">
        <v>0</v>
      </c>
      <c r="G6" s="3">
        <v>0</v>
      </c>
      <c r="H6" s="3">
        <v>0</v>
      </c>
      <c r="I6" s="3">
        <f t="shared" si="0"/>
        <v>23.869480482759002</v>
      </c>
      <c r="R6" s="3">
        <v>0.95538537931034495</v>
      </c>
      <c r="S6" s="3">
        <v>1.280708</v>
      </c>
      <c r="T6" s="3">
        <v>1.0173653103448299</v>
      </c>
      <c r="U6" s="3">
        <v>18.540168206896599</v>
      </c>
      <c r="V6" s="3">
        <v>26.456361379310302</v>
      </c>
      <c r="W6" s="3">
        <v>5.0937212758620696</v>
      </c>
      <c r="X6" s="3">
        <v>24.997314344827601</v>
      </c>
      <c r="Y6" s="3">
        <v>25.1343508275862</v>
      </c>
      <c r="Z6" s="3">
        <v>0.24575931034482801</v>
      </c>
      <c r="AA6" s="3">
        <v>24.956183275862099</v>
      </c>
      <c r="AB6" s="3">
        <v>25.1646811724138</v>
      </c>
      <c r="AC6" s="3">
        <v>0.28928972413793103</v>
      </c>
      <c r="AD6" s="3">
        <v>25.0760347586207</v>
      </c>
      <c r="AE6" s="3">
        <v>25.1045578965517</v>
      </c>
      <c r="AF6" s="3">
        <v>126.10242272413799</v>
      </c>
      <c r="AG6" s="3">
        <v>126.09375003448299</v>
      </c>
      <c r="AH6" s="3">
        <v>25.202483517241401</v>
      </c>
      <c r="AI6" s="3">
        <v>25.270291586206898</v>
      </c>
      <c r="AJ6" s="3">
        <v>2.0082229762835399E-2</v>
      </c>
      <c r="AK6" s="3">
        <v>3.5703674013542598E-3</v>
      </c>
      <c r="AL6" s="3">
        <v>0</v>
      </c>
      <c r="AM6" s="3">
        <v>2.04454732782079E-2</v>
      </c>
      <c r="AN6" s="3">
        <v>2.5808379330288702E-3</v>
      </c>
      <c r="AO6" s="3">
        <v>2.5501768248023899</v>
      </c>
      <c r="AP6" s="3">
        <v>0.40864983543595002</v>
      </c>
      <c r="AQ6" s="3">
        <v>2.03927876738716</v>
      </c>
      <c r="AR6" s="3">
        <v>0.29640708355702</v>
      </c>
      <c r="AS6">
        <v>5</v>
      </c>
      <c r="AT6">
        <v>179</v>
      </c>
      <c r="AU6" s="1">
        <v>42718.786539351851</v>
      </c>
    </row>
    <row r="7" spans="1:47" x14ac:dyDescent="0.25">
      <c r="A7" s="2">
        <v>199.99647572413801</v>
      </c>
      <c r="B7" s="3">
        <v>169.845665310345</v>
      </c>
      <c r="C7">
        <v>100</v>
      </c>
      <c r="D7" s="3">
        <v>10</v>
      </c>
      <c r="E7" s="3">
        <v>18.962953896551699</v>
      </c>
      <c r="F7" s="3">
        <v>0</v>
      </c>
      <c r="G7" s="3">
        <v>0</v>
      </c>
      <c r="H7" s="3">
        <v>0</v>
      </c>
      <c r="I7" s="3">
        <f t="shared" si="0"/>
        <v>30.15081041379301</v>
      </c>
      <c r="R7" s="3">
        <v>0.95071165517241396</v>
      </c>
      <c r="S7" s="3">
        <v>0.84307600000000005</v>
      </c>
      <c r="T7" s="3">
        <v>1.0727841034482799</v>
      </c>
      <c r="U7" s="3">
        <v>27.4280082068966</v>
      </c>
      <c r="V7" s="3">
        <v>26.079091482758599</v>
      </c>
      <c r="W7" s="3">
        <v>5.1180597586206904</v>
      </c>
      <c r="X7" s="3">
        <v>24.980777137931</v>
      </c>
      <c r="Y7" s="3">
        <v>25.144724965517199</v>
      </c>
      <c r="Z7" s="3">
        <v>0.24506572413793101</v>
      </c>
      <c r="AA7" s="3">
        <v>24.9487611724138</v>
      </c>
      <c r="AB7" s="3">
        <v>25.131225620689701</v>
      </c>
      <c r="AC7" s="3">
        <v>0.28690568965517199</v>
      </c>
      <c r="AD7" s="3">
        <v>25.052389793103401</v>
      </c>
      <c r="AE7" s="3">
        <v>25.0830555862069</v>
      </c>
      <c r="AF7" s="3">
        <v>169.845665310345</v>
      </c>
      <c r="AG7" s="3">
        <v>169.83638844827601</v>
      </c>
      <c r="AH7" s="3">
        <v>25.223421103448299</v>
      </c>
      <c r="AI7" s="3">
        <v>25.3499908275862</v>
      </c>
      <c r="AJ7" s="3">
        <v>9.7381339625781903E-3</v>
      </c>
      <c r="AK7" s="3">
        <v>3.7563428024430701E-3</v>
      </c>
      <c r="AL7" s="3">
        <v>0</v>
      </c>
      <c r="AM7" s="3">
        <v>1.21230033185928E-3</v>
      </c>
      <c r="AN7" s="3">
        <v>2.09621518276945E-3</v>
      </c>
      <c r="AO7" s="3">
        <v>1.77343680089871E-3</v>
      </c>
      <c r="AP7" s="3">
        <v>0.27780548138365802</v>
      </c>
      <c r="AQ7" s="3">
        <v>0.29841494756363302</v>
      </c>
      <c r="AR7" s="3">
        <v>0.25164513609789202</v>
      </c>
      <c r="AS7">
        <v>6</v>
      </c>
      <c r="AT7">
        <v>719</v>
      </c>
      <c r="AU7" s="1">
        <v>42718.869872685187</v>
      </c>
    </row>
    <row r="8" spans="1:47" x14ac:dyDescent="0.25">
      <c r="A8" s="2">
        <v>200.04776000000001</v>
      </c>
      <c r="B8" s="3">
        <v>170.717788137931</v>
      </c>
      <c r="C8">
        <v>150</v>
      </c>
      <c r="D8" s="3">
        <v>42.527760999999998</v>
      </c>
      <c r="E8" s="3">
        <v>16.741481</v>
      </c>
      <c r="F8" s="3">
        <v>3.4679252068965498</v>
      </c>
      <c r="G8" s="3">
        <v>8.9566922413793097</v>
      </c>
      <c r="H8" s="3">
        <v>8.2433788275862092</v>
      </c>
      <c r="I8" s="3">
        <f t="shared" si="0"/>
        <v>29.329971862069016</v>
      </c>
      <c r="R8" s="3">
        <v>48.175678413793101</v>
      </c>
      <c r="S8" s="3">
        <v>4.00575831034483</v>
      </c>
      <c r="T8" s="3">
        <v>32.376005999999997</v>
      </c>
      <c r="U8" s="3">
        <v>31.6519240344828</v>
      </c>
      <c r="V8" s="3">
        <v>26.014367206896601</v>
      </c>
      <c r="W8" s="3">
        <v>5.1158605517241398</v>
      </c>
      <c r="X8" s="3">
        <v>24.972340551724098</v>
      </c>
      <c r="Y8" s="3">
        <v>25.145658206896499</v>
      </c>
      <c r="Z8" s="3">
        <v>0.245970620689655</v>
      </c>
      <c r="AA8" s="3">
        <v>24.940731448275901</v>
      </c>
      <c r="AB8" s="3">
        <v>25.309483827586199</v>
      </c>
      <c r="AC8" s="3">
        <v>0.29134772413793097</v>
      </c>
      <c r="AD8" s="3">
        <v>25.0520587241379</v>
      </c>
      <c r="AE8" s="3">
        <v>26.630033103448302</v>
      </c>
      <c r="AF8" s="3">
        <v>170.717788137931</v>
      </c>
      <c r="AG8" s="3">
        <v>170.70844872413801</v>
      </c>
      <c r="AH8" s="3">
        <v>25.2280836896552</v>
      </c>
      <c r="AI8" s="3">
        <v>25.376377344827599</v>
      </c>
      <c r="AJ8" s="3">
        <v>3.5928956747735503E-2</v>
      </c>
      <c r="AK8" s="3">
        <v>2.8106467759095302E-3</v>
      </c>
      <c r="AL8" s="3">
        <v>1.2795101997181599E-2</v>
      </c>
      <c r="AM8" s="3">
        <v>1.75041350065928E-2</v>
      </c>
      <c r="AN8" s="3">
        <v>3.8599626024705502E-3</v>
      </c>
      <c r="AO8" s="3">
        <v>0.109817099708064</v>
      </c>
      <c r="AP8" s="3">
        <v>0.13666086774396999</v>
      </c>
      <c r="AQ8" s="3">
        <v>0.140721927034407</v>
      </c>
      <c r="AR8" s="3">
        <v>0.21149904784124901</v>
      </c>
      <c r="AS8">
        <v>7</v>
      </c>
      <c r="AT8">
        <v>179</v>
      </c>
      <c r="AU8" s="1">
        <v>42718.890706018516</v>
      </c>
    </row>
    <row r="9" spans="1:47" x14ac:dyDescent="0.25">
      <c r="A9" s="2">
        <v>200.00161855172399</v>
      </c>
      <c r="B9" s="3">
        <v>170.84430662068999</v>
      </c>
      <c r="C9">
        <v>100</v>
      </c>
      <c r="D9" s="3">
        <v>67.030094103448306</v>
      </c>
      <c r="E9" s="3">
        <v>16.493969862069001</v>
      </c>
      <c r="F9" s="3">
        <v>3.42090593103448</v>
      </c>
      <c r="G9" s="3">
        <v>8.7056160689655204</v>
      </c>
      <c r="H9" s="3">
        <v>7.9785443448275899</v>
      </c>
      <c r="I9" s="3">
        <f t="shared" si="0"/>
        <v>29.157311931034002</v>
      </c>
      <c r="J9" s="3">
        <v>1.2</v>
      </c>
      <c r="K9" s="3">
        <f>1+($M9-((F9*$J$9)*'ipb3-32-he-dc'!$N$5))/(F9*$J$9)</f>
        <v>1.0230063341152804</v>
      </c>
      <c r="L9" s="3">
        <f>1/$L$2*J9</f>
        <v>1.92</v>
      </c>
      <c r="M9" s="3">
        <f>$E$7-E9</f>
        <v>2.4689840344826983</v>
      </c>
      <c r="N9" s="3">
        <f>(G9-H9)^2</f>
        <v>0.52863329204090292</v>
      </c>
      <c r="O9" s="3">
        <v>8.1</v>
      </c>
      <c r="P9" s="3">
        <f>1+($M9-((N9*$O$9)*'ipb3-32-he-dc'!$N$5))/(N9*$O$9)</f>
        <v>0.99816681758246972</v>
      </c>
      <c r="Q9" s="3">
        <f>1/O9</f>
        <v>0.1234567901234568</v>
      </c>
      <c r="R9" s="3">
        <v>48.444088896551698</v>
      </c>
      <c r="S9" s="3">
        <v>4.0707795862068998</v>
      </c>
      <c r="T9" s="3">
        <v>29.9834433103448</v>
      </c>
      <c r="U9" s="3">
        <v>28.8244172758621</v>
      </c>
      <c r="V9" s="3">
        <v>25.852793172413801</v>
      </c>
      <c r="W9" s="3">
        <v>5.1108890000000002</v>
      </c>
      <c r="X9" s="3">
        <v>24.9721559310345</v>
      </c>
      <c r="Y9" s="3">
        <v>25.138414724137899</v>
      </c>
      <c r="Z9" s="3">
        <v>0.24604717241379301</v>
      </c>
      <c r="AA9" s="3">
        <v>24.933396137930998</v>
      </c>
      <c r="AB9" s="3">
        <v>25.3055227931034</v>
      </c>
      <c r="AC9" s="3">
        <v>0.29221106896551702</v>
      </c>
      <c r="AD9" s="3">
        <v>25.041891068965501</v>
      </c>
      <c r="AE9" s="3">
        <v>26.497733896551701</v>
      </c>
      <c r="AF9" s="3">
        <v>170.84430662068999</v>
      </c>
      <c r="AG9" s="3">
        <v>170.834551</v>
      </c>
      <c r="AH9" s="3">
        <v>25.2187262758621</v>
      </c>
      <c r="AI9" s="3">
        <v>25.368557931034498</v>
      </c>
      <c r="AJ9" s="3">
        <v>8.3642516237744796E-3</v>
      </c>
      <c r="AK9" s="3">
        <v>2.1064887805991401E-3</v>
      </c>
      <c r="AL9" s="3">
        <v>1.17395151066722E-2</v>
      </c>
      <c r="AM9" s="3">
        <v>1.55780551810964E-3</v>
      </c>
      <c r="AN9" s="3">
        <v>1.6643254482975199E-3</v>
      </c>
      <c r="AO9" s="3">
        <v>1.4241112370513001E-2</v>
      </c>
      <c r="AP9" s="3">
        <v>7.1785753533988805E-2</v>
      </c>
      <c r="AQ9" s="3">
        <v>1.7403472933959298E-2</v>
      </c>
      <c r="AR9" s="3">
        <v>0.188241476575806</v>
      </c>
      <c r="AS9">
        <v>8</v>
      </c>
      <c r="AT9">
        <v>359</v>
      </c>
      <c r="AU9" s="1">
        <v>42718.932372685187</v>
      </c>
    </row>
    <row r="10" spans="1:47" x14ac:dyDescent="0.25">
      <c r="A10" s="2">
        <v>200.005855724138</v>
      </c>
      <c r="B10" s="3">
        <v>170.89933410344801</v>
      </c>
      <c r="C10">
        <v>150</v>
      </c>
      <c r="D10" s="3">
        <v>42.663851344827599</v>
      </c>
      <c r="E10" s="3">
        <v>16.407448034482801</v>
      </c>
      <c r="F10" s="3">
        <v>3.5053598275862101</v>
      </c>
      <c r="G10" s="3">
        <v>8.9795627241379297</v>
      </c>
      <c r="H10" s="3">
        <v>8.2599821724137907</v>
      </c>
      <c r="I10" s="3">
        <f t="shared" si="0"/>
        <v>29.106521620689989</v>
      </c>
      <c r="K10" s="3">
        <f>1+($M10-((F10*$J$9)*'ipb3-32-he-dc'!$N$5))/(F10*$J$9)</f>
        <v>1.0290847831218273</v>
      </c>
      <c r="M10" s="3">
        <f>$E$7-E10</f>
        <v>2.5555058620688982</v>
      </c>
      <c r="N10" s="3">
        <f>(G10-H10)^2</f>
        <v>0.51779617041961623</v>
      </c>
      <c r="O10" s="3">
        <v>8.5</v>
      </c>
      <c r="P10" s="3">
        <f>1+($M10-((N10*$O$10)*'ipb3-32-he-dc'!$N$5))/(N10*$O$10)</f>
        <v>1.00219088797399</v>
      </c>
      <c r="Q10" s="3">
        <f>1/O10</f>
        <v>0.11764705882352941</v>
      </c>
      <c r="R10" s="3">
        <v>48.326058172413802</v>
      </c>
      <c r="S10" s="3">
        <v>3.4449804827586199</v>
      </c>
      <c r="T10" s="3">
        <v>32.224473310344798</v>
      </c>
      <c r="U10" s="3">
        <v>27.875452310344802</v>
      </c>
      <c r="V10" s="3">
        <v>25.740803137931</v>
      </c>
      <c r="W10" s="3">
        <v>5.1148338620689699</v>
      </c>
      <c r="X10" s="3">
        <v>24.9684395172414</v>
      </c>
      <c r="Y10" s="3">
        <v>25.131692137931001</v>
      </c>
      <c r="Z10" s="3">
        <v>0.24563224137931</v>
      </c>
      <c r="AA10" s="3">
        <v>24.931171793103399</v>
      </c>
      <c r="AB10" s="3">
        <v>25.266764517241398</v>
      </c>
      <c r="AC10" s="3">
        <v>0.29136003448275899</v>
      </c>
      <c r="AD10" s="3">
        <v>25.039102172413799</v>
      </c>
      <c r="AE10" s="3">
        <v>26.610003034482801</v>
      </c>
      <c r="AF10" s="3">
        <v>170.89933410344801</v>
      </c>
      <c r="AG10" s="3">
        <v>170.88914851724101</v>
      </c>
      <c r="AH10" s="3">
        <v>25.214902655172398</v>
      </c>
      <c r="AI10" s="3">
        <v>25.362839999999998</v>
      </c>
      <c r="AJ10" s="3">
        <v>8.5931490169760295E-3</v>
      </c>
      <c r="AK10" s="3">
        <v>2.9411621962246001E-3</v>
      </c>
      <c r="AL10" s="3">
        <v>1.7569470707139399E-2</v>
      </c>
      <c r="AM10" s="3">
        <v>1.8651208972322499E-3</v>
      </c>
      <c r="AN10" s="3">
        <v>1.6021021788255E-3</v>
      </c>
      <c r="AO10" s="3">
        <v>1.76939406351375E-2</v>
      </c>
      <c r="AP10" s="3">
        <v>8.6092495059363006E-2</v>
      </c>
      <c r="AQ10" s="3">
        <v>2.1005953297152598E-2</v>
      </c>
      <c r="AR10" s="3">
        <v>0.20830644840301299</v>
      </c>
      <c r="AS10">
        <v>9</v>
      </c>
      <c r="AT10">
        <v>179</v>
      </c>
      <c r="AU10" s="1">
        <v>42718.953206018516</v>
      </c>
    </row>
    <row r="11" spans="1:47" x14ac:dyDescent="0.25">
      <c r="A11" s="2">
        <v>199.96127375862099</v>
      </c>
      <c r="B11" s="3">
        <v>170.11589627586201</v>
      </c>
      <c r="C11">
        <v>100</v>
      </c>
      <c r="D11" s="3">
        <v>10</v>
      </c>
      <c r="E11" s="3">
        <v>18.613719482758601</v>
      </c>
      <c r="F11" s="3">
        <v>0</v>
      </c>
      <c r="G11" s="3">
        <v>0</v>
      </c>
      <c r="H11" s="3">
        <v>0</v>
      </c>
      <c r="I11" s="3">
        <f t="shared" si="0"/>
        <v>29.845377482758977</v>
      </c>
      <c r="R11" s="3">
        <v>0.99838937931034499</v>
      </c>
      <c r="S11" s="3">
        <v>0.27465786206896597</v>
      </c>
      <c r="T11" s="3">
        <v>0.75974448275862105</v>
      </c>
      <c r="U11" s="3">
        <v>28.5923488275862</v>
      </c>
      <c r="V11" s="3">
        <v>25.563468034482799</v>
      </c>
      <c r="W11" s="3">
        <v>5.1272611034482702</v>
      </c>
      <c r="X11" s="3">
        <v>24.964137103448302</v>
      </c>
      <c r="Y11" s="3">
        <v>25.129142000000002</v>
      </c>
      <c r="Z11" s="3">
        <v>0.245406448275862</v>
      </c>
      <c r="AA11" s="3">
        <v>24.923277827586201</v>
      </c>
      <c r="AB11" s="3">
        <v>25.072871689655202</v>
      </c>
      <c r="AC11" s="3">
        <v>0.29129731034482798</v>
      </c>
      <c r="AD11" s="3">
        <v>25.028565689655199</v>
      </c>
      <c r="AE11" s="3">
        <v>25.044229517241401</v>
      </c>
      <c r="AF11" s="3">
        <v>170.11589627586201</v>
      </c>
      <c r="AG11" s="3">
        <v>170.10621127586199</v>
      </c>
      <c r="AH11" s="3">
        <v>25.199208689655201</v>
      </c>
      <c r="AI11" s="3">
        <v>25.325884275862101</v>
      </c>
      <c r="AJ11" s="3">
        <v>2.8610478877502E-2</v>
      </c>
      <c r="AK11" s="3">
        <v>3.3230089046885499E-3</v>
      </c>
      <c r="AL11" s="3">
        <v>0</v>
      </c>
      <c r="AM11" s="3">
        <v>1.7593498382209E-2</v>
      </c>
      <c r="AN11" s="3">
        <v>2.9521120403742402E-3</v>
      </c>
      <c r="AO11" s="3">
        <v>2.5274620851730298</v>
      </c>
      <c r="AP11" s="3">
        <v>1.2301378405610499</v>
      </c>
      <c r="AQ11" s="3">
        <v>2.4915682904626402</v>
      </c>
      <c r="AR11" s="3">
        <v>0.210370609971823</v>
      </c>
      <c r="AS11">
        <v>10</v>
      </c>
      <c r="AT11">
        <v>179</v>
      </c>
      <c r="AU11" s="1">
        <v>42718.974039351851</v>
      </c>
    </row>
    <row r="12" spans="1:47" x14ac:dyDescent="0.25">
      <c r="A12" s="2">
        <v>249.99396331034501</v>
      </c>
      <c r="B12" s="3">
        <v>214.145629862069</v>
      </c>
      <c r="C12">
        <v>100</v>
      </c>
      <c r="D12" s="3">
        <v>10</v>
      </c>
      <c r="E12" s="3">
        <v>25.915461241379301</v>
      </c>
      <c r="F12" s="3">
        <v>0</v>
      </c>
      <c r="G12" s="3">
        <v>0</v>
      </c>
      <c r="H12" s="3">
        <v>0</v>
      </c>
      <c r="I12" s="3">
        <f t="shared" si="0"/>
        <v>35.848333448276009</v>
      </c>
      <c r="R12" s="3">
        <v>0.99928255172413805</v>
      </c>
      <c r="S12" s="3">
        <v>-0.30462079310344797</v>
      </c>
      <c r="T12" s="3">
        <v>0.429973413793103</v>
      </c>
      <c r="U12" s="3">
        <v>35.215167793103397</v>
      </c>
      <c r="V12" s="3">
        <v>25.073698137931</v>
      </c>
      <c r="W12" s="3">
        <v>5.0872125517241402</v>
      </c>
      <c r="X12" s="3">
        <v>24.952358241379301</v>
      </c>
      <c r="Y12" s="3">
        <v>25.1369118275862</v>
      </c>
      <c r="Z12" s="3">
        <v>0.24565648275862101</v>
      </c>
      <c r="AA12" s="3">
        <v>24.909752103448302</v>
      </c>
      <c r="AB12" s="3">
        <v>25.025912551724101</v>
      </c>
      <c r="AC12" s="3">
        <v>0.29074175862069002</v>
      </c>
      <c r="AD12" s="3">
        <v>25.0151373448276</v>
      </c>
      <c r="AE12" s="3">
        <v>25.014480827586201</v>
      </c>
      <c r="AF12" s="3">
        <v>214.145629862069</v>
      </c>
      <c r="AG12" s="3">
        <v>214.134749793103</v>
      </c>
      <c r="AH12" s="3">
        <v>25.229080413793099</v>
      </c>
      <c r="AI12" s="3">
        <v>25.420182724137899</v>
      </c>
      <c r="AJ12" s="3">
        <v>1.25330928817587E-2</v>
      </c>
      <c r="AK12" s="3">
        <v>1.6132422606027199E-3</v>
      </c>
      <c r="AL12" s="3">
        <v>0</v>
      </c>
      <c r="AM12" s="3">
        <v>1.43850410354442E-3</v>
      </c>
      <c r="AN12" s="3">
        <v>1.8678629459751501E-3</v>
      </c>
      <c r="AO12" s="3">
        <v>6.9220708690093504E-4</v>
      </c>
      <c r="AP12" s="3">
        <v>0.31407208248653501</v>
      </c>
      <c r="AQ12" s="3">
        <v>0.65945314850411396</v>
      </c>
      <c r="AR12" s="3">
        <v>0.18656554465995301</v>
      </c>
      <c r="AS12">
        <v>11</v>
      </c>
      <c r="AT12">
        <v>719</v>
      </c>
      <c r="AU12" s="1">
        <v>42719.057372685187</v>
      </c>
    </row>
    <row r="13" spans="1:47" x14ac:dyDescent="0.25">
      <c r="A13" s="2">
        <v>250.064629413793</v>
      </c>
      <c r="B13" s="3">
        <v>215.354825172414</v>
      </c>
      <c r="C13">
        <v>150</v>
      </c>
      <c r="D13" s="3">
        <v>43.808361241379302</v>
      </c>
      <c r="E13" s="3">
        <v>23.112337103448301</v>
      </c>
      <c r="F13" s="3">
        <v>4.1908390344827602</v>
      </c>
      <c r="G13" s="3">
        <v>9.0967658965517195</v>
      </c>
      <c r="H13" s="3">
        <v>8.2335372068965498</v>
      </c>
      <c r="I13" s="3">
        <f t="shared" si="0"/>
        <v>34.709804241379004</v>
      </c>
      <c r="R13" s="3">
        <v>48.166238793103403</v>
      </c>
      <c r="S13" s="3">
        <v>2.84140827586207</v>
      </c>
      <c r="T13" s="3">
        <v>31.9643827931034</v>
      </c>
      <c r="U13" s="3">
        <v>39.222404620689701</v>
      </c>
      <c r="V13" s="3">
        <v>25.043050793103401</v>
      </c>
      <c r="W13" s="3">
        <v>5.0969224137931004</v>
      </c>
      <c r="X13" s="3">
        <v>24.954268034482801</v>
      </c>
      <c r="Y13" s="3">
        <v>25.1498252413793</v>
      </c>
      <c r="Z13" s="3">
        <v>0.246090482758621</v>
      </c>
      <c r="AA13" s="3">
        <v>24.911591241379298</v>
      </c>
      <c r="AB13" s="3">
        <v>25.2115934137931</v>
      </c>
      <c r="AC13" s="3">
        <v>0.29337458620689699</v>
      </c>
      <c r="AD13" s="3">
        <v>25.013851517241399</v>
      </c>
      <c r="AE13" s="3">
        <v>26.560379000000001</v>
      </c>
      <c r="AF13" s="3">
        <v>215.354825172414</v>
      </c>
      <c r="AG13" s="3">
        <v>215.34377000000001</v>
      </c>
      <c r="AH13" s="3">
        <v>25.242499517241399</v>
      </c>
      <c r="AI13" s="3">
        <v>25.453888586206901</v>
      </c>
      <c r="AJ13" s="3">
        <v>4.2525504586538899E-2</v>
      </c>
      <c r="AK13" s="3">
        <v>1.2139152589243699E-2</v>
      </c>
      <c r="AL13" s="3">
        <v>1.5152106263039899E-2</v>
      </c>
      <c r="AM13" s="3">
        <v>1.9386191421963299E-3</v>
      </c>
      <c r="AN13" s="3">
        <v>2.0769090619507701E-3</v>
      </c>
      <c r="AO13" s="3">
        <v>0.115637814393542</v>
      </c>
      <c r="AP13" s="3">
        <v>0.16418725553375199</v>
      </c>
      <c r="AQ13" s="3">
        <v>0.11961179552026401</v>
      </c>
      <c r="AR13" s="3">
        <v>0.15607766492015199</v>
      </c>
      <c r="AS13">
        <v>12</v>
      </c>
      <c r="AT13">
        <v>179</v>
      </c>
      <c r="AU13" s="1">
        <v>42719.078206018516</v>
      </c>
    </row>
    <row r="14" spans="1:47" x14ac:dyDescent="0.25">
      <c r="A14" s="2">
        <v>249.999463241379</v>
      </c>
      <c r="B14" s="3">
        <v>215.25066131034501</v>
      </c>
      <c r="C14">
        <v>100</v>
      </c>
      <c r="D14" s="3">
        <v>67.911054758620693</v>
      </c>
      <c r="E14" s="3">
        <v>22.988561896551701</v>
      </c>
      <c r="F14" s="3">
        <v>4.04984565517241</v>
      </c>
      <c r="G14" s="3">
        <v>8.7801439655172402</v>
      </c>
      <c r="H14" s="3">
        <v>7.9121442758620697</v>
      </c>
      <c r="I14" s="3">
        <f t="shared" si="0"/>
        <v>34.748801931033995</v>
      </c>
      <c r="J14" s="3">
        <v>1.1499999999999999</v>
      </c>
      <c r="K14" s="3">
        <f>1+($M14-((F14*$J$14)*'ipb3-32-he-dc'!$N$6+'ipb3-32-he-dc'!$O$6))/(F14*$J$14)</f>
        <v>1.016563748187159</v>
      </c>
      <c r="L14" s="3">
        <f>1/$L$2*J14</f>
        <v>1.8399999999999999</v>
      </c>
      <c r="M14" s="3">
        <f>$E$12-E14</f>
        <v>2.9268993448275999</v>
      </c>
      <c r="N14" s="3">
        <f>(G14-H14)^2</f>
        <v>0.7534234612414723</v>
      </c>
      <c r="O14" s="3">
        <v>6.4</v>
      </c>
      <c r="P14" s="3">
        <f>1+($M14-((N14*$O$14)*'ipb3-32-he-dc'!$N$6+'ipb3-32-he-dc'!$O$6))/(N14*$O$14)</f>
        <v>0.99531744863925331</v>
      </c>
      <c r="Q14" s="3">
        <f>1/O14</f>
        <v>0.15625</v>
      </c>
      <c r="R14" s="3">
        <v>47.918833862069</v>
      </c>
      <c r="S14" s="3">
        <v>3.2415718275862102</v>
      </c>
      <c r="T14" s="3">
        <v>29.095378379310301</v>
      </c>
      <c r="U14" s="3">
        <v>39.843965275862097</v>
      </c>
      <c r="V14" s="3">
        <v>24.966075482758601</v>
      </c>
      <c r="W14" s="3">
        <v>5.095872</v>
      </c>
      <c r="X14" s="3">
        <v>24.947762896551701</v>
      </c>
      <c r="Y14" s="3">
        <v>25.145115620689602</v>
      </c>
      <c r="Z14" s="3">
        <v>0.245654172413793</v>
      </c>
      <c r="AA14" s="3">
        <v>24.9072780344828</v>
      </c>
      <c r="AB14" s="3">
        <v>25.230871620689701</v>
      </c>
      <c r="AC14" s="3">
        <v>0.29311068965517201</v>
      </c>
      <c r="AD14" s="3">
        <v>25.0084151034483</v>
      </c>
      <c r="AE14" s="3">
        <v>26.415571172413799</v>
      </c>
      <c r="AF14" s="3">
        <v>215.25066131034501</v>
      </c>
      <c r="AG14" s="3">
        <v>215.23999599999999</v>
      </c>
      <c r="AH14" s="3">
        <v>25.233921275862102</v>
      </c>
      <c r="AI14" s="3">
        <v>25.443794344827602</v>
      </c>
      <c r="AJ14" s="3">
        <v>1.1899120189035601E-2</v>
      </c>
      <c r="AK14" s="3">
        <v>3.9180772185275397E-3</v>
      </c>
      <c r="AL14" s="3">
        <v>1.8230257727137399E-2</v>
      </c>
      <c r="AM14" s="3">
        <v>1.5082719557419999E-3</v>
      </c>
      <c r="AN14" s="3">
        <v>1.7750732912324601E-3</v>
      </c>
      <c r="AO14" s="3">
        <v>1.2710532406294999E-2</v>
      </c>
      <c r="AP14" s="3">
        <v>8.5423376135524601E-2</v>
      </c>
      <c r="AQ14" s="3">
        <v>1.7590297157354998E-2</v>
      </c>
      <c r="AR14" s="3">
        <v>0.144565056283077</v>
      </c>
      <c r="AS14">
        <v>13</v>
      </c>
      <c r="AT14">
        <v>359</v>
      </c>
      <c r="AU14" s="1">
        <v>42719.119872685187</v>
      </c>
    </row>
    <row r="15" spans="1:47" x14ac:dyDescent="0.25">
      <c r="A15" s="2">
        <v>249.998811448276</v>
      </c>
      <c r="B15" s="3">
        <v>215.342877068966</v>
      </c>
      <c r="C15">
        <v>150</v>
      </c>
      <c r="D15" s="3">
        <v>43.078028724137901</v>
      </c>
      <c r="E15" s="3">
        <v>22.9434253103448</v>
      </c>
      <c r="F15" s="3">
        <v>4.1033774137931003</v>
      </c>
      <c r="G15" s="3">
        <v>9.0284420000000001</v>
      </c>
      <c r="H15" s="3">
        <v>8.1776972413793096</v>
      </c>
      <c r="I15" s="3">
        <f t="shared" si="0"/>
        <v>34.655934379309997</v>
      </c>
      <c r="K15" s="3">
        <f>1+($M15-((F15*$J$14)*'ipb3-32-he-dc'!$N$6+'ipb3-32-he-dc'!$O$6))/(F15*$J$14)</f>
        <v>1.0180084869379136</v>
      </c>
      <c r="M15" s="3">
        <f>$E$12-E15</f>
        <v>2.972035931034501</v>
      </c>
      <c r="N15" s="3">
        <f>(G15-H15)^2</f>
        <v>0.7237666443205768</v>
      </c>
      <c r="O15" s="3">
        <v>6.7</v>
      </c>
      <c r="P15" s="3">
        <f>1+($M15-((N15*$O$15)*'ipb3-32-he-dc'!$N$6+'ipb3-32-he-dc'!$O$6))/(N15*$O$15)</f>
        <v>1.001237524271865</v>
      </c>
      <c r="Q15" s="3">
        <f>1/O15</f>
        <v>0.14925373134328357</v>
      </c>
      <c r="R15" s="3">
        <v>47.745342034482803</v>
      </c>
      <c r="S15" s="3">
        <v>2.7989207241379299</v>
      </c>
      <c r="T15" s="3">
        <v>31.3410238965517</v>
      </c>
      <c r="U15" s="3">
        <v>38.145010999999997</v>
      </c>
      <c r="V15" s="3">
        <v>24.9015981034483</v>
      </c>
      <c r="W15" s="3">
        <v>5.0828564827586202</v>
      </c>
      <c r="X15" s="3">
        <v>24.948408448275899</v>
      </c>
      <c r="Y15" s="3">
        <v>25.141133068965502</v>
      </c>
      <c r="Z15" s="3">
        <v>0.24510879310344799</v>
      </c>
      <c r="AA15" s="3">
        <v>24.9001491034483</v>
      </c>
      <c r="AB15" s="3">
        <v>25.198104448275899</v>
      </c>
      <c r="AC15" s="3">
        <v>0.29225617241379298</v>
      </c>
      <c r="AD15" s="3">
        <v>25.010748068965501</v>
      </c>
      <c r="AE15" s="3">
        <v>26.532570931034499</v>
      </c>
      <c r="AF15" s="3">
        <v>215.342877068966</v>
      </c>
      <c r="AG15" s="3">
        <v>215.331760793103</v>
      </c>
      <c r="AH15" s="3">
        <v>25.2314484137931</v>
      </c>
      <c r="AI15" s="3">
        <v>25.440609793103398</v>
      </c>
      <c r="AJ15" s="3">
        <v>1.35989775295594E-2</v>
      </c>
      <c r="AK15" s="3">
        <v>3.4045062039114601E-3</v>
      </c>
      <c r="AL15" s="3">
        <v>1.83124456811702E-2</v>
      </c>
      <c r="AM15" s="3">
        <v>1.9775097721460399E-3</v>
      </c>
      <c r="AN15" s="3">
        <v>1.95053335854487E-3</v>
      </c>
      <c r="AO15" s="3">
        <v>1.64372383178755E-2</v>
      </c>
      <c r="AP15" s="3">
        <v>0.107153657947704</v>
      </c>
      <c r="AQ15" s="3">
        <v>1.8401080186193599E-2</v>
      </c>
      <c r="AR15" s="3">
        <v>0.135415443490117</v>
      </c>
      <c r="AS15">
        <v>14</v>
      </c>
      <c r="AT15">
        <v>179</v>
      </c>
      <c r="AU15" s="1">
        <v>42719.140706018516</v>
      </c>
    </row>
    <row r="16" spans="1:47" x14ac:dyDescent="0.25">
      <c r="A16" s="2">
        <v>249.940586</v>
      </c>
      <c r="B16" s="3">
        <v>214.29175599999999</v>
      </c>
      <c r="C16">
        <v>100</v>
      </c>
      <c r="D16" s="3">
        <v>10</v>
      </c>
      <c r="E16" s="3">
        <v>25.649041</v>
      </c>
      <c r="F16" s="3">
        <v>0</v>
      </c>
      <c r="G16" s="3">
        <v>0</v>
      </c>
      <c r="H16" s="3">
        <v>0</v>
      </c>
      <c r="I16" s="3">
        <f t="shared" si="0"/>
        <v>35.648830000000004</v>
      </c>
      <c r="R16" s="3">
        <v>0.58005358620689695</v>
      </c>
      <c r="S16" s="3">
        <v>-0.55139872413793101</v>
      </c>
      <c r="T16" s="3">
        <v>0.19381175862069</v>
      </c>
      <c r="U16" s="3">
        <v>35.421400827586197</v>
      </c>
      <c r="V16" s="3">
        <v>24.7848027586207</v>
      </c>
      <c r="W16" s="3">
        <v>5.1002526896551696</v>
      </c>
      <c r="X16" s="3">
        <v>24.947203999999999</v>
      </c>
      <c r="Y16" s="3">
        <v>25.131209379310299</v>
      </c>
      <c r="Z16" s="3">
        <v>0.245689344827586</v>
      </c>
      <c r="AA16" s="3">
        <v>24.895477827586198</v>
      </c>
      <c r="AB16" s="3">
        <v>24.997992413793099</v>
      </c>
      <c r="AC16" s="3">
        <v>0.29030803448275899</v>
      </c>
      <c r="AD16" s="3">
        <v>24.998898586206899</v>
      </c>
      <c r="AE16" s="3">
        <v>24.985963999999999</v>
      </c>
      <c r="AF16" s="3">
        <v>214.29175599999999</v>
      </c>
      <c r="AG16" s="3">
        <v>214.280602344828</v>
      </c>
      <c r="AH16" s="3">
        <v>25.215267482758598</v>
      </c>
      <c r="AI16" s="3">
        <v>25.405280068965499</v>
      </c>
      <c r="AJ16" s="3">
        <v>4.3414842172689601E-2</v>
      </c>
      <c r="AK16" s="3">
        <v>6.5909315664799996E-3</v>
      </c>
      <c r="AL16" s="3">
        <v>0</v>
      </c>
      <c r="AM16" s="3">
        <v>9.4195461680934896E-3</v>
      </c>
      <c r="AN16" s="3">
        <v>2.2072449937343701E-3</v>
      </c>
      <c r="AO16" s="3">
        <v>3.2118667305172601</v>
      </c>
      <c r="AP16" s="3">
        <v>0.46912462353998902</v>
      </c>
      <c r="AQ16" s="3">
        <v>3.2700103550802799</v>
      </c>
      <c r="AR16" s="3">
        <v>0.17274025128953299</v>
      </c>
      <c r="AS16">
        <v>15</v>
      </c>
      <c r="AT16">
        <v>179</v>
      </c>
      <c r="AU16" s="1">
        <v>42719.161539351851</v>
      </c>
    </row>
    <row r="17" spans="1:47" x14ac:dyDescent="0.25">
      <c r="A17" s="2">
        <v>300.00095862069003</v>
      </c>
      <c r="B17" s="3">
        <v>260.17678203448298</v>
      </c>
      <c r="C17">
        <v>100</v>
      </c>
      <c r="D17" s="3">
        <v>10</v>
      </c>
      <c r="E17" s="3">
        <v>33.8098719310345</v>
      </c>
      <c r="F17" s="3">
        <v>0</v>
      </c>
      <c r="G17" s="3">
        <v>0</v>
      </c>
      <c r="H17" s="3">
        <v>0</v>
      </c>
      <c r="I17" s="3">
        <f t="shared" si="0"/>
        <v>39.824176586207045</v>
      </c>
      <c r="R17" s="3">
        <v>0.57977765517241397</v>
      </c>
      <c r="S17" s="3">
        <v>-0.81125886206896602</v>
      </c>
      <c r="T17" s="3">
        <v>0.102593379310345</v>
      </c>
      <c r="U17" s="3">
        <v>46.830480896551698</v>
      </c>
      <c r="V17" s="3">
        <v>24.4367743793104</v>
      </c>
      <c r="W17" s="3">
        <v>5.0896371379310299</v>
      </c>
      <c r="X17" s="3">
        <v>24.9405849655172</v>
      </c>
      <c r="Y17" s="3">
        <v>25.158029068965501</v>
      </c>
      <c r="Z17" s="3">
        <v>0.24537100000000001</v>
      </c>
      <c r="AA17" s="3">
        <v>24.8883922413793</v>
      </c>
      <c r="AB17" s="3">
        <v>24.974347931034501</v>
      </c>
      <c r="AC17" s="3">
        <v>0.29190393103448298</v>
      </c>
      <c r="AD17" s="3">
        <v>24.993592448275901</v>
      </c>
      <c r="AE17" s="3">
        <v>24.976518241379299</v>
      </c>
      <c r="AF17" s="3">
        <v>260.17678203448298</v>
      </c>
      <c r="AG17" s="3">
        <v>260.16673644827603</v>
      </c>
      <c r="AH17" s="3">
        <v>25.258615896551699</v>
      </c>
      <c r="AI17" s="3">
        <v>25.523367034482799</v>
      </c>
      <c r="AJ17" s="3">
        <v>1.2989171916373899E-2</v>
      </c>
      <c r="AK17" s="3">
        <v>1.56616929625209E-3</v>
      </c>
      <c r="AL17" s="3">
        <v>0</v>
      </c>
      <c r="AM17" s="3">
        <v>2.5440342350789001E-3</v>
      </c>
      <c r="AN17" s="3">
        <v>2.3246726475527899E-3</v>
      </c>
      <c r="AO17" s="3">
        <v>7.0721522722567401E-4</v>
      </c>
      <c r="AP17" s="3">
        <v>0.28331279345407301</v>
      </c>
      <c r="AQ17" s="3">
        <v>2.1582154610669999</v>
      </c>
      <c r="AR17" s="3">
        <v>0.15028592026797699</v>
      </c>
      <c r="AS17">
        <v>16</v>
      </c>
      <c r="AT17">
        <v>719</v>
      </c>
      <c r="AU17" s="1">
        <v>42719.244872685187</v>
      </c>
    </row>
    <row r="18" spans="1:47" x14ac:dyDescent="0.25">
      <c r="A18" s="2">
        <v>300.08206296551703</v>
      </c>
      <c r="B18" s="3">
        <v>261.820544965517</v>
      </c>
      <c r="C18">
        <v>150</v>
      </c>
      <c r="D18" s="3">
        <v>43.5795823448276</v>
      </c>
      <c r="E18" s="3">
        <v>29.739680413793099</v>
      </c>
      <c r="F18" s="3">
        <v>4.9049507931034499</v>
      </c>
      <c r="G18" s="3">
        <v>9.1372693448275903</v>
      </c>
      <c r="H18" s="3">
        <v>8.1123413448275805</v>
      </c>
      <c r="I18" s="3">
        <f t="shared" si="0"/>
        <v>38.261518000000024</v>
      </c>
      <c r="R18" s="3">
        <v>48.155802206896603</v>
      </c>
      <c r="S18" s="3">
        <v>2.26208182758621</v>
      </c>
      <c r="T18" s="3">
        <v>30.737895999999999</v>
      </c>
      <c r="U18" s="3">
        <v>48.735291896551701</v>
      </c>
      <c r="V18" s="3">
        <v>24.432651931034499</v>
      </c>
      <c r="W18" s="3">
        <v>5.1110858620689701</v>
      </c>
      <c r="X18" s="3">
        <v>24.942315793103401</v>
      </c>
      <c r="Y18" s="3">
        <v>25.164290517241401</v>
      </c>
      <c r="Z18" s="3">
        <v>0.24593089655172401</v>
      </c>
      <c r="AA18" s="3">
        <v>24.8894719310345</v>
      </c>
      <c r="AB18" s="3">
        <v>25.155055724137899</v>
      </c>
      <c r="AC18" s="3">
        <v>0.29349500000000001</v>
      </c>
      <c r="AD18" s="3">
        <v>24.992979275862101</v>
      </c>
      <c r="AE18" s="3">
        <v>26.479865</v>
      </c>
      <c r="AF18" s="3">
        <v>261.820544965517</v>
      </c>
      <c r="AG18" s="3">
        <v>261.80971662068998</v>
      </c>
      <c r="AH18" s="3">
        <v>25.268922586206902</v>
      </c>
      <c r="AI18" s="3">
        <v>25.557212413793099</v>
      </c>
      <c r="AJ18" s="3">
        <v>4.2917269756104902E-2</v>
      </c>
      <c r="AK18" s="3">
        <v>6.6727748165684095E-2</v>
      </c>
      <c r="AL18" s="3">
        <v>3.5185203571100603E-2</v>
      </c>
      <c r="AM18" s="3">
        <v>7.4225495274960196E-2</v>
      </c>
      <c r="AN18" s="3">
        <v>2.4028888970601399E-3</v>
      </c>
      <c r="AO18" s="3">
        <v>0.11446902239055801</v>
      </c>
      <c r="AP18" s="3">
        <v>0.22589073094538101</v>
      </c>
      <c r="AQ18" s="3">
        <v>0.13287938955940301</v>
      </c>
      <c r="AR18" s="3">
        <v>0.118434741949188</v>
      </c>
      <c r="AS18">
        <v>17</v>
      </c>
      <c r="AT18">
        <v>179</v>
      </c>
      <c r="AU18" s="1">
        <v>42719.265706018516</v>
      </c>
    </row>
    <row r="19" spans="1:47" x14ac:dyDescent="0.25">
      <c r="A19" s="2">
        <v>299.99474465517198</v>
      </c>
      <c r="B19" s="3">
        <v>261.47421265517198</v>
      </c>
      <c r="C19">
        <v>100</v>
      </c>
      <c r="D19" s="3">
        <v>68.335883827586201</v>
      </c>
      <c r="E19" s="3">
        <v>30.258182999999999</v>
      </c>
      <c r="F19" s="3">
        <v>4.8562091379310299</v>
      </c>
      <c r="G19" s="3">
        <v>8.8845799999999997</v>
      </c>
      <c r="H19" s="3">
        <v>7.8336536206896596</v>
      </c>
      <c r="I19" s="3">
        <f t="shared" si="0"/>
        <v>38.520532000000003</v>
      </c>
      <c r="J19" s="3">
        <v>1.1499999999999999</v>
      </c>
      <c r="K19" s="3">
        <f>1+($M19-((F19*$J$19)*'ipb3-32-he-dc'!$N$7+'ipb3-32-he-dc'!$O$7))/(F19*$J$19)</f>
        <v>1.0147312640338062</v>
      </c>
      <c r="L19" s="3">
        <f>1/$L$2*J19</f>
        <v>1.8399999999999999</v>
      </c>
      <c r="M19" s="3">
        <f>$E$17-E19</f>
        <v>3.5516889310345015</v>
      </c>
      <c r="N19" s="3">
        <f>(G19-H19)^2</f>
        <v>1.1044462547303406</v>
      </c>
      <c r="O19" s="3">
        <v>5.2</v>
      </c>
      <c r="P19" s="3">
        <f>1+($M19-((N19*$O$19)*'ipb3-32-he-dc'!$N$7+'ipb3-32-he-dc'!$O$7))/(N19*$O$19)</f>
        <v>0.99718170229206649</v>
      </c>
      <c r="Q19" s="3">
        <f>1/O19</f>
        <v>0.19230769230769229</v>
      </c>
      <c r="R19" s="3">
        <v>47.799319586206899</v>
      </c>
      <c r="S19" s="3">
        <v>2.6016337931034501</v>
      </c>
      <c r="T19" s="3">
        <v>27.9813224482759</v>
      </c>
      <c r="U19" s="3">
        <v>50.602626999999998</v>
      </c>
      <c r="V19" s="3">
        <v>24.403646689655201</v>
      </c>
      <c r="W19" s="3">
        <v>5.1071627241379298</v>
      </c>
      <c r="X19" s="3">
        <v>24.939076689655199</v>
      </c>
      <c r="Y19" s="3">
        <v>25.166873172413801</v>
      </c>
      <c r="Z19" s="3">
        <v>0.246096482758621</v>
      </c>
      <c r="AA19" s="3">
        <v>24.884567241379301</v>
      </c>
      <c r="AB19" s="3">
        <v>25.169944344827599</v>
      </c>
      <c r="AC19" s="3">
        <v>0.29199506896551702</v>
      </c>
      <c r="AD19" s="3">
        <v>24.990743862068999</v>
      </c>
      <c r="AE19" s="3">
        <v>26.3484128965517</v>
      </c>
      <c r="AF19" s="3">
        <v>261.47421265517198</v>
      </c>
      <c r="AG19" s="3">
        <v>261.463700862069</v>
      </c>
      <c r="AH19" s="3">
        <v>25.266764310344801</v>
      </c>
      <c r="AI19" s="3">
        <v>25.554186137931001</v>
      </c>
      <c r="AJ19" s="3">
        <v>1.3205274383033301E-2</v>
      </c>
      <c r="AK19" s="3">
        <v>4.41410062881358E-3</v>
      </c>
      <c r="AL19" s="3">
        <v>2.14181332365775E-2</v>
      </c>
      <c r="AM19" s="3">
        <v>2.3052904330363301E-3</v>
      </c>
      <c r="AN19" s="3">
        <v>3.9642693218188097E-3</v>
      </c>
      <c r="AO19" s="3">
        <v>1.3484802662407799E-2</v>
      </c>
      <c r="AP19" s="3">
        <v>0.107673794779724</v>
      </c>
      <c r="AQ19" s="3">
        <v>1.8116542043973199E-2</v>
      </c>
      <c r="AR19" s="3">
        <v>0.117760534893012</v>
      </c>
      <c r="AS19">
        <v>18</v>
      </c>
      <c r="AT19">
        <v>359</v>
      </c>
      <c r="AU19" s="1">
        <v>42719.307372685187</v>
      </c>
    </row>
    <row r="20" spans="1:47" x14ac:dyDescent="0.25">
      <c r="A20" s="2">
        <v>300.01947441379298</v>
      </c>
      <c r="B20" s="3">
        <v>261.68743262069</v>
      </c>
      <c r="C20">
        <v>150</v>
      </c>
      <c r="D20" s="3">
        <v>44.033930103448299</v>
      </c>
      <c r="E20" s="3">
        <v>30.203725137930999</v>
      </c>
      <c r="F20" s="3">
        <v>4.96900062068966</v>
      </c>
      <c r="G20" s="3">
        <v>9.1809408965517303</v>
      </c>
      <c r="H20" s="3">
        <v>8.1468173448275891</v>
      </c>
      <c r="I20" s="3">
        <f t="shared" si="0"/>
        <v>38.332041793102974</v>
      </c>
      <c r="K20" s="3">
        <f>1+($M20-((F20*$J$19)*'ipb3-32-he-dc'!$N$7+'ipb3-32-he-dc'!$O$7))/(F20*$J$19)</f>
        <v>1.0098252787951587</v>
      </c>
      <c r="M20" s="3">
        <f>$E$17-E20</f>
        <v>3.6061467931035018</v>
      </c>
      <c r="N20" s="3">
        <f>(G20-H20)^2</f>
        <v>1.0694115202305525</v>
      </c>
      <c r="O20" s="3">
        <v>5.4</v>
      </c>
      <c r="P20" s="3">
        <f>1+($M20-((N20*$O$20)*'ipb3-32-he-dc'!$N$7+'ipb3-32-he-dc'!$O$7))/(N20*$O$20)</f>
        <v>1.0032169962928863</v>
      </c>
      <c r="Q20" s="3">
        <f>1/O20</f>
        <v>0.18518518518518517</v>
      </c>
      <c r="R20" s="3">
        <v>48.133167793103397</v>
      </c>
      <c r="S20" s="3">
        <v>2.0065794482758599</v>
      </c>
      <c r="T20" s="3">
        <v>30.5705160344828</v>
      </c>
      <c r="U20" s="3">
        <v>48.580294034482797</v>
      </c>
      <c r="V20" s="3">
        <v>24.3611552758621</v>
      </c>
      <c r="W20" s="3">
        <v>5.0827825517241401</v>
      </c>
      <c r="X20" s="3">
        <v>24.937340517241399</v>
      </c>
      <c r="Y20" s="3">
        <v>25.160020448275901</v>
      </c>
      <c r="Z20" s="3">
        <v>0.246155137931035</v>
      </c>
      <c r="AA20" s="3">
        <v>24.886368620689701</v>
      </c>
      <c r="AB20" s="3">
        <v>25.136987793103401</v>
      </c>
      <c r="AC20" s="3">
        <v>0.29025768965517201</v>
      </c>
      <c r="AD20" s="3">
        <v>24.987401862068999</v>
      </c>
      <c r="AE20" s="3">
        <v>26.4821935862069</v>
      </c>
      <c r="AF20" s="3">
        <v>261.68743262069</v>
      </c>
      <c r="AG20" s="3">
        <v>261.67680103448299</v>
      </c>
      <c r="AH20" s="3">
        <v>25.266090896551699</v>
      </c>
      <c r="AI20" s="3">
        <v>25.554638896551701</v>
      </c>
      <c r="AJ20" s="3">
        <v>2.1052043299955799E-2</v>
      </c>
      <c r="AK20" s="3">
        <v>3.8981279068904398E-3</v>
      </c>
      <c r="AL20" s="3">
        <v>1.63845777164453E-2</v>
      </c>
      <c r="AM20" s="3">
        <v>5.6024847091380604E-3</v>
      </c>
      <c r="AN20" s="3">
        <v>2.4498293392393E-3</v>
      </c>
      <c r="AO20" s="3">
        <v>1.53571965414397E-2</v>
      </c>
      <c r="AP20" s="3">
        <v>0.135554179299751</v>
      </c>
      <c r="AQ20" s="3">
        <v>1.7084168944382701E-2</v>
      </c>
      <c r="AR20" s="3">
        <v>0.110840798446233</v>
      </c>
      <c r="AS20">
        <v>19</v>
      </c>
      <c r="AT20">
        <v>179</v>
      </c>
      <c r="AU20" s="1">
        <v>42719.328206018516</v>
      </c>
    </row>
    <row r="21" spans="1:47" x14ac:dyDescent="0.25">
      <c r="A21" s="2">
        <v>299.90829148275901</v>
      </c>
      <c r="B21" s="3">
        <v>260.20394789655199</v>
      </c>
      <c r="C21">
        <v>100</v>
      </c>
      <c r="D21" s="3">
        <v>10</v>
      </c>
      <c r="E21" s="3">
        <v>33.803699034482797</v>
      </c>
      <c r="F21" s="3">
        <v>0</v>
      </c>
      <c r="G21" s="3">
        <v>0</v>
      </c>
      <c r="H21" s="3">
        <v>0</v>
      </c>
      <c r="I21" s="3">
        <f t="shared" si="0"/>
        <v>39.704343586207017</v>
      </c>
      <c r="R21" s="3">
        <v>0.92928596551724196</v>
      </c>
      <c r="S21" s="3">
        <v>-1.1127034137931</v>
      </c>
      <c r="T21" s="3">
        <v>1.0318724137931E-2</v>
      </c>
      <c r="U21" s="3">
        <v>45.860372758620699</v>
      </c>
      <c r="V21" s="3">
        <v>24.270962103448301</v>
      </c>
      <c r="W21" s="3">
        <v>5.1103828275862098</v>
      </c>
      <c r="X21" s="3">
        <v>24.9333311034483</v>
      </c>
      <c r="Y21" s="3">
        <v>25.147237137931</v>
      </c>
      <c r="Z21" s="3">
        <v>0.245814068965517</v>
      </c>
      <c r="AA21" s="3">
        <v>24.878404</v>
      </c>
      <c r="AB21" s="3">
        <v>24.946542206896499</v>
      </c>
      <c r="AC21" s="3">
        <v>0.29026903448275898</v>
      </c>
      <c r="AD21" s="3">
        <v>24.980082724137901</v>
      </c>
      <c r="AE21" s="3">
        <v>24.9581961724138</v>
      </c>
      <c r="AF21" s="3">
        <v>260.20394789655199</v>
      </c>
      <c r="AG21" s="3">
        <v>260.19248793103401</v>
      </c>
      <c r="AH21" s="3">
        <v>25.253611586206901</v>
      </c>
      <c r="AI21" s="3">
        <v>25.521793517241399</v>
      </c>
      <c r="AJ21" s="3">
        <v>5.8593220073859302E-2</v>
      </c>
      <c r="AK21" s="3">
        <v>3.2577396277865801E-2</v>
      </c>
      <c r="AL21" s="3">
        <v>0</v>
      </c>
      <c r="AM21" s="3">
        <v>2.6543948764508201E-2</v>
      </c>
      <c r="AN21" s="3">
        <v>2.9153509204289901E-3</v>
      </c>
      <c r="AO21" s="3">
        <v>2.6570503976040998</v>
      </c>
      <c r="AP21" s="3">
        <v>0.480773931321057</v>
      </c>
      <c r="AQ21" s="3">
        <v>4.4563469991555102</v>
      </c>
      <c r="AR21" s="3">
        <v>0.124921482612515</v>
      </c>
      <c r="AS21">
        <v>20</v>
      </c>
      <c r="AT21">
        <v>179</v>
      </c>
      <c r="AU21" s="1">
        <v>42719.349039351851</v>
      </c>
    </row>
    <row r="22" spans="1:47" x14ac:dyDescent="0.25">
      <c r="A22" s="2">
        <v>350.12708789655198</v>
      </c>
      <c r="B22" s="3">
        <v>308.85481844827598</v>
      </c>
      <c r="C22">
        <v>100</v>
      </c>
      <c r="D22" s="3">
        <v>10</v>
      </c>
      <c r="E22" s="3">
        <v>44.107886482758602</v>
      </c>
      <c r="F22" s="3">
        <v>0</v>
      </c>
      <c r="G22" s="3">
        <v>0</v>
      </c>
      <c r="H22" s="3">
        <v>0</v>
      </c>
      <c r="I22" s="3">
        <f t="shared" si="0"/>
        <v>41.272269448276006</v>
      </c>
      <c r="R22" s="3">
        <v>0.92999296551724098</v>
      </c>
      <c r="S22" s="3">
        <v>-1.1646118275862101</v>
      </c>
      <c r="T22" s="3">
        <v>-3.7309586206896499E-2</v>
      </c>
      <c r="U22" s="3">
        <v>58.902938448275798</v>
      </c>
      <c r="V22" s="3">
        <v>24.0587706206897</v>
      </c>
      <c r="W22" s="3">
        <v>5.0811144482758603</v>
      </c>
      <c r="X22" s="3">
        <v>24.931529862068999</v>
      </c>
      <c r="Y22" s="3">
        <v>25.1835251034483</v>
      </c>
      <c r="Z22" s="3">
        <v>0.24519389655172399</v>
      </c>
      <c r="AA22" s="3">
        <v>24.872061931034501</v>
      </c>
      <c r="AB22" s="3">
        <v>24.937063896551699</v>
      </c>
      <c r="AC22" s="3">
        <v>0.28934879310344802</v>
      </c>
      <c r="AD22" s="3">
        <v>24.975112965517202</v>
      </c>
      <c r="AE22" s="3">
        <v>24.951566172413798</v>
      </c>
      <c r="AF22" s="3">
        <v>308.85481844827598</v>
      </c>
      <c r="AG22" s="3">
        <v>308.84472237930999</v>
      </c>
      <c r="AH22" s="3">
        <v>25.318803689655201</v>
      </c>
      <c r="AI22" s="3">
        <v>25.667765275862099</v>
      </c>
      <c r="AJ22" s="3">
        <v>0.107177539065965</v>
      </c>
      <c r="AK22" s="3">
        <v>8.3594564900586796E-2</v>
      </c>
      <c r="AL22" s="3">
        <v>0</v>
      </c>
      <c r="AM22" s="3">
        <v>0.109372848380349</v>
      </c>
      <c r="AN22" s="3">
        <v>1.9756637675934401E-3</v>
      </c>
      <c r="AO22" s="3">
        <v>8.13945069413082E-4</v>
      </c>
      <c r="AP22" s="3">
        <v>0.28107036015572501</v>
      </c>
      <c r="AQ22" s="3">
        <v>0.33926883799455598</v>
      </c>
      <c r="AR22" s="3">
        <v>0.12402036443497901</v>
      </c>
      <c r="AS22">
        <v>21</v>
      </c>
      <c r="AT22">
        <v>720</v>
      </c>
      <c r="AU22" s="1">
        <v>42719.432476851849</v>
      </c>
    </row>
    <row r="23" spans="1:47" x14ac:dyDescent="0.25">
      <c r="A23" s="2">
        <v>351.11302237931</v>
      </c>
      <c r="B23" s="3">
        <v>312.541808</v>
      </c>
      <c r="C23">
        <v>150</v>
      </c>
      <c r="D23" s="3">
        <v>44.054183999999999</v>
      </c>
      <c r="E23" s="3">
        <v>33.100223689655202</v>
      </c>
      <c r="F23" s="3">
        <v>5.3397231034482804</v>
      </c>
      <c r="G23" s="3">
        <v>9.2368701034482807</v>
      </c>
      <c r="H23" s="3">
        <v>8.1220135862069007</v>
      </c>
      <c r="I23" s="3">
        <f t="shared" si="0"/>
        <v>38.571214379309993</v>
      </c>
      <c r="R23" s="3">
        <v>48.451570379310397</v>
      </c>
      <c r="S23" s="3">
        <v>1.93054582758621</v>
      </c>
      <c r="T23" s="3">
        <v>30.529689999999999</v>
      </c>
      <c r="U23" s="3">
        <v>65.537767034482798</v>
      </c>
      <c r="V23" s="3">
        <v>24.090014206896601</v>
      </c>
      <c r="W23" s="3">
        <v>5.11330068965517</v>
      </c>
      <c r="X23" s="3">
        <v>24.929234896551701</v>
      </c>
      <c r="Y23" s="3">
        <v>25.198516896551698</v>
      </c>
      <c r="Z23" s="3">
        <v>0.245843482758621</v>
      </c>
      <c r="AA23" s="3">
        <v>24.874340482758601</v>
      </c>
      <c r="AB23" s="3">
        <v>25.120525862069002</v>
      </c>
      <c r="AC23" s="3">
        <v>0.29236731034482799</v>
      </c>
      <c r="AD23" s="3">
        <v>24.977163793103401</v>
      </c>
      <c r="AE23" s="3">
        <v>26.4593636206897</v>
      </c>
      <c r="AF23" s="3">
        <v>312.541808</v>
      </c>
      <c r="AG23" s="3">
        <v>312.530870137931</v>
      </c>
      <c r="AH23" s="3">
        <v>25.337844758620701</v>
      </c>
      <c r="AI23" s="3">
        <v>25.7154898275862</v>
      </c>
      <c r="AJ23" s="3">
        <v>0.61800099758247895</v>
      </c>
      <c r="AK23" s="3">
        <v>0.58549255561607105</v>
      </c>
      <c r="AL23" s="3">
        <v>2.6309655451616901E-2</v>
      </c>
      <c r="AM23" s="3">
        <v>0.63401240136919101</v>
      </c>
      <c r="AN23" s="3">
        <v>1.9483249331574001E-3</v>
      </c>
      <c r="AO23" s="3">
        <v>8.5167047359275203E-2</v>
      </c>
      <c r="AP23" s="3">
        <v>0.25038534893304099</v>
      </c>
      <c r="AQ23" s="3">
        <v>0.119339293531784</v>
      </c>
      <c r="AR23" s="3">
        <v>9.22486348490269E-2</v>
      </c>
      <c r="AS23">
        <v>22</v>
      </c>
      <c r="AT23">
        <v>179</v>
      </c>
      <c r="AU23" s="1">
        <v>42719.453321759262</v>
      </c>
    </row>
    <row r="24" spans="1:47" x14ac:dyDescent="0.25">
      <c r="A24" s="2">
        <v>348.88156237931003</v>
      </c>
      <c r="B24" s="3">
        <v>309.21612027586201</v>
      </c>
      <c r="C24">
        <v>100</v>
      </c>
      <c r="D24" s="3">
        <v>68.809582965517293</v>
      </c>
      <c r="E24" s="3">
        <v>38.055426586206899</v>
      </c>
      <c r="F24" s="3">
        <v>5.1308619655172398</v>
      </c>
      <c r="G24" s="3">
        <v>8.9735319655172407</v>
      </c>
      <c r="H24" s="3">
        <v>7.8680503448275898</v>
      </c>
      <c r="I24" s="3">
        <f t="shared" si="0"/>
        <v>39.665442103448015</v>
      </c>
      <c r="R24" s="3">
        <v>48.588592620689703</v>
      </c>
      <c r="S24" s="3">
        <v>2.6271331724137901</v>
      </c>
      <c r="T24" s="3">
        <v>28.052648620689698</v>
      </c>
      <c r="U24" s="3">
        <v>60.547022137931002</v>
      </c>
      <c r="V24" s="3">
        <v>24.187274896551699</v>
      </c>
      <c r="W24" s="3">
        <v>5.1162295172413801</v>
      </c>
      <c r="X24" s="3">
        <v>24.937492379310299</v>
      </c>
      <c r="Y24" s="3">
        <v>25.192911931034502</v>
      </c>
      <c r="Z24" s="3">
        <v>0.246279206896552</v>
      </c>
      <c r="AA24" s="3">
        <v>24.8806121034483</v>
      </c>
      <c r="AB24" s="3">
        <v>25.167980068965502</v>
      </c>
      <c r="AC24" s="3">
        <v>0.28940086206896498</v>
      </c>
      <c r="AD24" s="3">
        <v>24.985925999999999</v>
      </c>
      <c r="AE24" s="3">
        <v>26.3588994137931</v>
      </c>
      <c r="AF24" s="3">
        <v>309.21612027586201</v>
      </c>
      <c r="AG24" s="3">
        <v>309.20572210344801</v>
      </c>
      <c r="AH24" s="3">
        <v>25.3318904482759</v>
      </c>
      <c r="AI24" s="3">
        <v>25.713121103448302</v>
      </c>
      <c r="AJ24" s="3">
        <v>0.76093866542972399</v>
      </c>
      <c r="AK24" s="3">
        <v>4.8194026652642802E-2</v>
      </c>
      <c r="AL24" s="3">
        <v>2.8236819950409199E-2</v>
      </c>
      <c r="AM24" s="3">
        <v>5.7381636114664902E-2</v>
      </c>
      <c r="AN24" s="3">
        <v>1.8725119463562001E-3</v>
      </c>
      <c r="AO24" s="3">
        <v>1.42107583508296E-2</v>
      </c>
      <c r="AP24" s="3">
        <v>0.12812197129646399</v>
      </c>
      <c r="AQ24" s="3">
        <v>1.89437594873226E-2</v>
      </c>
      <c r="AR24" s="3">
        <v>9.3733939051535306E-2</v>
      </c>
      <c r="AS24">
        <v>23</v>
      </c>
      <c r="AT24">
        <v>359</v>
      </c>
      <c r="AU24" s="1">
        <v>42719.494976851849</v>
      </c>
    </row>
    <row r="25" spans="1:47" x14ac:dyDescent="0.25">
      <c r="A25" s="2">
        <v>351.05023720689701</v>
      </c>
      <c r="B25" s="3">
        <v>312.233826724138</v>
      </c>
      <c r="C25">
        <v>150</v>
      </c>
      <c r="D25" s="3">
        <v>43.930073827586199</v>
      </c>
      <c r="E25" s="3">
        <v>36.590267379310298</v>
      </c>
      <c r="F25" s="3" t="s">
        <v>35</v>
      </c>
      <c r="G25" s="3" t="s">
        <v>35</v>
      </c>
      <c r="H25" s="3" t="s">
        <v>35</v>
      </c>
      <c r="I25" s="3">
        <f t="shared" si="0"/>
        <v>38.816410482759011</v>
      </c>
      <c r="R25" s="3">
        <v>48.4243013793103</v>
      </c>
      <c r="S25" s="3">
        <v>2.1370935517241398</v>
      </c>
      <c r="T25" s="3">
        <v>30.508959068965499</v>
      </c>
      <c r="U25" s="3">
        <v>64.2994877586207</v>
      </c>
      <c r="V25" s="3">
        <v>24.255325310344801</v>
      </c>
      <c r="W25" s="3">
        <v>5.0808664482758603</v>
      </c>
      <c r="X25" s="3">
        <v>24.9402594137931</v>
      </c>
      <c r="Y25" s="3">
        <v>25.207160310344801</v>
      </c>
      <c r="Z25" s="3">
        <v>0.245796862068966</v>
      </c>
      <c r="AA25" s="3">
        <v>24.891723379310299</v>
      </c>
      <c r="AB25" s="3">
        <v>25.150150724137902</v>
      </c>
      <c r="AC25" s="3">
        <v>0.293126413793103</v>
      </c>
      <c r="AD25" s="3">
        <v>24.992295689655201</v>
      </c>
      <c r="AE25" s="3">
        <v>26.468710482758599</v>
      </c>
      <c r="AF25" s="3">
        <v>312.233826724138</v>
      </c>
      <c r="AG25" s="3">
        <v>312.22377799999998</v>
      </c>
      <c r="AH25" s="3">
        <v>25.340511517241399</v>
      </c>
      <c r="AI25" s="3">
        <v>25.722026206896501</v>
      </c>
      <c r="AJ25" s="3">
        <v>0.64841876172231405</v>
      </c>
      <c r="AK25" s="3">
        <v>0.23323438128149501</v>
      </c>
      <c r="AL25" s="3" t="s">
        <v>35</v>
      </c>
      <c r="AM25" s="3">
        <v>0.29187966457043202</v>
      </c>
      <c r="AN25" s="3">
        <v>3.6607979866313E-3</v>
      </c>
      <c r="AO25" s="3">
        <v>1.7760557297400899E-2</v>
      </c>
      <c r="AP25" s="3">
        <v>0.13083430520146799</v>
      </c>
      <c r="AQ25" s="3">
        <v>1.86687207371329E-2</v>
      </c>
      <c r="AR25" s="3">
        <v>9.3069297606070397E-2</v>
      </c>
      <c r="AS25">
        <v>24</v>
      </c>
      <c r="AT25">
        <v>179</v>
      </c>
      <c r="AU25" s="1">
        <v>42719.515821759262</v>
      </c>
    </row>
    <row r="26" spans="1:47" x14ac:dyDescent="0.25">
      <c r="A26" s="2">
        <v>349.57632131034501</v>
      </c>
      <c r="B26" s="3">
        <v>308.50159327586198</v>
      </c>
      <c r="C26">
        <v>100</v>
      </c>
      <c r="D26" s="3">
        <v>10</v>
      </c>
      <c r="E26" s="3">
        <v>45.413731137931002</v>
      </c>
      <c r="F26" s="3">
        <v>0</v>
      </c>
      <c r="G26" s="3">
        <v>0</v>
      </c>
      <c r="H26" s="3">
        <v>0</v>
      </c>
      <c r="I26" s="3">
        <f t="shared" si="0"/>
        <v>41.07472803448303</v>
      </c>
      <c r="R26" s="3">
        <v>0.99232982758620703</v>
      </c>
      <c r="S26" s="3">
        <v>-0.94355786206896497</v>
      </c>
      <c r="T26" s="3">
        <v>7.5991931034482693E-2</v>
      </c>
      <c r="U26" s="3">
        <v>58.473944517241399</v>
      </c>
      <c r="V26" s="3">
        <v>24.2842283448276</v>
      </c>
      <c r="W26" s="3">
        <v>5.1107833793103499</v>
      </c>
      <c r="X26" s="3">
        <v>24.9474590689655</v>
      </c>
      <c r="Y26" s="3">
        <v>25.196992241379299</v>
      </c>
      <c r="Z26" s="3">
        <v>0.24594324137931001</v>
      </c>
      <c r="AA26" s="3">
        <v>24.895043758620702</v>
      </c>
      <c r="AB26" s="3">
        <v>24.972969931034498</v>
      </c>
      <c r="AC26" s="3">
        <v>0.28819279310344798</v>
      </c>
      <c r="AD26" s="3">
        <v>24.997374000000001</v>
      </c>
      <c r="AE26" s="3">
        <v>24.9786232068966</v>
      </c>
      <c r="AF26" s="3">
        <v>308.50159327586198</v>
      </c>
      <c r="AG26" s="3">
        <v>308.491855965517</v>
      </c>
      <c r="AH26" s="3">
        <v>25.3272702068966</v>
      </c>
      <c r="AI26" s="3">
        <v>25.684494896551701</v>
      </c>
      <c r="AJ26" s="3">
        <v>0.247400118545586</v>
      </c>
      <c r="AK26" s="3">
        <v>0.184688174118048</v>
      </c>
      <c r="AL26" s="3">
        <v>0</v>
      </c>
      <c r="AM26" s="3">
        <v>0.26774545560649698</v>
      </c>
      <c r="AN26" s="3">
        <v>3.87207521310117E-3</v>
      </c>
      <c r="AO26" s="3">
        <v>2.2087863051875001</v>
      </c>
      <c r="AP26" s="3">
        <v>0.45672987207694099</v>
      </c>
      <c r="AQ26" s="3">
        <v>4.4407206801721397</v>
      </c>
      <c r="AR26" s="3">
        <v>9.97875010093561E-2</v>
      </c>
      <c r="AS26">
        <v>25</v>
      </c>
      <c r="AT26">
        <v>179</v>
      </c>
      <c r="AU26" s="1">
        <v>42719.53665509259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zoomScaleNormal="100" workbookViewId="0">
      <pane ySplit="1" topLeftCell="A59" activePane="bottomLeft" state="frozen"/>
      <selection pane="bottomLeft" activeCell="O32" sqref="O32"/>
    </sheetView>
  </sheetViews>
  <sheetFormatPr defaultRowHeight="15" x14ac:dyDescent="0.25"/>
  <cols>
    <col min="1" max="1" width="8.7109375" style="2" customWidth="1"/>
    <col min="2" max="2" width="8.7109375" style="3" customWidth="1"/>
    <col min="3" max="3" width="8.7109375" customWidth="1"/>
    <col min="4" max="15" width="8.7109375" style="3" customWidth="1"/>
    <col min="16" max="16" width="8.7109375" style="3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16" t="s">
        <v>37</v>
      </c>
      <c r="K1" s="16" t="s">
        <v>38</v>
      </c>
      <c r="L1" s="16" t="s">
        <v>39</v>
      </c>
      <c r="M1" s="39" t="s">
        <v>64</v>
      </c>
      <c r="N1" s="40" t="s">
        <v>54</v>
      </c>
      <c r="O1" s="40" t="s">
        <v>59</v>
      </c>
      <c r="P1" s="4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198.86192996551699</v>
      </c>
      <c r="B2" s="3">
        <v>197.16492117241401</v>
      </c>
      <c r="C2">
        <v>100</v>
      </c>
      <c r="D2" s="3">
        <v>0.1</v>
      </c>
      <c r="E2" s="3" t="s">
        <v>40</v>
      </c>
      <c r="F2" s="3">
        <v>0</v>
      </c>
      <c r="G2" s="3">
        <v>0</v>
      </c>
      <c r="H2" s="3">
        <v>0</v>
      </c>
      <c r="I2" s="16">
        <f>A2-B2</f>
        <v>1.6970087931029809</v>
      </c>
      <c r="J2" s="16">
        <f>(G2-H2)*H2</f>
        <v>0</v>
      </c>
      <c r="K2" s="16">
        <f>G2-H2</f>
        <v>0</v>
      </c>
      <c r="L2" s="16"/>
      <c r="M2" s="16">
        <f>K2^2</f>
        <v>0</v>
      </c>
      <c r="Q2" s="3">
        <v>0.99758999999999998</v>
      </c>
      <c r="R2" s="3">
        <v>-3.7799231724137901</v>
      </c>
      <c r="S2" s="3">
        <v>-1.63322234482759</v>
      </c>
      <c r="T2" s="3">
        <v>26.325457689655199</v>
      </c>
      <c r="U2" s="3">
        <v>21.8191310689655</v>
      </c>
      <c r="V2" s="3">
        <v>5.0711502413793097</v>
      </c>
      <c r="W2" s="3">
        <v>24.854277482758601</v>
      </c>
      <c r="X2" s="3">
        <v>25.0140467931034</v>
      </c>
      <c r="Y2" s="3">
        <v>0.246892206896552</v>
      </c>
      <c r="Z2" s="3">
        <v>24.7719327586207</v>
      </c>
      <c r="AA2" s="3">
        <v>24.686085137930998</v>
      </c>
      <c r="AB2" s="3">
        <v>0.293770275862069</v>
      </c>
      <c r="AC2" s="3">
        <v>24.873228241379302</v>
      </c>
      <c r="AD2" s="3">
        <v>24.770711965517201</v>
      </c>
      <c r="AE2" s="3">
        <v>25.080997448275902</v>
      </c>
      <c r="AF2" s="3">
        <v>0</v>
      </c>
      <c r="AG2" s="3">
        <v>1.6998766132745999</v>
      </c>
      <c r="AH2" s="3">
        <v>0</v>
      </c>
      <c r="AI2" s="3">
        <v>1.65712478802249</v>
      </c>
      <c r="AJ2" s="3">
        <v>3.8920445084701999E-3</v>
      </c>
      <c r="AK2" s="3">
        <v>6.82006166567517E-2</v>
      </c>
      <c r="AL2" s="3">
        <v>0.49346970680492802</v>
      </c>
      <c r="AM2" s="3">
        <v>0.43436886708392403</v>
      </c>
      <c r="AN2" s="3">
        <v>0.38484776471871002</v>
      </c>
      <c r="AO2">
        <v>1</v>
      </c>
      <c r="AP2">
        <v>707</v>
      </c>
      <c r="AQ2" s="1">
        <v>42723.86178240741</v>
      </c>
    </row>
    <row r="3" spans="1:43" x14ac:dyDescent="0.25">
      <c r="A3" s="2">
        <v>172.707479482759</v>
      </c>
      <c r="B3" s="3">
        <v>169.20817403448299</v>
      </c>
      <c r="C3">
        <v>300</v>
      </c>
      <c r="D3" s="3">
        <v>19.726221413793098</v>
      </c>
      <c r="E3" s="3">
        <v>7.6832179134821299E-258</v>
      </c>
      <c r="F3" s="3" t="s">
        <v>35</v>
      </c>
      <c r="G3" s="3" t="s">
        <v>35</v>
      </c>
      <c r="H3" s="3" t="s">
        <v>35</v>
      </c>
      <c r="I3" s="16">
        <f t="shared" ref="I3:I27" si="0">A3-B3</f>
        <v>3.4993054482760044</v>
      </c>
      <c r="J3" s="16" t="e">
        <f t="shared" ref="J3:J27" si="1">(G3-H3)*H3</f>
        <v>#VALUE!</v>
      </c>
      <c r="K3" s="16" t="e">
        <f t="shared" ref="K3:K27" si="2">G3-H3</f>
        <v>#VALUE!</v>
      </c>
      <c r="L3" s="16"/>
      <c r="M3" s="16"/>
      <c r="Q3" s="3">
        <v>48.521633379310302</v>
      </c>
      <c r="R3" s="3">
        <v>-1.2839741379310301</v>
      </c>
      <c r="S3" s="3">
        <v>33.205783724137902</v>
      </c>
      <c r="T3" s="3">
        <v>21.9026647241379</v>
      </c>
      <c r="U3" s="3">
        <v>21.617182172413798</v>
      </c>
      <c r="V3" s="3">
        <v>5.1040886551724096</v>
      </c>
      <c r="W3" s="3">
        <v>24.848152310344801</v>
      </c>
      <c r="X3" s="3">
        <v>24.994427862068999</v>
      </c>
      <c r="Y3" s="3">
        <v>0.246984275862069</v>
      </c>
      <c r="Z3" s="3">
        <v>24.7674677586207</v>
      </c>
      <c r="AA3" s="3">
        <v>24.8265539310345</v>
      </c>
      <c r="AB3" s="3">
        <v>0.29208637931034498</v>
      </c>
      <c r="AC3" s="3">
        <v>24.868784862068999</v>
      </c>
      <c r="AD3" s="3">
        <v>26.482888413793098</v>
      </c>
      <c r="AE3" s="3">
        <v>25.050615000000001</v>
      </c>
      <c r="AF3" s="3">
        <v>0</v>
      </c>
      <c r="AG3" s="3">
        <v>1.2888666473846799</v>
      </c>
      <c r="AH3" s="3" t="s">
        <v>35</v>
      </c>
      <c r="AI3" s="3">
        <v>1.26262786941405</v>
      </c>
      <c r="AJ3" s="3">
        <v>3.4980719140873199E-3</v>
      </c>
      <c r="AK3" s="3">
        <v>0.14472396282622901</v>
      </c>
      <c r="AL3" s="3">
        <v>0.471470812785104</v>
      </c>
      <c r="AM3" s="3">
        <v>0.182680174924061</v>
      </c>
      <c r="AN3" s="3">
        <v>0.237453605879136</v>
      </c>
      <c r="AO3">
        <v>2</v>
      </c>
      <c r="AP3">
        <v>179</v>
      </c>
      <c r="AQ3" s="1">
        <v>42723.882615740738</v>
      </c>
    </row>
    <row r="4" spans="1:43" x14ac:dyDescent="0.25">
      <c r="A4" s="2">
        <v>150.19422596551701</v>
      </c>
      <c r="B4" s="3">
        <v>146.44093848275901</v>
      </c>
      <c r="C4">
        <v>150</v>
      </c>
      <c r="D4" s="3">
        <v>42.375478137930997</v>
      </c>
      <c r="E4" s="3">
        <v>8.1546241379310394E-2</v>
      </c>
      <c r="F4" s="3">
        <v>1.8987305000000001</v>
      </c>
      <c r="G4" s="3">
        <v>8.8931982499999993</v>
      </c>
      <c r="H4" s="3">
        <v>8.5151187499999992</v>
      </c>
      <c r="I4" s="16">
        <f t="shared" si="0"/>
        <v>3.7532874827579974</v>
      </c>
      <c r="J4" s="16">
        <f t="shared" si="1"/>
        <v>3.2193918394406258</v>
      </c>
      <c r="K4" s="16">
        <f t="shared" si="2"/>
        <v>0.37807950000000012</v>
      </c>
      <c r="L4" s="16"/>
      <c r="M4" s="16">
        <f t="shared" ref="M4:M66" si="3">K4^2</f>
        <v>0.14294410832025009</v>
      </c>
      <c r="N4" s="3">
        <f>he!O4</f>
        <v>10.199999999999999</v>
      </c>
      <c r="O4" s="3">
        <f>1+L4-('ipb3-32-he-dc'!$N$4*'h2'!M4*'h2'!$N$4)/('h2'!M4*'h2'!$N$4)</f>
        <v>0.45840115624715261</v>
      </c>
      <c r="P4" s="32">
        <f>1/N4</f>
        <v>9.8039215686274522E-2</v>
      </c>
      <c r="Q4" s="3">
        <v>48.4078359655173</v>
      </c>
      <c r="R4" s="3">
        <v>-1.005857</v>
      </c>
      <c r="S4" s="3">
        <v>29.524773310344798</v>
      </c>
      <c r="T4" s="3">
        <v>13.764400931034499</v>
      </c>
      <c r="U4" s="3">
        <v>21.419418344827601</v>
      </c>
      <c r="V4" s="3">
        <v>4.6493149999999996</v>
      </c>
      <c r="W4" s="3">
        <v>24.842547862069001</v>
      </c>
      <c r="X4" s="3">
        <v>24.970088827586199</v>
      </c>
      <c r="Y4" s="3">
        <v>0.24539586206896599</v>
      </c>
      <c r="Z4" s="3">
        <v>24.761418689655201</v>
      </c>
      <c r="AA4" s="3">
        <v>24.8359127931034</v>
      </c>
      <c r="AB4" s="3">
        <v>0.27051710344827601</v>
      </c>
      <c r="AC4" s="3">
        <v>24.859865551724099</v>
      </c>
      <c r="AD4" s="3">
        <v>26.408216482758601</v>
      </c>
      <c r="AE4" s="3">
        <v>25.056236758620699</v>
      </c>
      <c r="AF4" s="3">
        <v>0.44244910453434699</v>
      </c>
      <c r="AG4" s="3">
        <v>0.81271492922626298</v>
      </c>
      <c r="AH4" s="3" t="s">
        <v>35</v>
      </c>
      <c r="AI4" s="3">
        <v>1.04312994359908</v>
      </c>
      <c r="AJ4" s="3">
        <v>3.1266790410601499E-3</v>
      </c>
      <c r="AK4" s="3">
        <v>2.9889818232451001E-2</v>
      </c>
      <c r="AL4" s="3">
        <v>0.29469880188404202</v>
      </c>
      <c r="AM4" s="3">
        <v>2.70731935273738E-2</v>
      </c>
      <c r="AN4" s="3">
        <v>0.333448631384547</v>
      </c>
      <c r="AO4">
        <v>3</v>
      </c>
      <c r="AP4">
        <v>179</v>
      </c>
      <c r="AQ4" s="1">
        <v>42723.903449074074</v>
      </c>
    </row>
    <row r="5" spans="1:43" x14ac:dyDescent="0.25">
      <c r="A5" s="2">
        <v>149.983506275862</v>
      </c>
      <c r="B5" s="3">
        <v>132.53043917241399</v>
      </c>
      <c r="C5">
        <v>100</v>
      </c>
      <c r="D5" s="3">
        <v>67.138739413793104</v>
      </c>
      <c r="E5" s="3">
        <v>11.0267496551724</v>
      </c>
      <c r="F5" s="3">
        <v>2.1487676896551702</v>
      </c>
      <c r="G5" s="3">
        <v>8.6254368275862099</v>
      </c>
      <c r="H5" s="3">
        <v>8.1801083793103402</v>
      </c>
      <c r="I5" s="16">
        <f t="shared" si="0"/>
        <v>17.453067103448006</v>
      </c>
      <c r="J5" s="16">
        <f t="shared" si="1"/>
        <v>3.642834971286713</v>
      </c>
      <c r="K5" s="16">
        <f t="shared" si="2"/>
        <v>0.4453284482758697</v>
      </c>
      <c r="L5" s="16"/>
      <c r="M5" s="16">
        <f t="shared" si="3"/>
        <v>0.19831742684379397</v>
      </c>
      <c r="N5" s="3">
        <f>he!O5</f>
        <v>11</v>
      </c>
      <c r="O5" s="3">
        <f>1+L5-('ipb3-32-he-dc'!$N$4*'h2'!M5*'h2'!$N$4)/('h2'!M5*'h2'!$N$4)</f>
        <v>0.45840115624715261</v>
      </c>
      <c r="P5" s="32">
        <f>1/N5</f>
        <v>9.0909090909090912E-2</v>
      </c>
      <c r="Q5" s="3">
        <v>48.174048655172399</v>
      </c>
      <c r="R5" s="3">
        <v>-1.2829341379310299</v>
      </c>
      <c r="S5" s="3">
        <v>27.2181256551724</v>
      </c>
      <c r="T5" s="3">
        <v>9.3053127931034503</v>
      </c>
      <c r="U5" s="3">
        <v>21.0571207931035</v>
      </c>
      <c r="V5" s="3">
        <v>4.2581166206896599</v>
      </c>
      <c r="W5" s="3">
        <v>24.823906517241401</v>
      </c>
      <c r="X5" s="3">
        <v>24.940378793103399</v>
      </c>
      <c r="Y5" s="3">
        <v>0.31889879310344799</v>
      </c>
      <c r="Z5" s="3">
        <v>24.735312724137898</v>
      </c>
      <c r="AA5" s="3">
        <v>24.811455413793102</v>
      </c>
      <c r="AB5" s="3">
        <v>0.26611631034482802</v>
      </c>
      <c r="AC5" s="3">
        <v>24.828924862069002</v>
      </c>
      <c r="AD5" s="3">
        <v>26.279758000000001</v>
      </c>
      <c r="AE5" s="3">
        <v>25.007240310344802</v>
      </c>
      <c r="AF5" s="3">
        <v>7.2146403055400293E-2</v>
      </c>
      <c r="AG5" s="3">
        <v>2.7242681108447498E-3</v>
      </c>
      <c r="AH5" s="3">
        <v>1.39180875503089E-2</v>
      </c>
      <c r="AI5" s="3">
        <v>5.6610889794896299E-2</v>
      </c>
      <c r="AJ5" s="3">
        <v>1.8287319274203899E-3</v>
      </c>
      <c r="AK5" s="3">
        <v>1.33619376713214E-2</v>
      </c>
      <c r="AL5" s="3">
        <v>0.41640274707361702</v>
      </c>
      <c r="AM5" s="3">
        <v>1.7464678672707699E-2</v>
      </c>
      <c r="AN5" s="3">
        <v>0.417918903958513</v>
      </c>
      <c r="AO5">
        <v>4</v>
      </c>
      <c r="AP5">
        <v>359</v>
      </c>
      <c r="AQ5" s="1">
        <v>42723.945115740738</v>
      </c>
    </row>
    <row r="6" spans="1:43" x14ac:dyDescent="0.25">
      <c r="A6" s="2">
        <v>149.99582324137899</v>
      </c>
      <c r="B6" s="3">
        <v>131.97363437931</v>
      </c>
      <c r="C6">
        <v>150</v>
      </c>
      <c r="D6" s="3">
        <v>42.5443889655172</v>
      </c>
      <c r="E6" s="3">
        <v>11.7947929310345</v>
      </c>
      <c r="F6" s="3">
        <v>1.9717471034482801</v>
      </c>
      <c r="G6" s="3">
        <v>8.91716582758621</v>
      </c>
      <c r="H6" s="3">
        <v>8.5249311379310306</v>
      </c>
      <c r="I6" s="16">
        <f t="shared" si="0"/>
        <v>18.022188862068987</v>
      </c>
      <c r="J6" s="16">
        <f t="shared" si="1"/>
        <v>3.3437737192181531</v>
      </c>
      <c r="K6" s="16">
        <f t="shared" si="2"/>
        <v>0.39223468965517938</v>
      </c>
      <c r="L6" s="16"/>
      <c r="M6" s="16">
        <f t="shared" si="3"/>
        <v>0.15384805176889488</v>
      </c>
      <c r="O6" s="3">
        <f>1+L6-('ipb3-32-he-dc'!$N$4*'h2'!M6*'h2'!$N$4)/('h2'!M6*'h2'!$N$4)</f>
        <v>0.45840115624715261</v>
      </c>
      <c r="Q6" s="3">
        <v>48.561068413793102</v>
      </c>
      <c r="R6" s="3">
        <v>-1.9804215862068999</v>
      </c>
      <c r="S6" s="3">
        <v>31.036886586206901</v>
      </c>
      <c r="T6" s="3">
        <v>10.3490629655172</v>
      </c>
      <c r="U6" s="3">
        <v>20.878909103448301</v>
      </c>
      <c r="V6" s="3">
        <v>3.9307282413793101</v>
      </c>
      <c r="W6" s="3">
        <v>24.807386586206899</v>
      </c>
      <c r="X6" s="3">
        <v>24.929809965517201</v>
      </c>
      <c r="Y6" s="3">
        <v>0.28778782758620702</v>
      </c>
      <c r="Z6" s="3">
        <v>24.713850758620701</v>
      </c>
      <c r="AA6" s="3">
        <v>24.748029310344801</v>
      </c>
      <c r="AB6" s="3">
        <v>0.26334051724137902</v>
      </c>
      <c r="AC6" s="3">
        <v>24.808227551724102</v>
      </c>
      <c r="AD6" s="3">
        <v>26.4822098275862</v>
      </c>
      <c r="AE6" s="3">
        <v>25.004516379310299</v>
      </c>
      <c r="AF6" s="3">
        <v>2.0684653313585599E-2</v>
      </c>
      <c r="AG6" s="3">
        <v>2.0390678742250399E-3</v>
      </c>
      <c r="AH6" s="3">
        <v>1.67223229916348E-2</v>
      </c>
      <c r="AI6" s="3">
        <v>1.0987570207489E-2</v>
      </c>
      <c r="AJ6" s="3">
        <v>1.9716451904408898E-3</v>
      </c>
      <c r="AK6" s="3">
        <v>1.7378985532975299E-2</v>
      </c>
      <c r="AL6" s="3">
        <v>0.38378199252317602</v>
      </c>
      <c r="AM6" s="3">
        <v>2.4202740360553698E-2</v>
      </c>
      <c r="AN6" s="3">
        <v>0.45680537098580498</v>
      </c>
      <c r="AO6">
        <v>5</v>
      </c>
      <c r="AP6">
        <v>179</v>
      </c>
      <c r="AQ6" s="1">
        <v>42723.965949074074</v>
      </c>
    </row>
    <row r="7" spans="1:43" x14ac:dyDescent="0.25">
      <c r="A7" s="2">
        <v>149.99902082758601</v>
      </c>
      <c r="B7" s="3">
        <v>131.852466448276</v>
      </c>
      <c r="C7">
        <v>300</v>
      </c>
      <c r="D7" s="3">
        <v>19.681486344827601</v>
      </c>
      <c r="E7" s="3">
        <v>12.0289734137931</v>
      </c>
      <c r="F7" s="3">
        <v>1.7388300344827601</v>
      </c>
      <c r="G7" s="3">
        <v>9.0246479310344796</v>
      </c>
      <c r="H7" s="3">
        <v>8.6852024482758594</v>
      </c>
      <c r="I7" s="16">
        <f t="shared" si="0"/>
        <v>18.146554379310004</v>
      </c>
      <c r="J7" s="16">
        <f t="shared" si="1"/>
        <v>2.9481527379113492</v>
      </c>
      <c r="K7" s="16">
        <f t="shared" si="2"/>
        <v>0.33944548275862019</v>
      </c>
      <c r="L7" s="16"/>
      <c r="M7" s="16">
        <f t="shared" si="3"/>
        <v>0.11522323576523272</v>
      </c>
      <c r="O7" s="3">
        <f>1+L7-('ipb3-32-he-dc'!$N$4*'h2'!M7*'h2'!$N$4)/('h2'!M7*'h2'!$N$4)</f>
        <v>0.45840115624715261</v>
      </c>
      <c r="Q7" s="3">
        <v>48.446239724137897</v>
      </c>
      <c r="R7" s="3">
        <v>-3.31570606896552</v>
      </c>
      <c r="S7" s="3">
        <v>32.693060275862102</v>
      </c>
      <c r="T7" s="3">
        <v>10.809704206896599</v>
      </c>
      <c r="U7" s="3">
        <v>20.677920896551701</v>
      </c>
      <c r="V7" s="3">
        <v>5.2645434827586204</v>
      </c>
      <c r="W7" s="3">
        <v>24.798581379310299</v>
      </c>
      <c r="X7" s="3">
        <v>24.913235241379301</v>
      </c>
      <c r="Y7" s="3">
        <v>0.28626872413793097</v>
      </c>
      <c r="Z7" s="3">
        <v>24.697602482758601</v>
      </c>
      <c r="AA7" s="3">
        <v>24.664384931034501</v>
      </c>
      <c r="AB7" s="3">
        <v>0.26162275862069001</v>
      </c>
      <c r="AC7" s="3">
        <v>24.788387344827601</v>
      </c>
      <c r="AD7" s="3">
        <v>26.564466448275901</v>
      </c>
      <c r="AE7" s="3">
        <v>24.9858992413793</v>
      </c>
      <c r="AF7" s="3">
        <v>1.0911321813721E-2</v>
      </c>
      <c r="AG7" s="3">
        <v>1.8314969228731899E-3</v>
      </c>
      <c r="AH7" s="3">
        <v>1.2378456369534699E-2</v>
      </c>
      <c r="AI7" s="3">
        <v>3.9377754712997502E-3</v>
      </c>
      <c r="AJ7" s="3">
        <v>3.0431609627429202E-3</v>
      </c>
      <c r="AK7" s="3">
        <v>3.1363525161372502E-2</v>
      </c>
      <c r="AL7" s="3">
        <v>0.44268827080662898</v>
      </c>
      <c r="AM7" s="3">
        <v>3.2110414656009598E-2</v>
      </c>
      <c r="AN7" s="3">
        <v>0.44197924320596799</v>
      </c>
      <c r="AO7">
        <v>6</v>
      </c>
      <c r="AP7">
        <v>179</v>
      </c>
      <c r="AQ7" s="1">
        <v>42723.98678240741</v>
      </c>
    </row>
    <row r="8" spans="1:43" x14ac:dyDescent="0.25">
      <c r="A8" s="2">
        <v>149.99825313793099</v>
      </c>
      <c r="B8" s="3">
        <v>131.49738027586201</v>
      </c>
      <c r="C8">
        <v>100</v>
      </c>
      <c r="D8" s="3">
        <v>10</v>
      </c>
      <c r="E8" s="3">
        <v>13.2827446896552</v>
      </c>
      <c r="F8" s="3">
        <v>0</v>
      </c>
      <c r="G8" s="3">
        <v>0</v>
      </c>
      <c r="H8" s="3">
        <v>0</v>
      </c>
      <c r="I8" s="16">
        <f t="shared" si="0"/>
        <v>18.500872862068974</v>
      </c>
      <c r="J8" s="16">
        <f t="shared" si="1"/>
        <v>0</v>
      </c>
      <c r="K8" s="16">
        <f t="shared" si="2"/>
        <v>0</v>
      </c>
      <c r="L8" s="16"/>
      <c r="M8" s="16">
        <f t="shared" si="3"/>
        <v>0</v>
      </c>
      <c r="Q8" s="3">
        <v>0.67749062068965504</v>
      </c>
      <c r="R8" s="3">
        <v>-6.8205433448275903</v>
      </c>
      <c r="S8" s="3">
        <v>-2.6315545517241401</v>
      </c>
      <c r="T8" s="3">
        <v>9.79424093103448</v>
      </c>
      <c r="U8" s="3">
        <v>20.389833206896601</v>
      </c>
      <c r="V8" s="3">
        <v>4.82664251724138</v>
      </c>
      <c r="W8" s="3">
        <v>24.7707445172414</v>
      </c>
      <c r="X8" s="3">
        <v>24.8852997586207</v>
      </c>
      <c r="Y8" s="3">
        <v>0.27178579310344803</v>
      </c>
      <c r="Z8" s="3">
        <v>24.6632077586207</v>
      </c>
      <c r="AA8" s="3">
        <v>24.436014965517199</v>
      </c>
      <c r="AB8" s="3">
        <v>0.25171834482758598</v>
      </c>
      <c r="AC8" s="3">
        <v>24.7508829310345</v>
      </c>
      <c r="AD8" s="3">
        <v>24.578100965517201</v>
      </c>
      <c r="AE8" s="3">
        <v>24.932982517241399</v>
      </c>
      <c r="AF8" s="3">
        <v>2.2581268123527998E-2</v>
      </c>
      <c r="AG8" s="3">
        <v>5.8571497459291603E-3</v>
      </c>
      <c r="AH8" s="3">
        <v>0</v>
      </c>
      <c r="AI8" s="3">
        <v>1.1756770931306299E-2</v>
      </c>
      <c r="AJ8" s="3">
        <v>2.1076480322756901E-3</v>
      </c>
      <c r="AK8" s="3">
        <v>2.8287956934369798</v>
      </c>
      <c r="AL8" s="3">
        <v>0.53164806037318402</v>
      </c>
      <c r="AM8" s="3">
        <v>4.5110854927018096</v>
      </c>
      <c r="AN8" s="3">
        <v>0.58767840482002198</v>
      </c>
      <c r="AO8">
        <v>7</v>
      </c>
      <c r="AP8">
        <v>179</v>
      </c>
      <c r="AQ8" s="1">
        <v>42724.007615740738</v>
      </c>
    </row>
    <row r="9" spans="1:43" x14ac:dyDescent="0.25">
      <c r="A9" s="2">
        <v>199.999870068966</v>
      </c>
      <c r="B9" s="3">
        <v>176.22341289655199</v>
      </c>
      <c r="C9">
        <v>300</v>
      </c>
      <c r="D9" s="3">
        <v>10</v>
      </c>
      <c r="E9" s="3">
        <v>20.006770586206901</v>
      </c>
      <c r="F9" s="3">
        <v>0</v>
      </c>
      <c r="G9" s="3">
        <v>0</v>
      </c>
      <c r="H9" s="3">
        <v>0</v>
      </c>
      <c r="I9" s="16">
        <f t="shared" si="0"/>
        <v>23.776457172414013</v>
      </c>
      <c r="J9" s="16">
        <f t="shared" si="1"/>
        <v>0</v>
      </c>
      <c r="K9" s="16">
        <f t="shared" si="2"/>
        <v>0</v>
      </c>
      <c r="L9" s="16"/>
      <c r="M9" s="16">
        <f t="shared" si="3"/>
        <v>0</v>
      </c>
      <c r="Q9" s="3">
        <v>0.67857562068965505</v>
      </c>
      <c r="R9" s="3">
        <v>-7.9501218275862104</v>
      </c>
      <c r="S9" s="3">
        <v>-3.2387124137930998</v>
      </c>
      <c r="T9" s="3">
        <v>25.094000896551702</v>
      </c>
      <c r="U9" s="3">
        <v>19.499229724137901</v>
      </c>
      <c r="V9" s="3">
        <v>5.9469053448275897</v>
      </c>
      <c r="W9" s="3">
        <v>24.722965034482801</v>
      </c>
      <c r="X9" s="3">
        <v>24.8686329655172</v>
      </c>
      <c r="Y9" s="3">
        <v>0.271835724137931</v>
      </c>
      <c r="Z9" s="3">
        <v>24.592894620689702</v>
      </c>
      <c r="AA9" s="3">
        <v>24.305760413793099</v>
      </c>
      <c r="AB9" s="3">
        <v>0.24854775862069001</v>
      </c>
      <c r="AC9" s="3">
        <v>24.688293241379299</v>
      </c>
      <c r="AD9" s="3">
        <v>24.479016655172401</v>
      </c>
      <c r="AE9" s="3">
        <v>24.9184917586207</v>
      </c>
      <c r="AF9" s="3">
        <v>1.45973324877916E-2</v>
      </c>
      <c r="AG9" s="3">
        <v>2.58586498661927E-3</v>
      </c>
      <c r="AH9" s="3">
        <v>0</v>
      </c>
      <c r="AI9" s="3">
        <v>1.62989856073243E-3</v>
      </c>
      <c r="AJ9" s="3">
        <v>2.1358666151819602E-3</v>
      </c>
      <c r="AK9" s="3">
        <v>7.8278839206862797E-4</v>
      </c>
      <c r="AL9" s="3">
        <v>0.41926852001936898</v>
      </c>
      <c r="AM9" s="3">
        <v>0.30359289679245999</v>
      </c>
      <c r="AN9" s="3">
        <v>0.34239584628662401</v>
      </c>
      <c r="AO9">
        <v>8</v>
      </c>
      <c r="AP9">
        <v>719</v>
      </c>
      <c r="AQ9" s="1">
        <v>42724.090949074074</v>
      </c>
    </row>
    <row r="10" spans="1:43" x14ac:dyDescent="0.25">
      <c r="A10" s="2">
        <v>200.00462017241401</v>
      </c>
      <c r="B10" s="3">
        <v>176.62478844827601</v>
      </c>
      <c r="C10">
        <v>300</v>
      </c>
      <c r="D10" s="3">
        <v>19.9239937586207</v>
      </c>
      <c r="E10" s="3">
        <v>18.5744669655172</v>
      </c>
      <c r="F10" s="3">
        <v>2.06737406896552</v>
      </c>
      <c r="G10" s="3">
        <v>9.0582747586206906</v>
      </c>
      <c r="H10" s="3">
        <v>8.6531051034482793</v>
      </c>
      <c r="I10" s="16">
        <f t="shared" si="0"/>
        <v>23.379831724138</v>
      </c>
      <c r="J10" s="16">
        <f t="shared" si="1"/>
        <v>3.5059756109347719</v>
      </c>
      <c r="K10" s="16">
        <f t="shared" si="2"/>
        <v>0.40516965517241132</v>
      </c>
      <c r="L10" s="16">
        <f>$E$9-E10</f>
        <v>1.4323036206897015</v>
      </c>
      <c r="M10" s="16">
        <f t="shared" si="3"/>
        <v>0.1641624494725307</v>
      </c>
      <c r="Q10" s="3">
        <v>47.806715655172397</v>
      </c>
      <c r="R10" s="3">
        <v>-4.8154565172413797</v>
      </c>
      <c r="S10" s="3">
        <v>32.001846896551697</v>
      </c>
      <c r="T10" s="3">
        <v>30.315276827586199</v>
      </c>
      <c r="U10" s="3">
        <v>19.3863030344828</v>
      </c>
      <c r="V10" s="3">
        <v>5.9584096206896602</v>
      </c>
      <c r="W10" s="3">
        <v>24.713905103448301</v>
      </c>
      <c r="X10" s="3">
        <v>24.872555517241398</v>
      </c>
      <c r="Y10" s="3">
        <v>0.270086310344828</v>
      </c>
      <c r="Z10" s="3">
        <v>24.595341275862101</v>
      </c>
      <c r="AA10" s="3">
        <v>24.4727781724138</v>
      </c>
      <c r="AB10" s="3">
        <v>0.24800148275862099</v>
      </c>
      <c r="AC10" s="3">
        <v>24.681359965517199</v>
      </c>
      <c r="AD10" s="3">
        <v>26.5154564137931</v>
      </c>
      <c r="AE10" s="3">
        <v>24.916348827586202</v>
      </c>
      <c r="AF10" s="3">
        <v>2.17319152372627E-2</v>
      </c>
      <c r="AG10" s="3">
        <v>1.7741105722528299E-3</v>
      </c>
      <c r="AH10" s="3">
        <v>1.25437000612182E-2</v>
      </c>
      <c r="AI10" s="3">
        <v>8.0243978432199495E-3</v>
      </c>
      <c r="AJ10" s="3">
        <v>2.66051619294129E-3</v>
      </c>
      <c r="AK10" s="3">
        <v>0.10062256418266299</v>
      </c>
      <c r="AL10" s="3">
        <v>0.47251992430412199</v>
      </c>
      <c r="AM10" s="3">
        <v>0.149878705941075</v>
      </c>
      <c r="AN10" s="3">
        <v>0.23542543338872199</v>
      </c>
      <c r="AO10">
        <v>9</v>
      </c>
      <c r="AP10">
        <v>179</v>
      </c>
      <c r="AQ10" s="1">
        <v>42724.11178240741</v>
      </c>
    </row>
    <row r="11" spans="1:43" x14ac:dyDescent="0.25">
      <c r="A11" s="2">
        <v>200.00084234482799</v>
      </c>
      <c r="B11" s="3">
        <v>176.69263793103499</v>
      </c>
      <c r="C11">
        <v>150</v>
      </c>
      <c r="D11" s="3">
        <v>42.785024206896601</v>
      </c>
      <c r="E11" s="3">
        <v>18.330629999999999</v>
      </c>
      <c r="F11" s="3">
        <v>2.2885027586206901</v>
      </c>
      <c r="G11" s="3">
        <v>8.9306498275862101</v>
      </c>
      <c r="H11" s="3">
        <v>8.4726431379310299</v>
      </c>
      <c r="I11" s="16">
        <f t="shared" si="0"/>
        <v>23.308204413792993</v>
      </c>
      <c r="J11" s="16">
        <f t="shared" si="1"/>
        <v>3.8805272362334695</v>
      </c>
      <c r="K11" s="16">
        <f t="shared" si="2"/>
        <v>0.45800668965518021</v>
      </c>
      <c r="L11" s="16">
        <f t="shared" ref="L11:L14" si="4">$E$9-E11</f>
        <v>1.6761405862069019</v>
      </c>
      <c r="M11" s="16">
        <f t="shared" si="3"/>
        <v>0.20977012776889656</v>
      </c>
      <c r="N11" s="3">
        <f>he!O9</f>
        <v>8.1</v>
      </c>
      <c r="O11" s="3">
        <f>1+($L11-((M11*$N$11)*'ipb3-32-he-dc'!$N$5))/(M11*$N$11)</f>
        <v>1.4080265815859823</v>
      </c>
      <c r="P11" s="32">
        <f>1/N11</f>
        <v>0.1234567901234568</v>
      </c>
      <c r="Q11" s="3">
        <v>47.690035517241398</v>
      </c>
      <c r="R11" s="3">
        <v>-4.3210879310344801</v>
      </c>
      <c r="S11" s="3">
        <v>30.2468594137931</v>
      </c>
      <c r="T11" s="3">
        <v>31.1266847931035</v>
      </c>
      <c r="U11" s="3">
        <v>19.269875448275901</v>
      </c>
      <c r="V11" s="3">
        <v>6.06234479310345</v>
      </c>
      <c r="W11" s="3">
        <v>24.699089103448301</v>
      </c>
      <c r="X11" s="3">
        <v>24.858145827586199</v>
      </c>
      <c r="Y11" s="3">
        <v>0.26734962068965501</v>
      </c>
      <c r="Z11" s="3">
        <v>24.5727465862069</v>
      </c>
      <c r="AA11" s="3">
        <v>24.4737762758621</v>
      </c>
      <c r="AB11" s="3">
        <v>0.24407082758620699</v>
      </c>
      <c r="AC11" s="3">
        <v>24.664368689655198</v>
      </c>
      <c r="AD11" s="3">
        <v>26.4256020344828</v>
      </c>
      <c r="AE11" s="3">
        <v>24.9135820689655</v>
      </c>
      <c r="AF11" s="3">
        <v>1.0834518697796501E-2</v>
      </c>
      <c r="AG11" s="3">
        <v>2.4118739004834401E-3</v>
      </c>
      <c r="AH11" s="3">
        <v>1.12060512190838E-2</v>
      </c>
      <c r="AI11" s="3">
        <v>1.601151468058E-3</v>
      </c>
      <c r="AJ11" s="3">
        <v>3.02463385218488E-3</v>
      </c>
      <c r="AK11" s="3">
        <v>2.91161017029576E-2</v>
      </c>
      <c r="AL11" s="3">
        <v>0.361272891455787</v>
      </c>
      <c r="AM11" s="3">
        <v>3.40644814058218E-2</v>
      </c>
      <c r="AN11" s="3">
        <v>0.225360841923649</v>
      </c>
      <c r="AO11">
        <v>10</v>
      </c>
      <c r="AP11">
        <v>179</v>
      </c>
      <c r="AQ11" s="1">
        <v>42724.132615740738</v>
      </c>
    </row>
    <row r="12" spans="1:43" x14ac:dyDescent="0.25">
      <c r="A12" s="2">
        <v>199.99980482758599</v>
      </c>
      <c r="B12" s="3">
        <v>176.67966013793099</v>
      </c>
      <c r="C12">
        <v>100</v>
      </c>
      <c r="D12" s="3">
        <v>67.563672551724196</v>
      </c>
      <c r="E12" s="3">
        <v>18.233817413793101</v>
      </c>
      <c r="F12" s="3">
        <v>2.5342483103448301</v>
      </c>
      <c r="G12" s="3">
        <v>8.7157078275862094</v>
      </c>
      <c r="H12" s="3">
        <v>8.1910132068965495</v>
      </c>
      <c r="I12" s="16">
        <f t="shared" si="0"/>
        <v>23.320144689654995</v>
      </c>
      <c r="J12" s="16">
        <f t="shared" si="1"/>
        <v>4.2977805676565799</v>
      </c>
      <c r="K12" s="16">
        <f t="shared" si="2"/>
        <v>0.52469462068965989</v>
      </c>
      <c r="L12" s="16">
        <f t="shared" si="4"/>
        <v>1.7729531724137999</v>
      </c>
      <c r="M12" s="16">
        <f t="shared" si="3"/>
        <v>0.27530444498066609</v>
      </c>
      <c r="N12" s="3">
        <f>he!O10</f>
        <v>8.5</v>
      </c>
      <c r="O12" s="3">
        <f>1+($L12-((M12*$N$12)*'ipb3-32-he-dc'!$N$5))/(M12*$N$12)</f>
        <v>1.1792052290351984</v>
      </c>
      <c r="P12" s="32">
        <f>1/N12</f>
        <v>0.11764705882352941</v>
      </c>
      <c r="Q12" s="3">
        <v>48.447939068965503</v>
      </c>
      <c r="R12" s="3">
        <v>-4.0940862068965496</v>
      </c>
      <c r="S12" s="3">
        <v>27.418345034482801</v>
      </c>
      <c r="T12" s="3">
        <v>28.121486793103401</v>
      </c>
      <c r="U12" s="3">
        <v>18.987984103448301</v>
      </c>
      <c r="V12" s="3">
        <v>6.0961988620689596</v>
      </c>
      <c r="W12" s="3">
        <v>24.678962241379299</v>
      </c>
      <c r="X12" s="3">
        <v>24.830199862069001</v>
      </c>
      <c r="Y12" s="3">
        <v>0.26179875862069002</v>
      </c>
      <c r="Z12" s="3">
        <v>24.5500923448276</v>
      </c>
      <c r="AA12" s="3">
        <v>24.458657620689699</v>
      </c>
      <c r="AB12" s="3">
        <v>0.24141420689655199</v>
      </c>
      <c r="AC12" s="3">
        <v>24.632816862068999</v>
      </c>
      <c r="AD12" s="3">
        <v>26.245574793103401</v>
      </c>
      <c r="AE12" s="3">
        <v>24.900479586206899</v>
      </c>
      <c r="AF12" s="3">
        <v>1.21402213734226E-2</v>
      </c>
      <c r="AG12" s="3">
        <v>1.7340361197265199E-3</v>
      </c>
      <c r="AH12" s="3">
        <v>1.4635873431144201E-2</v>
      </c>
      <c r="AI12" s="3">
        <v>2.0629106689234902E-3</v>
      </c>
      <c r="AJ12" s="3">
        <v>3.8047788533080301E-3</v>
      </c>
      <c r="AK12" s="3">
        <v>1.60501829729803E-2</v>
      </c>
      <c r="AL12" s="3">
        <v>0.335663317868443</v>
      </c>
      <c r="AM12" s="3">
        <v>2.1030968201923201E-2</v>
      </c>
      <c r="AN12" s="3">
        <v>0.214916019156876</v>
      </c>
      <c r="AO12">
        <v>11</v>
      </c>
      <c r="AP12">
        <v>359</v>
      </c>
      <c r="AQ12" s="1">
        <v>42724.17428240741</v>
      </c>
    </row>
    <row r="13" spans="1:43" x14ac:dyDescent="0.25">
      <c r="A13" s="2">
        <v>199.99992631034499</v>
      </c>
      <c r="B13" s="3">
        <v>176.679853689655</v>
      </c>
      <c r="C13">
        <v>150</v>
      </c>
      <c r="D13" s="3">
        <v>42.449927448275901</v>
      </c>
      <c r="E13" s="3">
        <v>18.275472896551701</v>
      </c>
      <c r="F13" s="3">
        <v>2.3068294827586202</v>
      </c>
      <c r="G13" s="3">
        <v>8.9493148275862104</v>
      </c>
      <c r="H13" s="3">
        <v>8.4886684137930999</v>
      </c>
      <c r="I13" s="16">
        <f t="shared" si="0"/>
        <v>23.320072620689984</v>
      </c>
      <c r="J13" s="16">
        <f t="shared" si="1"/>
        <v>3.9102746626926437</v>
      </c>
      <c r="K13" s="16">
        <f t="shared" si="2"/>
        <v>0.46064641379311055</v>
      </c>
      <c r="L13" s="16">
        <f t="shared" si="4"/>
        <v>1.7312976896552001</v>
      </c>
      <c r="M13" s="16">
        <f t="shared" si="3"/>
        <v>0.21219511854045364</v>
      </c>
      <c r="Q13" s="3">
        <v>48.5895043103448</v>
      </c>
      <c r="R13" s="3">
        <v>-4.7111398275862104</v>
      </c>
      <c r="S13" s="3">
        <v>29.936559931034498</v>
      </c>
      <c r="T13" s="3">
        <v>33.088072310344799</v>
      </c>
      <c r="U13" s="3">
        <v>18.844599034482801</v>
      </c>
      <c r="V13" s="3">
        <v>5.8307816206896499</v>
      </c>
      <c r="W13" s="3">
        <v>24.6560195517241</v>
      </c>
      <c r="X13" s="3">
        <v>24.8227672068966</v>
      </c>
      <c r="Y13" s="3">
        <v>0.248062482758621</v>
      </c>
      <c r="Z13" s="3">
        <v>24.5199194482759</v>
      </c>
      <c r="AA13" s="3">
        <v>24.3797400689655</v>
      </c>
      <c r="AB13" s="3">
        <v>0.227676551724138</v>
      </c>
      <c r="AC13" s="3">
        <v>24.609006724137899</v>
      </c>
      <c r="AD13" s="3">
        <v>26.4811677586207</v>
      </c>
      <c r="AE13" s="3">
        <v>24.895362931034501</v>
      </c>
      <c r="AF13" s="3">
        <v>1.59485218535084E-2</v>
      </c>
      <c r="AG13" s="3">
        <v>3.2350583804188898E-3</v>
      </c>
      <c r="AH13" s="3">
        <v>1.62622418871354E-2</v>
      </c>
      <c r="AI13" s="3">
        <v>1.94966264685769E-3</v>
      </c>
      <c r="AJ13" s="3">
        <v>3.13688131508771E-3</v>
      </c>
      <c r="AK13" s="3">
        <v>1.78736777827425E-2</v>
      </c>
      <c r="AL13" s="3">
        <v>0.33850209980236301</v>
      </c>
      <c r="AM13" s="3">
        <v>2.1357860642080902E-2</v>
      </c>
      <c r="AN13" s="3">
        <v>0.19974182028370699</v>
      </c>
      <c r="AO13">
        <v>12</v>
      </c>
      <c r="AP13">
        <v>179</v>
      </c>
      <c r="AQ13" s="1">
        <v>42724.195115740738</v>
      </c>
    </row>
    <row r="14" spans="1:43" x14ac:dyDescent="0.25">
      <c r="A14" s="2">
        <v>199.999734241379</v>
      </c>
      <c r="B14" s="3">
        <v>176.66139058620701</v>
      </c>
      <c r="C14">
        <v>300</v>
      </c>
      <c r="D14" s="3">
        <v>19.680038862069001</v>
      </c>
      <c r="E14" s="3">
        <v>18.3571574137931</v>
      </c>
      <c r="F14" s="3">
        <v>2.0657922413793099</v>
      </c>
      <c r="G14" s="3">
        <v>9.0580536551724098</v>
      </c>
      <c r="H14" s="3">
        <v>8.65329793103448</v>
      </c>
      <c r="I14" s="16">
        <f t="shared" si="0"/>
        <v>23.338343655171997</v>
      </c>
      <c r="J14" s="16">
        <f t="shared" si="1"/>
        <v>3.5024718702571107</v>
      </c>
      <c r="K14" s="16">
        <f t="shared" si="2"/>
        <v>0.40475572413792982</v>
      </c>
      <c r="L14" s="16">
        <f t="shared" si="4"/>
        <v>1.649613172413801</v>
      </c>
      <c r="M14" s="16">
        <f t="shared" si="3"/>
        <v>0.16382719622241995</v>
      </c>
      <c r="Q14" s="3">
        <v>48.5599046206897</v>
      </c>
      <c r="R14" s="3">
        <v>-5.5485376551724102</v>
      </c>
      <c r="S14" s="3">
        <v>31.9773451034483</v>
      </c>
      <c r="T14" s="3">
        <v>31.4193889655172</v>
      </c>
      <c r="U14" s="3">
        <v>18.6940086551724</v>
      </c>
      <c r="V14" s="3">
        <v>6.2527313103448297</v>
      </c>
      <c r="W14" s="3">
        <v>24.662041413793101</v>
      </c>
      <c r="X14" s="3">
        <v>24.8191322413793</v>
      </c>
      <c r="Y14" s="3">
        <v>0.25473458620689599</v>
      </c>
      <c r="Z14" s="3">
        <v>24.525989689655201</v>
      </c>
      <c r="AA14" s="3">
        <v>24.345852827586199</v>
      </c>
      <c r="AB14" s="3">
        <v>0.23766024137930999</v>
      </c>
      <c r="AC14" s="3">
        <v>24.612315931034502</v>
      </c>
      <c r="AD14" s="3">
        <v>26.525492931034499</v>
      </c>
      <c r="AE14" s="3">
        <v>24.887506620689699</v>
      </c>
      <c r="AF14" s="3">
        <v>1.12860084634276E-2</v>
      </c>
      <c r="AG14" s="3">
        <v>2.1006072291554598E-3</v>
      </c>
      <c r="AH14" s="3">
        <v>9.8350287499237802E-3</v>
      </c>
      <c r="AI14" s="3">
        <v>2.5442088467565998E-3</v>
      </c>
      <c r="AJ14" s="3">
        <v>2.7134289919995601E-3</v>
      </c>
      <c r="AK14" s="3">
        <v>3.1120299827229799E-2</v>
      </c>
      <c r="AL14" s="3">
        <v>0.33341378339293198</v>
      </c>
      <c r="AM14" s="3">
        <v>3.4106755775112199E-2</v>
      </c>
      <c r="AN14" s="3">
        <v>0.206564254288369</v>
      </c>
      <c r="AO14">
        <v>13</v>
      </c>
      <c r="AP14">
        <v>179</v>
      </c>
      <c r="AQ14" s="1">
        <v>42724.215949074074</v>
      </c>
    </row>
    <row r="15" spans="1:43" x14ac:dyDescent="0.25">
      <c r="A15" s="2">
        <v>199.99576482758599</v>
      </c>
      <c r="B15" s="3">
        <v>176.23664220689699</v>
      </c>
      <c r="C15">
        <v>100</v>
      </c>
      <c r="D15" s="3">
        <v>10</v>
      </c>
      <c r="E15" s="3">
        <v>19.788749034482802</v>
      </c>
      <c r="F15" s="3">
        <v>0</v>
      </c>
      <c r="G15" s="3">
        <v>0</v>
      </c>
      <c r="H15" s="3">
        <v>0</v>
      </c>
      <c r="I15" s="16">
        <f t="shared" si="0"/>
        <v>23.759122620688998</v>
      </c>
      <c r="J15" s="16">
        <f t="shared" si="1"/>
        <v>0</v>
      </c>
      <c r="K15" s="16">
        <f t="shared" si="2"/>
        <v>0</v>
      </c>
      <c r="L15" s="16"/>
      <c r="M15" s="16">
        <f t="shared" si="3"/>
        <v>0</v>
      </c>
      <c r="Q15" s="3">
        <v>0.96783496551724102</v>
      </c>
      <c r="R15" s="3">
        <v>-9.0544626551724203</v>
      </c>
      <c r="S15" s="3">
        <v>-3.8253385862068998</v>
      </c>
      <c r="T15" s="3">
        <v>30.4124235172414</v>
      </c>
      <c r="U15" s="3">
        <v>18.4879627586207</v>
      </c>
      <c r="V15" s="3">
        <v>6.3171251379310398</v>
      </c>
      <c r="W15" s="3">
        <v>24.637259965517199</v>
      </c>
      <c r="X15" s="3">
        <v>24.7917455862069</v>
      </c>
      <c r="Y15" s="3">
        <v>0.24718341379310299</v>
      </c>
      <c r="Z15" s="3">
        <v>24.499885655172399</v>
      </c>
      <c r="AA15" s="3">
        <v>24.106075758620701</v>
      </c>
      <c r="AB15" s="3">
        <v>0.23244303448275899</v>
      </c>
      <c r="AC15" s="3">
        <v>24.5830484482759</v>
      </c>
      <c r="AD15" s="3">
        <v>24.324474827586201</v>
      </c>
      <c r="AE15" s="3">
        <v>24.855431068965501</v>
      </c>
      <c r="AF15" s="3">
        <v>2.0193002399958498E-2</v>
      </c>
      <c r="AG15" s="3">
        <v>2.12551663801953E-3</v>
      </c>
      <c r="AH15" s="3">
        <v>0</v>
      </c>
      <c r="AI15" s="3">
        <v>9.9391654937347803E-3</v>
      </c>
      <c r="AJ15" s="3">
        <v>2.98571086004412E-3</v>
      </c>
      <c r="AK15" s="3">
        <v>2.3970553279581601</v>
      </c>
      <c r="AL15" s="3">
        <v>0.54393773821105895</v>
      </c>
      <c r="AM15" s="3">
        <v>4.84636287244283</v>
      </c>
      <c r="AN15" s="3">
        <v>0.22371685341693001</v>
      </c>
      <c r="AO15">
        <v>14</v>
      </c>
      <c r="AP15">
        <v>179</v>
      </c>
      <c r="AQ15" s="1">
        <v>42724.23678240741</v>
      </c>
    </row>
    <row r="16" spans="1:43" x14ac:dyDescent="0.25">
      <c r="A16" s="2">
        <v>250.00042462069001</v>
      </c>
      <c r="B16" s="3">
        <v>220.771591793103</v>
      </c>
      <c r="C16">
        <v>100</v>
      </c>
      <c r="D16" s="3">
        <v>10</v>
      </c>
      <c r="E16" s="3">
        <v>27.110371965517199</v>
      </c>
      <c r="F16" s="3">
        <v>0</v>
      </c>
      <c r="G16" s="3">
        <v>0</v>
      </c>
      <c r="H16" s="3">
        <v>0</v>
      </c>
      <c r="I16" s="16">
        <f t="shared" si="0"/>
        <v>29.228832827587013</v>
      </c>
      <c r="J16" s="16">
        <f t="shared" si="1"/>
        <v>0</v>
      </c>
      <c r="K16" s="16">
        <f t="shared" si="2"/>
        <v>0</v>
      </c>
      <c r="L16" s="16"/>
      <c r="M16" s="16">
        <f t="shared" si="3"/>
        <v>0</v>
      </c>
      <c r="Q16" s="3">
        <v>0.96986775862068997</v>
      </c>
      <c r="R16" s="3">
        <v>-8.8522876206896495</v>
      </c>
      <c r="S16" s="3">
        <v>-4.1015629999999996</v>
      </c>
      <c r="T16" s="3">
        <v>63.653812517241398</v>
      </c>
      <c r="U16" s="3">
        <v>17.859412275862098</v>
      </c>
      <c r="V16" s="3">
        <v>6.2611917931034498</v>
      </c>
      <c r="W16" s="3">
        <v>24.519409448275901</v>
      </c>
      <c r="X16" s="3">
        <v>24.750448965517201</v>
      </c>
      <c r="Y16" s="3">
        <v>0.185285275862069</v>
      </c>
      <c r="Z16" s="3">
        <v>24.355210137931</v>
      </c>
      <c r="AA16" s="3">
        <v>23.8011773793103</v>
      </c>
      <c r="AB16" s="3">
        <v>0.192279068965517</v>
      </c>
      <c r="AC16" s="3">
        <v>24.425794931034499</v>
      </c>
      <c r="AD16" s="3">
        <v>24.097722655172401</v>
      </c>
      <c r="AE16" s="3">
        <v>24.8743289655173</v>
      </c>
      <c r="AF16" s="3">
        <v>1.6923970195700001E-2</v>
      </c>
      <c r="AG16" s="3">
        <v>2.74011312536355E-3</v>
      </c>
      <c r="AH16" s="3">
        <v>0</v>
      </c>
      <c r="AI16" s="3">
        <v>1.7373112324173599E-3</v>
      </c>
      <c r="AJ16" s="3">
        <v>4.4905125226555303E-3</v>
      </c>
      <c r="AK16" s="3">
        <v>1.03682609813608E-3</v>
      </c>
      <c r="AL16" s="3">
        <v>0.31873413578336102</v>
      </c>
      <c r="AM16" s="3">
        <v>0.25019289998375799</v>
      </c>
      <c r="AN16" s="3">
        <v>0.22297898523901699</v>
      </c>
      <c r="AO16">
        <v>15</v>
      </c>
      <c r="AP16">
        <v>719</v>
      </c>
      <c r="AQ16" s="1">
        <v>42724.320115740738</v>
      </c>
    </row>
    <row r="17" spans="1:43" x14ac:dyDescent="0.25">
      <c r="A17" s="2">
        <v>250.004190931034</v>
      </c>
      <c r="B17" s="3">
        <v>221.25938844827601</v>
      </c>
      <c r="C17">
        <v>300</v>
      </c>
      <c r="D17" s="3">
        <v>19.903818482758599</v>
      </c>
      <c r="E17" s="3">
        <v>25.3586253793104</v>
      </c>
      <c r="F17" s="3">
        <v>2.47628927586207</v>
      </c>
      <c r="G17" s="3">
        <v>9.0930389999999992</v>
      </c>
      <c r="H17" s="3">
        <v>8.6052277241379294</v>
      </c>
      <c r="I17" s="16">
        <f t="shared" si="0"/>
        <v>28.74480248275799</v>
      </c>
      <c r="J17" s="16">
        <f t="shared" si="1"/>
        <v>4.197727115195379</v>
      </c>
      <c r="K17" s="16">
        <f t="shared" si="2"/>
        <v>0.48781127586206985</v>
      </c>
      <c r="L17" s="16">
        <f>$E$16-E17</f>
        <v>1.7517465862067993</v>
      </c>
      <c r="M17" s="16">
        <f t="shared" si="3"/>
        <v>0.23795984085818042</v>
      </c>
      <c r="Q17" s="3">
        <v>47.909611137931002</v>
      </c>
      <c r="R17" s="3">
        <v>-5.6729771379310403</v>
      </c>
      <c r="S17" s="3">
        <v>30.631286655172399</v>
      </c>
      <c r="T17" s="3">
        <v>67.059577551724104</v>
      </c>
      <c r="U17" s="3">
        <v>17.7835138965517</v>
      </c>
      <c r="V17" s="3">
        <v>6.2142146896551704</v>
      </c>
      <c r="W17" s="3">
        <v>24.517071344827599</v>
      </c>
      <c r="X17" s="3">
        <v>24.756975310344799</v>
      </c>
      <c r="Y17" s="3">
        <v>0.18014744827586199</v>
      </c>
      <c r="Z17" s="3">
        <v>24.348537896551701</v>
      </c>
      <c r="AA17" s="3">
        <v>24.0296072068965</v>
      </c>
      <c r="AB17" s="3">
        <v>0.19153479310344801</v>
      </c>
      <c r="AC17" s="3">
        <v>24.422496758620699</v>
      </c>
      <c r="AD17" s="3">
        <v>26.702495172413801</v>
      </c>
      <c r="AE17" s="3">
        <v>24.8901142758621</v>
      </c>
      <c r="AF17" s="3">
        <v>2.2138484076911401E-2</v>
      </c>
      <c r="AG17" s="3">
        <v>2.06040341910722E-3</v>
      </c>
      <c r="AH17" s="3">
        <v>1.7259857157546899E-2</v>
      </c>
      <c r="AI17" s="3">
        <v>5.3512420411335497E-3</v>
      </c>
      <c r="AJ17" s="3">
        <v>3.1760032921624702E-3</v>
      </c>
      <c r="AK17" s="3">
        <v>9.8457720073761107E-2</v>
      </c>
      <c r="AL17" s="3">
        <v>0.41460067449263899</v>
      </c>
      <c r="AM17" s="3">
        <v>0.145698953303809</v>
      </c>
      <c r="AN17" s="3">
        <v>0.112153505561355</v>
      </c>
      <c r="AO17">
        <v>16</v>
      </c>
      <c r="AP17">
        <v>179</v>
      </c>
      <c r="AQ17" s="1">
        <v>42724.340949074074</v>
      </c>
    </row>
    <row r="18" spans="1:43" x14ac:dyDescent="0.25">
      <c r="A18" s="2">
        <v>250.000656137931</v>
      </c>
      <c r="B18" s="3">
        <v>221.261672482759</v>
      </c>
      <c r="C18">
        <v>150</v>
      </c>
      <c r="D18" s="3">
        <v>43.306788068965503</v>
      </c>
      <c r="E18" s="3">
        <v>25.030011931034501</v>
      </c>
      <c r="F18" s="3">
        <v>2.82613593103448</v>
      </c>
      <c r="G18" s="3">
        <v>9.0276808275862095</v>
      </c>
      <c r="H18" s="3">
        <v>8.4614673448275894</v>
      </c>
      <c r="I18" s="16">
        <f t="shared" si="0"/>
        <v>28.738983655172007</v>
      </c>
      <c r="J18" s="16">
        <f t="shared" si="1"/>
        <v>4.7909968945631629</v>
      </c>
      <c r="K18" s="16">
        <f t="shared" si="2"/>
        <v>0.56621348275862005</v>
      </c>
      <c r="L18" s="16">
        <f t="shared" ref="L18:L21" si="5">$E$16-E18</f>
        <v>2.0803600344826982</v>
      </c>
      <c r="M18" s="16">
        <f t="shared" si="3"/>
        <v>0.32059770805764615</v>
      </c>
      <c r="N18" s="3">
        <f>he!O14</f>
        <v>6.4</v>
      </c>
      <c r="O18" s="3">
        <f>1+($L18-((M18*$N$18)*'ipb3-32-he-dc'!$N$5))/(M18*$N$18)</f>
        <v>1.4354683396643528</v>
      </c>
      <c r="P18" s="32">
        <f>1/N18</f>
        <v>0.15625</v>
      </c>
      <c r="Q18" s="3">
        <v>48.286555</v>
      </c>
      <c r="R18" s="3">
        <v>-5.0973712413793102</v>
      </c>
      <c r="S18" s="3">
        <v>29.521829</v>
      </c>
      <c r="T18" s="3">
        <v>84.675306275862098</v>
      </c>
      <c r="U18" s="3">
        <v>17.7301365862069</v>
      </c>
      <c r="V18" s="3">
        <v>7.2353102413793096</v>
      </c>
      <c r="W18" s="3">
        <v>24.503720896551702</v>
      </c>
      <c r="X18" s="3">
        <v>24.756823517241401</v>
      </c>
      <c r="Y18" s="3">
        <v>0.17525031034482799</v>
      </c>
      <c r="Z18" s="3">
        <v>24.3407537586207</v>
      </c>
      <c r="AA18" s="3">
        <v>24.0553443103448</v>
      </c>
      <c r="AB18" s="3">
        <v>0.191141482758621</v>
      </c>
      <c r="AC18" s="3">
        <v>24.415314551724101</v>
      </c>
      <c r="AD18" s="3">
        <v>26.6161263103448</v>
      </c>
      <c r="AE18" s="3">
        <v>24.8909628275862</v>
      </c>
      <c r="AF18" s="3">
        <v>1.21205598588708E-2</v>
      </c>
      <c r="AG18" s="3">
        <v>1.9941801058639599E-3</v>
      </c>
      <c r="AH18" s="3">
        <v>1.38677709452258E-2</v>
      </c>
      <c r="AI18" s="3">
        <v>2.4814761748698602E-3</v>
      </c>
      <c r="AJ18" s="3">
        <v>4.5006034020777796E-3</v>
      </c>
      <c r="AK18" s="3">
        <v>3.1531920767732702E-2</v>
      </c>
      <c r="AL18" s="3">
        <v>0.259143481283439</v>
      </c>
      <c r="AM18" s="3">
        <v>3.9137799954890598E-2</v>
      </c>
      <c r="AN18" s="3">
        <v>0.13310573121796301</v>
      </c>
      <c r="AO18">
        <v>17</v>
      </c>
      <c r="AP18">
        <v>179</v>
      </c>
      <c r="AQ18" s="1">
        <v>42724.36178240741</v>
      </c>
    </row>
    <row r="19" spans="1:43" x14ac:dyDescent="0.25">
      <c r="A19" s="2">
        <v>249.999814241379</v>
      </c>
      <c r="B19" s="3">
        <v>221.19135358620699</v>
      </c>
      <c r="C19">
        <v>100</v>
      </c>
      <c r="D19" s="3">
        <v>68.400356689655197</v>
      </c>
      <c r="E19" s="3">
        <v>24.9361101034483</v>
      </c>
      <c r="F19" s="3">
        <v>3.0440032068965501</v>
      </c>
      <c r="G19" s="3">
        <v>8.7685535517241409</v>
      </c>
      <c r="H19" s="3">
        <v>8.1341443103448299</v>
      </c>
      <c r="I19" s="16">
        <f t="shared" si="0"/>
        <v>28.808460655172013</v>
      </c>
      <c r="J19" s="16">
        <f t="shared" si="1"/>
        <v>5.1603763211957023</v>
      </c>
      <c r="K19" s="16">
        <f t="shared" si="2"/>
        <v>0.63440924137931098</v>
      </c>
      <c r="L19" s="16">
        <f t="shared" si="5"/>
        <v>2.1742618620688994</v>
      </c>
      <c r="M19" s="16">
        <f t="shared" si="3"/>
        <v>0.40247508554747286</v>
      </c>
      <c r="N19" s="3">
        <f>he!O15</f>
        <v>6.7</v>
      </c>
      <c r="O19" s="3">
        <f>1+($L19-((M19*$N$19)*'ipb3-32-he-dc'!$N$5))/(M19*$N$19)</f>
        <v>1.227863925230062</v>
      </c>
      <c r="P19" s="32">
        <f>1/N19</f>
        <v>0.14925373134328357</v>
      </c>
      <c r="Q19" s="3">
        <v>48.046684310344801</v>
      </c>
      <c r="R19" s="3">
        <v>-4.6183465862068998</v>
      </c>
      <c r="S19" s="3">
        <v>26.220709517241399</v>
      </c>
      <c r="T19" s="3">
        <v>77.884669620689706</v>
      </c>
      <c r="U19" s="3">
        <v>17.651417965517201</v>
      </c>
      <c r="V19" s="3">
        <v>6.7774340344827602</v>
      </c>
      <c r="W19" s="3">
        <v>24.507512896551699</v>
      </c>
      <c r="X19" s="3">
        <v>24.758212310344799</v>
      </c>
      <c r="Y19" s="3">
        <v>0.173044</v>
      </c>
      <c r="Z19" s="3">
        <v>24.342636137930999</v>
      </c>
      <c r="AA19" s="3">
        <v>24.092086999999999</v>
      </c>
      <c r="AB19" s="3">
        <v>0.18637372413793099</v>
      </c>
      <c r="AC19" s="3">
        <v>24.414810034482802</v>
      </c>
      <c r="AD19" s="3">
        <v>26.418138793103399</v>
      </c>
      <c r="AE19" s="3">
        <v>24.896817275862102</v>
      </c>
      <c r="AF19" s="3">
        <v>1.18429950236912E-2</v>
      </c>
      <c r="AG19" s="3">
        <v>1.61272205472669E-3</v>
      </c>
      <c r="AH19" s="3">
        <v>1.7122832259377999E-2</v>
      </c>
      <c r="AI19" s="3">
        <v>1.5533260228733901E-3</v>
      </c>
      <c r="AJ19" s="3">
        <v>4.9839603022718204E-3</v>
      </c>
      <c r="AK19" s="3">
        <v>1.31285161657161E-2</v>
      </c>
      <c r="AL19" s="3">
        <v>0.23645407213351</v>
      </c>
      <c r="AM19" s="3">
        <v>2.02271115929691E-2</v>
      </c>
      <c r="AN19" s="3">
        <v>0.105614523556119</v>
      </c>
      <c r="AO19">
        <v>18</v>
      </c>
      <c r="AP19">
        <v>359</v>
      </c>
      <c r="AQ19" s="1">
        <v>42724.403449074074</v>
      </c>
    </row>
    <row r="20" spans="1:43" x14ac:dyDescent="0.25">
      <c r="A20" s="2">
        <v>250.000296241379</v>
      </c>
      <c r="B20" s="3">
        <v>221.21176931034501</v>
      </c>
      <c r="C20">
        <v>150</v>
      </c>
      <c r="D20" s="3">
        <v>43.033126931034502</v>
      </c>
      <c r="E20" s="3">
        <v>25.000794448275901</v>
      </c>
      <c r="F20" s="3">
        <v>2.7904474827586201</v>
      </c>
      <c r="G20" s="3">
        <v>8.9948474827586207</v>
      </c>
      <c r="H20" s="3">
        <v>8.4336054482758591</v>
      </c>
      <c r="I20" s="16">
        <f t="shared" si="0"/>
        <v>28.788526931033999</v>
      </c>
      <c r="J20" s="16">
        <f t="shared" si="1"/>
        <v>4.7332938798152453</v>
      </c>
      <c r="K20" s="16">
        <f t="shared" si="2"/>
        <v>0.56124203448276155</v>
      </c>
      <c r="L20" s="16">
        <f t="shared" si="5"/>
        <v>2.1095775172412985</v>
      </c>
      <c r="M20" s="16">
        <f t="shared" si="3"/>
        <v>0.31499262127034933</v>
      </c>
      <c r="O20" s="3">
        <f>1+($L20-((M20*$N$18)*'ipb3-32-he-dc'!$N$5))/(M20*$N$18)</f>
        <v>1.4680032869326651</v>
      </c>
      <c r="Q20" s="3">
        <v>47.9322628275862</v>
      </c>
      <c r="R20" s="3">
        <v>-5.0856953448275899</v>
      </c>
      <c r="S20" s="3">
        <v>28.7132277586207</v>
      </c>
      <c r="T20" s="3">
        <v>75.696157413793102</v>
      </c>
      <c r="U20" s="3">
        <v>17.709954068965502</v>
      </c>
      <c r="V20" s="3">
        <v>6.5824703103448297</v>
      </c>
      <c r="W20" s="3">
        <v>24.523950068965501</v>
      </c>
      <c r="X20" s="3">
        <v>24.774330689655201</v>
      </c>
      <c r="Y20" s="3">
        <v>0.177196034482759</v>
      </c>
      <c r="Z20" s="3">
        <v>24.357417896551699</v>
      </c>
      <c r="AA20" s="3">
        <v>24.078065689655201</v>
      </c>
      <c r="AB20" s="3">
        <v>0.18494134482758601</v>
      </c>
      <c r="AC20" s="3">
        <v>24.435808793103401</v>
      </c>
      <c r="AD20" s="3">
        <v>26.647854172413801</v>
      </c>
      <c r="AE20" s="3">
        <v>24.916029517241402</v>
      </c>
      <c r="AF20" s="3">
        <v>1.0972918425862699E-2</v>
      </c>
      <c r="AG20" s="3">
        <v>1.7671825556382101E-3</v>
      </c>
      <c r="AH20" s="3">
        <v>1.9767237888643902E-2</v>
      </c>
      <c r="AI20" s="3">
        <v>1.7638181403611701E-3</v>
      </c>
      <c r="AJ20" s="3">
        <v>4.2581892246724897E-3</v>
      </c>
      <c r="AK20" s="3">
        <v>1.8160767239492202E-2</v>
      </c>
      <c r="AL20" s="3">
        <v>0.27386514768482201</v>
      </c>
      <c r="AM20" s="3">
        <v>2.2024615859733102E-2</v>
      </c>
      <c r="AN20" s="3">
        <v>0.102662389100696</v>
      </c>
      <c r="AO20">
        <v>19</v>
      </c>
      <c r="AP20">
        <v>179</v>
      </c>
      <c r="AQ20" s="1">
        <v>42724.42428240741</v>
      </c>
    </row>
    <row r="21" spans="1:43" x14ac:dyDescent="0.25">
      <c r="A21" s="2">
        <v>249.99998903448301</v>
      </c>
      <c r="B21" s="3">
        <v>221.21223710344799</v>
      </c>
      <c r="C21">
        <v>300</v>
      </c>
      <c r="D21" s="3">
        <v>19.925841999999999</v>
      </c>
      <c r="E21" s="3">
        <v>25.145129206896499</v>
      </c>
      <c r="F21" s="3">
        <v>2.45449217241379</v>
      </c>
      <c r="G21" s="3">
        <v>9.0865951724137908</v>
      </c>
      <c r="H21" s="3">
        <v>8.6027978620689591</v>
      </c>
      <c r="I21" s="16">
        <f t="shared" si="0"/>
        <v>28.787751931035018</v>
      </c>
      <c r="J21" s="16">
        <f t="shared" si="1"/>
        <v>4.1620104671092299</v>
      </c>
      <c r="K21" s="16">
        <f t="shared" si="2"/>
        <v>0.48379731034483164</v>
      </c>
      <c r="L21" s="16">
        <f t="shared" si="5"/>
        <v>1.9652427586207004</v>
      </c>
      <c r="M21" s="16">
        <f t="shared" si="3"/>
        <v>0.23405983749689335</v>
      </c>
      <c r="Q21" s="3">
        <v>47.810563000000002</v>
      </c>
      <c r="R21" s="3">
        <v>-4.9216672068965499</v>
      </c>
      <c r="S21" s="3">
        <v>30.922558137930999</v>
      </c>
      <c r="T21" s="3">
        <v>78.738550827586195</v>
      </c>
      <c r="U21" s="3">
        <v>17.874798793103398</v>
      </c>
      <c r="V21" s="3">
        <v>6.5506462758620696</v>
      </c>
      <c r="W21" s="3">
        <v>24.5506076206897</v>
      </c>
      <c r="X21" s="3">
        <v>24.808254620689599</v>
      </c>
      <c r="Y21" s="3">
        <v>0.171032137931034</v>
      </c>
      <c r="Z21" s="3">
        <v>24.389298137931</v>
      </c>
      <c r="AA21" s="3">
        <v>24.108348482758601</v>
      </c>
      <c r="AB21" s="3">
        <v>0.184108310344828</v>
      </c>
      <c r="AC21" s="3">
        <v>24.468243068965499</v>
      </c>
      <c r="AD21" s="3">
        <v>26.862504448275899</v>
      </c>
      <c r="AE21" s="3">
        <v>24.950736172413801</v>
      </c>
      <c r="AF21" s="3">
        <v>1.30730310089625E-2</v>
      </c>
      <c r="AG21" s="3">
        <v>2.0068024644137E-3</v>
      </c>
      <c r="AH21" s="3">
        <v>1.1966249541626299E-2</v>
      </c>
      <c r="AI21" s="3">
        <v>1.88334127584184E-3</v>
      </c>
      <c r="AJ21" s="3">
        <v>4.2659780779195199E-3</v>
      </c>
      <c r="AK21" s="3">
        <v>3.2233060283943099E-2</v>
      </c>
      <c r="AL21" s="3">
        <v>0.31610815417861199</v>
      </c>
      <c r="AM21" s="3">
        <v>3.1616350095535803E-2</v>
      </c>
      <c r="AN21" s="3">
        <v>9.5101943430021096E-2</v>
      </c>
      <c r="AO21">
        <v>20</v>
      </c>
      <c r="AP21">
        <v>179</v>
      </c>
      <c r="AQ21" s="1">
        <v>42724.445115740738</v>
      </c>
    </row>
    <row r="22" spans="1:43" x14ac:dyDescent="0.25">
      <c r="A22" s="2">
        <v>249.99485727586199</v>
      </c>
      <c r="B22" s="3">
        <v>220.69516937930999</v>
      </c>
      <c r="C22">
        <v>100</v>
      </c>
      <c r="D22" s="3">
        <v>10</v>
      </c>
      <c r="E22" s="3">
        <v>26.903177068965501</v>
      </c>
      <c r="F22" s="3">
        <v>0</v>
      </c>
      <c r="G22" s="3">
        <v>0</v>
      </c>
      <c r="H22" s="3">
        <v>0</v>
      </c>
      <c r="I22" s="16">
        <f t="shared" si="0"/>
        <v>29.299687896552001</v>
      </c>
      <c r="J22" s="16">
        <f t="shared" si="1"/>
        <v>0</v>
      </c>
      <c r="K22" s="16">
        <f t="shared" si="2"/>
        <v>0</v>
      </c>
      <c r="L22" s="16"/>
      <c r="M22" s="16">
        <f t="shared" si="3"/>
        <v>0</v>
      </c>
      <c r="Q22" s="3">
        <v>1.03015031034483</v>
      </c>
      <c r="R22" s="3">
        <v>-7.4606552068965497</v>
      </c>
      <c r="S22" s="3">
        <v>-3.7454681724137902</v>
      </c>
      <c r="T22" s="3">
        <v>75.072499620689698</v>
      </c>
      <c r="U22" s="3">
        <v>18.090351758620699</v>
      </c>
      <c r="V22" s="3">
        <v>6.6038312758620696</v>
      </c>
      <c r="W22" s="3">
        <v>24.567636310344799</v>
      </c>
      <c r="X22" s="3">
        <v>24.815784896551701</v>
      </c>
      <c r="Y22" s="3">
        <v>0.16936110344827601</v>
      </c>
      <c r="Z22" s="3">
        <v>24.411642172413799</v>
      </c>
      <c r="AA22" s="3">
        <v>23.911024137931001</v>
      </c>
      <c r="AB22" s="3">
        <v>0.18292968965517201</v>
      </c>
      <c r="AC22" s="3">
        <v>24.490045103448299</v>
      </c>
      <c r="AD22" s="3">
        <v>24.172994034482802</v>
      </c>
      <c r="AE22" s="3">
        <v>24.9518488275862</v>
      </c>
      <c r="AF22" s="3">
        <v>2.58208039280825E-2</v>
      </c>
      <c r="AG22" s="3">
        <v>1.9289993567325799E-3</v>
      </c>
      <c r="AH22" s="3">
        <v>0</v>
      </c>
      <c r="AI22" s="3">
        <v>7.9159433506803493E-3</v>
      </c>
      <c r="AJ22" s="3">
        <v>4.8440739081845796E-3</v>
      </c>
      <c r="AK22" s="3">
        <v>2.3638959257134</v>
      </c>
      <c r="AL22" s="3">
        <v>0.37901178367695398</v>
      </c>
      <c r="AM22" s="3">
        <v>4.4621654964798996</v>
      </c>
      <c r="AN22" s="3">
        <v>0.10734004183139199</v>
      </c>
      <c r="AO22">
        <v>21</v>
      </c>
      <c r="AP22">
        <v>179</v>
      </c>
      <c r="AQ22" s="1">
        <v>42724.465949074074</v>
      </c>
    </row>
    <row r="23" spans="1:43" x14ac:dyDescent="0.25">
      <c r="A23" s="2">
        <v>299.99992837931001</v>
      </c>
      <c r="B23" s="3">
        <v>266.48804344827602</v>
      </c>
      <c r="C23">
        <v>100</v>
      </c>
      <c r="D23" s="3">
        <v>10</v>
      </c>
      <c r="E23" s="3">
        <v>35.000891448275901</v>
      </c>
      <c r="F23" s="3">
        <v>0</v>
      </c>
      <c r="G23" s="3">
        <v>0</v>
      </c>
      <c r="H23" s="3">
        <v>0</v>
      </c>
      <c r="I23" s="16">
        <f t="shared" si="0"/>
        <v>33.51188493103399</v>
      </c>
      <c r="J23" s="16">
        <f t="shared" si="1"/>
        <v>0</v>
      </c>
      <c r="K23" s="16">
        <f t="shared" si="2"/>
        <v>0</v>
      </c>
      <c r="L23" s="16"/>
      <c r="M23" s="16">
        <f t="shared" si="3"/>
        <v>0</v>
      </c>
      <c r="Q23" s="3">
        <v>1.0290591379310301</v>
      </c>
      <c r="R23" s="3">
        <v>-4.1898599655172397</v>
      </c>
      <c r="S23" s="3">
        <v>-1.9574341034482801</v>
      </c>
      <c r="T23" s="3">
        <v>41.4400661724138</v>
      </c>
      <c r="U23" s="3">
        <v>19.909228827586201</v>
      </c>
      <c r="V23" s="3">
        <v>5.3129371724137897</v>
      </c>
      <c r="W23" s="3">
        <v>24.8460582068966</v>
      </c>
      <c r="X23" s="3">
        <v>25.042922000000001</v>
      </c>
      <c r="Y23" s="3">
        <v>0.24895713793103399</v>
      </c>
      <c r="Z23" s="3">
        <v>24.761282931034501</v>
      </c>
      <c r="AA23" s="3">
        <v>24.652428241379301</v>
      </c>
      <c r="AB23" s="3">
        <v>0.300728931034483</v>
      </c>
      <c r="AC23" s="3">
        <v>24.858346517241401</v>
      </c>
      <c r="AD23" s="3">
        <v>24.7432388275862</v>
      </c>
      <c r="AE23" s="3">
        <v>25.242152724137899</v>
      </c>
      <c r="AF23" s="3">
        <v>1.1725448561931201E-2</v>
      </c>
      <c r="AG23" s="3">
        <v>1.73791300931789E-3</v>
      </c>
      <c r="AH23" s="3">
        <v>0</v>
      </c>
      <c r="AI23" s="3">
        <v>1.6866767076466999E-3</v>
      </c>
      <c r="AJ23" s="3">
        <v>2.9378063691069402E-3</v>
      </c>
      <c r="AK23" s="3">
        <v>7.1827448615807395E-4</v>
      </c>
      <c r="AL23" s="3">
        <v>1.31164239680467</v>
      </c>
      <c r="AM23" s="3">
        <v>0.85609604041673104</v>
      </c>
      <c r="AN23" s="3">
        <v>0.61605396267026002</v>
      </c>
      <c r="AO23">
        <v>22</v>
      </c>
      <c r="AP23">
        <v>719</v>
      </c>
      <c r="AQ23" s="1">
        <v>42724.54928240741</v>
      </c>
    </row>
    <row r="24" spans="1:43" x14ac:dyDescent="0.25">
      <c r="A24" s="33">
        <v>300.00428503448302</v>
      </c>
      <c r="B24" s="34">
        <v>267.06885917241402</v>
      </c>
      <c r="C24" s="35">
        <v>300</v>
      </c>
      <c r="D24" s="34">
        <v>20.2005882413793</v>
      </c>
      <c r="E24" s="34">
        <v>32.713369793103503</v>
      </c>
      <c r="F24" s="34">
        <v>3.0614565517241399</v>
      </c>
      <c r="G24" s="37">
        <v>9.1606183793103497</v>
      </c>
      <c r="H24" s="34">
        <v>8.5537912758620696</v>
      </c>
      <c r="I24" s="36">
        <f t="shared" si="0"/>
        <v>32.935425862068996</v>
      </c>
      <c r="J24" s="36">
        <f t="shared" si="1"/>
        <v>5.1906723834325481</v>
      </c>
      <c r="K24" s="36">
        <f t="shared" si="2"/>
        <v>0.60682710344828017</v>
      </c>
      <c r="L24" s="36">
        <f>$E$23-E24</f>
        <v>2.287521655172398</v>
      </c>
      <c r="M24" s="16">
        <f t="shared" si="3"/>
        <v>0.36823913347942971</v>
      </c>
      <c r="Q24" s="3">
        <v>48.359520586206898</v>
      </c>
      <c r="R24" s="3">
        <v>-0.78819941379310299</v>
      </c>
      <c r="S24" s="3">
        <v>32.689714586206897</v>
      </c>
      <c r="T24" s="3">
        <v>40.6877999655172</v>
      </c>
      <c r="U24" s="3">
        <v>20.495483310344799</v>
      </c>
      <c r="V24" s="3">
        <v>5.2922821034482803</v>
      </c>
      <c r="W24" s="3">
        <v>24.868150172413799</v>
      </c>
      <c r="X24" s="3">
        <v>25.063392965517199</v>
      </c>
      <c r="Y24" s="3">
        <v>0.248972793103448</v>
      </c>
      <c r="Z24" s="3">
        <v>24.783694620689701</v>
      </c>
      <c r="AA24" s="3">
        <v>24.871513931034499</v>
      </c>
      <c r="AB24" s="3">
        <v>0.30092572413793101</v>
      </c>
      <c r="AC24" s="3">
        <v>24.881952310344801</v>
      </c>
      <c r="AD24" s="3">
        <v>26.423848689655198</v>
      </c>
      <c r="AE24" s="3">
        <v>25.2290447241379</v>
      </c>
      <c r="AF24" s="3">
        <v>2.2659839616302201E-2</v>
      </c>
      <c r="AG24" s="3">
        <v>2.4010336936085802E-3</v>
      </c>
      <c r="AH24" s="3">
        <v>3.4897955395388099E-2</v>
      </c>
      <c r="AI24" s="3">
        <v>2.6956555162637999E-3</v>
      </c>
      <c r="AJ24" s="3">
        <v>2.2690180164866799E-3</v>
      </c>
      <c r="AK24" s="3">
        <v>0.10590749273171</v>
      </c>
      <c r="AL24" s="3">
        <v>0.494031285610329</v>
      </c>
      <c r="AM24" s="3">
        <v>0.12569874710930701</v>
      </c>
      <c r="AN24" s="3">
        <v>0.14867352430331199</v>
      </c>
      <c r="AO24">
        <v>23</v>
      </c>
      <c r="AP24">
        <v>179</v>
      </c>
      <c r="AQ24" s="1">
        <v>42724.570115740738</v>
      </c>
    </row>
    <row r="25" spans="1:43" x14ac:dyDescent="0.25">
      <c r="A25" s="33">
        <v>300.00058410344798</v>
      </c>
      <c r="B25" s="34">
        <v>266.95091613793102</v>
      </c>
      <c r="C25" s="35">
        <v>150</v>
      </c>
      <c r="D25" s="34">
        <v>43.5527901724138</v>
      </c>
      <c r="E25" s="34">
        <v>32.227663965517202</v>
      </c>
      <c r="F25" s="34">
        <v>3.5510786551724101</v>
      </c>
      <c r="G25" s="37">
        <v>9.0635601379310398</v>
      </c>
      <c r="H25" s="34">
        <v>8.3418546896551806</v>
      </c>
      <c r="I25" s="36">
        <f t="shared" si="0"/>
        <v>33.04966796551696</v>
      </c>
      <c r="J25" s="36">
        <f t="shared" si="1"/>
        <v>6.02036197824967</v>
      </c>
      <c r="K25" s="36">
        <f t="shared" si="2"/>
        <v>0.72170544827585914</v>
      </c>
      <c r="L25" s="36">
        <f t="shared" ref="L25:L26" si="6">$E$23-E25</f>
        <v>2.7732274827586991</v>
      </c>
      <c r="M25" s="16">
        <f t="shared" si="3"/>
        <v>0.52085875407105875</v>
      </c>
      <c r="N25" s="3">
        <f>he!O19</f>
        <v>5.2</v>
      </c>
      <c r="O25" s="3">
        <f>1+($L25-((M25*$N$25)*'ipb3-32-he-dc'!$N$8))/(M25*$N$25)</f>
        <v>1.3920688769489413</v>
      </c>
      <c r="P25" s="32">
        <f>1/N25</f>
        <v>0.19230769230769229</v>
      </c>
      <c r="Q25" s="3">
        <v>48.2693768275862</v>
      </c>
      <c r="R25" s="3">
        <v>3.2663689655172398E-2</v>
      </c>
      <c r="S25" s="3">
        <v>30.6594423448276</v>
      </c>
      <c r="T25" s="3">
        <v>45.629494000000001</v>
      </c>
      <c r="U25" s="3">
        <v>21.0634275517241</v>
      </c>
      <c r="V25" s="3">
        <v>5.2947608620689701</v>
      </c>
      <c r="W25" s="3">
        <v>24.873993172413801</v>
      </c>
      <c r="X25" s="3">
        <v>25.0827192758621</v>
      </c>
      <c r="Y25" s="3">
        <v>0.25087220689655199</v>
      </c>
      <c r="Z25" s="3">
        <v>24.804592551724099</v>
      </c>
      <c r="AA25" s="3">
        <v>24.939603000000002</v>
      </c>
      <c r="AB25" s="3">
        <v>0.29974758620689701</v>
      </c>
      <c r="AC25" s="3">
        <v>24.900887000000001</v>
      </c>
      <c r="AD25" s="3">
        <v>26.351349413793098</v>
      </c>
      <c r="AE25" s="3">
        <v>25.237304758620699</v>
      </c>
      <c r="AF25" s="3">
        <v>1.39822635829547E-2</v>
      </c>
      <c r="AG25" s="3">
        <v>2.65416659661961E-3</v>
      </c>
      <c r="AH25" s="3">
        <v>2.8604597196014402E-2</v>
      </c>
      <c r="AI25" s="3">
        <v>2.5747994756507402E-3</v>
      </c>
      <c r="AJ25" s="3">
        <v>2.3476241492699601E-3</v>
      </c>
      <c r="AK25" s="3">
        <v>3.0744236302608301E-2</v>
      </c>
      <c r="AL25" s="3">
        <v>0.34074099499458199</v>
      </c>
      <c r="AM25" s="3">
        <v>3.11038435881659E-2</v>
      </c>
      <c r="AN25" s="3">
        <v>0.13566497830736099</v>
      </c>
      <c r="AO25">
        <v>24</v>
      </c>
      <c r="AP25">
        <v>179</v>
      </c>
      <c r="AQ25" s="1">
        <v>42724.590960648151</v>
      </c>
    </row>
    <row r="26" spans="1:43" x14ac:dyDescent="0.25">
      <c r="A26" s="33">
        <v>299.99892241379303</v>
      </c>
      <c r="B26" s="34">
        <v>266.82876793103401</v>
      </c>
      <c r="C26" s="35">
        <v>100</v>
      </c>
      <c r="D26" s="34">
        <v>68.608366275862096</v>
      </c>
      <c r="E26" s="34">
        <v>32.076012275862098</v>
      </c>
      <c r="F26" s="34">
        <v>3.82084424137931</v>
      </c>
      <c r="G26" s="37">
        <v>8.7894597241379309</v>
      </c>
      <c r="H26" s="34">
        <v>7.9776116206896504</v>
      </c>
      <c r="I26" s="36">
        <f t="shared" si="0"/>
        <v>33.170154482759017</v>
      </c>
      <c r="J26" s="36">
        <f t="shared" si="1"/>
        <v>6.4766088643038557</v>
      </c>
      <c r="K26" s="36">
        <f t="shared" si="2"/>
        <v>0.81184810344828051</v>
      </c>
      <c r="L26" s="36">
        <f t="shared" si="6"/>
        <v>2.924879172413803</v>
      </c>
      <c r="M26" s="16">
        <f t="shared" si="3"/>
        <v>0.65909734307256995</v>
      </c>
      <c r="N26" s="3">
        <f>he!O20</f>
        <v>5.4</v>
      </c>
      <c r="O26" s="3">
        <f>1+($L26-((M26*$N$26)*'ipb3-32-he-dc'!$N$8))/(M26*$N$26)</f>
        <v>1.1899550442487556</v>
      </c>
      <c r="P26" s="32">
        <f>1/N26</f>
        <v>0.18518518518518517</v>
      </c>
      <c r="Q26" s="3">
        <v>47.937172275862103</v>
      </c>
      <c r="R26" s="3">
        <v>1.2439626206896599</v>
      </c>
      <c r="S26" s="3">
        <v>28.024875103448299</v>
      </c>
      <c r="T26" s="3">
        <v>47.0937322413793</v>
      </c>
      <c r="U26" s="3">
        <v>22.012440379310299</v>
      </c>
      <c r="V26" s="3">
        <v>5.3604474482758597</v>
      </c>
      <c r="W26" s="3">
        <v>24.897707689655199</v>
      </c>
      <c r="X26" s="3">
        <v>25.1093976896552</v>
      </c>
      <c r="Y26" s="3">
        <v>0.24979324137931</v>
      </c>
      <c r="Z26" s="3">
        <v>24.8319794137931</v>
      </c>
      <c r="AA26" s="3">
        <v>25.0373987586207</v>
      </c>
      <c r="AB26" s="3">
        <v>0.30095424137930998</v>
      </c>
      <c r="AC26" s="3">
        <v>24.930705206896501</v>
      </c>
      <c r="AD26" s="3">
        <v>26.249075655172401</v>
      </c>
      <c r="AE26" s="3">
        <v>25.237674275862101</v>
      </c>
      <c r="AF26" s="3">
        <v>1.7292415515392401E-2</v>
      </c>
      <c r="AG26" s="3">
        <v>2.5960151382198198E-3</v>
      </c>
      <c r="AH26" s="3">
        <v>2.0235350906724601E-2</v>
      </c>
      <c r="AI26" s="3">
        <v>2.27785057710269E-3</v>
      </c>
      <c r="AJ26" s="3">
        <v>8.5843279975717293E-3</v>
      </c>
      <c r="AK26" s="3">
        <v>1.3303323331970301E-2</v>
      </c>
      <c r="AL26" s="3">
        <v>0.381065857409636</v>
      </c>
      <c r="AM26" s="3">
        <v>1.6671466890871602E-2</v>
      </c>
      <c r="AN26" s="3">
        <v>0.13300867183274301</v>
      </c>
      <c r="AO26">
        <v>25</v>
      </c>
      <c r="AP26">
        <v>359</v>
      </c>
      <c r="AQ26" s="1">
        <v>42724.632627314815</v>
      </c>
    </row>
    <row r="27" spans="1:43" x14ac:dyDescent="0.25">
      <c r="A27" s="2">
        <v>294.81692186206902</v>
      </c>
      <c r="B27" s="3">
        <v>261.65572803448299</v>
      </c>
      <c r="C27">
        <v>150</v>
      </c>
      <c r="D27" s="3">
        <v>44.1991093793104</v>
      </c>
      <c r="E27" s="3">
        <v>29.7666083103448</v>
      </c>
      <c r="F27" s="3">
        <v>2.4645831111111098</v>
      </c>
      <c r="G27" s="3">
        <v>6.3012037777777801</v>
      </c>
      <c r="H27" s="3">
        <v>5.8197555555555596</v>
      </c>
      <c r="I27" s="16">
        <f t="shared" si="0"/>
        <v>33.161193827586033</v>
      </c>
      <c r="J27" s="16">
        <f t="shared" si="1"/>
        <v>2.8019109659901154</v>
      </c>
      <c r="K27" s="16">
        <f t="shared" si="2"/>
        <v>0.4814482222222205</v>
      </c>
      <c r="L27" s="16"/>
      <c r="M27" s="16">
        <f t="shared" si="3"/>
        <v>0.23179239068093663</v>
      </c>
      <c r="Q27" s="3">
        <v>42.023602620689701</v>
      </c>
      <c r="R27" s="3">
        <v>0.81601203448275905</v>
      </c>
      <c r="S27" s="3">
        <v>26.169314172413799</v>
      </c>
      <c r="T27" s="3">
        <v>46.4653757241379</v>
      </c>
      <c r="U27" s="3">
        <v>22.3892133103448</v>
      </c>
      <c r="V27" s="3">
        <v>5.2950323793103404</v>
      </c>
      <c r="W27" s="3">
        <v>24.908135344827599</v>
      </c>
      <c r="X27" s="3">
        <v>25.119478724137899</v>
      </c>
      <c r="Y27" s="3">
        <v>0.25029955172413798</v>
      </c>
      <c r="Z27" s="3">
        <v>24.837491551724099</v>
      </c>
      <c r="AA27" s="3">
        <v>25.0191960344828</v>
      </c>
      <c r="AB27" s="3">
        <v>0.30028944827586201</v>
      </c>
      <c r="AC27" s="3">
        <v>24.9419142758621</v>
      </c>
      <c r="AD27" s="3">
        <v>26.176332172413801</v>
      </c>
      <c r="AE27" s="3">
        <v>25.2446157586207</v>
      </c>
      <c r="AF27" s="3">
        <v>14.881155043689001</v>
      </c>
      <c r="AG27" s="3">
        <v>3.6365233578509302</v>
      </c>
      <c r="AH27" s="3" t="s">
        <v>35</v>
      </c>
      <c r="AI27" s="3">
        <v>0.58857134412901702</v>
      </c>
      <c r="AJ27" s="3">
        <v>8.5104301753725995E-3</v>
      </c>
      <c r="AK27" s="3">
        <v>0.184312321212316</v>
      </c>
      <c r="AL27" s="3">
        <v>0.59313657877546799</v>
      </c>
      <c r="AM27" s="3">
        <v>0.17954443702280101</v>
      </c>
      <c r="AN27" s="3">
        <v>0.12726416941676999</v>
      </c>
      <c r="AO27">
        <v>26</v>
      </c>
      <c r="AP27">
        <v>179</v>
      </c>
      <c r="AQ27" s="1">
        <v>42724.653460648151</v>
      </c>
    </row>
    <row r="28" spans="1:43" x14ac:dyDescent="0.25">
      <c r="A28" s="2" t="s">
        <v>62</v>
      </c>
      <c r="M28" s="16">
        <f t="shared" si="3"/>
        <v>0</v>
      </c>
    </row>
    <row r="29" spans="1:43" x14ac:dyDescent="0.25">
      <c r="A29" s="2">
        <v>462.16136334482798</v>
      </c>
      <c r="B29" s="3">
        <v>412.85006286206902</v>
      </c>
      <c r="C29">
        <v>100</v>
      </c>
      <c r="D29" s="3">
        <v>44.085231</v>
      </c>
      <c r="E29" s="3">
        <v>182.81474113793101</v>
      </c>
      <c r="F29" s="3">
        <v>0</v>
      </c>
      <c r="G29" s="3">
        <v>0</v>
      </c>
      <c r="H29" s="3">
        <v>0</v>
      </c>
      <c r="I29" s="16">
        <f>A29-B29</f>
        <v>49.311300482758952</v>
      </c>
      <c r="J29" s="16">
        <f>(G29-H29)*H29</f>
        <v>0</v>
      </c>
      <c r="K29" s="16">
        <f>G29-H29</f>
        <v>0</v>
      </c>
      <c r="L29" s="16"/>
      <c r="M29" s="16">
        <f t="shared" si="3"/>
        <v>0</v>
      </c>
      <c r="Q29" s="3">
        <v>0.97024675862068999</v>
      </c>
      <c r="R29" s="3">
        <v>-0.72580413793103504</v>
      </c>
      <c r="S29" s="3">
        <v>-0.17039189655172399</v>
      </c>
      <c r="T29" s="3">
        <v>78.780339931034504</v>
      </c>
      <c r="U29" s="3">
        <v>23.597753586206899</v>
      </c>
      <c r="V29" s="3">
        <v>5.3308088965517202</v>
      </c>
      <c r="W29" s="3">
        <v>24.934611482758601</v>
      </c>
      <c r="X29" s="3">
        <v>25.2315879310345</v>
      </c>
      <c r="Y29" s="3">
        <v>0.249290551724138</v>
      </c>
      <c r="Z29" s="3">
        <v>24.873727448275901</v>
      </c>
      <c r="AA29" s="3">
        <v>24.964798931034501</v>
      </c>
      <c r="AB29" s="3">
        <v>0.29857279310344798</v>
      </c>
      <c r="AC29" s="3">
        <v>24.9819978965517</v>
      </c>
      <c r="AD29" s="3">
        <v>24.952255137931001</v>
      </c>
      <c r="AE29" s="3">
        <v>25.453963379310299</v>
      </c>
      <c r="AF29" s="3">
        <v>1.4521326630278501E-2</v>
      </c>
      <c r="AG29" s="3">
        <v>7.7191479086937003</v>
      </c>
      <c r="AH29" s="3">
        <v>0</v>
      </c>
      <c r="AI29" s="3">
        <v>8.5654136616858896</v>
      </c>
      <c r="AJ29" s="3">
        <v>1.9052332136986701E-2</v>
      </c>
      <c r="AK29" s="3">
        <v>1.6368565479934301</v>
      </c>
      <c r="AL29" s="3">
        <v>0.74145516060146399</v>
      </c>
      <c r="AM29" s="3">
        <v>1.78125628706853</v>
      </c>
      <c r="AN29" s="3">
        <v>0.15150243513537001</v>
      </c>
      <c r="AO29">
        <v>1</v>
      </c>
      <c r="AP29">
        <v>109</v>
      </c>
      <c r="AQ29" s="1">
        <v>42724.812152777777</v>
      </c>
    </row>
    <row r="30" spans="1:43" x14ac:dyDescent="0.25">
      <c r="A30" s="2">
        <v>600.001458551724</v>
      </c>
      <c r="B30" s="3">
        <v>567.66623444827599</v>
      </c>
      <c r="C30">
        <v>100</v>
      </c>
      <c r="D30" s="3">
        <v>42.164440999999997</v>
      </c>
      <c r="E30" s="3">
        <v>106.11759882758599</v>
      </c>
      <c r="F30" s="3">
        <v>0</v>
      </c>
      <c r="G30" s="3">
        <v>0</v>
      </c>
      <c r="H30" s="3">
        <v>0</v>
      </c>
      <c r="I30" s="16">
        <f t="shared" ref="I30:I45" si="7">A30-B30</f>
        <v>32.335224103448013</v>
      </c>
      <c r="J30" s="16">
        <f t="shared" ref="J30:J45" si="8">(G30-H30)*H30</f>
        <v>0</v>
      </c>
      <c r="K30" s="16">
        <f t="shared" ref="K30:K45" si="9">G30-H30</f>
        <v>0</v>
      </c>
      <c r="L30" s="16"/>
      <c r="M30" s="16">
        <f t="shared" si="3"/>
        <v>0</v>
      </c>
      <c r="Q30" s="3">
        <v>6.8390172413793096E-2</v>
      </c>
      <c r="R30" s="3">
        <v>-1.8347043103448299</v>
      </c>
      <c r="S30" s="3">
        <v>-0.50114741379310401</v>
      </c>
      <c r="T30" s="3">
        <v>155.708254862069</v>
      </c>
      <c r="U30" s="3">
        <v>23.425027034482799</v>
      </c>
      <c r="V30" s="3">
        <v>5.2938536896551698</v>
      </c>
      <c r="W30" s="3">
        <v>24.896883034482801</v>
      </c>
      <c r="X30" s="3">
        <v>25.4072684827586</v>
      </c>
      <c r="Y30" s="3">
        <v>0.24955965517241399</v>
      </c>
      <c r="Z30" s="3">
        <v>24.835457000000002</v>
      </c>
      <c r="AA30" s="3">
        <v>24.862893</v>
      </c>
      <c r="AB30" s="3">
        <v>0.299062931034483</v>
      </c>
      <c r="AC30" s="3">
        <v>24.9336131724138</v>
      </c>
      <c r="AD30" s="3">
        <v>24.886775482758601</v>
      </c>
      <c r="AE30" s="3">
        <v>25.703715448275901</v>
      </c>
      <c r="AF30" s="3">
        <v>1.4794048421977899E-2</v>
      </c>
      <c r="AG30" s="3">
        <v>1.63568432556534E-3</v>
      </c>
      <c r="AH30" s="3">
        <v>0</v>
      </c>
      <c r="AI30" s="3">
        <v>2.9372288172320599E-3</v>
      </c>
      <c r="AJ30" s="3">
        <v>3.6522911842602002E-3</v>
      </c>
      <c r="AK30" s="3">
        <v>5.6258306328693504</v>
      </c>
      <c r="AL30" s="3">
        <v>0.439269312487786</v>
      </c>
      <c r="AM30" s="3">
        <v>0.81930051035138096</v>
      </c>
      <c r="AN30" s="3">
        <v>0.14891763837116401</v>
      </c>
      <c r="AO30">
        <v>1</v>
      </c>
      <c r="AP30">
        <v>720</v>
      </c>
      <c r="AQ30" s="1">
        <v>42724.895601851851</v>
      </c>
    </row>
    <row r="31" spans="1:43" x14ac:dyDescent="0.25">
      <c r="A31" s="2">
        <v>600.00053034482698</v>
      </c>
      <c r="B31" s="3">
        <v>567.708340344828</v>
      </c>
      <c r="C31">
        <v>100</v>
      </c>
      <c r="D31" s="3">
        <v>10</v>
      </c>
      <c r="E31" s="3">
        <v>106.11798213793099</v>
      </c>
      <c r="F31" s="3">
        <v>0</v>
      </c>
      <c r="G31" s="3">
        <v>0</v>
      </c>
      <c r="H31" s="3">
        <v>0</v>
      </c>
      <c r="I31" s="16">
        <f t="shared" si="7"/>
        <v>32.292189999998982</v>
      </c>
      <c r="J31" s="16">
        <f t="shared" si="8"/>
        <v>0</v>
      </c>
      <c r="K31" s="16">
        <f t="shared" si="9"/>
        <v>0</v>
      </c>
      <c r="L31" s="16"/>
      <c r="M31" s="16">
        <f t="shared" si="3"/>
        <v>0</v>
      </c>
      <c r="Q31" s="3">
        <v>6.8367793103448302E-2</v>
      </c>
      <c r="R31" s="3">
        <v>-1.9913142068965499</v>
      </c>
      <c r="S31" s="3">
        <v>-0.534061655172414</v>
      </c>
      <c r="T31" s="3">
        <v>155.99291579310301</v>
      </c>
      <c r="U31" s="3">
        <v>23.270024310344802</v>
      </c>
      <c r="V31" s="3">
        <v>5.3389575862068996</v>
      </c>
      <c r="W31" s="3">
        <v>24.895906379310301</v>
      </c>
      <c r="X31" s="3">
        <v>25.401055448275901</v>
      </c>
      <c r="Y31" s="3">
        <v>0.249561965517241</v>
      </c>
      <c r="Z31" s="3">
        <v>24.823646</v>
      </c>
      <c r="AA31" s="3">
        <v>24.841766586206901</v>
      </c>
      <c r="AB31" s="3">
        <v>0.29885562068965499</v>
      </c>
      <c r="AC31" s="3">
        <v>24.9298967586207</v>
      </c>
      <c r="AD31" s="3">
        <v>24.881284965517199</v>
      </c>
      <c r="AE31" s="3">
        <v>25.6982094482759</v>
      </c>
      <c r="AF31" s="3">
        <v>1.9016897007434801E-2</v>
      </c>
      <c r="AG31" s="3">
        <v>2.91146111012071E-3</v>
      </c>
      <c r="AH31" s="3">
        <v>0</v>
      </c>
      <c r="AI31" s="3">
        <v>1.7157262903115E-3</v>
      </c>
      <c r="AJ31" s="3">
        <v>2.6236953550533302E-3</v>
      </c>
      <c r="AK31" s="3">
        <v>4.7036972709142997E-4</v>
      </c>
      <c r="AL31" s="3">
        <v>0.27825900245933699</v>
      </c>
      <c r="AM31" s="3">
        <v>0.33273603057019802</v>
      </c>
      <c r="AN31" s="3">
        <v>3.9411454488949102E-2</v>
      </c>
      <c r="AO31">
        <v>2</v>
      </c>
      <c r="AP31">
        <v>179</v>
      </c>
      <c r="AQ31" s="1">
        <v>42724.916435185187</v>
      </c>
    </row>
    <row r="32" spans="1:43" x14ac:dyDescent="0.25">
      <c r="A32" s="2">
        <v>600.00199737930996</v>
      </c>
      <c r="B32" s="3">
        <v>567.78395444827595</v>
      </c>
      <c r="C32">
        <v>300</v>
      </c>
      <c r="D32" s="3">
        <v>19.543217034482801</v>
      </c>
      <c r="E32" s="3">
        <v>103.96984803448299</v>
      </c>
      <c r="F32" s="3">
        <v>3.7119550689655201</v>
      </c>
      <c r="G32" s="38">
        <v>9.0302216896551695</v>
      </c>
      <c r="H32" s="3">
        <v>8.2690787241379304</v>
      </c>
      <c r="I32" s="16">
        <f t="shared" si="7"/>
        <v>32.218042931034006</v>
      </c>
      <c r="J32" s="16">
        <f t="shared" si="8"/>
        <v>6.2939511021858516</v>
      </c>
      <c r="K32" s="16">
        <f t="shared" si="9"/>
        <v>0.76114296551723903</v>
      </c>
      <c r="L32" s="16">
        <f>$E$31-E32</f>
        <v>2.148134103448001</v>
      </c>
      <c r="M32" s="16">
        <f t="shared" si="3"/>
        <v>0.57933861395637698</v>
      </c>
      <c r="N32" s="3">
        <v>5</v>
      </c>
      <c r="O32" s="3">
        <f>1+($L32-((M32*$N$32)*'ipb3-32-he-dc'!$N$5))/(M32*$N$32)</f>
        <v>1.1631428938147155</v>
      </c>
      <c r="Q32" s="3">
        <v>48.294573206896601</v>
      </c>
      <c r="R32" s="3">
        <v>0.58029468965517295</v>
      </c>
      <c r="S32" s="3">
        <v>31.417759931034499</v>
      </c>
      <c r="T32" s="3">
        <v>159.959968</v>
      </c>
      <c r="U32" s="3">
        <v>23.1845996206896</v>
      </c>
      <c r="V32" s="3">
        <v>5.3265668965517197</v>
      </c>
      <c r="W32" s="3">
        <v>24.8917558965517</v>
      </c>
      <c r="X32" s="3">
        <v>25.408733655172401</v>
      </c>
      <c r="Y32" s="3">
        <v>0.27854327586206901</v>
      </c>
      <c r="Z32" s="3">
        <v>24.825561206896602</v>
      </c>
      <c r="AA32" s="3">
        <v>24.988796172413799</v>
      </c>
      <c r="AB32" s="3">
        <v>0.29883231034482799</v>
      </c>
      <c r="AC32" s="3">
        <v>24.9270810344828</v>
      </c>
      <c r="AD32" s="3">
        <v>26.418258103448299</v>
      </c>
      <c r="AE32" s="3">
        <v>25.7028189310345</v>
      </c>
      <c r="AF32" s="3">
        <v>1.9118116853039199E-2</v>
      </c>
      <c r="AG32" s="3">
        <v>2.0370339934077698E-3</v>
      </c>
      <c r="AH32" s="3">
        <v>1.0315737053606E-2</v>
      </c>
      <c r="AI32" s="3">
        <v>7.0006849769342801E-3</v>
      </c>
      <c r="AJ32" s="3">
        <v>1.94077006000335E-3</v>
      </c>
      <c r="AK32" s="3">
        <v>0.100764957910206</v>
      </c>
      <c r="AL32" s="3">
        <v>0.87403531136187296</v>
      </c>
      <c r="AM32" s="3">
        <v>0.130193119168906</v>
      </c>
      <c r="AN32" s="3">
        <v>3.78746398337323E-2</v>
      </c>
      <c r="AO32">
        <v>3</v>
      </c>
      <c r="AP32">
        <v>179</v>
      </c>
      <c r="AQ32" s="1">
        <v>42724.937268518515</v>
      </c>
    </row>
    <row r="33" spans="1:43" x14ac:dyDescent="0.25">
      <c r="A33" s="2">
        <v>599.99937493103403</v>
      </c>
      <c r="B33" s="3">
        <v>567.66250913793101</v>
      </c>
      <c r="C33">
        <v>150</v>
      </c>
      <c r="D33" s="3">
        <v>41.673719689655201</v>
      </c>
      <c r="E33" s="3">
        <v>104.714221034483</v>
      </c>
      <c r="F33" s="3">
        <v>3.8116676896551702</v>
      </c>
      <c r="G33" s="38">
        <v>8.8899673793103506</v>
      </c>
      <c r="H33" s="3">
        <v>8.0912456206896604</v>
      </c>
      <c r="I33" s="17">
        <f t="shared" si="7"/>
        <v>32.336865793103016</v>
      </c>
      <c r="J33" s="17">
        <f t="shared" si="8"/>
        <v>6.4626539315892044</v>
      </c>
      <c r="K33" s="14">
        <f t="shared" si="9"/>
        <v>0.79872175862069028</v>
      </c>
      <c r="L33" s="16">
        <f t="shared" ref="L33:L35" si="10">$E$31-E33</f>
        <v>1.4037611034479909</v>
      </c>
      <c r="M33" s="16">
        <f t="shared" si="3"/>
        <v>0.63795644769412818</v>
      </c>
      <c r="O33" s="3">
        <f>1+($L33-((M33*$N$32)*'ipb3-32-he-dc'!$N$5))/(M33*$N$32)</f>
        <v>0.8616418994662971</v>
      </c>
      <c r="Q33" s="3">
        <v>48.177314068965501</v>
      </c>
      <c r="R33" s="3">
        <v>0.82123189655172402</v>
      </c>
      <c r="S33" s="3">
        <v>29.615889068965501</v>
      </c>
      <c r="T33" s="3">
        <v>153.56273989655199</v>
      </c>
      <c r="U33" s="3">
        <v>23.1056762068966</v>
      </c>
      <c r="V33" s="3">
        <v>5.1342277586206899</v>
      </c>
      <c r="W33" s="3">
        <v>24.885506034482798</v>
      </c>
      <c r="X33" s="3">
        <v>25.400925206896598</v>
      </c>
      <c r="Y33" s="3">
        <v>0.249252103448276</v>
      </c>
      <c r="Z33" s="3">
        <v>24.823222896551702</v>
      </c>
      <c r="AA33" s="3">
        <v>25.004351413793099</v>
      </c>
      <c r="AB33" s="3">
        <v>0.299547862068965</v>
      </c>
      <c r="AC33" s="3">
        <v>24.919908551724099</v>
      </c>
      <c r="AD33" s="3">
        <v>26.3216434482759</v>
      </c>
      <c r="AE33" s="3">
        <v>25.6912750344828</v>
      </c>
      <c r="AF33" s="3">
        <v>2.4638841033830301E-2</v>
      </c>
      <c r="AG33" s="3">
        <v>2.52516419736964E-3</v>
      </c>
      <c r="AH33" s="3">
        <v>1.83293202372945E-2</v>
      </c>
      <c r="AI33" s="3">
        <v>1.5872752334208299E-3</v>
      </c>
      <c r="AJ33" s="3">
        <v>2.2794559160287599E-3</v>
      </c>
      <c r="AK33" s="3">
        <v>2.97117564240626E-2</v>
      </c>
      <c r="AL33" s="3">
        <v>0.37060790688497702</v>
      </c>
      <c r="AM33" s="3">
        <v>2.8952317981352699E-2</v>
      </c>
      <c r="AN33" s="3">
        <v>3.7336243419656898E-2</v>
      </c>
      <c r="AO33">
        <v>4</v>
      </c>
      <c r="AP33">
        <v>179</v>
      </c>
      <c r="AQ33" s="1">
        <v>42724.958101851851</v>
      </c>
    </row>
    <row r="34" spans="1:43" x14ac:dyDescent="0.25">
      <c r="A34" s="2">
        <v>600.00075979310304</v>
      </c>
      <c r="B34" s="3">
        <v>567.57725572413801</v>
      </c>
      <c r="C34">
        <v>100</v>
      </c>
      <c r="D34" s="3">
        <v>66.675655448275805</v>
      </c>
      <c r="E34" s="3">
        <v>104.457046931034</v>
      </c>
      <c r="F34" s="3">
        <v>3.79822544827586</v>
      </c>
      <c r="G34" s="38">
        <v>8.6773137586206897</v>
      </c>
      <c r="H34" s="3">
        <v>7.8576567241379296</v>
      </c>
      <c r="I34" s="16">
        <f t="shared" si="7"/>
        <v>32.42350406896503</v>
      </c>
      <c r="J34" s="16">
        <f t="shared" si="8"/>
        <v>6.4405836084904147</v>
      </c>
      <c r="K34" s="16">
        <f t="shared" si="9"/>
        <v>0.81965703448276006</v>
      </c>
      <c r="L34" s="16">
        <f t="shared" si="10"/>
        <v>1.660935206896994</v>
      </c>
      <c r="M34" s="16">
        <f t="shared" si="3"/>
        <v>0.67183765417707253</v>
      </c>
      <c r="O34" s="3">
        <f>1+($L34-((M34*$N$32)*'ipb3-32-he-dc'!$N$5))/(M34*$N$32)</f>
        <v>0.91600676079088306</v>
      </c>
      <c r="Q34" s="3">
        <v>48.448119344827603</v>
      </c>
      <c r="R34" s="3">
        <v>0.99404682758620699</v>
      </c>
      <c r="S34" s="3">
        <v>27.122199620689699</v>
      </c>
      <c r="T34" s="3">
        <v>157.46243082758599</v>
      </c>
      <c r="U34" s="3">
        <v>22.850827241379299</v>
      </c>
      <c r="V34" s="3">
        <v>5.3094880689655204</v>
      </c>
      <c r="W34" s="3">
        <v>24.8823971724138</v>
      </c>
      <c r="X34" s="3">
        <v>25.394245620689698</v>
      </c>
      <c r="Y34" s="3">
        <v>0.249186517241379</v>
      </c>
      <c r="Z34" s="3">
        <v>24.812323551724099</v>
      </c>
      <c r="AA34" s="3">
        <v>25.0037109655172</v>
      </c>
      <c r="AB34" s="3">
        <v>0.29903010344827602</v>
      </c>
      <c r="AC34" s="3">
        <v>24.913175517241399</v>
      </c>
      <c r="AD34" s="3">
        <v>26.1971339655172</v>
      </c>
      <c r="AE34" s="3">
        <v>25.682408827586201</v>
      </c>
      <c r="AF34" s="3">
        <v>2.3094064648688899E-2</v>
      </c>
      <c r="AG34" s="3">
        <v>1.86396817026942E-3</v>
      </c>
      <c r="AH34" s="3">
        <v>3.6504069274269198E-2</v>
      </c>
      <c r="AI34" s="3">
        <v>1.8447986439000001E-3</v>
      </c>
      <c r="AJ34" s="3">
        <v>2.9244239888680302E-3</v>
      </c>
      <c r="AK34" s="3">
        <v>1.4166779594664799E-2</v>
      </c>
      <c r="AL34" s="3">
        <v>0.25296550987206301</v>
      </c>
      <c r="AM34" s="3">
        <v>1.7692051812411101E-2</v>
      </c>
      <c r="AN34" s="3">
        <v>3.9278619483166299E-2</v>
      </c>
      <c r="AO34">
        <v>5</v>
      </c>
      <c r="AP34">
        <v>359</v>
      </c>
      <c r="AQ34" s="1">
        <v>42724.999768518515</v>
      </c>
    </row>
    <row r="35" spans="1:43" x14ac:dyDescent="0.25">
      <c r="A35" s="2">
        <v>599.99960003448302</v>
      </c>
      <c r="B35" s="3">
        <v>567.62390137931004</v>
      </c>
      <c r="C35">
        <v>150</v>
      </c>
      <c r="D35" s="3">
        <v>41.840539448275898</v>
      </c>
      <c r="E35" s="3">
        <v>104.685134827586</v>
      </c>
      <c r="F35" s="3">
        <v>3.8162997586206902</v>
      </c>
      <c r="G35" s="38">
        <v>8.9141279999999998</v>
      </c>
      <c r="H35" s="3">
        <v>8.1169132068965499</v>
      </c>
      <c r="I35" s="16">
        <f t="shared" si="7"/>
        <v>32.375698655172982</v>
      </c>
      <c r="J35" s="16">
        <f t="shared" si="8"/>
        <v>6.4709232828746934</v>
      </c>
      <c r="K35" s="5">
        <f t="shared" si="9"/>
        <v>0.79721479310344989</v>
      </c>
      <c r="L35" s="16">
        <f t="shared" si="10"/>
        <v>1.4328473103449966</v>
      </c>
      <c r="M35" s="16">
        <f t="shared" si="3"/>
        <v>0.63555142634297646</v>
      </c>
      <c r="O35" s="3">
        <f>1+($L35-((M35*$N$32)*'ipb3-32-he-dc'!$N$5))/(M35*$N$32)</f>
        <v>0.87246029149483628</v>
      </c>
      <c r="Q35" s="3">
        <v>48.334428517241399</v>
      </c>
      <c r="R35" s="3">
        <v>0.51574510344827595</v>
      </c>
      <c r="S35" s="3">
        <v>29.532972344827598</v>
      </c>
      <c r="T35" s="3">
        <v>150.18170355172401</v>
      </c>
      <c r="U35" s="3">
        <v>22.7464217241379</v>
      </c>
      <c r="V35" s="3">
        <v>5.1509069655172404</v>
      </c>
      <c r="W35" s="3">
        <v>24.8823484137931</v>
      </c>
      <c r="X35" s="3">
        <v>25.386681517241399</v>
      </c>
      <c r="Y35" s="3">
        <v>0.24910913793103401</v>
      </c>
      <c r="Z35" s="3">
        <v>24.814602068965499</v>
      </c>
      <c r="AA35" s="3">
        <v>24.977820206896599</v>
      </c>
      <c r="AB35" s="3">
        <v>0.299382379310345</v>
      </c>
      <c r="AC35" s="3">
        <v>24.9078043448276</v>
      </c>
      <c r="AD35" s="3">
        <v>26.306456620689701</v>
      </c>
      <c r="AE35" s="3">
        <v>25.681961206896599</v>
      </c>
      <c r="AF35" s="3">
        <v>3.6795319986246702E-2</v>
      </c>
      <c r="AG35" s="3">
        <v>2.22346320976236E-3</v>
      </c>
      <c r="AH35" s="3">
        <v>3.9331635966046302E-2</v>
      </c>
      <c r="AI35" s="3">
        <v>2.1017798796157099E-3</v>
      </c>
      <c r="AJ35" s="3">
        <v>3.22138570797842E-3</v>
      </c>
      <c r="AK35" s="3">
        <v>1.80772403272021E-2</v>
      </c>
      <c r="AL35" s="3">
        <v>0.50878619612206599</v>
      </c>
      <c r="AM35" s="3">
        <v>1.8745112241093001E-2</v>
      </c>
      <c r="AN35" s="3">
        <v>4.2168231729049599E-2</v>
      </c>
      <c r="AO35">
        <v>6</v>
      </c>
      <c r="AP35">
        <v>179</v>
      </c>
      <c r="AQ35" s="1">
        <v>42725.020601851851</v>
      </c>
    </row>
    <row r="36" spans="1:43" x14ac:dyDescent="0.25">
      <c r="A36" s="2">
        <v>600.00056193103399</v>
      </c>
      <c r="B36" s="3">
        <v>567.68644975862105</v>
      </c>
      <c r="C36">
        <v>300</v>
      </c>
      <c r="D36" s="3">
        <v>19.5690591034483</v>
      </c>
      <c r="E36" s="3">
        <v>103.863435551724</v>
      </c>
      <c r="F36" s="3">
        <v>3.64402596551724</v>
      </c>
      <c r="G36" s="38">
        <v>9.0346945172413804</v>
      </c>
      <c r="H36" s="3">
        <v>8.2893647586206907</v>
      </c>
      <c r="I36" s="16">
        <f t="shared" si="7"/>
        <v>32.314112172412933</v>
      </c>
      <c r="J36" s="16">
        <f t="shared" si="8"/>
        <v>6.1783102346616117</v>
      </c>
      <c r="K36" s="16">
        <f t="shared" si="9"/>
        <v>0.74532975862068973</v>
      </c>
      <c r="L36" s="16"/>
      <c r="M36" s="16">
        <f t="shared" si="3"/>
        <v>0.55551644908557563</v>
      </c>
      <c r="Q36" s="3">
        <v>48.211927655172403</v>
      </c>
      <c r="R36" s="3">
        <v>-0.101575068965517</v>
      </c>
      <c r="S36" s="3">
        <v>31.3085418275862</v>
      </c>
      <c r="T36" s="3">
        <v>156.40514010344799</v>
      </c>
      <c r="U36" s="3">
        <v>22.570378413793101</v>
      </c>
      <c r="V36" s="3">
        <v>5.2952797586206897</v>
      </c>
      <c r="W36" s="3">
        <v>24.876380379310302</v>
      </c>
      <c r="X36" s="3">
        <v>25.386491586206901</v>
      </c>
      <c r="Y36" s="3">
        <v>0.27667186206896599</v>
      </c>
      <c r="Z36" s="3">
        <v>24.8014241724138</v>
      </c>
      <c r="AA36" s="3">
        <v>24.9299185517241</v>
      </c>
      <c r="AB36" s="3">
        <v>0.29972789655172399</v>
      </c>
      <c r="AC36" s="3">
        <v>24.901071413793101</v>
      </c>
      <c r="AD36" s="3">
        <v>26.383199620689702</v>
      </c>
      <c r="AE36" s="3">
        <v>25.677347724137899</v>
      </c>
      <c r="AF36" s="3">
        <v>2.0739257393255099E-2</v>
      </c>
      <c r="AG36" s="3">
        <v>2.0614213334508198E-3</v>
      </c>
      <c r="AH36" s="3">
        <v>7.4856148265311298E-3</v>
      </c>
      <c r="AI36" s="3">
        <v>1.75495929126231E-3</v>
      </c>
      <c r="AJ36" s="3">
        <v>2.0551403028783101E-3</v>
      </c>
      <c r="AK36" s="3">
        <v>3.0784970013018699E-2</v>
      </c>
      <c r="AL36" s="3">
        <v>0.33620400869468497</v>
      </c>
      <c r="AM36" s="3">
        <v>2.7649049778117201E-2</v>
      </c>
      <c r="AN36" s="3">
        <v>3.8635835664831697E-2</v>
      </c>
      <c r="AO36">
        <v>7</v>
      </c>
      <c r="AP36">
        <v>179</v>
      </c>
      <c r="AQ36" s="1">
        <v>42725.041435185187</v>
      </c>
    </row>
    <row r="37" spans="1:43" x14ac:dyDescent="0.25">
      <c r="A37" s="2">
        <v>599.99656303448296</v>
      </c>
      <c r="B37" s="3">
        <v>567.58903131034504</v>
      </c>
      <c r="C37">
        <v>300</v>
      </c>
      <c r="D37" s="3">
        <v>10</v>
      </c>
      <c r="E37" s="3">
        <v>105.945403</v>
      </c>
      <c r="F37" s="3">
        <v>0</v>
      </c>
      <c r="G37" s="3">
        <v>0</v>
      </c>
      <c r="H37" s="3">
        <v>0</v>
      </c>
      <c r="I37" s="16">
        <f t="shared" si="7"/>
        <v>32.407531724137925</v>
      </c>
      <c r="J37" s="16">
        <f t="shared" si="8"/>
        <v>0</v>
      </c>
      <c r="K37" s="16">
        <f t="shared" si="9"/>
        <v>0</v>
      </c>
      <c r="L37" s="16"/>
      <c r="M37" s="16">
        <f t="shared" si="3"/>
        <v>0</v>
      </c>
      <c r="Q37" s="3">
        <v>1.00326168965517</v>
      </c>
      <c r="R37" s="3">
        <v>-2.9208027586206899</v>
      </c>
      <c r="S37" s="3">
        <v>-0.992347379310345</v>
      </c>
      <c r="T37" s="3">
        <v>152.84770148275899</v>
      </c>
      <c r="U37" s="3">
        <v>22.322897862068999</v>
      </c>
      <c r="V37" s="3">
        <v>5.3574415172413801</v>
      </c>
      <c r="W37" s="3">
        <v>24.865421103448298</v>
      </c>
      <c r="X37" s="3">
        <v>25.3605000689655</v>
      </c>
      <c r="Y37" s="3">
        <v>0.24880086206896601</v>
      </c>
      <c r="Z37" s="3">
        <v>24.793487034482801</v>
      </c>
      <c r="AA37" s="3">
        <v>24.758266586206901</v>
      </c>
      <c r="AB37" s="3">
        <v>0.297165862068965</v>
      </c>
      <c r="AC37" s="3">
        <v>24.889444724137899</v>
      </c>
      <c r="AD37" s="3">
        <v>24.818508379310298</v>
      </c>
      <c r="AE37" s="3">
        <v>25.659947068965501</v>
      </c>
      <c r="AF37" s="3">
        <v>2.4120018510129199E-2</v>
      </c>
      <c r="AG37" s="3">
        <v>1.7803836767873601E-3</v>
      </c>
      <c r="AH37" s="3">
        <v>0</v>
      </c>
      <c r="AI37" s="3">
        <v>3.1752329583522999E-3</v>
      </c>
      <c r="AJ37" s="3">
        <v>3.5366325980136001E-3</v>
      </c>
      <c r="AK37" s="3">
        <v>2.5173346329934501</v>
      </c>
      <c r="AL37" s="3">
        <v>0.46545549787606899</v>
      </c>
      <c r="AM37" s="3">
        <v>376.29076591985802</v>
      </c>
      <c r="AN37" s="3">
        <v>3.9148810330915502E-2</v>
      </c>
      <c r="AO37">
        <v>8</v>
      </c>
      <c r="AP37">
        <v>179</v>
      </c>
      <c r="AQ37" s="1">
        <v>42725.062268518515</v>
      </c>
    </row>
    <row r="38" spans="1:43" x14ac:dyDescent="0.25">
      <c r="A38" s="2">
        <v>299.99880986206898</v>
      </c>
      <c r="B38" s="3">
        <v>265.74116037930997</v>
      </c>
      <c r="C38">
        <v>100</v>
      </c>
      <c r="D38" s="3">
        <v>10</v>
      </c>
      <c r="E38" s="3">
        <v>34.676430793103499</v>
      </c>
      <c r="F38" s="3">
        <v>0</v>
      </c>
      <c r="G38" s="3">
        <v>0</v>
      </c>
      <c r="H38" s="3">
        <v>0</v>
      </c>
      <c r="I38" s="16">
        <f t="shared" si="7"/>
        <v>34.257649482759007</v>
      </c>
      <c r="J38" s="16">
        <f t="shared" si="8"/>
        <v>0</v>
      </c>
      <c r="K38" s="16">
        <f t="shared" si="9"/>
        <v>0</v>
      </c>
      <c r="L38" s="16"/>
      <c r="M38" s="16">
        <f t="shared" si="3"/>
        <v>0</v>
      </c>
      <c r="Q38" s="3">
        <v>1.0056554827586199</v>
      </c>
      <c r="R38" s="3">
        <v>-3.83702144827586</v>
      </c>
      <c r="S38" s="3">
        <v>-1.6681607931034499</v>
      </c>
      <c r="T38" s="3">
        <v>39.288454275862101</v>
      </c>
      <c r="U38" s="3">
        <v>20.9859998965517</v>
      </c>
      <c r="V38" s="3">
        <v>5.3871120000000001</v>
      </c>
      <c r="W38" s="3">
        <v>24.8472136551724</v>
      </c>
      <c r="X38" s="3">
        <v>25.036215896551699</v>
      </c>
      <c r="Y38" s="3">
        <v>0.249272310344828</v>
      </c>
      <c r="Z38" s="3">
        <v>24.763816517241398</v>
      </c>
      <c r="AA38" s="3">
        <v>24.675565965517201</v>
      </c>
      <c r="AB38" s="3">
        <v>0.29843696551724103</v>
      </c>
      <c r="AC38" s="3">
        <v>24.8618784137931</v>
      </c>
      <c r="AD38" s="3">
        <v>24.7590044137931</v>
      </c>
      <c r="AE38" s="3">
        <v>25.1309180344828</v>
      </c>
      <c r="AF38" s="3">
        <v>1.25981613087506E-2</v>
      </c>
      <c r="AG38" s="3">
        <v>1.9733575427182599E-3</v>
      </c>
      <c r="AH38" s="3">
        <v>0</v>
      </c>
      <c r="AI38" s="3">
        <v>2.5621462986963098E-3</v>
      </c>
      <c r="AJ38" s="3">
        <v>1.94508918279687E-3</v>
      </c>
      <c r="AK38" s="3">
        <v>8.3007207264245298E-4</v>
      </c>
      <c r="AL38" s="3">
        <v>0.41386296800606098</v>
      </c>
      <c r="AM38" s="3">
        <v>0.38309545614871099</v>
      </c>
      <c r="AN38" s="3">
        <v>0.50229515880130504</v>
      </c>
      <c r="AO38">
        <v>9</v>
      </c>
      <c r="AP38">
        <v>1079</v>
      </c>
      <c r="AQ38" s="1">
        <v>42725.187268518515</v>
      </c>
    </row>
    <row r="39" spans="1:43" x14ac:dyDescent="0.25">
      <c r="A39" s="2">
        <v>299.999539103448</v>
      </c>
      <c r="B39" s="3">
        <v>265.77405948275901</v>
      </c>
      <c r="C39">
        <v>300</v>
      </c>
      <c r="D39" s="3">
        <v>10</v>
      </c>
      <c r="E39" s="3">
        <v>34.694018999999997</v>
      </c>
      <c r="F39" s="3">
        <v>0</v>
      </c>
      <c r="G39" s="3">
        <v>0</v>
      </c>
      <c r="H39" s="3">
        <v>0</v>
      </c>
      <c r="I39" s="16">
        <f t="shared" si="7"/>
        <v>34.225479620688986</v>
      </c>
      <c r="J39" s="16">
        <f t="shared" si="8"/>
        <v>0</v>
      </c>
      <c r="K39" s="16">
        <f t="shared" si="9"/>
        <v>0</v>
      </c>
      <c r="L39" s="16"/>
      <c r="M39" s="16">
        <f t="shared" si="3"/>
        <v>0</v>
      </c>
      <c r="Q39" s="3">
        <v>1.0053445862068999</v>
      </c>
      <c r="R39" s="3">
        <v>-3.9270420689655201</v>
      </c>
      <c r="S39" s="3">
        <v>-1.7551046206896599</v>
      </c>
      <c r="T39" s="3">
        <v>39.9397449655172</v>
      </c>
      <c r="U39" s="3">
        <v>20.726452103448299</v>
      </c>
      <c r="V39" s="3">
        <v>5.3438141034482802</v>
      </c>
      <c r="W39" s="3">
        <v>24.834306793103401</v>
      </c>
      <c r="X39" s="3">
        <v>25.027247310344801</v>
      </c>
      <c r="Y39" s="3">
        <v>0.24889251724137901</v>
      </c>
      <c r="Z39" s="3">
        <v>24.7466458275862</v>
      </c>
      <c r="AA39" s="3">
        <v>24.6532419655172</v>
      </c>
      <c r="AB39" s="3">
        <v>0.29960500000000001</v>
      </c>
      <c r="AC39" s="3">
        <v>24.846682000000001</v>
      </c>
      <c r="AD39" s="3">
        <v>24.739869862069</v>
      </c>
      <c r="AE39" s="3">
        <v>25.123165137931</v>
      </c>
      <c r="AF39" s="3">
        <v>1.12158604644997E-2</v>
      </c>
      <c r="AG39" s="3">
        <v>1.74899606964171E-3</v>
      </c>
      <c r="AH39" s="3">
        <v>0</v>
      </c>
      <c r="AI39" s="3">
        <v>1.55445138335354E-3</v>
      </c>
      <c r="AJ39" s="3">
        <v>2.23972962269858E-3</v>
      </c>
      <c r="AK39" s="3">
        <v>5.3788620495843402E-4</v>
      </c>
      <c r="AL39" s="3">
        <v>0.28812178260324101</v>
      </c>
      <c r="AM39" s="3">
        <v>0.33903316258767302</v>
      </c>
      <c r="AN39" s="3">
        <v>0.14171090277421899</v>
      </c>
      <c r="AO39">
        <v>10</v>
      </c>
      <c r="AP39">
        <v>359</v>
      </c>
      <c r="AQ39" s="1">
        <v>42725.228935185187</v>
      </c>
    </row>
    <row r="40" spans="1:43" x14ac:dyDescent="0.25">
      <c r="A40" s="33">
        <v>299.99926651724098</v>
      </c>
      <c r="B40" s="34">
        <v>266.22650355172402</v>
      </c>
      <c r="C40" s="35">
        <v>300</v>
      </c>
      <c r="D40" s="34">
        <v>20.3592772068965</v>
      </c>
      <c r="E40" s="34">
        <v>32.059806310344797</v>
      </c>
      <c r="F40" s="34">
        <v>3.1326133448275901</v>
      </c>
      <c r="G40" s="14">
        <v>9.2014497586206794</v>
      </c>
      <c r="H40" s="34">
        <v>8.5825229310344806</v>
      </c>
      <c r="I40" s="36">
        <f t="shared" si="7"/>
        <v>33.772762965516961</v>
      </c>
      <c r="J40" s="36">
        <f t="shared" si="8"/>
        <v>5.3119536903909754</v>
      </c>
      <c r="K40" s="36">
        <f t="shared" si="9"/>
        <v>0.61892682758619877</v>
      </c>
      <c r="L40" s="36">
        <f>$E$39-E40</f>
        <v>2.6342126896552003</v>
      </c>
      <c r="M40" s="16">
        <f t="shared" si="3"/>
        <v>0.38307041790591623</v>
      </c>
      <c r="Q40" s="3">
        <v>48.441149206896498</v>
      </c>
      <c r="R40" s="3">
        <v>-1.4633424827586199</v>
      </c>
      <c r="S40" s="3">
        <v>32.390374241379298</v>
      </c>
      <c r="T40" s="3">
        <v>42.0312615517241</v>
      </c>
      <c r="U40" s="3">
        <v>20.5954901724138</v>
      </c>
      <c r="V40" s="3">
        <v>5.36523327586207</v>
      </c>
      <c r="W40" s="3">
        <v>24.8356034827586</v>
      </c>
      <c r="X40" s="3">
        <v>25.033508517241401</v>
      </c>
      <c r="Y40" s="3">
        <v>0.24941724137931001</v>
      </c>
      <c r="Z40" s="3">
        <v>24.7495211724138</v>
      </c>
      <c r="AA40" s="3">
        <v>24.798754965517201</v>
      </c>
      <c r="AB40" s="3">
        <v>0.29980600000000002</v>
      </c>
      <c r="AC40" s="3">
        <v>24.8506045517241</v>
      </c>
      <c r="AD40" s="3">
        <v>26.384073482758598</v>
      </c>
      <c r="AE40" s="3">
        <v>25.133659517241401</v>
      </c>
      <c r="AF40" s="3">
        <v>1.42374665530586E-2</v>
      </c>
      <c r="AG40" s="3">
        <v>2.5301158654224901E-3</v>
      </c>
      <c r="AH40" s="3">
        <v>1.67230538133788E-2</v>
      </c>
      <c r="AI40" s="3">
        <v>2.1954060055114299E-3</v>
      </c>
      <c r="AJ40" s="3">
        <v>1.7737980798151699E-3</v>
      </c>
      <c r="AK40" s="3">
        <v>7.9256961937746603E-2</v>
      </c>
      <c r="AL40" s="3">
        <v>0.36890803549171097</v>
      </c>
      <c r="AM40" s="3">
        <v>0.100304488222809</v>
      </c>
      <c r="AN40" s="3">
        <v>0.139847524579751</v>
      </c>
      <c r="AO40">
        <v>11</v>
      </c>
      <c r="AP40">
        <v>359</v>
      </c>
      <c r="AQ40" s="1">
        <v>42725.270601851851</v>
      </c>
    </row>
    <row r="41" spans="1:43" x14ac:dyDescent="0.25">
      <c r="A41" s="33">
        <v>299.99907189655198</v>
      </c>
      <c r="B41" s="34">
        <v>266.091842137931</v>
      </c>
      <c r="C41" s="35">
        <v>150</v>
      </c>
      <c r="D41" s="34">
        <v>44.028297034482797</v>
      </c>
      <c r="E41" s="34">
        <v>31.401727724137899</v>
      </c>
      <c r="F41" s="34">
        <v>3.94988055172414</v>
      </c>
      <c r="G41" s="14">
        <v>9.1353903793103495</v>
      </c>
      <c r="H41" s="34">
        <v>8.3312993103448303</v>
      </c>
      <c r="I41" s="36">
        <f t="shared" si="7"/>
        <v>33.907229758620986</v>
      </c>
      <c r="J41" s="36">
        <f t="shared" si="8"/>
        <v>6.6991233683268669</v>
      </c>
      <c r="K41" s="37">
        <f t="shared" si="9"/>
        <v>0.80409106896551918</v>
      </c>
      <c r="L41" s="36">
        <f t="shared" ref="L41:L44" si="11">$E$39-E41</f>
        <v>3.2922912758620981</v>
      </c>
      <c r="M41" s="16">
        <f t="shared" si="3"/>
        <v>0.64656244719011136</v>
      </c>
      <c r="N41" s="3">
        <f>he!O19</f>
        <v>5.2</v>
      </c>
      <c r="O41" s="3">
        <f>1+($L41-((M41*$N$41)*'ipb3-32-he-dc'!$N$8))/(M41*$N$41)</f>
        <v>1.3473873048450178</v>
      </c>
      <c r="Q41" s="3">
        <v>48.1498138275862</v>
      </c>
      <c r="R41" s="3">
        <v>-1.0539247241379299</v>
      </c>
      <c r="S41" s="3">
        <v>30.245851344827599</v>
      </c>
      <c r="T41" s="3">
        <v>40.476541344827602</v>
      </c>
      <c r="U41" s="3">
        <v>20.496100413793101</v>
      </c>
      <c r="V41" s="3">
        <v>5.3380488275862099</v>
      </c>
      <c r="W41" s="3">
        <v>24.836845827586199</v>
      </c>
      <c r="X41" s="3">
        <v>25.030784827586199</v>
      </c>
      <c r="Y41" s="3">
        <v>0.24774958620689699</v>
      </c>
      <c r="Z41" s="3">
        <v>24.742799344827599</v>
      </c>
      <c r="AA41" s="3">
        <v>24.815323689655202</v>
      </c>
      <c r="AB41" s="3">
        <v>0.29974827586206898</v>
      </c>
      <c r="AC41" s="3">
        <v>24.838977965517198</v>
      </c>
      <c r="AD41" s="3">
        <v>26.269277068965501</v>
      </c>
      <c r="AE41" s="3">
        <v>25.131388068965499</v>
      </c>
      <c r="AF41" s="3">
        <v>1.7861438020411E-2</v>
      </c>
      <c r="AG41" s="3">
        <v>3.4323693910406601E-3</v>
      </c>
      <c r="AH41" s="3">
        <v>2.3047636494504E-2</v>
      </c>
      <c r="AI41" s="3">
        <v>1.7578603458989299E-3</v>
      </c>
      <c r="AJ41" s="3">
        <v>1.4586778569386099E-3</v>
      </c>
      <c r="AK41" s="3">
        <v>2.2097142665291902E-2</v>
      </c>
      <c r="AL41" s="3">
        <v>0.29134529791334002</v>
      </c>
      <c r="AM41" s="3">
        <v>2.1802073589480199E-2</v>
      </c>
      <c r="AN41" s="3">
        <v>0.14173815485803101</v>
      </c>
      <c r="AO41">
        <v>12</v>
      </c>
      <c r="AP41">
        <v>359</v>
      </c>
      <c r="AQ41" s="1">
        <v>42725.312268518515</v>
      </c>
    </row>
    <row r="42" spans="1:43" x14ac:dyDescent="0.25">
      <c r="A42" s="33">
        <v>299.99869934482803</v>
      </c>
      <c r="B42" s="34">
        <v>265.99835413793102</v>
      </c>
      <c r="C42" s="35">
        <v>100</v>
      </c>
      <c r="D42" s="34">
        <v>70.613652758620702</v>
      </c>
      <c r="E42" s="34">
        <v>31.043332034482798</v>
      </c>
      <c r="F42" s="34">
        <v>4.5357569655172396</v>
      </c>
      <c r="G42" s="14">
        <v>8.9850101724137907</v>
      </c>
      <c r="H42" s="34">
        <v>8.0267736206896494</v>
      </c>
      <c r="I42" s="36">
        <f t="shared" si="7"/>
        <v>34.000345206897009</v>
      </c>
      <c r="J42" s="36">
        <f t="shared" si="8"/>
        <v>7.6915478757599507</v>
      </c>
      <c r="K42" s="36">
        <f t="shared" si="9"/>
        <v>0.95823655172414135</v>
      </c>
      <c r="L42" s="36">
        <f t="shared" si="11"/>
        <v>3.650686965517199</v>
      </c>
      <c r="M42" s="16">
        <f t="shared" si="3"/>
        <v>0.91821728906017297</v>
      </c>
      <c r="N42" s="3">
        <f>he!O20</f>
        <v>5.4</v>
      </c>
      <c r="O42" s="3">
        <f>1+($L42-((M42*$N$42)*'ipb3-32-he-dc'!$N$8))/(M42*$N$42)</f>
        <v>1.1044249928136709</v>
      </c>
      <c r="Q42" s="3">
        <v>48.351198034482799</v>
      </c>
      <c r="R42" s="3">
        <v>-0.876601137931035</v>
      </c>
      <c r="S42" s="3">
        <v>25.701852517241399</v>
      </c>
      <c r="T42" s="3">
        <v>42.300159344827598</v>
      </c>
      <c r="U42" s="3">
        <v>20.338912068965499</v>
      </c>
      <c r="V42" s="3">
        <v>5.30889524137931</v>
      </c>
      <c r="W42" s="3">
        <v>24.8261092068966</v>
      </c>
      <c r="X42" s="3">
        <v>25.0253266551724</v>
      </c>
      <c r="Y42" s="3">
        <v>0.25321693103448301</v>
      </c>
      <c r="Z42" s="3">
        <v>24.740537034482799</v>
      </c>
      <c r="AA42" s="3">
        <v>24.824877586206899</v>
      </c>
      <c r="AB42" s="3">
        <v>0.28097482758620701</v>
      </c>
      <c r="AC42" s="3">
        <v>24.835570896551701</v>
      </c>
      <c r="AD42" s="3">
        <v>26.1304140689655</v>
      </c>
      <c r="AE42" s="3">
        <v>25.1245064137931</v>
      </c>
      <c r="AF42" s="3">
        <v>2.0806880604096498E-2</v>
      </c>
      <c r="AG42" s="3">
        <v>3.7696883822107398E-3</v>
      </c>
      <c r="AH42" s="3">
        <v>3.1753694098465499E-2</v>
      </c>
      <c r="AI42" s="3">
        <v>1.7995642327965299E-3</v>
      </c>
      <c r="AJ42" s="3">
        <v>2.5507868847048599E-3</v>
      </c>
      <c r="AK42" s="3">
        <v>1.54002233712895E-2</v>
      </c>
      <c r="AL42" s="3">
        <v>0.30477660463656803</v>
      </c>
      <c r="AM42" s="3">
        <v>2.7209999276168E-2</v>
      </c>
      <c r="AN42" s="3">
        <v>0.14038905519766801</v>
      </c>
      <c r="AO42">
        <v>13</v>
      </c>
      <c r="AP42">
        <v>359</v>
      </c>
      <c r="AQ42" s="1">
        <v>42725.353935185187</v>
      </c>
    </row>
    <row r="43" spans="1:43" x14ac:dyDescent="0.25">
      <c r="A43" s="33">
        <v>299.99985268965497</v>
      </c>
      <c r="B43" s="34">
        <v>266.07718</v>
      </c>
      <c r="C43" s="35">
        <v>150</v>
      </c>
      <c r="D43" s="34">
        <v>44.002977379310302</v>
      </c>
      <c r="E43" s="34">
        <v>31.393119620689699</v>
      </c>
      <c r="F43" s="34">
        <v>3.942062</v>
      </c>
      <c r="G43" s="38">
        <v>9.1277983103448292</v>
      </c>
      <c r="H43" s="34">
        <v>8.32488517241379</v>
      </c>
      <c r="I43" s="36">
        <f t="shared" si="7"/>
        <v>33.922672689654974</v>
      </c>
      <c r="J43" s="36">
        <f t="shared" si="8"/>
        <v>6.6841596766983367</v>
      </c>
      <c r="K43" s="37">
        <f t="shared" si="9"/>
        <v>0.80291313793103924</v>
      </c>
      <c r="L43" s="36">
        <f t="shared" si="11"/>
        <v>3.3008993793102981</v>
      </c>
      <c r="M43" s="16">
        <f t="shared" si="3"/>
        <v>0.644669507062268</v>
      </c>
      <c r="O43" s="3">
        <f>1+($L43-((M43*$N$41)*'ipb3-32-he-dc'!$N$8))/(M43*$N$41)</f>
        <v>1.3528304459261302</v>
      </c>
      <c r="Q43" s="3">
        <v>48.017345689655201</v>
      </c>
      <c r="R43" s="3">
        <v>-1.57347031034483</v>
      </c>
      <c r="S43" s="3">
        <v>28.136795172413802</v>
      </c>
      <c r="T43" s="3">
        <v>38.381756448275901</v>
      </c>
      <c r="U43" s="3">
        <v>20.183139517241401</v>
      </c>
      <c r="V43" s="3">
        <v>4.9863151724137902</v>
      </c>
      <c r="W43" s="3">
        <v>24.829152724137899</v>
      </c>
      <c r="X43" s="3">
        <v>25.0253212068965</v>
      </c>
      <c r="Y43" s="3">
        <v>0.27840199999999998</v>
      </c>
      <c r="Z43" s="3">
        <v>24.7431520689655</v>
      </c>
      <c r="AA43" s="3">
        <v>24.795261068965502</v>
      </c>
      <c r="AB43" s="3">
        <v>0.27939034482758601</v>
      </c>
      <c r="AC43" s="3">
        <v>24.838451689655201</v>
      </c>
      <c r="AD43" s="3">
        <v>26.265749206896601</v>
      </c>
      <c r="AE43" s="3">
        <v>25.2222574827586</v>
      </c>
      <c r="AF43" s="3">
        <v>1.8344064748372201E-2</v>
      </c>
      <c r="AG43" s="3">
        <v>4.1441317876150397E-3</v>
      </c>
      <c r="AH43" s="3">
        <v>3.1334174855228998E-2</v>
      </c>
      <c r="AI43" s="3">
        <v>4.2924658985680399E-3</v>
      </c>
      <c r="AJ43" s="3">
        <v>3.4476144409334901E-3</v>
      </c>
      <c r="AK43" s="3">
        <v>1.27214077041481E-2</v>
      </c>
      <c r="AL43" s="3">
        <v>0.304462184630368</v>
      </c>
      <c r="AM43" s="3">
        <v>1.54227840780186E-2</v>
      </c>
      <c r="AN43" s="3">
        <v>0.142800401702319</v>
      </c>
      <c r="AO43">
        <v>14</v>
      </c>
      <c r="AP43">
        <v>359</v>
      </c>
      <c r="AQ43" s="1">
        <v>42725.395601851851</v>
      </c>
    </row>
    <row r="44" spans="1:43" x14ac:dyDescent="0.25">
      <c r="A44" s="33">
        <v>299.99933496551699</v>
      </c>
      <c r="B44" s="34">
        <v>266.19937768965502</v>
      </c>
      <c r="C44" s="35">
        <v>300</v>
      </c>
      <c r="D44" s="34">
        <v>20.345361620689701</v>
      </c>
      <c r="E44" s="34">
        <v>32.040166965517201</v>
      </c>
      <c r="F44" s="34">
        <v>3.1226269655172398</v>
      </c>
      <c r="G44" s="38">
        <v>9.1866461724137896</v>
      </c>
      <c r="H44" s="34">
        <v>8.5690631724137898</v>
      </c>
      <c r="I44" s="36">
        <f t="shared" si="7"/>
        <v>33.799957275861971</v>
      </c>
      <c r="J44" s="36">
        <f t="shared" si="8"/>
        <v>5.2921077412088238</v>
      </c>
      <c r="K44" s="36">
        <f t="shared" si="9"/>
        <v>0.61758299999999977</v>
      </c>
      <c r="L44" s="36">
        <f t="shared" si="11"/>
        <v>2.6538520344827958</v>
      </c>
      <c r="M44" s="16">
        <f t="shared" si="3"/>
        <v>0.38140876188899969</v>
      </c>
      <c r="Q44" s="3">
        <v>48.199980379310297</v>
      </c>
      <c r="R44" s="3">
        <v>-1.8528011034482801</v>
      </c>
      <c r="S44" s="3">
        <v>30.4604325517241</v>
      </c>
      <c r="T44" s="3">
        <v>38.159572827586203</v>
      </c>
      <c r="U44" s="3">
        <v>20.283899758620699</v>
      </c>
      <c r="V44" s="3">
        <v>4.84075013793103</v>
      </c>
      <c r="W44" s="3">
        <v>24.844837413793101</v>
      </c>
      <c r="X44" s="3">
        <v>25.043594793103399</v>
      </c>
      <c r="Y44" s="3">
        <v>0.30196775862068997</v>
      </c>
      <c r="Z44" s="3">
        <v>24.759405862068999</v>
      </c>
      <c r="AA44" s="3">
        <v>24.8047010344828</v>
      </c>
      <c r="AB44" s="3">
        <v>0.27674010344827599</v>
      </c>
      <c r="AC44" s="3">
        <v>24.853442000000001</v>
      </c>
      <c r="AD44" s="3">
        <v>26.4157503793103</v>
      </c>
      <c r="AE44" s="3">
        <v>25.245603517241399</v>
      </c>
      <c r="AF44" s="3">
        <v>2.0971338293012801E-2</v>
      </c>
      <c r="AG44" s="3">
        <v>3.0330718652542298E-3</v>
      </c>
      <c r="AH44" s="3">
        <v>3.3652506135054702E-2</v>
      </c>
      <c r="AI44" s="3">
        <v>1.1545470302935701E-3</v>
      </c>
      <c r="AJ44" s="3">
        <v>2.3365231434760701E-3</v>
      </c>
      <c r="AK44" s="3">
        <v>2.2052483960672699E-2</v>
      </c>
      <c r="AL44" s="3">
        <v>0.40628455575359501</v>
      </c>
      <c r="AM44" s="3">
        <v>2.3115953502250999E-2</v>
      </c>
      <c r="AN44" s="3">
        <v>0.1335935698407</v>
      </c>
      <c r="AO44">
        <v>15</v>
      </c>
      <c r="AP44">
        <v>359</v>
      </c>
      <c r="AQ44" s="1">
        <v>42725.437268518515</v>
      </c>
    </row>
    <row r="45" spans="1:43" x14ac:dyDescent="0.25">
      <c r="A45" s="2">
        <v>189.47596062068999</v>
      </c>
      <c r="B45" s="3">
        <v>187.83505675862099</v>
      </c>
      <c r="C45">
        <v>100</v>
      </c>
      <c r="D45" s="3">
        <v>10</v>
      </c>
      <c r="E45" s="3" t="s">
        <v>40</v>
      </c>
      <c r="F45" s="3">
        <v>0</v>
      </c>
      <c r="G45" s="3">
        <v>0</v>
      </c>
      <c r="H45" s="3">
        <v>0</v>
      </c>
      <c r="I45" s="16">
        <f t="shared" si="7"/>
        <v>1.6409038620689955</v>
      </c>
      <c r="J45" s="16">
        <f t="shared" si="8"/>
        <v>0</v>
      </c>
      <c r="K45" s="16">
        <f t="shared" si="9"/>
        <v>0</v>
      </c>
      <c r="L45" s="16"/>
      <c r="M45" s="16">
        <f t="shared" si="3"/>
        <v>0</v>
      </c>
      <c r="Q45" s="3">
        <v>0.93703031034482698</v>
      </c>
      <c r="R45" s="3">
        <v>-3.3023893448275898</v>
      </c>
      <c r="S45" s="3">
        <v>-1.2392543793103501</v>
      </c>
      <c r="T45" s="3">
        <v>22.769633965517201</v>
      </c>
      <c r="U45" s="3">
        <v>20.802375793103401</v>
      </c>
      <c r="V45" s="3">
        <v>4.3348459310344802</v>
      </c>
      <c r="W45" s="3">
        <v>24.882304862068999</v>
      </c>
      <c r="X45" s="3">
        <v>25.042688689655201</v>
      </c>
      <c r="Y45" s="3">
        <v>0.30657489655172399</v>
      </c>
      <c r="Z45" s="3">
        <v>24.8027315862069</v>
      </c>
      <c r="AA45" s="3">
        <v>24.781312862069001</v>
      </c>
      <c r="AB45" s="3">
        <v>0.26494268965517198</v>
      </c>
      <c r="AC45" s="3">
        <v>24.899139931034501</v>
      </c>
      <c r="AD45" s="3">
        <v>24.809925551724099</v>
      </c>
      <c r="AE45" s="3">
        <v>25.186869137931001</v>
      </c>
      <c r="AF45" s="3">
        <v>0</v>
      </c>
      <c r="AG45" s="3">
        <v>1.5937995631858599</v>
      </c>
      <c r="AH45" s="3">
        <v>0</v>
      </c>
      <c r="AI45" s="3">
        <v>1.5672496367091899</v>
      </c>
      <c r="AJ45" s="3">
        <v>2.9191195343652998E-3</v>
      </c>
      <c r="AK45" s="3">
        <v>2.5444133486975602</v>
      </c>
      <c r="AL45" s="3">
        <v>0.82420503137783097</v>
      </c>
      <c r="AM45" s="3">
        <v>3.0024526466124599</v>
      </c>
      <c r="AN45" s="3">
        <v>0.25481580594217601</v>
      </c>
      <c r="AO45">
        <v>16</v>
      </c>
      <c r="AP45">
        <v>359</v>
      </c>
      <c r="AQ45" s="1">
        <v>42725.478935185187</v>
      </c>
    </row>
    <row r="46" spans="1:43" x14ac:dyDescent="0.25">
      <c r="A46" s="2" t="s">
        <v>63</v>
      </c>
      <c r="M46" s="16">
        <f t="shared" si="3"/>
        <v>0</v>
      </c>
    </row>
    <row r="47" spans="1:43" x14ac:dyDescent="0.25">
      <c r="A47" s="2">
        <v>149.99000555172401</v>
      </c>
      <c r="B47" s="3">
        <v>130.32705051724099</v>
      </c>
      <c r="C47">
        <v>100</v>
      </c>
      <c r="D47" s="3">
        <v>10</v>
      </c>
      <c r="E47" s="3">
        <v>12.708251034482799</v>
      </c>
      <c r="F47" s="3">
        <v>0</v>
      </c>
      <c r="G47" s="3">
        <v>0</v>
      </c>
      <c r="H47" s="3">
        <v>0</v>
      </c>
      <c r="I47" s="16">
        <f>A47-B47</f>
        <v>19.662955034483019</v>
      </c>
      <c r="J47" s="16">
        <f>(G47-H47)*H47</f>
        <v>0</v>
      </c>
      <c r="K47" s="16">
        <f>G47-H47</f>
        <v>0</v>
      </c>
      <c r="L47" s="16"/>
      <c r="M47" s="16">
        <f t="shared" si="3"/>
        <v>0</v>
      </c>
      <c r="Q47" s="3">
        <v>0.93485124137931097</v>
      </c>
      <c r="R47" s="3">
        <v>0.336775931034483</v>
      </c>
      <c r="S47" s="3">
        <v>0.53330658620689697</v>
      </c>
      <c r="T47" s="3">
        <v>15.205777724137899</v>
      </c>
      <c r="U47" s="3">
        <v>24.438660034482801</v>
      </c>
      <c r="V47" s="3">
        <v>5.7946119310344804</v>
      </c>
      <c r="W47" s="3">
        <v>24.961972344827601</v>
      </c>
      <c r="X47" s="3">
        <v>25.083837068965501</v>
      </c>
      <c r="Y47" s="3">
        <v>0.26615879310344798</v>
      </c>
      <c r="Z47" s="3">
        <v>24.9095947241379</v>
      </c>
      <c r="AA47" s="3">
        <v>25.060945965517199</v>
      </c>
      <c r="AB47" s="3">
        <v>0.31420817241379301</v>
      </c>
      <c r="AC47" s="3">
        <v>25.019906413793102</v>
      </c>
      <c r="AD47" s="3">
        <v>25.022641068965498</v>
      </c>
      <c r="AE47" s="3">
        <v>25.1533984827586</v>
      </c>
      <c r="AF47" s="3">
        <v>3.68358450677587E-2</v>
      </c>
      <c r="AG47" s="3">
        <v>4.0853486407049196E-3</v>
      </c>
      <c r="AH47" s="3">
        <v>0</v>
      </c>
      <c r="AI47" s="3">
        <v>7.4172342810379197E-2</v>
      </c>
      <c r="AJ47" s="3">
        <v>3.0953366290777402E-3</v>
      </c>
      <c r="AK47" s="3">
        <v>1.31446794176598E-3</v>
      </c>
      <c r="AL47" s="3">
        <v>0.71806123053780502</v>
      </c>
      <c r="AM47" s="3">
        <v>2.7966270854964002</v>
      </c>
      <c r="AN47" s="3">
        <v>0.46956985224933601</v>
      </c>
      <c r="AO47">
        <v>1</v>
      </c>
      <c r="AP47">
        <v>939</v>
      </c>
      <c r="AQ47" s="1">
        <v>42725.668379629627</v>
      </c>
    </row>
    <row r="48" spans="1:43" x14ac:dyDescent="0.25">
      <c r="A48" s="2">
        <v>150.00235665517201</v>
      </c>
      <c r="B48" s="3">
        <v>130.090302068966</v>
      </c>
      <c r="C48">
        <v>300</v>
      </c>
      <c r="D48" s="3">
        <v>19.777821275862099</v>
      </c>
      <c r="E48" s="3">
        <v>11.574651137930999</v>
      </c>
      <c r="F48" s="3" t="s">
        <v>35</v>
      </c>
      <c r="G48" s="3" t="s">
        <v>35</v>
      </c>
      <c r="H48" s="3" t="s">
        <v>35</v>
      </c>
      <c r="I48" s="16">
        <f t="shared" ref="I48:I62" si="12">A48-B48</f>
        <v>19.912054586206011</v>
      </c>
      <c r="J48" s="16" t="e">
        <f t="shared" ref="J48:J62" si="13">(G48-H48)*H48</f>
        <v>#VALUE!</v>
      </c>
      <c r="K48" s="16" t="e">
        <f t="shared" ref="K48:K62" si="14">G48-H48</f>
        <v>#VALUE!</v>
      </c>
      <c r="L48" s="16"/>
      <c r="M48" s="16"/>
      <c r="Q48" s="3">
        <v>48.296090620689597</v>
      </c>
      <c r="R48" s="3">
        <v>3.2835445517241402</v>
      </c>
      <c r="S48" s="3">
        <v>35.668545103448302</v>
      </c>
      <c r="T48" s="3">
        <v>18.931600068965501</v>
      </c>
      <c r="U48" s="3">
        <v>24.753102034482801</v>
      </c>
      <c r="V48" s="3">
        <v>5.7045401034482799</v>
      </c>
      <c r="W48" s="3">
        <v>24.966225931034501</v>
      </c>
      <c r="X48" s="3">
        <v>25.0986438965517</v>
      </c>
      <c r="Y48" s="3">
        <v>0.26573810344827598</v>
      </c>
      <c r="Z48" s="3">
        <v>24.918742034482801</v>
      </c>
      <c r="AA48" s="3">
        <v>25.230432137931</v>
      </c>
      <c r="AB48" s="3">
        <v>0.31866893103448302</v>
      </c>
      <c r="AC48" s="3">
        <v>25.028956344827598</v>
      </c>
      <c r="AD48" s="3">
        <v>26.618601275862101</v>
      </c>
      <c r="AE48" s="3">
        <v>25.1712236896552</v>
      </c>
      <c r="AF48" s="3">
        <v>1.8639264823634798E-2</v>
      </c>
      <c r="AG48" s="3">
        <v>2.5784498385456002E-3</v>
      </c>
      <c r="AH48" s="3" t="s">
        <v>35</v>
      </c>
      <c r="AI48" s="3">
        <v>7.8312918758781502E-3</v>
      </c>
      <c r="AJ48" s="3">
        <v>8.3458140832294095E-3</v>
      </c>
      <c r="AK48" s="3">
        <v>0.107906965651673</v>
      </c>
      <c r="AL48" s="3">
        <v>0.15884585773465201</v>
      </c>
      <c r="AM48" s="3">
        <v>0.127964826693133</v>
      </c>
      <c r="AN48" s="3">
        <v>0.39547230790590299</v>
      </c>
      <c r="AO48">
        <v>2</v>
      </c>
      <c r="AP48">
        <v>179</v>
      </c>
      <c r="AQ48" s="1">
        <v>42725.689212962963</v>
      </c>
    </row>
    <row r="49" spans="1:43" x14ac:dyDescent="0.25">
      <c r="A49" s="2">
        <v>150.00417875862101</v>
      </c>
      <c r="B49" s="3">
        <v>129.915601482759</v>
      </c>
      <c r="C49">
        <v>150</v>
      </c>
      <c r="D49" s="3">
        <v>42.903114827586201</v>
      </c>
      <c r="E49" s="3">
        <v>11.397582</v>
      </c>
      <c r="F49" s="3">
        <v>2.30264427586207</v>
      </c>
      <c r="G49" s="3">
        <v>8.9075698275862099</v>
      </c>
      <c r="H49" s="3">
        <v>8.4450365517241401</v>
      </c>
      <c r="I49" s="16">
        <f t="shared" si="12"/>
        <v>20.088577275862008</v>
      </c>
      <c r="J49" s="16">
        <f t="shared" si="13"/>
        <v>3.9061104210438837</v>
      </c>
      <c r="K49" s="16">
        <f>G49-H49</f>
        <v>0.46253327586206971</v>
      </c>
      <c r="L49" s="16">
        <f>$E$53-E49</f>
        <v>1.5962651034482995</v>
      </c>
      <c r="M49" s="16">
        <f t="shared" si="3"/>
        <v>0.21393703127969749</v>
      </c>
      <c r="N49" s="3">
        <f>N4</f>
        <v>10.199999999999999</v>
      </c>
      <c r="O49" s="3">
        <f>1+($L49-((M49*$N$49)*'ipb3-32-he-dc'!$N$4))/(M49*$N$49)</f>
        <v>1.1899088238694087</v>
      </c>
      <c r="Q49" s="3">
        <v>48.257680413793103</v>
      </c>
      <c r="R49" s="3">
        <v>3.9218932758620699</v>
      </c>
      <c r="S49" s="3">
        <v>33.920572482758601</v>
      </c>
      <c r="T49" s="3">
        <v>20.273303517241398</v>
      </c>
      <c r="U49" s="3">
        <v>25.004389586206901</v>
      </c>
      <c r="V49" s="3">
        <v>5.7336070344827599</v>
      </c>
      <c r="W49" s="3">
        <v>24.9648260689655</v>
      </c>
      <c r="X49" s="3">
        <v>25.100955172413801</v>
      </c>
      <c r="Y49" s="3">
        <v>0.265993068965517</v>
      </c>
      <c r="Z49" s="3">
        <v>24.918128931034499</v>
      </c>
      <c r="AA49" s="3">
        <v>25.264274034482799</v>
      </c>
      <c r="AB49" s="3">
        <v>0.320110965517241</v>
      </c>
      <c r="AC49" s="3">
        <v>25.027431827586199</v>
      </c>
      <c r="AD49" s="3">
        <v>26.531208517241399</v>
      </c>
      <c r="AE49" s="3">
        <v>25.171533241379301</v>
      </c>
      <c r="AF49" s="3">
        <v>2.40302556446291E-2</v>
      </c>
      <c r="AG49" s="3">
        <v>2.0175782907074602E-3</v>
      </c>
      <c r="AH49" s="3">
        <v>1.4589433363896301E-2</v>
      </c>
      <c r="AI49" s="3">
        <v>3.03445653402784E-2</v>
      </c>
      <c r="AJ49" s="3">
        <v>5.4093628863815099E-3</v>
      </c>
      <c r="AK49" s="3">
        <v>3.0319327525514202E-2</v>
      </c>
      <c r="AL49" s="3">
        <v>9.6210563262578902E-2</v>
      </c>
      <c r="AM49" s="3">
        <v>2.7114015024723399E-2</v>
      </c>
      <c r="AN49" s="3">
        <v>0.35217234964796201</v>
      </c>
      <c r="AO49">
        <v>3</v>
      </c>
      <c r="AP49">
        <v>179</v>
      </c>
      <c r="AQ49" s="1">
        <v>42725.710046296299</v>
      </c>
    </row>
    <row r="50" spans="1:43" x14ac:dyDescent="0.25">
      <c r="A50" s="2">
        <v>150.00053558620701</v>
      </c>
      <c r="B50" s="3">
        <v>130.183365965517</v>
      </c>
      <c r="C50">
        <v>100</v>
      </c>
      <c r="D50" s="3">
        <v>68.656738241379301</v>
      </c>
      <c r="E50" s="3">
        <v>11.046045344827601</v>
      </c>
      <c r="F50" s="3">
        <v>2.6697486206896599</v>
      </c>
      <c r="G50" s="3">
        <v>8.6856577931034504</v>
      </c>
      <c r="H50" s="3">
        <v>8.1286917931034495</v>
      </c>
      <c r="I50" s="16">
        <f t="shared" si="12"/>
        <v>19.817169620690009</v>
      </c>
      <c r="J50" s="16">
        <f t="shared" si="13"/>
        <v>4.5274049532376637</v>
      </c>
      <c r="K50" s="16">
        <f t="shared" si="14"/>
        <v>0.55696600000000096</v>
      </c>
      <c r="L50" s="16">
        <f>$E$53-E50</f>
        <v>1.9478017586206988</v>
      </c>
      <c r="M50" s="16">
        <f t="shared" si="3"/>
        <v>0.31021112515600108</v>
      </c>
      <c r="N50" s="3">
        <f>N5</f>
        <v>11</v>
      </c>
      <c r="O50" s="3">
        <f>1+($L50-((M50*$N$50)*'ipb3-32-he-dc'!$N$4))/(M50*$N$50)</f>
        <v>1.0292152656969302</v>
      </c>
      <c r="Q50" s="3">
        <v>48.0121202413793</v>
      </c>
      <c r="R50" s="3">
        <v>4.3040285517241399</v>
      </c>
      <c r="S50" s="3">
        <v>30.7446375517241</v>
      </c>
      <c r="T50" s="3">
        <v>20.2613859310345</v>
      </c>
      <c r="U50" s="3">
        <v>25.238797241379299</v>
      </c>
      <c r="V50" s="3">
        <v>5.79713906896552</v>
      </c>
      <c r="W50" s="3">
        <v>24.9676256896552</v>
      </c>
      <c r="X50" s="3">
        <v>25.102561206896599</v>
      </c>
      <c r="Y50" s="3">
        <v>0.26695048275862099</v>
      </c>
      <c r="Z50" s="3">
        <v>24.924525655172399</v>
      </c>
      <c r="AA50" s="3">
        <v>25.290411275862098</v>
      </c>
      <c r="AB50" s="3">
        <v>0.31901134482758597</v>
      </c>
      <c r="AC50" s="3">
        <v>25.034051103448299</v>
      </c>
      <c r="AD50" s="3">
        <v>26.399331206896601</v>
      </c>
      <c r="AE50" s="3">
        <v>25.176870655172401</v>
      </c>
      <c r="AF50" s="3">
        <v>1.6222886604443799E-2</v>
      </c>
      <c r="AG50" s="3">
        <v>4.0341575472614003E-3</v>
      </c>
      <c r="AH50" s="3">
        <v>1.3697765739169299E-2</v>
      </c>
      <c r="AI50" s="3">
        <v>1.58033312603417E-3</v>
      </c>
      <c r="AJ50" s="3">
        <v>2.4163737071220799E-3</v>
      </c>
      <c r="AK50" s="3">
        <v>1.38802215120354E-2</v>
      </c>
      <c r="AL50" s="3">
        <v>7.5644773306220894E-2</v>
      </c>
      <c r="AM50" s="3">
        <v>1.79027183337164E-2</v>
      </c>
      <c r="AN50" s="3">
        <v>0.33507192409979403</v>
      </c>
      <c r="AO50">
        <v>4</v>
      </c>
      <c r="AP50">
        <v>359</v>
      </c>
      <c r="AQ50" s="1">
        <v>42725.751712962963</v>
      </c>
    </row>
    <row r="51" spans="1:43" x14ac:dyDescent="0.25">
      <c r="A51" s="2">
        <v>150.00104713793101</v>
      </c>
      <c r="B51" s="3">
        <v>130.181845862069</v>
      </c>
      <c r="C51">
        <v>150</v>
      </c>
      <c r="D51" s="3">
        <v>43.128056689655203</v>
      </c>
      <c r="E51" s="3">
        <v>11.1539603103448</v>
      </c>
      <c r="F51" s="3">
        <v>2.32106606896552</v>
      </c>
      <c r="G51" s="3">
        <v>8.9332495862068999</v>
      </c>
      <c r="H51" s="3">
        <v>8.4685967241379299</v>
      </c>
      <c r="I51" s="17">
        <f t="shared" si="12"/>
        <v>19.819201275862014</v>
      </c>
      <c r="J51" s="17">
        <f t="shared" si="13"/>
        <v>3.9349577055785931</v>
      </c>
      <c r="K51" s="14">
        <f t="shared" si="14"/>
        <v>0.46465286206897005</v>
      </c>
      <c r="L51" s="16">
        <f t="shared" ref="L51:L52" si="15">$E$53-E51</f>
        <v>1.8398867931034992</v>
      </c>
      <c r="M51" s="16">
        <f t="shared" si="3"/>
        <v>0.2159022822288853</v>
      </c>
      <c r="O51" s="3">
        <f>1+($L51-((M51*$N$49)*'ipb3-32-he-dc'!$N$4))/(M51*$N$49)</f>
        <v>1.2938766143350566</v>
      </c>
      <c r="Q51" s="3">
        <v>48.401706655172397</v>
      </c>
      <c r="R51" s="3">
        <v>3.66898868965517</v>
      </c>
      <c r="S51" s="3">
        <v>34.032720724137903</v>
      </c>
      <c r="T51" s="3">
        <v>22.581729862069</v>
      </c>
      <c r="U51" s="3">
        <v>25.238947</v>
      </c>
      <c r="V51" s="3">
        <v>5.76703486206896</v>
      </c>
      <c r="W51" s="3">
        <v>24.9489077241379</v>
      </c>
      <c r="X51" s="3">
        <v>25.0893768275862</v>
      </c>
      <c r="Y51" s="3">
        <v>0.26638858620689698</v>
      </c>
      <c r="Z51" s="3">
        <v>24.910110206896601</v>
      </c>
      <c r="AA51" s="3">
        <v>25.241398068965498</v>
      </c>
      <c r="AB51" s="3">
        <v>0.32003796551724101</v>
      </c>
      <c r="AC51" s="3">
        <v>25.014969137931001</v>
      </c>
      <c r="AD51" s="3">
        <v>26.523972965517199</v>
      </c>
      <c r="AE51" s="3">
        <v>25.157206275862102</v>
      </c>
      <c r="AF51" s="3">
        <v>2.4827978765553999E-2</v>
      </c>
      <c r="AG51" s="3">
        <v>4.5886720073893003E-3</v>
      </c>
      <c r="AH51" s="3">
        <v>1.7941295887972698E-2</v>
      </c>
      <c r="AI51" s="3">
        <v>3.36634964003128E-3</v>
      </c>
      <c r="AJ51" s="3">
        <v>2.19349104868146E-3</v>
      </c>
      <c r="AK51" s="3">
        <v>1.7979472623887501E-2</v>
      </c>
      <c r="AL51" s="3">
        <v>9.3502474605566196E-2</v>
      </c>
      <c r="AM51" s="3">
        <v>1.8233281193141701E-2</v>
      </c>
      <c r="AN51" s="3">
        <v>0.34686712668873199</v>
      </c>
      <c r="AO51">
        <v>5</v>
      </c>
      <c r="AP51">
        <v>179</v>
      </c>
      <c r="AQ51" s="1">
        <v>42725.772546296299</v>
      </c>
    </row>
    <row r="52" spans="1:43" x14ac:dyDescent="0.25">
      <c r="A52" s="2">
        <v>149.999784206897</v>
      </c>
      <c r="B52" s="3">
        <v>130.169308793103</v>
      </c>
      <c r="C52">
        <v>300</v>
      </c>
      <c r="D52" s="3">
        <v>19.796031689655202</v>
      </c>
      <c r="E52" s="3">
        <v>11.477452344827601</v>
      </c>
      <c r="F52" s="3">
        <v>1.78280655172414</v>
      </c>
      <c r="G52" s="3">
        <v>9.00176672413793</v>
      </c>
      <c r="H52" s="3">
        <v>8.6525174827586202</v>
      </c>
      <c r="I52" s="16">
        <f t="shared" si="12"/>
        <v>19.830475413794005</v>
      </c>
      <c r="J52" s="16">
        <f t="shared" si="13"/>
        <v>3.0218851668746631</v>
      </c>
      <c r="K52" s="16">
        <f t="shared" si="14"/>
        <v>0.34924924137930979</v>
      </c>
      <c r="L52" s="16">
        <f t="shared" si="15"/>
        <v>1.5163947586206987</v>
      </c>
      <c r="M52" s="16">
        <f t="shared" si="3"/>
        <v>0.1219750326040234</v>
      </c>
      <c r="Q52" s="3">
        <v>48.2820290689655</v>
      </c>
      <c r="R52" s="3">
        <v>3.0369685172413798</v>
      </c>
      <c r="S52" s="3">
        <v>36.040779965517203</v>
      </c>
      <c r="T52" s="3">
        <v>19.774743724137899</v>
      </c>
      <c r="U52" s="3">
        <v>25.219829758620701</v>
      </c>
      <c r="V52" s="3">
        <v>5.7633547241379297</v>
      </c>
      <c r="W52" s="3">
        <v>24.959058827586201</v>
      </c>
      <c r="X52" s="3">
        <v>25.093646689655198</v>
      </c>
      <c r="Y52" s="3">
        <v>0.26610534482758602</v>
      </c>
      <c r="Z52" s="3">
        <v>24.9121772413793</v>
      </c>
      <c r="AA52" s="3">
        <v>25.2101879655172</v>
      </c>
      <c r="AB52" s="3">
        <v>0.32211899999999999</v>
      </c>
      <c r="AC52" s="3">
        <v>25.019412689655201</v>
      </c>
      <c r="AD52" s="3">
        <v>26.607918655172401</v>
      </c>
      <c r="AE52" s="3">
        <v>25.150743517241398</v>
      </c>
      <c r="AF52" s="3">
        <v>1.27129608161052E-2</v>
      </c>
      <c r="AG52" s="3">
        <v>2.7066598628025002E-3</v>
      </c>
      <c r="AH52" s="3">
        <v>1.1447976117228901E-2</v>
      </c>
      <c r="AI52" s="3">
        <v>3.5232672220928099E-3</v>
      </c>
      <c r="AJ52" s="3">
        <v>4.1847802390881702E-3</v>
      </c>
      <c r="AK52" s="3">
        <v>3.1403917406153399E-2</v>
      </c>
      <c r="AL52" s="3">
        <v>0.117372254686939</v>
      </c>
      <c r="AM52" s="3">
        <v>2.7540358308883999E-2</v>
      </c>
      <c r="AN52" s="3">
        <v>0.34579185083422498</v>
      </c>
      <c r="AO52">
        <v>6</v>
      </c>
      <c r="AP52">
        <v>179</v>
      </c>
      <c r="AQ52" s="1">
        <v>42725.793379629627</v>
      </c>
    </row>
    <row r="53" spans="1:43" x14ac:dyDescent="0.25">
      <c r="A53" s="2">
        <v>149.99759910344801</v>
      </c>
      <c r="B53" s="3">
        <v>129.87418541379299</v>
      </c>
      <c r="C53">
        <v>100</v>
      </c>
      <c r="D53" s="3">
        <v>10</v>
      </c>
      <c r="E53" s="3">
        <v>12.993847103448299</v>
      </c>
      <c r="F53" s="3">
        <v>0</v>
      </c>
      <c r="G53" s="3">
        <v>0</v>
      </c>
      <c r="H53" s="3">
        <v>0</v>
      </c>
      <c r="I53" s="16">
        <f t="shared" si="12"/>
        <v>20.123413689655024</v>
      </c>
      <c r="J53" s="16">
        <f t="shared" si="13"/>
        <v>0</v>
      </c>
      <c r="K53" s="5">
        <f t="shared" si="14"/>
        <v>0</v>
      </c>
      <c r="L53" s="16"/>
      <c r="M53" s="16">
        <f t="shared" si="3"/>
        <v>0</v>
      </c>
      <c r="Q53" s="3">
        <v>0.94662265517241395</v>
      </c>
      <c r="R53" s="3">
        <v>0.24710665517241401</v>
      </c>
      <c r="S53" s="3">
        <v>0.59463279310344797</v>
      </c>
      <c r="T53" s="3">
        <v>18.3661060689655</v>
      </c>
      <c r="U53" s="3">
        <v>25.114335310344799</v>
      </c>
      <c r="V53" s="3">
        <v>5.7733741034482797</v>
      </c>
      <c r="W53" s="3">
        <v>24.945402793103401</v>
      </c>
      <c r="X53" s="3">
        <v>25.075899206896601</v>
      </c>
      <c r="Y53" s="3">
        <v>0.26694555172413797</v>
      </c>
      <c r="Z53" s="3">
        <v>24.897094586206901</v>
      </c>
      <c r="AA53" s="3">
        <v>25.044696137930998</v>
      </c>
      <c r="AB53" s="3">
        <v>0.32059006896551701</v>
      </c>
      <c r="AC53" s="3">
        <v>25.0043403793103</v>
      </c>
      <c r="AD53" s="3">
        <v>25.0089467241379</v>
      </c>
      <c r="AE53" s="3">
        <v>25.1251468275862</v>
      </c>
      <c r="AF53" s="3">
        <v>1.6870915028246801E-2</v>
      </c>
      <c r="AG53" s="3">
        <v>3.0049312889982001E-3</v>
      </c>
      <c r="AH53" s="3">
        <v>0</v>
      </c>
      <c r="AI53" s="3">
        <v>1.3176916856657299E-2</v>
      </c>
      <c r="AJ53" s="3">
        <v>3.1491305043352298E-3</v>
      </c>
      <c r="AK53" s="3">
        <v>2.57669320489223</v>
      </c>
      <c r="AL53" s="3">
        <v>1.30373220675902</v>
      </c>
      <c r="AM53" s="3">
        <v>2.8122725856863999</v>
      </c>
      <c r="AN53" s="3">
        <v>0.38760749614103701</v>
      </c>
      <c r="AO53">
        <v>7</v>
      </c>
      <c r="AP53">
        <v>179</v>
      </c>
      <c r="AQ53" s="1">
        <v>42725.814212962963</v>
      </c>
    </row>
    <row r="54" spans="1:43" x14ac:dyDescent="0.25">
      <c r="A54" s="2">
        <v>200.000029482759</v>
      </c>
      <c r="B54" s="3">
        <v>174.331564551724</v>
      </c>
      <c r="C54">
        <v>300</v>
      </c>
      <c r="D54" s="3">
        <v>10</v>
      </c>
      <c r="E54" s="3">
        <v>19.597969689655201</v>
      </c>
      <c r="F54" s="3">
        <v>0</v>
      </c>
      <c r="G54" s="3">
        <v>0</v>
      </c>
      <c r="H54" s="3">
        <v>0</v>
      </c>
      <c r="I54" s="16">
        <f t="shared" si="12"/>
        <v>25.668464931035004</v>
      </c>
      <c r="J54" s="16">
        <f t="shared" si="13"/>
        <v>0</v>
      </c>
      <c r="K54" s="16">
        <f t="shared" si="14"/>
        <v>0</v>
      </c>
      <c r="L54" s="16"/>
      <c r="M54" s="16">
        <f t="shared" si="3"/>
        <v>0</v>
      </c>
      <c r="Q54" s="3">
        <v>0.94421241379310406</v>
      </c>
      <c r="R54" s="3">
        <v>-0.94730513793103399</v>
      </c>
      <c r="S54" s="3">
        <v>-9.1982068965517205E-3</v>
      </c>
      <c r="T54" s="3">
        <v>24.005226379310301</v>
      </c>
      <c r="U54" s="3">
        <v>24.379824275862099</v>
      </c>
      <c r="V54" s="3">
        <v>5.79666148275862</v>
      </c>
      <c r="W54" s="3">
        <v>24.931529896551702</v>
      </c>
      <c r="X54" s="3">
        <v>25.074146689655201</v>
      </c>
      <c r="Y54" s="3">
        <v>0.26681782758620698</v>
      </c>
      <c r="Z54" s="3">
        <v>24.873591793103401</v>
      </c>
      <c r="AA54" s="3">
        <v>24.956063862069001</v>
      </c>
      <c r="AB54" s="3">
        <v>0.32078003448275899</v>
      </c>
      <c r="AC54" s="3">
        <v>24.981140724137902</v>
      </c>
      <c r="AD54" s="3">
        <v>24.9575558965517</v>
      </c>
      <c r="AE54" s="3">
        <v>25.136644034482799</v>
      </c>
      <c r="AF54" s="3">
        <v>1.43337916086279E-2</v>
      </c>
      <c r="AG54" s="3">
        <v>1.9508115421856501E-3</v>
      </c>
      <c r="AH54" s="3">
        <v>0</v>
      </c>
      <c r="AI54" s="3">
        <v>2.0410893312336098E-3</v>
      </c>
      <c r="AJ54" s="3">
        <v>2.98122138713956E-3</v>
      </c>
      <c r="AK54" s="3">
        <v>8.9579472490203098E-4</v>
      </c>
      <c r="AL54" s="3">
        <v>0.445993499122388</v>
      </c>
      <c r="AM54" s="3">
        <v>1.28419422668712</v>
      </c>
      <c r="AN54" s="3">
        <v>0.29762349789988501</v>
      </c>
      <c r="AO54">
        <v>8</v>
      </c>
      <c r="AP54">
        <v>719</v>
      </c>
      <c r="AQ54" s="1">
        <v>42725.897546296299</v>
      </c>
    </row>
    <row r="55" spans="1:43" x14ac:dyDescent="0.25">
      <c r="A55" s="2">
        <v>200.00381041379299</v>
      </c>
      <c r="B55" s="3">
        <v>174.65765382758599</v>
      </c>
      <c r="C55">
        <v>300</v>
      </c>
      <c r="D55" s="3">
        <v>19.8347210689655</v>
      </c>
      <c r="E55" s="3">
        <v>17.756827448275899</v>
      </c>
      <c r="F55" s="3">
        <v>2.1844094827586198</v>
      </c>
      <c r="G55" s="3">
        <v>9.0481057586206894</v>
      </c>
      <c r="H55" s="3">
        <v>8.6183985517241393</v>
      </c>
      <c r="I55" s="16">
        <f t="shared" si="12"/>
        <v>25.346156586207002</v>
      </c>
      <c r="J55" s="16">
        <f t="shared" si="13"/>
        <v>3.703387969582653</v>
      </c>
      <c r="K55" s="16">
        <f t="shared" si="14"/>
        <v>0.42970720689655018</v>
      </c>
      <c r="L55" s="36">
        <f>$E$54-E55</f>
        <v>1.8411422413793019</v>
      </c>
      <c r="M55" s="16">
        <f t="shared" si="3"/>
        <v>0.18464828365883457</v>
      </c>
      <c r="Q55" s="3">
        <v>48.389218275862099</v>
      </c>
      <c r="R55" s="3">
        <v>1.4868965517241399</v>
      </c>
      <c r="S55" s="3">
        <v>34.5960577241379</v>
      </c>
      <c r="T55" s="3">
        <v>23.497450068965499</v>
      </c>
      <c r="U55" s="3">
        <v>24.175393275862099</v>
      </c>
      <c r="V55" s="3">
        <v>5.8576202068965504</v>
      </c>
      <c r="W55" s="3">
        <v>24.929560413793102</v>
      </c>
      <c r="X55" s="3">
        <v>25.072171758620701</v>
      </c>
      <c r="Y55" s="3">
        <v>0.26667168965517202</v>
      </c>
      <c r="Z55" s="3">
        <v>24.866945724137899</v>
      </c>
      <c r="AA55" s="3">
        <v>25.0807443793103</v>
      </c>
      <c r="AB55" s="3">
        <v>0.321183724137931</v>
      </c>
      <c r="AC55" s="3">
        <v>24.9771854827586</v>
      </c>
      <c r="AD55" s="3">
        <v>26.505506827586199</v>
      </c>
      <c r="AE55" s="3">
        <v>25.1429599655172</v>
      </c>
      <c r="AF55" s="3">
        <v>2.3487277494262299E-2</v>
      </c>
      <c r="AG55" s="3">
        <v>2.24753526842168E-3</v>
      </c>
      <c r="AH55" s="3">
        <v>1.3923472024815E-2</v>
      </c>
      <c r="AI55" s="3">
        <v>7.00382523808193E-3</v>
      </c>
      <c r="AJ55" s="3">
        <v>3.01124646823749E-3</v>
      </c>
      <c r="AK55" s="3">
        <v>0.10860105738734201</v>
      </c>
      <c r="AL55" s="3">
        <v>0.28005436108078102</v>
      </c>
      <c r="AM55" s="3">
        <v>0.138047877625637</v>
      </c>
      <c r="AN55" s="3">
        <v>0.24853801163963801</v>
      </c>
      <c r="AO55">
        <v>9</v>
      </c>
      <c r="AP55">
        <v>179</v>
      </c>
      <c r="AQ55" s="1">
        <v>42725.918379629627</v>
      </c>
    </row>
    <row r="56" spans="1:43" x14ac:dyDescent="0.25">
      <c r="A56" s="2">
        <v>200.000999275862</v>
      </c>
      <c r="B56" s="3">
        <v>174.70160917241401</v>
      </c>
      <c r="C56">
        <v>150</v>
      </c>
      <c r="D56" s="3">
        <v>43.363421413793098</v>
      </c>
      <c r="E56" s="3">
        <v>17.208982068965501</v>
      </c>
      <c r="F56" s="3">
        <v>2.839575</v>
      </c>
      <c r="G56" s="3">
        <v>9.0179833448275808</v>
      </c>
      <c r="H56" s="3">
        <v>8.4481993793103491</v>
      </c>
      <c r="I56" s="16">
        <f t="shared" si="12"/>
        <v>25.29939010344799</v>
      </c>
      <c r="J56" s="16">
        <f t="shared" si="13"/>
        <v>4.8136485438236658</v>
      </c>
      <c r="K56" s="16">
        <f t="shared" si="14"/>
        <v>0.56978396551723165</v>
      </c>
      <c r="L56" s="36">
        <f t="shared" ref="L56:L59" si="16">$E$54-E56</f>
        <v>2.3889876206897007</v>
      </c>
      <c r="M56" s="16">
        <f t="shared" si="3"/>
        <v>0.3246537673605418</v>
      </c>
      <c r="N56" s="3">
        <f>N11</f>
        <v>8.1</v>
      </c>
      <c r="O56" s="3">
        <f>1+($L56-((M56*$N$56)*'ipb3-32-he-dc'!$N$5))/(M56*$N$56)</f>
        <v>1.3300268435510529</v>
      </c>
      <c r="Q56" s="3">
        <v>48.775643827586201</v>
      </c>
      <c r="R56" s="3">
        <v>1.79763551724138</v>
      </c>
      <c r="S56" s="3">
        <v>32.647509999999997</v>
      </c>
      <c r="T56" s="3">
        <v>27.035811379310299</v>
      </c>
      <c r="U56" s="3">
        <v>23.980975655172401</v>
      </c>
      <c r="V56" s="3">
        <v>5.8369071034482802</v>
      </c>
      <c r="W56" s="3">
        <v>24.9210696206897</v>
      </c>
      <c r="X56" s="3">
        <v>25.072475620689701</v>
      </c>
      <c r="Y56" s="3">
        <v>0.26692906896551699</v>
      </c>
      <c r="Z56" s="3">
        <v>24.861455206896501</v>
      </c>
      <c r="AA56" s="3">
        <v>25.092208931034499</v>
      </c>
      <c r="AB56" s="3">
        <v>0.32184431034482802</v>
      </c>
      <c r="AC56" s="3">
        <v>24.966399586206901</v>
      </c>
      <c r="AD56" s="3">
        <v>26.4040045172414</v>
      </c>
      <c r="AE56" s="3">
        <v>25.138428241379302</v>
      </c>
      <c r="AF56" s="3">
        <v>1.45032284515651E-2</v>
      </c>
      <c r="AG56" s="3">
        <v>2.1716841237471398E-3</v>
      </c>
      <c r="AH56" s="3">
        <v>1.09413934389065E-2</v>
      </c>
      <c r="AI56" s="3">
        <v>2.5012052041212501E-3</v>
      </c>
      <c r="AJ56" s="3">
        <v>3.60582270510459E-3</v>
      </c>
      <c r="AK56" s="3">
        <v>3.0468537806585001E-2</v>
      </c>
      <c r="AL56" s="3">
        <v>0.17678642246885901</v>
      </c>
      <c r="AM56" s="3">
        <v>2.8292442178720699E-2</v>
      </c>
      <c r="AN56" s="3">
        <v>0.229380629949056</v>
      </c>
      <c r="AO56">
        <v>10</v>
      </c>
      <c r="AP56">
        <v>179</v>
      </c>
      <c r="AQ56" s="1">
        <v>42725.939212962963</v>
      </c>
    </row>
    <row r="57" spans="1:43" x14ac:dyDescent="0.25">
      <c r="A57" s="2">
        <v>200.00045144827601</v>
      </c>
      <c r="B57" s="3">
        <v>174.69713510344801</v>
      </c>
      <c r="C57">
        <v>100</v>
      </c>
      <c r="D57" s="3">
        <v>69.246901241379305</v>
      </c>
      <c r="E57" s="3">
        <v>17.003544206896599</v>
      </c>
      <c r="F57" s="3">
        <v>3.24912965517241</v>
      </c>
      <c r="G57" s="3">
        <v>8.8101285517241408</v>
      </c>
      <c r="H57" s="3">
        <v>8.1327377931034501</v>
      </c>
      <c r="I57" s="16">
        <f t="shared" si="12"/>
        <v>25.303316344828005</v>
      </c>
      <c r="J57" s="16">
        <f t="shared" si="13"/>
        <v>5.5090414233335077</v>
      </c>
      <c r="K57" s="16">
        <f t="shared" si="14"/>
        <v>0.67739075862069065</v>
      </c>
      <c r="L57" s="36">
        <f t="shared" si="16"/>
        <v>2.5944254827586022</v>
      </c>
      <c r="M57" s="16">
        <f t="shared" si="3"/>
        <v>0.4588582398647148</v>
      </c>
      <c r="N57" s="3">
        <f>N12</f>
        <v>8.5</v>
      </c>
      <c r="O57" s="3">
        <f>1+($L57-((M57*$N$57)*'ipb3-32-he-dc'!$N$5))/(M57*$N$57)</f>
        <v>1.0867483364663897</v>
      </c>
      <c r="Q57" s="3">
        <v>48.535923103448297</v>
      </c>
      <c r="R57" s="3">
        <v>1.82216931034483</v>
      </c>
      <c r="S57" s="3">
        <v>29.682056275862099</v>
      </c>
      <c r="T57" s="3">
        <v>25.454408586206899</v>
      </c>
      <c r="U57" s="3">
        <v>23.5619424482759</v>
      </c>
      <c r="V57" s="3">
        <v>5.8615143103448304</v>
      </c>
      <c r="W57" s="3">
        <v>24.910365241379299</v>
      </c>
      <c r="X57" s="3">
        <v>25.057826310344801</v>
      </c>
      <c r="Y57" s="3">
        <v>0.26782899999999998</v>
      </c>
      <c r="Z57" s="3">
        <v>24.849823206896499</v>
      </c>
      <c r="AA57" s="3">
        <v>25.082127965517198</v>
      </c>
      <c r="AB57" s="3">
        <v>0.32291044827586202</v>
      </c>
      <c r="AC57" s="3">
        <v>24.952678379310299</v>
      </c>
      <c r="AD57" s="3">
        <v>26.253634793103402</v>
      </c>
      <c r="AE57" s="3">
        <v>25.124397965517201</v>
      </c>
      <c r="AF57" s="3">
        <v>1.0404592047414301E-2</v>
      </c>
      <c r="AG57" s="3">
        <v>2.2151458550472899E-3</v>
      </c>
      <c r="AH57" s="3">
        <v>7.6794339118486498E-3</v>
      </c>
      <c r="AI57" s="3">
        <v>1.9954293676503398E-3</v>
      </c>
      <c r="AJ57" s="3">
        <v>1.8765660121214699E-3</v>
      </c>
      <c r="AK57" s="3">
        <v>1.25834062910437E-2</v>
      </c>
      <c r="AL57" s="3">
        <v>0.16645624325368899</v>
      </c>
      <c r="AM57" s="3">
        <v>1.71984677279815E-2</v>
      </c>
      <c r="AN57" s="3">
        <v>0.25406690814549099</v>
      </c>
      <c r="AO57">
        <v>11</v>
      </c>
      <c r="AP57">
        <v>359</v>
      </c>
      <c r="AQ57" s="1">
        <v>42725.980879629627</v>
      </c>
    </row>
    <row r="58" spans="1:43" x14ac:dyDescent="0.25">
      <c r="A58" s="2">
        <v>199.99978272413799</v>
      </c>
      <c r="B58" s="3">
        <v>174.68769365517201</v>
      </c>
      <c r="C58">
        <v>150</v>
      </c>
      <c r="D58" s="3">
        <v>43.090782862068998</v>
      </c>
      <c r="E58" s="3">
        <v>17.181794379310301</v>
      </c>
      <c r="F58" s="3">
        <v>2.8077211724137898</v>
      </c>
      <c r="G58" s="3">
        <v>8.9844615862068995</v>
      </c>
      <c r="H58" s="3">
        <v>8.4190226896551703</v>
      </c>
      <c r="I58" s="36">
        <f t="shared" si="12"/>
        <v>25.312089068965975</v>
      </c>
      <c r="J58" s="36">
        <f t="shared" si="13"/>
        <v>4.7604428996825909</v>
      </c>
      <c r="K58" s="36">
        <f t="shared" si="14"/>
        <v>0.56543889655172919</v>
      </c>
      <c r="L58" s="36">
        <f t="shared" si="16"/>
        <v>2.4161753103449009</v>
      </c>
      <c r="M58" s="16">
        <f t="shared" si="3"/>
        <v>0.31972114573363708</v>
      </c>
      <c r="O58" s="3">
        <f>1+($L58-((M58*$N$56)*'ipb3-32-he-dc'!$N$5))/(M58*$N$56)</f>
        <v>1.3545407723768292</v>
      </c>
      <c r="Q58" s="3">
        <v>48.4025905172414</v>
      </c>
      <c r="R58" s="3">
        <v>1.1785928965517201</v>
      </c>
      <c r="S58" s="3">
        <v>32.245753586206902</v>
      </c>
      <c r="T58" s="3">
        <v>27.0650209310345</v>
      </c>
      <c r="U58" s="3">
        <v>23.338642241379301</v>
      </c>
      <c r="V58" s="3">
        <v>5.8311598620689704</v>
      </c>
      <c r="W58" s="3">
        <v>24.9039089655172</v>
      </c>
      <c r="X58" s="3">
        <v>25.0561172758621</v>
      </c>
      <c r="Y58" s="3">
        <v>0.26763775862069</v>
      </c>
      <c r="Z58" s="3">
        <v>24.839618241379299</v>
      </c>
      <c r="AA58" s="3">
        <v>25.035912</v>
      </c>
      <c r="AB58" s="3">
        <v>0.32280872413793099</v>
      </c>
      <c r="AC58" s="3">
        <v>24.943563586206899</v>
      </c>
      <c r="AD58" s="3">
        <v>26.359588689655201</v>
      </c>
      <c r="AE58" s="3">
        <v>25.118767827586201</v>
      </c>
      <c r="AF58" s="3">
        <v>1.3994052067455701E-2</v>
      </c>
      <c r="AG58" s="3">
        <v>3.54814006524497E-3</v>
      </c>
      <c r="AH58" s="3">
        <v>1.5396054128333701E-2</v>
      </c>
      <c r="AI58" s="3">
        <v>2.77911487030961E-3</v>
      </c>
      <c r="AJ58" s="3">
        <v>2.6760129879779999E-3</v>
      </c>
      <c r="AK58" s="3">
        <v>1.8957220560187699E-2</v>
      </c>
      <c r="AL58" s="3">
        <v>0.29225620695169502</v>
      </c>
      <c r="AM58" s="3">
        <v>1.9211501336757499E-2</v>
      </c>
      <c r="AN58" s="3">
        <v>0.27489135252953301</v>
      </c>
      <c r="AO58">
        <v>12</v>
      </c>
      <c r="AP58">
        <v>179</v>
      </c>
      <c r="AQ58" s="1">
        <v>42726.001712962963</v>
      </c>
    </row>
    <row r="59" spans="1:43" x14ac:dyDescent="0.25">
      <c r="A59" s="2">
        <v>199.99911289655199</v>
      </c>
      <c r="B59" s="3">
        <v>174.68580051724101</v>
      </c>
      <c r="C59">
        <v>300</v>
      </c>
      <c r="D59" s="3">
        <v>19.973540931034499</v>
      </c>
      <c r="E59" s="3">
        <v>17.568230206896601</v>
      </c>
      <c r="F59" s="3">
        <v>2.2321035517241401</v>
      </c>
      <c r="G59" s="3">
        <v>9.0936373448275898</v>
      </c>
      <c r="H59" s="3">
        <v>8.6564094137930994</v>
      </c>
      <c r="I59" s="36">
        <f t="shared" si="12"/>
        <v>25.313312379310986</v>
      </c>
      <c r="J59" s="36">
        <f t="shared" si="13"/>
        <v>3.7848239781802429</v>
      </c>
      <c r="K59" s="37">
        <f t="shared" si="14"/>
        <v>0.43722793103449042</v>
      </c>
      <c r="L59" s="36">
        <f t="shared" si="16"/>
        <v>2.0297394827586004</v>
      </c>
      <c r="M59" s="16">
        <f t="shared" si="3"/>
        <v>0.19116826367670112</v>
      </c>
      <c r="Q59" s="3">
        <v>48.724408827586203</v>
      </c>
      <c r="R59" s="3">
        <v>0.52278486206896502</v>
      </c>
      <c r="S59" s="3">
        <v>34.364672551724098</v>
      </c>
      <c r="T59" s="3">
        <v>26.102063241379302</v>
      </c>
      <c r="U59" s="3">
        <v>23.092331931034501</v>
      </c>
      <c r="V59" s="3">
        <v>5.8536566551724096</v>
      </c>
      <c r="W59" s="3">
        <v>24.895531999999999</v>
      </c>
      <c r="X59" s="3">
        <v>25.0447611724138</v>
      </c>
      <c r="Y59" s="3">
        <v>0.268267172413793</v>
      </c>
      <c r="Z59" s="3">
        <v>24.831322896551701</v>
      </c>
      <c r="AA59" s="3">
        <v>24.992805517241401</v>
      </c>
      <c r="AB59" s="3">
        <v>0.32241524137930999</v>
      </c>
      <c r="AC59" s="3">
        <v>24.934448724137901</v>
      </c>
      <c r="AD59" s="3">
        <v>26.4465156896552</v>
      </c>
      <c r="AE59" s="3">
        <v>25.1051581034483</v>
      </c>
      <c r="AF59" s="3">
        <v>2.0635020612113999E-2</v>
      </c>
      <c r="AG59" s="3">
        <v>3.2179813812212399E-3</v>
      </c>
      <c r="AH59" s="3">
        <v>2.21849566018948E-2</v>
      </c>
      <c r="AI59" s="3">
        <v>2.2304624695263101E-3</v>
      </c>
      <c r="AJ59" s="3">
        <v>1.9678786132686301E-3</v>
      </c>
      <c r="AK59" s="3">
        <v>3.0025573461580999E-2</v>
      </c>
      <c r="AL59" s="3">
        <v>0.58764339383304498</v>
      </c>
      <c r="AM59" s="3">
        <v>2.9228756576189299E-2</v>
      </c>
      <c r="AN59" s="3">
        <v>0.25232909567053102</v>
      </c>
      <c r="AO59">
        <v>13</v>
      </c>
      <c r="AP59">
        <v>179</v>
      </c>
      <c r="AQ59" s="1">
        <v>42726.022546296299</v>
      </c>
    </row>
    <row r="60" spans="1:43" x14ac:dyDescent="0.25">
      <c r="A60" s="2">
        <v>199.996125896552</v>
      </c>
      <c r="B60" s="3">
        <v>174.34541375862099</v>
      </c>
      <c r="C60">
        <v>100</v>
      </c>
      <c r="D60" s="3">
        <v>10</v>
      </c>
      <c r="E60" s="3">
        <v>19.419478000000002</v>
      </c>
      <c r="F60" s="3">
        <v>0</v>
      </c>
      <c r="G60" s="3">
        <v>0</v>
      </c>
      <c r="H60" s="3">
        <v>0</v>
      </c>
      <c r="I60" s="36">
        <f t="shared" si="12"/>
        <v>25.650712137931009</v>
      </c>
      <c r="J60" s="36">
        <f t="shared" si="13"/>
        <v>0</v>
      </c>
      <c r="K60" s="36">
        <f t="shared" si="14"/>
        <v>0</v>
      </c>
      <c r="L60" s="36"/>
      <c r="M60" s="16">
        <f t="shared" si="3"/>
        <v>0</v>
      </c>
      <c r="Q60" s="3">
        <v>1.0123634827586201</v>
      </c>
      <c r="R60" s="3">
        <v>-2.4552046551724098</v>
      </c>
      <c r="S60" s="3">
        <v>-0.85430220689655201</v>
      </c>
      <c r="T60" s="3">
        <v>20.102957241379301</v>
      </c>
      <c r="U60" s="3">
        <v>22.809208931034501</v>
      </c>
      <c r="V60" s="3">
        <v>5.8580372758620696</v>
      </c>
      <c r="W60" s="3">
        <v>24.8945446206897</v>
      </c>
      <c r="X60" s="3">
        <v>25.027768206896599</v>
      </c>
      <c r="Y60" s="3">
        <v>0.26863117241379297</v>
      </c>
      <c r="Z60" s="3">
        <v>24.823646103448301</v>
      </c>
      <c r="AA60" s="3">
        <v>24.825029517241401</v>
      </c>
      <c r="AB60" s="3">
        <v>0.32180175862068999</v>
      </c>
      <c r="AC60" s="3">
        <v>24.921720586206899</v>
      </c>
      <c r="AD60" s="3">
        <v>24.861520413793102</v>
      </c>
      <c r="AE60" s="3">
        <v>25.083457586206901</v>
      </c>
      <c r="AF60" s="3">
        <v>1.9938009857545201E-2</v>
      </c>
      <c r="AG60" s="3">
        <v>1.9985747658335701E-3</v>
      </c>
      <c r="AH60" s="3">
        <v>0</v>
      </c>
      <c r="AI60" s="3">
        <v>7.9342330862302302E-3</v>
      </c>
      <c r="AJ60" s="3">
        <v>2.4154960558235498E-3</v>
      </c>
      <c r="AK60" s="3">
        <v>2.5118892206054801</v>
      </c>
      <c r="AL60" s="3">
        <v>0.47792987153837901</v>
      </c>
      <c r="AM60" s="3">
        <v>19.7797593733989</v>
      </c>
      <c r="AN60" s="3">
        <v>0.31826394725568302</v>
      </c>
      <c r="AO60">
        <v>14</v>
      </c>
      <c r="AP60">
        <v>179</v>
      </c>
      <c r="AQ60" s="1">
        <v>42726.043379629627</v>
      </c>
    </row>
    <row r="61" spans="1:43" x14ac:dyDescent="0.25">
      <c r="A61" s="2">
        <v>249.999762793103</v>
      </c>
      <c r="B61" s="3">
        <v>218.52048258620701</v>
      </c>
      <c r="C61">
        <v>100</v>
      </c>
      <c r="D61" s="3">
        <v>10</v>
      </c>
      <c r="E61" s="3">
        <v>26.597994931034499</v>
      </c>
      <c r="F61" s="3">
        <v>0</v>
      </c>
      <c r="G61" s="3">
        <v>0</v>
      </c>
      <c r="H61" s="3">
        <v>0</v>
      </c>
      <c r="I61" s="36">
        <f t="shared" si="12"/>
        <v>31.479280206895993</v>
      </c>
      <c r="J61" s="36">
        <f t="shared" si="13"/>
        <v>0</v>
      </c>
      <c r="K61" s="37">
        <f t="shared" si="14"/>
        <v>0</v>
      </c>
      <c r="L61" s="36"/>
      <c r="M61" s="16">
        <f t="shared" si="3"/>
        <v>0</v>
      </c>
      <c r="Q61" s="3">
        <v>1.0148531724137899</v>
      </c>
      <c r="R61" s="3">
        <v>-3.3554377241379298</v>
      </c>
      <c r="S61" s="3">
        <v>-1.48318282758621</v>
      </c>
      <c r="T61" s="3">
        <v>30.289963172413799</v>
      </c>
      <c r="U61" s="3">
        <v>21.886121413793099</v>
      </c>
      <c r="V61" s="3">
        <v>5.9080057241379302</v>
      </c>
      <c r="W61" s="3">
        <v>24.873157724137901</v>
      </c>
      <c r="X61" s="3">
        <v>25.031392482758601</v>
      </c>
      <c r="Y61" s="3">
        <v>0.26693793103448299</v>
      </c>
      <c r="Z61" s="3">
        <v>24.797675344827599</v>
      </c>
      <c r="AA61" s="3">
        <v>24.7507581724138</v>
      </c>
      <c r="AB61" s="3">
        <v>0.32290862068965498</v>
      </c>
      <c r="AC61" s="3">
        <v>24.8977347931034</v>
      </c>
      <c r="AD61" s="3">
        <v>24.809415586206899</v>
      </c>
      <c r="AE61" s="3">
        <v>25.113358275862101</v>
      </c>
      <c r="AF61" s="3">
        <v>1.2811873735190001E-2</v>
      </c>
      <c r="AG61" s="3">
        <v>1.8453151871094301E-3</v>
      </c>
      <c r="AH61" s="3">
        <v>0</v>
      </c>
      <c r="AI61" s="3">
        <v>2.87803940620654E-3</v>
      </c>
      <c r="AJ61" s="3">
        <v>2.7842034022224401E-3</v>
      </c>
      <c r="AK61" s="3">
        <v>1.0397277194430601E-3</v>
      </c>
      <c r="AL61" s="3">
        <v>0.38577753936502901</v>
      </c>
      <c r="AM61" s="3">
        <v>0.38549682427564103</v>
      </c>
      <c r="AN61" s="3">
        <v>0.22925629346406501</v>
      </c>
      <c r="AO61">
        <v>15</v>
      </c>
      <c r="AP61">
        <v>719</v>
      </c>
      <c r="AQ61" s="1">
        <v>42726.126712962963</v>
      </c>
    </row>
    <row r="62" spans="1:43" x14ac:dyDescent="0.25">
      <c r="A62" s="2">
        <v>250.003633689655</v>
      </c>
      <c r="B62" s="3">
        <v>218.86796617241399</v>
      </c>
      <c r="C62">
        <v>300</v>
      </c>
      <c r="D62" s="3">
        <v>20.142525137930999</v>
      </c>
      <c r="E62" s="3">
        <v>24.393345620689701</v>
      </c>
      <c r="F62" s="3">
        <v>2.6428307586206898</v>
      </c>
      <c r="G62" s="3">
        <v>9.1074471379310395</v>
      </c>
      <c r="H62" s="3">
        <v>8.5857767931034505</v>
      </c>
      <c r="I62" s="36">
        <f t="shared" si="12"/>
        <v>31.135667517241018</v>
      </c>
      <c r="J62" s="36">
        <f t="shared" si="13"/>
        <v>4.4789451402709881</v>
      </c>
      <c r="K62" s="36">
        <f t="shared" si="14"/>
        <v>0.52167034482758901</v>
      </c>
      <c r="L62" s="16">
        <f>$E$61-E62</f>
        <v>2.2046493103447986</v>
      </c>
      <c r="M62" s="16">
        <f t="shared" si="3"/>
        <v>0.2721399486725356</v>
      </c>
      <c r="Q62" s="3">
        <v>47.7106845517241</v>
      </c>
      <c r="R62" s="3">
        <v>-0.81446175862069004</v>
      </c>
      <c r="S62" s="3">
        <v>33.116671206896498</v>
      </c>
      <c r="T62" s="3">
        <v>30.8038479655172</v>
      </c>
      <c r="U62" s="3">
        <v>21.755502034482799</v>
      </c>
      <c r="V62" s="3">
        <v>5.9152998620689701</v>
      </c>
      <c r="W62" s="3">
        <v>24.873119827586201</v>
      </c>
      <c r="X62" s="3">
        <v>25.033253551724101</v>
      </c>
      <c r="Y62" s="3">
        <v>0.26682813793103499</v>
      </c>
      <c r="Z62" s="3">
        <v>24.796595586206902</v>
      </c>
      <c r="AA62" s="3">
        <v>24.886064655172401</v>
      </c>
      <c r="AB62" s="3">
        <v>0.32373217241379298</v>
      </c>
      <c r="AC62" s="3">
        <v>24.8959389655172</v>
      </c>
      <c r="AD62" s="3">
        <v>26.346534999999999</v>
      </c>
      <c r="AE62" s="3">
        <v>25.115734448275902</v>
      </c>
      <c r="AF62" s="3">
        <v>2.0765686548540899E-2</v>
      </c>
      <c r="AG62" s="3">
        <v>2.09726813859373E-3</v>
      </c>
      <c r="AH62" s="3">
        <v>2.8740126948709799E-2</v>
      </c>
      <c r="AI62" s="3">
        <v>2.9310556173966999E-3</v>
      </c>
      <c r="AJ62" s="3">
        <v>2.7826050666577501E-3</v>
      </c>
      <c r="AK62" s="3">
        <v>0.117598588147005</v>
      </c>
      <c r="AL62" s="3">
        <v>0.39784486009418002</v>
      </c>
      <c r="AM62" s="3">
        <v>0.117511911967721</v>
      </c>
      <c r="AN62" s="3">
        <v>0.22307465642640101</v>
      </c>
      <c r="AO62">
        <v>16</v>
      </c>
      <c r="AP62">
        <v>179</v>
      </c>
      <c r="AQ62" s="1">
        <v>42726.147546296299</v>
      </c>
    </row>
    <row r="63" spans="1:43" x14ac:dyDescent="0.25">
      <c r="A63" s="2">
        <v>250.00083762068999</v>
      </c>
      <c r="B63" s="3">
        <v>218.81090086206899</v>
      </c>
      <c r="C63">
        <v>150</v>
      </c>
      <c r="D63" s="3">
        <v>43.638617448275902</v>
      </c>
      <c r="E63" s="3">
        <v>23.731765586206901</v>
      </c>
      <c r="F63" s="3">
        <v>3.3783082499999999</v>
      </c>
      <c r="G63" s="3">
        <v>9.0385299000000003</v>
      </c>
      <c r="H63" s="3">
        <v>8.3527295000000006</v>
      </c>
      <c r="I63" s="16">
        <f>A63-B63</f>
        <v>31.189936758621002</v>
      </c>
      <c r="J63" s="16">
        <f>(G63-H63)*H63</f>
        <v>5.728305232191798</v>
      </c>
      <c r="K63" s="16">
        <f>G63-H63</f>
        <v>0.68580039999999975</v>
      </c>
      <c r="L63" s="16">
        <f t="shared" ref="L63:L66" si="17">$E$61-E63</f>
        <v>2.8662293448275982</v>
      </c>
      <c r="M63" s="16">
        <f t="shared" si="3"/>
        <v>0.47032218864015968</v>
      </c>
      <c r="N63" s="3">
        <f>N18</f>
        <v>6.4</v>
      </c>
      <c r="O63" s="3">
        <f>1+($L63-((M63*$N$63)*'ipb3-32-he-dc'!$N$6))/(M63*$N$63)</f>
        <v>1.3463287882576358</v>
      </c>
      <c r="Q63" s="3">
        <v>47.586904620689701</v>
      </c>
      <c r="R63" s="3">
        <v>-0.34493462068965502</v>
      </c>
      <c r="S63" s="3">
        <v>30.658858758620699</v>
      </c>
      <c r="T63" s="3">
        <v>30.991448310344801</v>
      </c>
      <c r="U63" s="3">
        <v>21.590511413793099</v>
      </c>
      <c r="V63" s="3">
        <v>5.8756134482758604</v>
      </c>
      <c r="W63" s="3">
        <v>24.8680904482759</v>
      </c>
      <c r="X63" s="3">
        <v>25.0280612758621</v>
      </c>
      <c r="Y63" s="3">
        <v>0.267431896551724</v>
      </c>
      <c r="Z63" s="3">
        <v>24.787568137931</v>
      </c>
      <c r="AA63" s="3">
        <v>24.901700655172402</v>
      </c>
      <c r="AB63" s="3">
        <v>0.32265189655172399</v>
      </c>
      <c r="AC63" s="3">
        <v>24.887643482758602</v>
      </c>
      <c r="AD63" s="3">
        <v>26.2334496551724</v>
      </c>
      <c r="AE63" s="3">
        <v>25.105063000000001</v>
      </c>
      <c r="AF63" s="3">
        <v>1.7227759151707801E-2</v>
      </c>
      <c r="AG63" s="3">
        <v>2.2244100191566199E-3</v>
      </c>
      <c r="AH63" s="3" t="s">
        <v>35</v>
      </c>
      <c r="AI63" s="3">
        <v>2.3682298434505602E-3</v>
      </c>
      <c r="AJ63" s="3">
        <v>2.10204377505766E-3</v>
      </c>
      <c r="AK63" s="3">
        <v>3.0053868666640601E-2</v>
      </c>
      <c r="AL63" s="3">
        <v>0.32856753587710302</v>
      </c>
      <c r="AM63" s="3">
        <v>2.8792256796915699E-2</v>
      </c>
      <c r="AN63" s="3">
        <v>0.20556529617424801</v>
      </c>
      <c r="AO63">
        <v>17</v>
      </c>
      <c r="AP63">
        <v>179</v>
      </c>
      <c r="AQ63" s="1">
        <v>42726.168379629627</v>
      </c>
    </row>
    <row r="64" spans="1:43" x14ac:dyDescent="0.25">
      <c r="A64" s="2">
        <v>250.000500344828</v>
      </c>
      <c r="B64" s="3">
        <v>218.760461724138</v>
      </c>
      <c r="C64">
        <v>100</v>
      </c>
      <c r="D64" s="3">
        <v>70.402742724137894</v>
      </c>
      <c r="E64" s="3">
        <v>23.430838379310298</v>
      </c>
      <c r="F64" s="3">
        <v>3.9011340344827601</v>
      </c>
      <c r="G64" s="3">
        <v>8.9039216896551707</v>
      </c>
      <c r="H64" s="3">
        <v>8.0859655862068998</v>
      </c>
      <c r="I64" s="16">
        <f t="shared" ref="I64:I70" si="18">A64-B64</f>
        <v>31.240038620690001</v>
      </c>
      <c r="J64" s="16">
        <f t="shared" ref="J64:J70" si="19">(G64-H64)*H64</f>
        <v>6.6139649035106096</v>
      </c>
      <c r="K64" s="16">
        <f t="shared" ref="K64:K70" si="20">G64-H64</f>
        <v>0.81795610344827097</v>
      </c>
      <c r="L64" s="16">
        <f t="shared" si="17"/>
        <v>3.1671565517242009</v>
      </c>
      <c r="M64" s="16">
        <f t="shared" si="3"/>
        <v>0.66905218716827852</v>
      </c>
      <c r="N64" s="3">
        <f>N19</f>
        <v>6.7</v>
      </c>
      <c r="O64" s="3">
        <f>1+($L64-((M64*$N$64)*'ipb3-32-he-dc'!$N$6))/(M64*$N$63)</f>
        <v>1.1053673976840026</v>
      </c>
      <c r="Q64" s="3">
        <v>47.870738793103499</v>
      </c>
      <c r="R64" s="3">
        <v>-0.29778051724137899</v>
      </c>
      <c r="S64" s="3">
        <v>27.888694068965499</v>
      </c>
      <c r="T64" s="3">
        <v>31.263719517241402</v>
      </c>
      <c r="U64" s="3">
        <v>21.271519137931001</v>
      </c>
      <c r="V64" s="3">
        <v>5.8971739310344802</v>
      </c>
      <c r="W64" s="3">
        <v>24.858227206896601</v>
      </c>
      <c r="X64" s="3">
        <v>25.019277103448299</v>
      </c>
      <c r="Y64" s="3">
        <v>0.26769451724137899</v>
      </c>
      <c r="Z64" s="3">
        <v>24.777770241379301</v>
      </c>
      <c r="AA64" s="3">
        <v>24.894387275862101</v>
      </c>
      <c r="AB64" s="3">
        <v>0.32297410344827598</v>
      </c>
      <c r="AC64" s="3">
        <v>24.874372999999999</v>
      </c>
      <c r="AD64" s="3">
        <v>26.094142999999999</v>
      </c>
      <c r="AE64" s="3">
        <v>25.081091482758598</v>
      </c>
      <c r="AF64" s="3">
        <v>1.9269034203384001E-2</v>
      </c>
      <c r="AG64" s="3">
        <v>2.1174853253851001E-3</v>
      </c>
      <c r="AH64" s="3">
        <v>1.1403390381434699E-2</v>
      </c>
      <c r="AI64" s="3">
        <v>2.5549431839321799E-3</v>
      </c>
      <c r="AJ64" s="3">
        <v>3.2825723928009498E-3</v>
      </c>
      <c r="AK64" s="3">
        <v>1.4232688788146699E-2</v>
      </c>
      <c r="AL64" s="3">
        <v>0.32599323632857402</v>
      </c>
      <c r="AM64" s="3">
        <v>1.83134036030657E-2</v>
      </c>
      <c r="AN64" s="3">
        <v>0.209595361790261</v>
      </c>
      <c r="AO64">
        <v>18</v>
      </c>
      <c r="AP64">
        <v>359</v>
      </c>
      <c r="AQ64" s="1">
        <v>42726.210046296299</v>
      </c>
    </row>
    <row r="65" spans="1:43" x14ac:dyDescent="0.25">
      <c r="A65" s="2">
        <v>250.000327310345</v>
      </c>
      <c r="B65" s="3">
        <v>218.773906275862</v>
      </c>
      <c r="C65">
        <v>150</v>
      </c>
      <c r="D65" s="3">
        <v>43.353692689655198</v>
      </c>
      <c r="E65" s="3">
        <v>23.692692206896599</v>
      </c>
      <c r="F65" s="3">
        <v>3.3889854137931001</v>
      </c>
      <c r="G65" s="3">
        <v>9.0588040344827601</v>
      </c>
      <c r="H65" s="3">
        <v>8.3724802758620704</v>
      </c>
      <c r="I65" s="16">
        <f t="shared" si="18"/>
        <v>31.226421034482996</v>
      </c>
      <c r="J65" s="16">
        <f t="shared" si="19"/>
        <v>5.7462321319072442</v>
      </c>
      <c r="K65" s="16">
        <f t="shared" si="20"/>
        <v>0.68632375862068962</v>
      </c>
      <c r="L65" s="16">
        <f t="shared" si="17"/>
        <v>2.9053027241379006</v>
      </c>
      <c r="M65" s="16">
        <f t="shared" si="3"/>
        <v>0.47104030164723065</v>
      </c>
      <c r="O65" s="3">
        <f>1+($L65-((M65*$N$63)*'ipb3-32-he-dc'!$N$6))/(M65*$N$63)</f>
        <v>1.3578382424797455</v>
      </c>
      <c r="Q65" s="3">
        <v>48.009971999999998</v>
      </c>
      <c r="R65" s="3">
        <v>-0.896805137931034</v>
      </c>
      <c r="S65" s="3">
        <v>30.583708655172401</v>
      </c>
      <c r="T65" s="3">
        <v>29.467899793103399</v>
      </c>
      <c r="U65" s="3">
        <v>21.124011793103499</v>
      </c>
      <c r="V65" s="3">
        <v>5.9145543448275903</v>
      </c>
      <c r="W65" s="3">
        <v>24.8568707931035</v>
      </c>
      <c r="X65" s="3">
        <v>25.013916551724101</v>
      </c>
      <c r="Y65" s="3">
        <v>0.268258</v>
      </c>
      <c r="Z65" s="3">
        <v>24.7753235172414</v>
      </c>
      <c r="AA65" s="3">
        <v>24.859881793103401</v>
      </c>
      <c r="AB65" s="3">
        <v>0.32437806896551702</v>
      </c>
      <c r="AC65" s="3">
        <v>24.8749264482759</v>
      </c>
      <c r="AD65" s="3">
        <v>26.2086131034483</v>
      </c>
      <c r="AE65" s="3">
        <v>25.0820000344828</v>
      </c>
      <c r="AF65" s="3">
        <v>3.1917022351818002E-2</v>
      </c>
      <c r="AG65" s="3">
        <v>2.2806686210696901E-3</v>
      </c>
      <c r="AH65" s="3">
        <v>1.6486363111854401E-2</v>
      </c>
      <c r="AI65" s="3">
        <v>3.1069772922598699E-3</v>
      </c>
      <c r="AJ65" s="3">
        <v>3.4056350305474502E-3</v>
      </c>
      <c r="AK65" s="3">
        <v>1.78104525459984E-2</v>
      </c>
      <c r="AL65" s="3">
        <v>0.323478179749562</v>
      </c>
      <c r="AM65" s="3">
        <v>2.0566185131256898E-2</v>
      </c>
      <c r="AN65" s="3">
        <v>0.203305181776199</v>
      </c>
      <c r="AO65">
        <v>19</v>
      </c>
      <c r="AP65">
        <v>179</v>
      </c>
      <c r="AQ65" s="1">
        <v>42726.230879629627</v>
      </c>
    </row>
    <row r="66" spans="1:43" x14ac:dyDescent="0.25">
      <c r="A66" s="2">
        <v>249.99980686206899</v>
      </c>
      <c r="B66" s="3">
        <v>218.83162344827599</v>
      </c>
      <c r="C66">
        <v>300</v>
      </c>
      <c r="D66" s="3">
        <v>19.9293502413793</v>
      </c>
      <c r="E66" s="3">
        <v>24.221059</v>
      </c>
      <c r="F66" s="3">
        <v>2.6421671724137901</v>
      </c>
      <c r="G66" s="3">
        <v>9.1049083103448307</v>
      </c>
      <c r="H66" s="3">
        <v>8.58324789655172</v>
      </c>
      <c r="I66" s="16">
        <f t="shared" si="18"/>
        <v>31.168183413793003</v>
      </c>
      <c r="J66" s="16">
        <f t="shared" si="19"/>
        <v>4.4775406494040171</v>
      </c>
      <c r="K66" s="16">
        <f t="shared" si="20"/>
        <v>0.52166041379311068</v>
      </c>
      <c r="L66" s="16">
        <f t="shared" si="17"/>
        <v>2.3769359310344989</v>
      </c>
      <c r="M66" s="16">
        <f t="shared" si="3"/>
        <v>0.27212958731879944</v>
      </c>
      <c r="Q66" s="3">
        <v>48.160901724137901</v>
      </c>
      <c r="R66" s="3">
        <v>-1.6394540344827599</v>
      </c>
      <c r="S66" s="3">
        <v>32.503178344827603</v>
      </c>
      <c r="T66" s="3">
        <v>29.853360275862102</v>
      </c>
      <c r="U66" s="3">
        <v>20.968289517241399</v>
      </c>
      <c r="V66" s="3">
        <v>5.9160726896551701</v>
      </c>
      <c r="W66" s="3">
        <v>24.8558074482759</v>
      </c>
      <c r="X66" s="3">
        <v>25.013162448275899</v>
      </c>
      <c r="Y66" s="3">
        <v>0.26897951724137897</v>
      </c>
      <c r="Z66" s="3">
        <v>24.770934482758602</v>
      </c>
      <c r="AA66" s="3">
        <v>24.816869827586199</v>
      </c>
      <c r="AB66" s="3">
        <v>0.323646724137931</v>
      </c>
      <c r="AC66" s="3">
        <v>24.8654049655173</v>
      </c>
      <c r="AD66" s="3">
        <v>26.289571172413801</v>
      </c>
      <c r="AE66" s="3">
        <v>25.084432689655198</v>
      </c>
      <c r="AF66" s="3">
        <v>1.3015415810177899E-2</v>
      </c>
      <c r="AG66" s="3">
        <v>2.0660619342421798E-3</v>
      </c>
      <c r="AH66" s="3">
        <v>1.5054479272482E-2</v>
      </c>
      <c r="AI66" s="3">
        <v>2.1841349194211702E-3</v>
      </c>
      <c r="AJ66" s="3">
        <v>2.8063060635967999E-3</v>
      </c>
      <c r="AK66" s="3">
        <v>3.0867173623973398E-2</v>
      </c>
      <c r="AL66" s="3">
        <v>0.336062017697347</v>
      </c>
      <c r="AM66" s="3">
        <v>3.1438068879198901E-2</v>
      </c>
      <c r="AN66" s="3">
        <v>0.21890109712268699</v>
      </c>
      <c r="AO66">
        <v>20</v>
      </c>
      <c r="AP66">
        <v>179</v>
      </c>
      <c r="AQ66" s="1">
        <v>42726.251712962963</v>
      </c>
    </row>
    <row r="67" spans="1:43" x14ac:dyDescent="0.25">
      <c r="A67" s="2">
        <v>249.99624634482799</v>
      </c>
      <c r="B67" s="3">
        <v>218.47737968965501</v>
      </c>
      <c r="C67">
        <v>100</v>
      </c>
      <c r="D67" s="3">
        <v>10</v>
      </c>
      <c r="E67" s="3">
        <v>26.425420689655201</v>
      </c>
      <c r="F67" s="3">
        <v>0</v>
      </c>
      <c r="G67" s="3">
        <v>0</v>
      </c>
      <c r="H67" s="3">
        <v>0</v>
      </c>
      <c r="I67" s="17">
        <f t="shared" si="18"/>
        <v>31.518866655172985</v>
      </c>
      <c r="J67" s="17">
        <f t="shared" si="19"/>
        <v>0</v>
      </c>
      <c r="K67" s="14">
        <f t="shared" si="20"/>
        <v>0</v>
      </c>
      <c r="L67" s="16"/>
      <c r="M67" s="16">
        <f t="shared" ref="M67:M74" si="21">K67^2</f>
        <v>0</v>
      </c>
      <c r="Q67" s="3">
        <v>1.0423158965517201</v>
      </c>
      <c r="R67" s="3">
        <v>-4.3714457586206903</v>
      </c>
      <c r="S67" s="3">
        <v>-2.02256189655172</v>
      </c>
      <c r="T67" s="3">
        <v>27.434632965517199</v>
      </c>
      <c r="U67" s="3">
        <v>20.729422655172399</v>
      </c>
      <c r="V67" s="3">
        <v>5.9116594482758602</v>
      </c>
      <c r="W67" s="3">
        <v>24.846285999999999</v>
      </c>
      <c r="X67" s="3">
        <v>24.998008862069</v>
      </c>
      <c r="Y67" s="3">
        <v>0.269316310344828</v>
      </c>
      <c r="Z67" s="3">
        <v>24.7639304482759</v>
      </c>
      <c r="AA67" s="3">
        <v>24.663028758620701</v>
      </c>
      <c r="AB67" s="3">
        <v>0.32219003448275901</v>
      </c>
      <c r="AC67" s="3">
        <v>24.861200310344799</v>
      </c>
      <c r="AD67" s="3">
        <v>24.748804931034499</v>
      </c>
      <c r="AE67" s="3">
        <v>25.073662862069</v>
      </c>
      <c r="AF67" s="3">
        <v>1.3343955012124001E-2</v>
      </c>
      <c r="AG67" s="3">
        <v>2.64220179607518E-3</v>
      </c>
      <c r="AH67" s="3">
        <v>0</v>
      </c>
      <c r="AI67" s="3">
        <v>2.4140750293471301E-3</v>
      </c>
      <c r="AJ67" s="3">
        <v>2.9104913885083699E-3</v>
      </c>
      <c r="AK67" s="3">
        <v>2.4945534710578499</v>
      </c>
      <c r="AL67" s="3">
        <v>0.51344439279088505</v>
      </c>
      <c r="AM67" s="3">
        <v>4.9657581061720801</v>
      </c>
      <c r="AN67" s="3">
        <v>0.24203949148495499</v>
      </c>
      <c r="AO67">
        <v>21</v>
      </c>
      <c r="AP67">
        <v>179</v>
      </c>
      <c r="AQ67" s="1">
        <v>42726.272546296299</v>
      </c>
    </row>
    <row r="68" spans="1:43" x14ac:dyDescent="0.25">
      <c r="A68" s="2">
        <v>300.00020306896499</v>
      </c>
      <c r="B68" s="3">
        <v>263.64254020689702</v>
      </c>
      <c r="C68">
        <v>100</v>
      </c>
      <c r="D68" s="3">
        <v>10</v>
      </c>
      <c r="E68" s="3">
        <v>34.362744068965497</v>
      </c>
      <c r="F68" s="3">
        <v>0</v>
      </c>
      <c r="G68" s="3">
        <v>0</v>
      </c>
      <c r="H68" s="3">
        <v>0</v>
      </c>
      <c r="I68" s="16">
        <f t="shared" si="18"/>
        <v>36.357662862067968</v>
      </c>
      <c r="J68" s="16">
        <f t="shared" si="19"/>
        <v>0</v>
      </c>
      <c r="K68" s="16">
        <f t="shared" si="20"/>
        <v>0</v>
      </c>
      <c r="L68" s="16"/>
      <c r="M68" s="16">
        <f t="shared" si="21"/>
        <v>0</v>
      </c>
      <c r="Q68" s="3">
        <v>1.0442403448275901</v>
      </c>
      <c r="R68" s="3">
        <v>-5.2029659310344796</v>
      </c>
      <c r="S68" s="3">
        <v>-2.42671620689655</v>
      </c>
      <c r="T68" s="3">
        <v>38.085998379310297</v>
      </c>
      <c r="U68" s="3">
        <v>19.9643922758621</v>
      </c>
      <c r="V68" s="3">
        <v>5.92582393103448</v>
      </c>
      <c r="W68" s="3">
        <v>24.827932068965499</v>
      </c>
      <c r="X68" s="3">
        <v>25.005371310344799</v>
      </c>
      <c r="Y68" s="3">
        <v>0.269207482758621</v>
      </c>
      <c r="Z68" s="3">
        <v>24.739495482758599</v>
      </c>
      <c r="AA68" s="3">
        <v>24.594912620689701</v>
      </c>
      <c r="AB68" s="3">
        <v>0.32404486206896599</v>
      </c>
      <c r="AC68" s="3">
        <v>24.8388749310345</v>
      </c>
      <c r="AD68" s="3">
        <v>24.7083822758621</v>
      </c>
      <c r="AE68" s="3">
        <v>25.0893596896552</v>
      </c>
      <c r="AF68" s="3">
        <v>1.30341139117519E-2</v>
      </c>
      <c r="AG68" s="3">
        <v>1.97096490478942E-3</v>
      </c>
      <c r="AH68" s="3">
        <v>0</v>
      </c>
      <c r="AI68" s="3">
        <v>1.9225066611982E-3</v>
      </c>
      <c r="AJ68" s="3">
        <v>1.99828370336636E-3</v>
      </c>
      <c r="AK68" s="3">
        <v>8.5870116414998399E-4</v>
      </c>
      <c r="AL68" s="3">
        <v>0.37561131011571702</v>
      </c>
      <c r="AM68" s="3">
        <v>0.36011639196406697</v>
      </c>
      <c r="AN68" s="3">
        <v>0.189847292939679</v>
      </c>
      <c r="AO68">
        <v>22</v>
      </c>
      <c r="AP68">
        <v>719</v>
      </c>
      <c r="AQ68" s="1">
        <v>42726.355879629627</v>
      </c>
    </row>
    <row r="69" spans="1:43" x14ac:dyDescent="0.25">
      <c r="A69" s="2">
        <v>300.00406513793098</v>
      </c>
      <c r="B69" s="3">
        <v>264.04414844827602</v>
      </c>
      <c r="C69">
        <v>300</v>
      </c>
      <c r="D69" s="3">
        <v>20.351129862069001</v>
      </c>
      <c r="E69" s="3">
        <v>31.8447085517241</v>
      </c>
      <c r="F69" s="3">
        <v>3.1016265862068999</v>
      </c>
      <c r="G69" s="3">
        <v>9.19328827586207</v>
      </c>
      <c r="H69" s="3">
        <v>8.5806350344827607</v>
      </c>
      <c r="I69" s="16">
        <f t="shared" si="18"/>
        <v>35.95991668965496</v>
      </c>
      <c r="J69" s="16">
        <f t="shared" si="19"/>
        <v>5.2569538669687246</v>
      </c>
      <c r="K69" s="14">
        <f t="shared" si="20"/>
        <v>0.61265324137930932</v>
      </c>
      <c r="L69" s="16">
        <f>$E$68-E69</f>
        <v>2.5180355172413975</v>
      </c>
      <c r="M69" s="16">
        <f t="shared" si="21"/>
        <v>0.37534399417257425</v>
      </c>
      <c r="Q69" s="3">
        <v>48.234588137930999</v>
      </c>
      <c r="R69" s="3">
        <v>-2.57957144827586</v>
      </c>
      <c r="S69" s="3">
        <v>31.936100448275901</v>
      </c>
      <c r="T69" s="3">
        <v>38.405557896551699</v>
      </c>
      <c r="U69" s="3">
        <v>19.851983758620701</v>
      </c>
      <c r="V69" s="3">
        <v>5.9308361034482804</v>
      </c>
      <c r="W69" s="3">
        <v>24.830547034482802</v>
      </c>
      <c r="X69" s="3">
        <v>25.007823655172398</v>
      </c>
      <c r="Y69" s="3">
        <v>0.26932268965517198</v>
      </c>
      <c r="Z69" s="3">
        <v>24.738475517241401</v>
      </c>
      <c r="AA69" s="3">
        <v>24.7340812413793</v>
      </c>
      <c r="AB69" s="3">
        <v>0.322707034482759</v>
      </c>
      <c r="AC69" s="3">
        <v>24.831301172413799</v>
      </c>
      <c r="AD69" s="3">
        <v>26.234030379310301</v>
      </c>
      <c r="AE69" s="3">
        <v>25.0900038965517</v>
      </c>
      <c r="AF69" s="3">
        <v>1.9916259524987899E-2</v>
      </c>
      <c r="AG69" s="3">
        <v>2.6454102639294698E-3</v>
      </c>
      <c r="AH69" s="3">
        <v>1.2378518199401001E-2</v>
      </c>
      <c r="AI69" s="3">
        <v>2.0128219574175499E-3</v>
      </c>
      <c r="AJ69" s="3">
        <v>2.8964344695778699E-3</v>
      </c>
      <c r="AK69" s="3">
        <v>0.113701295217355</v>
      </c>
      <c r="AL69" s="3">
        <v>0.46731926535204399</v>
      </c>
      <c r="AM69" s="3">
        <v>0.134876568695417</v>
      </c>
      <c r="AN69" s="3">
        <v>0.18122019383292801</v>
      </c>
      <c r="AO69">
        <v>23</v>
      </c>
      <c r="AP69">
        <v>179</v>
      </c>
      <c r="AQ69" s="1">
        <v>42726.376712962963</v>
      </c>
    </row>
    <row r="70" spans="1:43" x14ac:dyDescent="0.25">
      <c r="A70" s="2">
        <v>299.99990537931001</v>
      </c>
      <c r="B70" s="3">
        <v>263.88323562069002</v>
      </c>
      <c r="C70">
        <v>150</v>
      </c>
      <c r="D70" s="3">
        <v>44.186011586206902</v>
      </c>
      <c r="E70" s="3">
        <v>31.050168034482802</v>
      </c>
      <c r="F70" s="3">
        <v>3.9499426551724102</v>
      </c>
      <c r="G70" s="3">
        <v>9.1453179310344801</v>
      </c>
      <c r="H70" s="3">
        <v>8.3427068275862108</v>
      </c>
      <c r="I70" s="16">
        <f t="shared" si="18"/>
        <v>36.116669758619992</v>
      </c>
      <c r="J70" s="16">
        <f t="shared" si="19"/>
        <v>6.6959491326343787</v>
      </c>
      <c r="K70" s="17">
        <f t="shared" si="20"/>
        <v>0.80261110344826925</v>
      </c>
      <c r="L70" s="16">
        <f>$E$68-E70</f>
        <v>3.3125760344826958</v>
      </c>
      <c r="M70" s="16">
        <f t="shared" si="21"/>
        <v>0.64418458337844831</v>
      </c>
      <c r="N70" s="3">
        <f>N41</f>
        <v>5.2</v>
      </c>
      <c r="O70" s="3">
        <f>1+($L70-((M70*$N$70)*'ipb3-32-he-dc'!$N$8))/(M70*$N$70)</f>
        <v>1.3570574977706555</v>
      </c>
      <c r="Q70" s="3">
        <v>48.118267862068997</v>
      </c>
      <c r="R70" s="3">
        <v>-2.15905068965517</v>
      </c>
      <c r="S70" s="3">
        <v>29.632148103448301</v>
      </c>
      <c r="T70" s="3">
        <v>39.809761896551699</v>
      </c>
      <c r="U70" s="3">
        <v>19.765366310344799</v>
      </c>
      <c r="V70" s="3">
        <v>5.9080744827586198</v>
      </c>
      <c r="W70" s="3">
        <v>24.825474448275902</v>
      </c>
      <c r="X70" s="3">
        <v>25.007112931034499</v>
      </c>
      <c r="Y70" s="3">
        <v>0.26943310344827598</v>
      </c>
      <c r="Z70" s="3">
        <v>24.734515206896599</v>
      </c>
      <c r="AA70" s="3">
        <v>24.752879379310301</v>
      </c>
      <c r="AB70" s="3">
        <v>0.323475137931034</v>
      </c>
      <c r="AC70" s="3">
        <v>24.830514448275899</v>
      </c>
      <c r="AD70" s="3">
        <v>26.127559344827599</v>
      </c>
      <c r="AE70" s="3">
        <v>25.081768482758601</v>
      </c>
      <c r="AF70" s="3">
        <v>1.4220386429273099E-2</v>
      </c>
      <c r="AG70" s="3">
        <v>2.7201948483392899E-3</v>
      </c>
      <c r="AH70" s="3">
        <v>9.4657718568092204E-3</v>
      </c>
      <c r="AI70" s="3">
        <v>2.7866994035198002E-3</v>
      </c>
      <c r="AJ70" s="3">
        <v>2.6675218974019999E-3</v>
      </c>
      <c r="AK70" s="3">
        <v>3.0011291898008201E-2</v>
      </c>
      <c r="AL70" s="3">
        <v>0.32196394381426402</v>
      </c>
      <c r="AM70" s="3">
        <v>2.90097762856544E-2</v>
      </c>
      <c r="AN70" s="3">
        <v>0.15747784982361099</v>
      </c>
      <c r="AO70">
        <v>24</v>
      </c>
      <c r="AP70">
        <v>179</v>
      </c>
      <c r="AQ70" s="1">
        <v>42726.397546296299</v>
      </c>
    </row>
    <row r="71" spans="1:43" x14ac:dyDescent="0.25">
      <c r="A71" s="2">
        <v>300.00088186206898</v>
      </c>
      <c r="B71" s="3">
        <v>263.76727289655202</v>
      </c>
      <c r="C71">
        <v>100</v>
      </c>
      <c r="D71" s="3">
        <v>70.442583586206894</v>
      </c>
      <c r="E71" s="3">
        <v>30.686260379310401</v>
      </c>
      <c r="F71" s="3">
        <v>4.4934185862069</v>
      </c>
      <c r="G71" s="3">
        <v>8.9687132068965507</v>
      </c>
      <c r="H71" s="3">
        <v>8.0184915862069008</v>
      </c>
      <c r="I71" s="16">
        <f t="shared" ref="I71:I74" si="22">A71-B71</f>
        <v>36.233608965516964</v>
      </c>
      <c r="J71" s="16">
        <f t="shared" ref="J71:J74" si="23">(G71-H71)*H71</f>
        <v>7.6193440705318425</v>
      </c>
      <c r="K71" s="14">
        <f t="shared" ref="K71:K74" si="24">G71-H71</f>
        <v>0.95022162068964988</v>
      </c>
      <c r="L71" s="17">
        <f t="shared" ref="L71:L74" si="25">$E$68-E71</f>
        <v>3.6764836896550968</v>
      </c>
      <c r="M71" s="16">
        <f t="shared" si="21"/>
        <v>0.90292112842606487</v>
      </c>
      <c r="N71" s="3">
        <f>N42</f>
        <v>5.4</v>
      </c>
      <c r="O71" s="3">
        <f>1+($L71-((M71*$N$70)*'ipb3-32-he-dc'!$N$8))/(M71*$N$70)</f>
        <v>1.1511898876169016</v>
      </c>
      <c r="Q71" s="3">
        <v>47.876517034482802</v>
      </c>
      <c r="R71" s="3">
        <v>-1.4735271724137899</v>
      </c>
      <c r="S71" s="3">
        <v>26.804782379310399</v>
      </c>
      <c r="T71" s="3">
        <v>41.209034206896497</v>
      </c>
      <c r="U71" s="3">
        <v>19.7228614482759</v>
      </c>
      <c r="V71" s="3">
        <v>5.89272506896552</v>
      </c>
      <c r="W71" s="3">
        <v>24.833064379310301</v>
      </c>
      <c r="X71" s="3">
        <v>25.019277137930999</v>
      </c>
      <c r="Y71" s="3">
        <v>0.26969896551724098</v>
      </c>
      <c r="Z71" s="3">
        <v>24.747128689655199</v>
      </c>
      <c r="AA71" s="3">
        <v>24.8020643103448</v>
      </c>
      <c r="AB71" s="3">
        <v>0.32407051724137897</v>
      </c>
      <c r="AC71" s="3">
        <v>24.8410342758621</v>
      </c>
      <c r="AD71" s="3">
        <v>26.009461172413801</v>
      </c>
      <c r="AE71" s="3">
        <v>25.105987931034502</v>
      </c>
      <c r="AF71" s="3">
        <v>1.10914846601159E-2</v>
      </c>
      <c r="AG71" s="3">
        <v>2.6258110845208699E-3</v>
      </c>
      <c r="AH71" s="3">
        <v>1.53382538236638E-2</v>
      </c>
      <c r="AI71" s="3">
        <v>2.3561662345286498E-3</v>
      </c>
      <c r="AJ71" s="3">
        <v>2.5259890131637602E-3</v>
      </c>
      <c r="AK71" s="3">
        <v>1.34419739634376E-2</v>
      </c>
      <c r="AL71" s="3">
        <v>0.30845304531112999</v>
      </c>
      <c r="AM71" s="3">
        <v>1.7497496022732401E-2</v>
      </c>
      <c r="AN71" s="3">
        <v>0.16108449179429901</v>
      </c>
      <c r="AO71">
        <v>25</v>
      </c>
      <c r="AP71">
        <v>359</v>
      </c>
      <c r="AQ71" s="1">
        <v>42726.439212962963</v>
      </c>
    </row>
    <row r="72" spans="1:43" x14ac:dyDescent="0.25">
      <c r="A72" s="2">
        <v>300.000190586207</v>
      </c>
      <c r="B72" s="3">
        <v>263.846139827586</v>
      </c>
      <c r="C72">
        <v>150</v>
      </c>
      <c r="D72" s="3">
        <v>43.843107586206898</v>
      </c>
      <c r="E72" s="3">
        <v>31.055955344827598</v>
      </c>
      <c r="F72" s="3">
        <v>3.88573624137931</v>
      </c>
      <c r="G72" s="3">
        <v>9.1001864137931108</v>
      </c>
      <c r="H72" s="3">
        <v>8.3072089310344808</v>
      </c>
      <c r="I72" s="16">
        <f t="shared" si="22"/>
        <v>36.154050758620997</v>
      </c>
      <c r="J72" s="16">
        <f t="shared" si="23"/>
        <v>6.5874296268817325</v>
      </c>
      <c r="K72" s="17">
        <f t="shared" si="24"/>
        <v>0.79297748275863</v>
      </c>
      <c r="L72" s="16">
        <f t="shared" si="25"/>
        <v>3.306788724137899</v>
      </c>
      <c r="M72" s="16">
        <f t="shared" si="21"/>
        <v>0.62881328816221338</v>
      </c>
      <c r="O72" s="3">
        <f>1+($L72-((M72*$N$70)*'ipb3-32-he-dc'!$N$8))/(M72*$N$70)</f>
        <v>1.3794611636683416</v>
      </c>
      <c r="Q72" s="3">
        <v>47.761147000000001</v>
      </c>
      <c r="R72" s="3">
        <v>-1.5535995517241401</v>
      </c>
      <c r="S72" s="3">
        <v>29.633150000000001</v>
      </c>
      <c r="T72" s="3">
        <v>40.837427172413797</v>
      </c>
      <c r="U72" s="3">
        <v>19.828051517241398</v>
      </c>
      <c r="V72" s="3">
        <v>5.9257607586206902</v>
      </c>
      <c r="W72" s="3">
        <v>24.843594931034499</v>
      </c>
      <c r="X72" s="3">
        <v>25.027963448275901</v>
      </c>
      <c r="Y72" s="3">
        <v>0.26968399999999998</v>
      </c>
      <c r="Z72" s="3">
        <v>24.755114551724098</v>
      </c>
      <c r="AA72" s="3">
        <v>24.8052924482759</v>
      </c>
      <c r="AB72" s="3">
        <v>0.32430451724137899</v>
      </c>
      <c r="AC72" s="3">
        <v>24.849383965517202</v>
      </c>
      <c r="AD72" s="3">
        <v>26.143342172413799</v>
      </c>
      <c r="AE72" s="3">
        <v>25.122853517241399</v>
      </c>
      <c r="AF72" s="3">
        <v>1.2402442544034199E-2</v>
      </c>
      <c r="AG72" s="3">
        <v>2.0460529245108399E-3</v>
      </c>
      <c r="AH72" s="3">
        <v>1.07818536971263E-2</v>
      </c>
      <c r="AI72" s="3">
        <v>2.3459638416269998E-3</v>
      </c>
      <c r="AJ72" s="3">
        <v>2.2036040440140698E-3</v>
      </c>
      <c r="AK72" s="3">
        <v>1.8407826143398399E-2</v>
      </c>
      <c r="AL72" s="3">
        <v>0.33255419901343702</v>
      </c>
      <c r="AM72" s="3">
        <v>1.99572681372065E-2</v>
      </c>
      <c r="AN72" s="3">
        <v>0.17669001412780799</v>
      </c>
      <c r="AO72">
        <v>26</v>
      </c>
      <c r="AP72">
        <v>179</v>
      </c>
      <c r="AQ72" s="1">
        <v>42726.460046296299</v>
      </c>
    </row>
    <row r="73" spans="1:43" x14ac:dyDescent="0.25">
      <c r="A73" s="2">
        <v>299.99921179310297</v>
      </c>
      <c r="B73" s="3">
        <v>263.98072758620702</v>
      </c>
      <c r="C73">
        <v>300</v>
      </c>
      <c r="D73" s="3">
        <v>20.384044448275901</v>
      </c>
      <c r="E73" s="3">
        <v>31.6649439655172</v>
      </c>
      <c r="F73" s="3">
        <v>3.0981960689655201</v>
      </c>
      <c r="G73" s="3">
        <v>9.1826143448275808</v>
      </c>
      <c r="H73" s="3">
        <v>8.5696522413793108</v>
      </c>
      <c r="I73" s="16">
        <f t="shared" si="22"/>
        <v>36.018484206895948</v>
      </c>
      <c r="J73" s="16">
        <f t="shared" si="23"/>
        <v>5.252872063696044</v>
      </c>
      <c r="K73" s="14">
        <f t="shared" si="24"/>
        <v>0.61296210344826996</v>
      </c>
      <c r="L73" s="16">
        <f t="shared" si="25"/>
        <v>2.6978001034482979</v>
      </c>
      <c r="M73" s="16">
        <f t="shared" si="21"/>
        <v>0.37572254026372759</v>
      </c>
      <c r="Q73" s="3">
        <v>48.141180413793101</v>
      </c>
      <c r="R73" s="3">
        <v>-1.23596324137931</v>
      </c>
      <c r="S73" s="3">
        <v>32.573847103448301</v>
      </c>
      <c r="T73" s="3">
        <v>42.898825655172402</v>
      </c>
      <c r="U73" s="3">
        <v>20.085888206896499</v>
      </c>
      <c r="V73" s="3">
        <v>5.9467982758620703</v>
      </c>
      <c r="W73" s="3">
        <v>24.848466896551699</v>
      </c>
      <c r="X73" s="3">
        <v>25.037366103448299</v>
      </c>
      <c r="Y73" s="3">
        <v>0.270236068965517</v>
      </c>
      <c r="Z73" s="3">
        <v>24.7656503103448</v>
      </c>
      <c r="AA73" s="3">
        <v>24.8328256206897</v>
      </c>
      <c r="AB73" s="3">
        <v>0.32430475862069003</v>
      </c>
      <c r="AC73" s="3">
        <v>24.863902</v>
      </c>
      <c r="AD73" s="3">
        <v>26.288577931034499</v>
      </c>
      <c r="AE73" s="3">
        <v>25.149867034482799</v>
      </c>
      <c r="AF73" s="3">
        <v>1.3457178500551399E-2</v>
      </c>
      <c r="AG73" s="3">
        <v>1.8174199909915601E-3</v>
      </c>
      <c r="AH73" s="3">
        <v>1.3263392517169801E-2</v>
      </c>
      <c r="AI73" s="3">
        <v>3.2928485762699902E-3</v>
      </c>
      <c r="AJ73" s="3">
        <v>2.8026220273087402E-3</v>
      </c>
      <c r="AK73" s="3">
        <v>2.94290929469616E-2</v>
      </c>
      <c r="AL73" s="3">
        <v>0.49345236914953799</v>
      </c>
      <c r="AM73" s="3">
        <v>2.84200137155503E-2</v>
      </c>
      <c r="AN73" s="3">
        <v>0.15346174463686399</v>
      </c>
      <c r="AO73">
        <v>27</v>
      </c>
      <c r="AP73">
        <v>180</v>
      </c>
      <c r="AQ73" s="1">
        <v>42726.480995370373</v>
      </c>
    </row>
    <row r="74" spans="1:43" x14ac:dyDescent="0.25">
      <c r="A74" s="2">
        <v>299.99471410344802</v>
      </c>
      <c r="B74" s="3">
        <v>263.553775103448</v>
      </c>
      <c r="C74">
        <v>100</v>
      </c>
      <c r="D74" s="3">
        <v>10</v>
      </c>
      <c r="E74" s="3">
        <v>34.208446172413801</v>
      </c>
      <c r="F74" s="3">
        <v>0</v>
      </c>
      <c r="G74" s="3">
        <v>0</v>
      </c>
      <c r="H74" s="3">
        <v>0</v>
      </c>
      <c r="I74" s="16">
        <f t="shared" si="22"/>
        <v>36.440939000000014</v>
      </c>
      <c r="J74" s="16">
        <f t="shared" si="23"/>
        <v>0</v>
      </c>
      <c r="K74" s="16">
        <f t="shared" si="24"/>
        <v>0</v>
      </c>
      <c r="L74" s="16">
        <f t="shared" si="25"/>
        <v>0.15429789655169657</v>
      </c>
      <c r="M74" s="16">
        <f t="shared" si="21"/>
        <v>0</v>
      </c>
      <c r="Q74" s="3">
        <v>0.90699703448275903</v>
      </c>
      <c r="R74" s="3">
        <v>-3.5982584137931002</v>
      </c>
      <c r="S74" s="3">
        <v>-1.4793799999999999</v>
      </c>
      <c r="T74" s="3">
        <v>38.980379965517201</v>
      </c>
      <c r="U74" s="3">
        <v>20.357314275862102</v>
      </c>
      <c r="V74" s="3">
        <v>5.91941086206897</v>
      </c>
      <c r="W74" s="3">
        <v>24.868399793103499</v>
      </c>
      <c r="X74" s="3">
        <v>25.048228172413801</v>
      </c>
      <c r="Y74" s="3">
        <v>0.27003796551724102</v>
      </c>
      <c r="Z74" s="3">
        <v>24.789195793103399</v>
      </c>
      <c r="AA74" s="3">
        <v>24.730690448275901</v>
      </c>
      <c r="AB74" s="3">
        <v>0.32421058620689702</v>
      </c>
      <c r="AC74" s="3">
        <v>24.8853268965517</v>
      </c>
      <c r="AD74" s="3">
        <v>24.798098517241399</v>
      </c>
      <c r="AE74" s="3">
        <v>25.148827758620701</v>
      </c>
      <c r="AF74" s="3">
        <v>2.7822479559613301E-2</v>
      </c>
      <c r="AG74" s="3">
        <v>2.4017745710884198E-3</v>
      </c>
      <c r="AH74" s="3">
        <v>0</v>
      </c>
      <c r="AI74" s="3">
        <v>2.3535146606891398E-3</v>
      </c>
      <c r="AJ74" s="3">
        <v>3.3038407825031302E-3</v>
      </c>
      <c r="AK74" s="3">
        <v>2.3206634409636999</v>
      </c>
      <c r="AL74" s="3">
        <v>0.37327733170907801</v>
      </c>
      <c r="AM74" s="3">
        <v>3.6358113155889602</v>
      </c>
      <c r="AN74" s="3">
        <v>0.16557096867323001</v>
      </c>
      <c r="AO74">
        <v>28</v>
      </c>
      <c r="AP74">
        <v>179</v>
      </c>
      <c r="AQ74" s="1">
        <v>42726.501828703702</v>
      </c>
    </row>
    <row r="75" spans="1:43" x14ac:dyDescent="0.25">
      <c r="A75" s="2" t="s">
        <v>65</v>
      </c>
    </row>
    <row r="76" spans="1:43" x14ac:dyDescent="0.25">
      <c r="A76" s="2">
        <v>200.000468275862</v>
      </c>
      <c r="B76" s="3">
        <v>173.71594613793101</v>
      </c>
      <c r="C76">
        <v>300</v>
      </c>
      <c r="D76" s="3">
        <v>10</v>
      </c>
      <c r="E76" s="3">
        <v>19.588675379310299</v>
      </c>
      <c r="F76" s="3">
        <v>0</v>
      </c>
      <c r="G76" s="3">
        <v>0</v>
      </c>
      <c r="H76" s="3">
        <v>0</v>
      </c>
      <c r="I76" s="16">
        <f t="shared" ref="I76:I103" si="26">A76-B76</f>
        <v>26.284522137930992</v>
      </c>
      <c r="J76" s="16">
        <f t="shared" ref="J76:J103" si="27">(G76-H76)*H76</f>
        <v>0</v>
      </c>
      <c r="K76" s="16">
        <f t="shared" ref="K76:K103" si="28">G76-H76</f>
        <v>0</v>
      </c>
      <c r="L76" s="16"/>
      <c r="M76" s="16">
        <f t="shared" ref="M76:M103" si="29">K76^2</f>
        <v>0</v>
      </c>
    </row>
    <row r="77" spans="1:43" x14ac:dyDescent="0.25">
      <c r="A77" s="2">
        <v>200.003202344828</v>
      </c>
      <c r="B77" s="3">
        <v>174.05008355172399</v>
      </c>
      <c r="C77">
        <v>300</v>
      </c>
      <c r="D77" s="3">
        <v>20.009906000000001</v>
      </c>
      <c r="E77" s="3">
        <v>17.705566896551701</v>
      </c>
      <c r="F77" s="3">
        <v>2.3303755517241398</v>
      </c>
      <c r="G77" s="3">
        <v>9.1237154827586195</v>
      </c>
      <c r="H77" s="3">
        <v>8.6681360000000005</v>
      </c>
      <c r="I77" s="16">
        <f t="shared" si="26"/>
        <v>25.953118793104011</v>
      </c>
      <c r="J77" s="16">
        <f t="shared" si="27"/>
        <v>3.949024915361365</v>
      </c>
      <c r="K77" s="16">
        <f t="shared" si="28"/>
        <v>0.45557948275861904</v>
      </c>
      <c r="L77" s="16">
        <f>$E$76-E77</f>
        <v>1.8831084827585975</v>
      </c>
      <c r="M77" s="16">
        <f t="shared" si="29"/>
        <v>0.20755266511061085</v>
      </c>
    </row>
    <row r="78" spans="1:43" x14ac:dyDescent="0.25">
      <c r="A78" s="2">
        <v>200.001049103448</v>
      </c>
      <c r="B78" s="3">
        <v>174.09493962069001</v>
      </c>
      <c r="C78">
        <v>150</v>
      </c>
      <c r="D78" s="3">
        <v>43.331567896551697</v>
      </c>
      <c r="E78" s="3">
        <v>17.149095137930999</v>
      </c>
      <c r="F78" s="3">
        <v>2.96115672413793</v>
      </c>
      <c r="G78" s="3">
        <v>9.0494657931034492</v>
      </c>
      <c r="H78" s="3">
        <v>8.4558332758620693</v>
      </c>
      <c r="I78" s="16">
        <f t="shared" si="26"/>
        <v>25.906109482757984</v>
      </c>
      <c r="J78" s="16">
        <f t="shared" si="27"/>
        <v>5.0196575929234237</v>
      </c>
      <c r="K78" s="16">
        <f t="shared" si="28"/>
        <v>0.59363251724137989</v>
      </c>
      <c r="L78" s="16">
        <f t="shared" ref="L78:L81" si="30">$E$76-E78</f>
        <v>2.4395802413793</v>
      </c>
      <c r="M78" s="16">
        <f t="shared" si="29"/>
        <v>0.35239956552633717</v>
      </c>
    </row>
    <row r="79" spans="1:43" x14ac:dyDescent="0.25">
      <c r="A79" s="2">
        <v>200.000395724138</v>
      </c>
      <c r="B79" s="3">
        <v>174.084209551724</v>
      </c>
      <c r="C79">
        <v>100</v>
      </c>
      <c r="D79" s="3">
        <v>69.142410517241402</v>
      </c>
      <c r="E79" s="3">
        <v>16.9274662413793</v>
      </c>
      <c r="F79" s="3">
        <v>3.4051334137931</v>
      </c>
      <c r="G79" s="3">
        <v>8.8618897586206895</v>
      </c>
      <c r="H79" s="3">
        <v>8.1541214137930993</v>
      </c>
      <c r="I79" s="16">
        <f t="shared" si="26"/>
        <v>25.916186172414001</v>
      </c>
      <c r="J79" s="16">
        <f t="shared" si="27"/>
        <v>5.7712290165635514</v>
      </c>
      <c r="K79" s="16">
        <f t="shared" si="28"/>
        <v>0.70776834482759021</v>
      </c>
      <c r="L79" s="16">
        <f t="shared" si="30"/>
        <v>2.6612091379309994</v>
      </c>
      <c r="M79" s="16">
        <f t="shared" si="29"/>
        <v>0.50093602993998665</v>
      </c>
    </row>
    <row r="80" spans="1:43" x14ac:dyDescent="0.25">
      <c r="A80" s="2">
        <v>200.001257586207</v>
      </c>
      <c r="B80" s="3">
        <v>174.089732724138</v>
      </c>
      <c r="C80">
        <v>150</v>
      </c>
      <c r="D80" s="3">
        <v>43.186206793103402</v>
      </c>
      <c r="E80" s="3">
        <v>17.103049137930999</v>
      </c>
      <c r="F80" s="3">
        <v>2.9450074827586201</v>
      </c>
      <c r="G80" s="3">
        <v>9.0261627931034507</v>
      </c>
      <c r="H80" s="3">
        <v>8.4341235862068995</v>
      </c>
      <c r="I80" s="16">
        <f t="shared" si="26"/>
        <v>25.911524862069001</v>
      </c>
      <c r="J80" s="16">
        <f t="shared" si="27"/>
        <v>4.9933318388454291</v>
      </c>
      <c r="K80" s="16">
        <f t="shared" si="28"/>
        <v>0.59203920689655121</v>
      </c>
      <c r="L80" s="16">
        <f t="shared" si="30"/>
        <v>2.4856262413793004</v>
      </c>
      <c r="M80" s="16">
        <f t="shared" si="29"/>
        <v>0.35051042250269737</v>
      </c>
    </row>
    <row r="81" spans="1:13" x14ac:dyDescent="0.25">
      <c r="A81" s="2">
        <v>200.00030506896599</v>
      </c>
      <c r="B81" s="3">
        <v>174.092661344828</v>
      </c>
      <c r="C81">
        <v>300</v>
      </c>
      <c r="D81" s="3">
        <v>20.019458586206898</v>
      </c>
      <c r="E81" s="3">
        <v>17.518890655172399</v>
      </c>
      <c r="F81" s="3">
        <v>2.31879275862069</v>
      </c>
      <c r="G81" s="3">
        <v>9.1178598620689595</v>
      </c>
      <c r="H81" s="3">
        <v>8.6638998620689591</v>
      </c>
      <c r="I81" s="16">
        <f t="shared" si="26"/>
        <v>25.907643724137984</v>
      </c>
      <c r="J81" s="16">
        <f t="shared" si="27"/>
        <v>3.9330639813848278</v>
      </c>
      <c r="K81" s="16">
        <f t="shared" si="28"/>
        <v>0.45396000000000036</v>
      </c>
      <c r="L81" s="16">
        <f t="shared" si="30"/>
        <v>2.0697847241379002</v>
      </c>
      <c r="M81" s="16">
        <f t="shared" si="29"/>
        <v>0.20607968160000034</v>
      </c>
    </row>
    <row r="82" spans="1:13" x14ac:dyDescent="0.25">
      <c r="A82" s="2">
        <v>199.996026413793</v>
      </c>
      <c r="B82" s="3">
        <v>173.75998662069</v>
      </c>
      <c r="C82">
        <v>100</v>
      </c>
      <c r="D82" s="3">
        <v>10</v>
      </c>
      <c r="E82" s="3">
        <v>19.380484655172399</v>
      </c>
      <c r="F82" s="3">
        <v>0</v>
      </c>
      <c r="G82" s="3">
        <v>0</v>
      </c>
      <c r="H82" s="3">
        <v>0</v>
      </c>
      <c r="I82" s="16">
        <f t="shared" si="26"/>
        <v>26.236039793103004</v>
      </c>
      <c r="J82" s="16">
        <f t="shared" si="27"/>
        <v>0</v>
      </c>
      <c r="K82" s="16">
        <f t="shared" si="28"/>
        <v>0</v>
      </c>
      <c r="L82" s="16"/>
      <c r="M82" s="16">
        <f t="shared" si="29"/>
        <v>0</v>
      </c>
    </row>
    <row r="83" spans="1:13" x14ac:dyDescent="0.25">
      <c r="A83" s="2">
        <v>249.999743344828</v>
      </c>
      <c r="B83" s="3">
        <v>217.82038082758601</v>
      </c>
      <c r="C83">
        <v>100</v>
      </c>
      <c r="D83" s="3">
        <v>10</v>
      </c>
      <c r="E83" s="3">
        <v>26.5388013793103</v>
      </c>
      <c r="F83" s="3">
        <v>0</v>
      </c>
      <c r="G83" s="3">
        <v>0</v>
      </c>
      <c r="H83" s="3">
        <v>0</v>
      </c>
      <c r="I83" s="16">
        <f t="shared" si="26"/>
        <v>32.179362517241998</v>
      </c>
      <c r="J83" s="16">
        <f t="shared" si="27"/>
        <v>0</v>
      </c>
      <c r="K83" s="16">
        <f t="shared" si="28"/>
        <v>0</v>
      </c>
      <c r="L83" s="16"/>
      <c r="M83" s="16">
        <f t="shared" si="29"/>
        <v>0</v>
      </c>
    </row>
    <row r="84" spans="1:13" x14ac:dyDescent="0.25">
      <c r="A84" s="2">
        <v>250.003255931035</v>
      </c>
      <c r="B84" s="3">
        <v>218.153841310345</v>
      </c>
      <c r="C84">
        <v>300</v>
      </c>
      <c r="D84" s="3">
        <v>19.9196135862069</v>
      </c>
      <c r="E84" s="3">
        <v>24.301320241379301</v>
      </c>
      <c r="F84" s="3" t="s">
        <v>35</v>
      </c>
      <c r="G84" s="3" t="s">
        <v>35</v>
      </c>
      <c r="H84" s="3" t="s">
        <v>35</v>
      </c>
      <c r="I84" s="16">
        <f t="shared" si="26"/>
        <v>31.849414620689998</v>
      </c>
      <c r="J84" s="16"/>
      <c r="K84" s="16"/>
      <c r="L84" s="16">
        <f>$E$83-E84</f>
        <v>2.2374811379309989</v>
      </c>
      <c r="M84" s="16">
        <f t="shared" si="29"/>
        <v>0</v>
      </c>
    </row>
    <row r="85" spans="1:13" x14ac:dyDescent="0.25">
      <c r="A85" s="2">
        <v>249.99901341379299</v>
      </c>
      <c r="B85" s="3">
        <v>218.088971344828</v>
      </c>
      <c r="C85">
        <v>150</v>
      </c>
      <c r="D85" s="3">
        <v>43.209147999999999</v>
      </c>
      <c r="E85" s="3">
        <v>23.610364000000001</v>
      </c>
      <c r="F85" s="3" t="s">
        <v>35</v>
      </c>
      <c r="G85" s="3" t="s">
        <v>35</v>
      </c>
      <c r="H85" s="3" t="s">
        <v>35</v>
      </c>
      <c r="I85" s="16">
        <f t="shared" si="26"/>
        <v>31.910042068964998</v>
      </c>
      <c r="J85" s="16"/>
      <c r="K85" s="16"/>
      <c r="L85" s="16">
        <f t="shared" ref="L85:L88" si="31">$E$83-E85</f>
        <v>2.9284373793102993</v>
      </c>
      <c r="M85" s="16">
        <f t="shared" si="29"/>
        <v>0</v>
      </c>
    </row>
    <row r="86" spans="1:13" x14ac:dyDescent="0.25">
      <c r="A86" s="2">
        <v>249.99879410344801</v>
      </c>
      <c r="B86" s="3">
        <v>218.030279275862</v>
      </c>
      <c r="C86">
        <v>100</v>
      </c>
      <c r="D86" s="3">
        <v>69.609967758620698</v>
      </c>
      <c r="E86" s="3">
        <v>23.2861012068965</v>
      </c>
      <c r="F86" s="3">
        <v>4.0970745862069</v>
      </c>
      <c r="G86" s="3">
        <v>8.9582501379310404</v>
      </c>
      <c r="H86" s="3">
        <v>8.1007847586206907</v>
      </c>
      <c r="I86" s="16">
        <f t="shared" si="26"/>
        <v>31.968514827586006</v>
      </c>
      <c r="J86" s="16">
        <f t="shared" si="27"/>
        <v>6.9461424757621906</v>
      </c>
      <c r="K86" s="16">
        <f t="shared" si="28"/>
        <v>0.85746537931034972</v>
      </c>
      <c r="L86" s="16">
        <f t="shared" si="31"/>
        <v>3.2527001724137996</v>
      </c>
      <c r="M86" s="16">
        <f t="shared" si="29"/>
        <v>0.73524687671584188</v>
      </c>
    </row>
    <row r="87" spans="1:13" x14ac:dyDescent="0.25">
      <c r="A87" s="2">
        <v>249.99924134482799</v>
      </c>
      <c r="B87" s="3">
        <v>218.067413241379</v>
      </c>
      <c r="C87">
        <v>150</v>
      </c>
      <c r="D87" s="3">
        <v>43.414974758620701</v>
      </c>
      <c r="E87" s="3">
        <v>23.568129896551699</v>
      </c>
      <c r="F87" s="3">
        <v>3.5531946551724101</v>
      </c>
      <c r="G87" s="3">
        <v>9.1002021379310403</v>
      </c>
      <c r="H87" s="3">
        <v>8.3815672413793099</v>
      </c>
      <c r="I87" s="16">
        <f t="shared" si="26"/>
        <v>31.931828103448993</v>
      </c>
      <c r="J87" s="16">
        <f t="shared" si="27"/>
        <v>6.0232867074499925</v>
      </c>
      <c r="K87" s="16">
        <f t="shared" si="28"/>
        <v>0.71863489655173041</v>
      </c>
      <c r="L87" s="16">
        <f t="shared" si="31"/>
        <v>2.9706714827586005</v>
      </c>
      <c r="M87" s="16">
        <f t="shared" si="29"/>
        <v>0.51643611454191629</v>
      </c>
    </row>
    <row r="88" spans="1:13" x14ac:dyDescent="0.25">
      <c r="A88" s="2">
        <v>249.998725655172</v>
      </c>
      <c r="B88" s="3">
        <v>218.14366406896599</v>
      </c>
      <c r="C88">
        <v>300</v>
      </c>
      <c r="D88" s="3">
        <v>19.9736506206897</v>
      </c>
      <c r="E88" s="3">
        <v>24.1537745862069</v>
      </c>
      <c r="F88" s="3">
        <v>2.7542774482758601</v>
      </c>
      <c r="G88" s="3">
        <v>9.1371984827586203</v>
      </c>
      <c r="H88" s="3">
        <v>8.5938880689655193</v>
      </c>
      <c r="I88" s="16">
        <f t="shared" si="26"/>
        <v>31.855061586206006</v>
      </c>
      <c r="J88" s="16">
        <f t="shared" si="27"/>
        <v>4.6691488828412506</v>
      </c>
      <c r="K88" s="16">
        <f t="shared" si="28"/>
        <v>0.54331041379310108</v>
      </c>
      <c r="L88" s="16">
        <f t="shared" si="31"/>
        <v>2.3850267931033997</v>
      </c>
      <c r="M88" s="16">
        <f t="shared" si="29"/>
        <v>0.29518620573603072</v>
      </c>
    </row>
    <row r="89" spans="1:13" x14ac:dyDescent="0.25">
      <c r="A89" s="2">
        <v>249.996920344828</v>
      </c>
      <c r="B89" s="3">
        <v>217.82610189655199</v>
      </c>
      <c r="C89">
        <v>100</v>
      </c>
      <c r="D89" s="3">
        <v>10</v>
      </c>
      <c r="E89" s="3">
        <v>26.352433344827599</v>
      </c>
      <c r="F89" s="3">
        <v>0</v>
      </c>
      <c r="G89" s="3">
        <v>0</v>
      </c>
      <c r="H89" s="3">
        <v>0</v>
      </c>
      <c r="I89" s="16">
        <f t="shared" si="26"/>
        <v>32.170818448276009</v>
      </c>
      <c r="J89" s="16">
        <f t="shared" si="27"/>
        <v>0</v>
      </c>
      <c r="K89" s="16">
        <f t="shared" si="28"/>
        <v>0</v>
      </c>
      <c r="L89" s="16"/>
      <c r="M89" s="16">
        <f t="shared" si="29"/>
        <v>0</v>
      </c>
    </row>
    <row r="90" spans="1:13" x14ac:dyDescent="0.25">
      <c r="A90" s="2">
        <v>300.00012624137901</v>
      </c>
      <c r="B90" s="3">
        <v>262.97859137930999</v>
      </c>
      <c r="C90">
        <v>100</v>
      </c>
      <c r="D90" s="3">
        <v>10</v>
      </c>
      <c r="E90" s="3">
        <v>34.264589517241397</v>
      </c>
      <c r="F90" s="3">
        <v>0</v>
      </c>
      <c r="G90" s="3">
        <v>0</v>
      </c>
      <c r="H90" s="3">
        <v>0</v>
      </c>
      <c r="I90" s="16">
        <f t="shared" si="26"/>
        <v>37.021534862069018</v>
      </c>
      <c r="J90" s="16">
        <f t="shared" si="27"/>
        <v>0</v>
      </c>
      <c r="K90" s="16">
        <f t="shared" si="28"/>
        <v>0</v>
      </c>
      <c r="L90" s="16"/>
      <c r="M90" s="16">
        <f t="shared" si="29"/>
        <v>0</v>
      </c>
    </row>
    <row r="91" spans="1:13" x14ac:dyDescent="0.25">
      <c r="A91" s="2">
        <v>300.005333172414</v>
      </c>
      <c r="B91" s="3">
        <v>263.36818724137902</v>
      </c>
      <c r="C91">
        <v>300</v>
      </c>
      <c r="D91" s="3">
        <v>20.209211724137901</v>
      </c>
      <c r="E91" s="3">
        <v>31.731752620689701</v>
      </c>
      <c r="F91" s="3">
        <v>3.1360724137931002</v>
      </c>
      <c r="G91" s="3">
        <v>9.1622522413793099</v>
      </c>
      <c r="H91" s="3">
        <v>8.5396387931034496</v>
      </c>
      <c r="I91" s="16">
        <f t="shared" si="26"/>
        <v>36.637145931034979</v>
      </c>
      <c r="J91" s="16">
        <f t="shared" si="27"/>
        <v>5.3168939560044448</v>
      </c>
      <c r="K91" s="16">
        <f t="shared" si="28"/>
        <v>0.62261344827586029</v>
      </c>
      <c r="L91" s="16">
        <f>$E$90-E91</f>
        <v>2.5328368965516965</v>
      </c>
      <c r="M91" s="16">
        <f t="shared" si="29"/>
        <v>0.38764750597395736</v>
      </c>
    </row>
    <row r="92" spans="1:13" x14ac:dyDescent="0.25">
      <c r="A92" s="2">
        <v>300.00092917241398</v>
      </c>
      <c r="B92" s="3">
        <v>263.20363420689603</v>
      </c>
      <c r="C92">
        <v>150</v>
      </c>
      <c r="D92" s="3">
        <v>43.484267931034502</v>
      </c>
      <c r="E92" s="3">
        <v>30.961679137931</v>
      </c>
      <c r="F92" s="3">
        <v>4.0010948275862104</v>
      </c>
      <c r="G92" s="3">
        <v>9.1134978620689608</v>
      </c>
      <c r="H92" s="3">
        <v>8.2958805862069003</v>
      </c>
      <c r="I92" s="16">
        <f t="shared" si="26"/>
        <v>36.797294965517949</v>
      </c>
      <c r="J92" s="16">
        <f t="shared" si="27"/>
        <v>6.7828552857714399</v>
      </c>
      <c r="K92" s="16">
        <f t="shared" si="28"/>
        <v>0.81761727586206057</v>
      </c>
      <c r="L92" s="16">
        <f t="shared" ref="L92:L95" si="32">$E$90-E92</f>
        <v>3.3029103793103971</v>
      </c>
      <c r="M92" s="16">
        <f t="shared" si="29"/>
        <v>0.66849800978809681</v>
      </c>
    </row>
    <row r="93" spans="1:13" x14ac:dyDescent="0.25">
      <c r="A93" s="2">
        <v>300.00080710344798</v>
      </c>
      <c r="B93" s="3">
        <v>263.082726896552</v>
      </c>
      <c r="C93">
        <v>100</v>
      </c>
      <c r="D93" s="3">
        <v>70.0723574137931</v>
      </c>
      <c r="E93" s="3">
        <v>30.551680793103401</v>
      </c>
      <c r="F93" s="3">
        <v>4.6576899999999997</v>
      </c>
      <c r="G93" s="3">
        <v>9.0020921034482804</v>
      </c>
      <c r="H93" s="3">
        <v>8.01726093103448</v>
      </c>
      <c r="I93" s="16">
        <f t="shared" si="26"/>
        <v>36.918080206895979</v>
      </c>
      <c r="J93" s="16">
        <f t="shared" si="27"/>
        <v>7.8956484822580437</v>
      </c>
      <c r="K93" s="14">
        <f t="shared" si="28"/>
        <v>0.98483117241380036</v>
      </c>
      <c r="L93" s="17">
        <f t="shared" si="32"/>
        <v>3.7129087241379963</v>
      </c>
      <c r="M93" s="16">
        <f t="shared" si="29"/>
        <v>0.96989243815794057</v>
      </c>
    </row>
    <row r="94" spans="1:13" x14ac:dyDescent="0.25">
      <c r="A94" s="2">
        <v>299.99995582758601</v>
      </c>
      <c r="B94" s="3">
        <v>263.18269396551699</v>
      </c>
      <c r="C94">
        <v>150</v>
      </c>
      <c r="D94" s="3">
        <v>43.612861586206897</v>
      </c>
      <c r="E94" s="3">
        <v>30.935600655172401</v>
      </c>
      <c r="F94" s="3">
        <v>4.0332936896551699</v>
      </c>
      <c r="G94" s="3">
        <v>9.1299440689655196</v>
      </c>
      <c r="H94" s="3">
        <v>8.3067380689655206</v>
      </c>
      <c r="I94" s="16">
        <f t="shared" si="26"/>
        <v>36.817261862069017</v>
      </c>
      <c r="J94" s="16">
        <f t="shared" si="27"/>
        <v>6.8381566188008218</v>
      </c>
      <c r="K94" s="16">
        <f t="shared" si="28"/>
        <v>0.82320599999999899</v>
      </c>
      <c r="L94" s="16">
        <f t="shared" si="32"/>
        <v>3.3289888620689965</v>
      </c>
      <c r="M94" s="16">
        <f t="shared" si="29"/>
        <v>0.67766811843599839</v>
      </c>
    </row>
    <row r="95" spans="1:13" x14ac:dyDescent="0.25">
      <c r="A95" s="2">
        <v>300.00175737930999</v>
      </c>
      <c r="B95" s="3">
        <v>263.32814079310299</v>
      </c>
      <c r="C95">
        <v>300</v>
      </c>
      <c r="D95" s="3">
        <v>20.046906068965502</v>
      </c>
      <c r="E95" s="3">
        <v>31.593108379310301</v>
      </c>
      <c r="F95" s="3">
        <v>3.1443630689655202</v>
      </c>
      <c r="G95" s="3">
        <v>9.1591833793103508</v>
      </c>
      <c r="H95" s="3">
        <v>8.5345389310344792</v>
      </c>
      <c r="I95" s="16">
        <f t="shared" si="26"/>
        <v>36.673616586207004</v>
      </c>
      <c r="J95" s="16">
        <f t="shared" si="27"/>
        <v>5.3310523618649786</v>
      </c>
      <c r="K95" s="16">
        <f t="shared" si="28"/>
        <v>0.62464444827587151</v>
      </c>
      <c r="L95" s="16">
        <f t="shared" si="32"/>
        <v>2.6714811379310959</v>
      </c>
      <c r="M95" s="16">
        <f t="shared" si="29"/>
        <v>0.3901806867618679</v>
      </c>
    </row>
    <row r="96" spans="1:13" x14ac:dyDescent="0.25">
      <c r="A96" s="2">
        <v>299.99505096551701</v>
      </c>
      <c r="B96" s="3">
        <v>262.948203275862</v>
      </c>
      <c r="C96">
        <v>100</v>
      </c>
      <c r="D96" s="3">
        <v>10</v>
      </c>
      <c r="E96" s="3">
        <v>34.114025172413797</v>
      </c>
      <c r="F96" s="3">
        <v>0</v>
      </c>
      <c r="G96" s="3">
        <v>0</v>
      </c>
      <c r="H96" s="3">
        <v>0</v>
      </c>
      <c r="I96" s="16">
        <f t="shared" si="26"/>
        <v>37.04684768965501</v>
      </c>
      <c r="J96" s="16">
        <f t="shared" si="27"/>
        <v>0</v>
      </c>
      <c r="K96" s="16">
        <f t="shared" si="28"/>
        <v>0</v>
      </c>
      <c r="L96" s="16"/>
      <c r="M96" s="16">
        <f t="shared" si="29"/>
        <v>0</v>
      </c>
    </row>
    <row r="97" spans="1:13" x14ac:dyDescent="0.25">
      <c r="A97" s="2">
        <v>350.001217517241</v>
      </c>
      <c r="B97" s="3">
        <v>309.664103551724</v>
      </c>
      <c r="C97">
        <v>100</v>
      </c>
      <c r="D97" s="3">
        <v>10</v>
      </c>
      <c r="E97" s="3">
        <v>42.976234206896599</v>
      </c>
      <c r="F97" s="3">
        <v>0</v>
      </c>
      <c r="G97" s="3">
        <v>0</v>
      </c>
      <c r="H97" s="3">
        <v>0</v>
      </c>
      <c r="I97" s="16">
        <f t="shared" si="26"/>
        <v>40.337113965517005</v>
      </c>
      <c r="J97" s="16">
        <f t="shared" si="27"/>
        <v>0</v>
      </c>
      <c r="K97" s="16">
        <f t="shared" si="28"/>
        <v>0</v>
      </c>
      <c r="L97" s="16"/>
      <c r="M97" s="16">
        <f t="shared" si="29"/>
        <v>0</v>
      </c>
    </row>
    <row r="98" spans="1:13" x14ac:dyDescent="0.25">
      <c r="A98" s="2">
        <v>349.99964006896602</v>
      </c>
      <c r="B98" s="3">
        <v>310.53554872413798</v>
      </c>
      <c r="C98">
        <v>300</v>
      </c>
      <c r="D98" s="3">
        <v>19.928372206896601</v>
      </c>
      <c r="E98" s="3">
        <v>40.771555862069</v>
      </c>
      <c r="F98" s="3">
        <v>2.9435455172413798</v>
      </c>
      <c r="G98" s="3">
        <v>9.1181949310344805</v>
      </c>
      <c r="H98" s="3">
        <v>8.5335101724137896</v>
      </c>
      <c r="I98" s="16">
        <f t="shared" si="26"/>
        <v>39.464091344828034</v>
      </c>
      <c r="J98" s="16">
        <f t="shared" si="27"/>
        <v>4.9894133353449668</v>
      </c>
      <c r="K98" s="16">
        <f t="shared" si="28"/>
        <v>0.58468475862069091</v>
      </c>
      <c r="L98" s="16">
        <f>$E$97-E98</f>
        <v>2.2046783448275988</v>
      </c>
      <c r="M98" s="16">
        <f t="shared" si="29"/>
        <v>0.3418562669633356</v>
      </c>
    </row>
    <row r="99" spans="1:13" x14ac:dyDescent="0.25">
      <c r="A99" s="2">
        <v>350.00114058620699</v>
      </c>
      <c r="B99" s="3">
        <v>310.64233403448299</v>
      </c>
      <c r="C99">
        <v>150</v>
      </c>
      <c r="D99" s="3">
        <v>43.320352551724199</v>
      </c>
      <c r="E99" s="3">
        <v>40.556916448275899</v>
      </c>
      <c r="F99" s="3">
        <v>3.3668850344827601</v>
      </c>
      <c r="G99" s="3">
        <v>9.0638951034482798</v>
      </c>
      <c r="H99" s="3">
        <v>8.38301096551724</v>
      </c>
      <c r="I99" s="16">
        <f t="shared" si="26"/>
        <v>39.358806551724001</v>
      </c>
      <c r="J99" s="16">
        <f t="shared" si="27"/>
        <v>5.7078591945226593</v>
      </c>
      <c r="K99" s="16">
        <f t="shared" si="28"/>
        <v>0.68088413793103975</v>
      </c>
      <c r="L99" s="16">
        <f t="shared" ref="L99:L102" si="33">$E$97-E99</f>
        <v>2.4193177586207</v>
      </c>
      <c r="M99" s="16">
        <f t="shared" si="29"/>
        <v>0.46360320928609516</v>
      </c>
    </row>
    <row r="100" spans="1:13" x14ac:dyDescent="0.25">
      <c r="A100" s="2">
        <v>350.00128165517202</v>
      </c>
      <c r="B100" s="3">
        <v>310.689989793103</v>
      </c>
      <c r="C100">
        <v>100</v>
      </c>
      <c r="D100" s="3">
        <v>68.9491823793104</v>
      </c>
      <c r="E100" s="3">
        <v>40.5348424137931</v>
      </c>
      <c r="F100" s="3">
        <v>3.6114296896551701</v>
      </c>
      <c r="G100" s="3">
        <v>8.8639218620689704</v>
      </c>
      <c r="H100" s="3">
        <v>8.1088748620689604</v>
      </c>
      <c r="I100" s="16">
        <f t="shared" si="26"/>
        <v>39.311291862069027</v>
      </c>
      <c r="J100" s="16">
        <f t="shared" si="27"/>
        <v>6.1225816379806632</v>
      </c>
      <c r="K100" s="16">
        <f t="shared" si="28"/>
        <v>0.75504700000001002</v>
      </c>
      <c r="L100" s="16">
        <f t="shared" si="33"/>
        <v>2.4413917931034987</v>
      </c>
      <c r="M100" s="16">
        <f t="shared" si="29"/>
        <v>0.57009597220901509</v>
      </c>
    </row>
    <row r="101" spans="1:13" x14ac:dyDescent="0.25">
      <c r="A101" s="2">
        <v>350.001902586207</v>
      </c>
      <c r="B101" s="3">
        <v>310.62730772413801</v>
      </c>
      <c r="C101">
        <v>150</v>
      </c>
      <c r="D101" s="3">
        <v>43.099272379310399</v>
      </c>
      <c r="E101" s="3">
        <v>40.534912068965497</v>
      </c>
      <c r="F101" s="3">
        <v>3.3376798275862098</v>
      </c>
      <c r="G101" s="3">
        <v>9.0432799999999993</v>
      </c>
      <c r="H101" s="3">
        <v>8.3671694482758596</v>
      </c>
      <c r="I101" s="16">
        <f t="shared" si="26"/>
        <v>39.374594862068989</v>
      </c>
      <c r="J101" s="16">
        <f t="shared" si="27"/>
        <v>5.6571315520431567</v>
      </c>
      <c r="K101" s="16">
        <f t="shared" si="28"/>
        <v>0.6761105517241397</v>
      </c>
      <c r="L101" s="16">
        <f t="shared" si="33"/>
        <v>2.4413221379311025</v>
      </c>
      <c r="M101" s="16">
        <f t="shared" si="29"/>
        <v>0.45712547815272059</v>
      </c>
    </row>
    <row r="102" spans="1:13" x14ac:dyDescent="0.25">
      <c r="A102" s="2">
        <v>350.00089658620698</v>
      </c>
      <c r="B102" s="3">
        <v>310.498693</v>
      </c>
      <c r="C102">
        <v>300</v>
      </c>
      <c r="D102" s="3">
        <v>20.2317576896552</v>
      </c>
      <c r="E102" s="3">
        <v>40.656016999999999</v>
      </c>
      <c r="F102" s="3">
        <v>3.01356044827586</v>
      </c>
      <c r="G102" s="3">
        <v>9.1780435862068899</v>
      </c>
      <c r="H102" s="3">
        <v>8.5826328275862096</v>
      </c>
      <c r="I102" s="16">
        <f t="shared" si="26"/>
        <v>39.502203586206974</v>
      </c>
      <c r="J102" s="16">
        <f t="shared" si="27"/>
        <v>5.1101919228358597</v>
      </c>
      <c r="K102" s="16">
        <f t="shared" si="28"/>
        <v>0.59541075862068027</v>
      </c>
      <c r="L102" s="16">
        <f t="shared" si="33"/>
        <v>2.3202172068966007</v>
      </c>
      <c r="M102" s="16">
        <f t="shared" si="29"/>
        <v>0.35451397148125396</v>
      </c>
    </row>
    <row r="103" spans="1:13" x14ac:dyDescent="0.25">
      <c r="A103" s="2">
        <v>349.99769537931002</v>
      </c>
      <c r="B103" s="3">
        <v>309.62705731034498</v>
      </c>
      <c r="C103">
        <v>100</v>
      </c>
      <c r="D103" s="3">
        <v>10</v>
      </c>
      <c r="E103" s="3">
        <v>42.876756689655203</v>
      </c>
      <c r="F103" s="3">
        <v>0</v>
      </c>
      <c r="G103" s="3">
        <v>0</v>
      </c>
      <c r="H103" s="3">
        <v>0</v>
      </c>
      <c r="I103" s="16">
        <f t="shared" si="26"/>
        <v>40.370638068965036</v>
      </c>
      <c r="J103" s="16">
        <f t="shared" si="27"/>
        <v>0</v>
      </c>
      <c r="K103" s="16">
        <f t="shared" si="28"/>
        <v>0</v>
      </c>
      <c r="L103" s="16"/>
      <c r="M103" s="16">
        <f t="shared" si="2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0"/>
  <sheetViews>
    <sheetView workbookViewId="0">
      <pane ySplit="1" topLeftCell="A26" activePane="bottomLeft" state="frozen"/>
      <selection pane="bottomLeft" activeCell="A81" sqref="A81:XFD115"/>
    </sheetView>
  </sheetViews>
  <sheetFormatPr defaultRowHeight="15" x14ac:dyDescent="0.25"/>
  <cols>
    <col min="1" max="1" width="9.140625" style="2"/>
    <col min="2" max="2" width="9.140625" style="3"/>
    <col min="4" max="9" width="9.140625" style="3"/>
    <col min="10" max="10" width="11" style="3" bestFit="1" customWidth="1"/>
    <col min="11" max="12" width="9.140625" style="3"/>
    <col min="13" max="13" width="9.7109375" style="3" bestFit="1" customWidth="1"/>
    <col min="14" max="14" width="22.5703125" style="3" bestFit="1" customWidth="1"/>
    <col min="15" max="15" width="13.85546875" style="3" bestFit="1" customWidth="1"/>
    <col min="16" max="16" width="21.85546875" style="3" bestFit="1" customWidth="1"/>
    <col min="17" max="17" width="4.7109375" style="3" bestFit="1" customWidth="1"/>
    <col min="18" max="18" width="9.140625" style="3"/>
    <col min="19" max="19" width="11" style="3" bestFit="1" customWidth="1"/>
    <col min="20" max="21" width="9.140625" style="3"/>
    <col min="48" max="48" width="15.85546875" bestFit="1" customWidth="1"/>
  </cols>
  <sheetData>
    <row r="1" spans="1:48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6" t="s">
        <v>36</v>
      </c>
      <c r="J1" s="16" t="s">
        <v>37</v>
      </c>
      <c r="K1" s="16" t="s">
        <v>38</v>
      </c>
      <c r="L1" s="16" t="s">
        <v>39</v>
      </c>
      <c r="M1" s="16" t="s">
        <v>64</v>
      </c>
      <c r="N1" s="3" t="s">
        <v>54</v>
      </c>
      <c r="O1" s="3" t="s">
        <v>59</v>
      </c>
      <c r="P1" s="3" t="s">
        <v>60</v>
      </c>
      <c r="Q1" s="16" t="s">
        <v>61</v>
      </c>
      <c r="R1" s="3" t="s">
        <v>36</v>
      </c>
      <c r="S1" s="3" t="s">
        <v>37</v>
      </c>
      <c r="T1" s="3" t="s">
        <v>38</v>
      </c>
      <c r="U1" s="16" t="s">
        <v>39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</row>
    <row r="2" spans="1:48" x14ac:dyDescent="0.25">
      <c r="A2" s="2">
        <v>298.84776468965498</v>
      </c>
      <c r="B2" s="3">
        <v>296.12263010344799</v>
      </c>
      <c r="C2">
        <v>150</v>
      </c>
      <c r="D2" s="3">
        <v>37.619343448275899</v>
      </c>
      <c r="E2" s="3">
        <v>7.0401799261969506E-260</v>
      </c>
      <c r="F2" s="3">
        <v>0</v>
      </c>
      <c r="G2" s="3">
        <v>0</v>
      </c>
      <c r="H2" s="3">
        <v>0</v>
      </c>
      <c r="I2" s="16">
        <f>A2-B2</f>
        <v>2.7251345862069911</v>
      </c>
      <c r="J2" s="16">
        <f>(G2-H2)*H2</f>
        <v>0</v>
      </c>
      <c r="K2" s="16">
        <f>G2-H2</f>
        <v>0</v>
      </c>
      <c r="L2" s="16"/>
      <c r="M2" s="16">
        <f>K2^2</f>
        <v>0</v>
      </c>
      <c r="Q2" s="16"/>
      <c r="R2" s="3">
        <f>A2-B2</f>
        <v>2.7251345862069911</v>
      </c>
      <c r="S2" s="3">
        <f>(G2-H2)*H2</f>
        <v>0</v>
      </c>
      <c r="T2" s="3">
        <f>G2-H2</f>
        <v>0</v>
      </c>
      <c r="U2" s="16"/>
      <c r="V2">
        <v>0</v>
      </c>
      <c r="W2">
        <v>-0.57514020689655199</v>
      </c>
      <c r="X2">
        <v>5.90418620689655E-2</v>
      </c>
      <c r="Y2">
        <v>61.556145586206902</v>
      </c>
      <c r="Z2">
        <v>24.789971620689698</v>
      </c>
      <c r="AA2">
        <v>5.1028982068965503</v>
      </c>
      <c r="AB2">
        <v>24.944654034482799</v>
      </c>
      <c r="AC2">
        <v>25.202911862069001</v>
      </c>
      <c r="AD2">
        <v>0.24631744827586199</v>
      </c>
      <c r="AE2">
        <v>24.897230137931</v>
      </c>
      <c r="AF2">
        <v>24.997243793103401</v>
      </c>
      <c r="AG2">
        <v>0.29295120689655202</v>
      </c>
      <c r="AH2">
        <v>24.999745000000001</v>
      </c>
      <c r="AI2">
        <v>24.980652310344801</v>
      </c>
      <c r="AJ2">
        <v>25.333700965517199</v>
      </c>
      <c r="AK2">
        <v>0</v>
      </c>
      <c r="AL2">
        <v>4.6718855032629802</v>
      </c>
      <c r="AM2">
        <v>0</v>
      </c>
      <c r="AN2">
        <v>3.4355886948308498</v>
      </c>
      <c r="AO2">
        <v>4.4759795691250402E-3</v>
      </c>
      <c r="AP2">
        <v>0</v>
      </c>
      <c r="AQ2">
        <v>0.29355142994464301</v>
      </c>
      <c r="AR2">
        <v>5.4483122104861499</v>
      </c>
      <c r="AS2">
        <v>8.6944302425318795E-2</v>
      </c>
      <c r="AT2">
        <v>1</v>
      </c>
      <c r="AU2">
        <v>31</v>
      </c>
      <c r="AV2" s="1">
        <v>42719.754108796296</v>
      </c>
    </row>
    <row r="3" spans="1:48" x14ac:dyDescent="0.25">
      <c r="A3" s="2">
        <v>150.099103172414</v>
      </c>
      <c r="B3" s="3">
        <v>148.44599272413799</v>
      </c>
      <c r="C3">
        <v>150</v>
      </c>
      <c r="D3" s="3">
        <v>10</v>
      </c>
      <c r="E3" s="3">
        <v>5.9584068965517198E-2</v>
      </c>
      <c r="F3" s="3">
        <v>0</v>
      </c>
      <c r="G3" s="3">
        <v>0</v>
      </c>
      <c r="H3" s="3">
        <v>0</v>
      </c>
      <c r="I3" s="16">
        <f t="shared" ref="I3:I27" si="0">A3-B3</f>
        <v>1.6531104482760099</v>
      </c>
      <c r="J3" s="16">
        <f t="shared" ref="J3:J27" si="1">(G3-H3)*H3</f>
        <v>0</v>
      </c>
      <c r="K3" s="16">
        <f t="shared" ref="K3:K27" si="2">G3-H3</f>
        <v>0</v>
      </c>
      <c r="L3" s="16"/>
      <c r="M3" s="16"/>
      <c r="Q3" s="16"/>
      <c r="R3" s="3">
        <f t="shared" ref="R3:R66" si="3">A3-B3</f>
        <v>1.6531104482760099</v>
      </c>
      <c r="S3" s="3">
        <f t="shared" ref="S3:S66" si="4">(G3-H3)*H3</f>
        <v>0</v>
      </c>
      <c r="T3" s="3">
        <f t="shared" ref="T3:T66" si="5">G3-H3</f>
        <v>0</v>
      </c>
      <c r="U3" s="16"/>
      <c r="V3">
        <v>0</v>
      </c>
      <c r="W3">
        <v>-0.78252882758620701</v>
      </c>
      <c r="X3">
        <v>2.2322896551724099E-2</v>
      </c>
      <c r="Y3">
        <v>20.2799493448276</v>
      </c>
      <c r="Z3">
        <v>24.586480137931002</v>
      </c>
      <c r="AA3">
        <v>5.1336520344827603</v>
      </c>
      <c r="AB3">
        <v>24.941838172413799</v>
      </c>
      <c r="AC3">
        <v>25.083912999999999</v>
      </c>
      <c r="AD3">
        <v>0.246188448275862</v>
      </c>
      <c r="AE3">
        <v>24.8871606896552</v>
      </c>
      <c r="AF3">
        <v>24.974857862069001</v>
      </c>
      <c r="AG3">
        <v>0.29191082758620701</v>
      </c>
      <c r="AH3">
        <v>24.988725689655201</v>
      </c>
      <c r="AI3">
        <v>24.9677233793103</v>
      </c>
      <c r="AJ3">
        <v>25.139726689655198</v>
      </c>
      <c r="AK3">
        <v>1.4677274111819001</v>
      </c>
      <c r="AL3">
        <v>0.71326804191423199</v>
      </c>
      <c r="AM3">
        <v>0</v>
      </c>
      <c r="AN3">
        <v>1.15805622554779</v>
      </c>
      <c r="AO3">
        <v>2.4714297729412399E-3</v>
      </c>
      <c r="AP3">
        <v>0</v>
      </c>
      <c r="AQ3">
        <v>0.29487747392253399</v>
      </c>
      <c r="AR3">
        <v>6.4488799791892504</v>
      </c>
      <c r="AS3">
        <v>0.34107859331142099</v>
      </c>
      <c r="AT3">
        <v>1</v>
      </c>
      <c r="AU3">
        <v>722</v>
      </c>
      <c r="AV3" s="1">
        <v>42719.837789351855</v>
      </c>
    </row>
    <row r="4" spans="1:48" x14ac:dyDescent="0.25">
      <c r="A4" s="7">
        <v>149.946390586207</v>
      </c>
      <c r="B4" s="8">
        <v>134.17755075862101</v>
      </c>
      <c r="C4" s="9">
        <v>150</v>
      </c>
      <c r="D4" s="8">
        <v>25.200243206896602</v>
      </c>
      <c r="E4" s="8">
        <v>6.4690768965517202</v>
      </c>
      <c r="F4" s="8">
        <v>1.7295466551724099</v>
      </c>
      <c r="G4" s="8">
        <v>6.8727507586206897</v>
      </c>
      <c r="H4" s="8">
        <v>6.4156568620689596</v>
      </c>
      <c r="I4" s="16">
        <f t="shared" si="0"/>
        <v>15.768839827585992</v>
      </c>
      <c r="J4" s="16">
        <f t="shared" si="1"/>
        <v>2.9325575940219468</v>
      </c>
      <c r="K4" s="16">
        <f t="shared" si="2"/>
        <v>0.45709389655173016</v>
      </c>
      <c r="L4" s="16"/>
      <c r="M4" s="16">
        <f t="shared" ref="M4:M67" si="6">K4^2</f>
        <v>0.2089348302648438</v>
      </c>
      <c r="N4" s="3">
        <v>10</v>
      </c>
      <c r="O4" s="3">
        <f>1+L4-('ipb3-32-he-dc'!$N$4*'h2'!M4*'h2'!$N$4)/('h2'!M4*'h2'!$N$4)</f>
        <v>0.45840115624715261</v>
      </c>
      <c r="P4" s="3">
        <f>1/N4</f>
        <v>0.1</v>
      </c>
      <c r="Q4" s="16"/>
      <c r="R4" s="8">
        <f t="shared" si="3"/>
        <v>15.768839827585992</v>
      </c>
      <c r="S4" s="8">
        <f t="shared" si="4"/>
        <v>2.9325575940219468</v>
      </c>
      <c r="T4" s="8">
        <f t="shared" si="5"/>
        <v>0.45709389655173016</v>
      </c>
      <c r="U4" s="16"/>
      <c r="V4" s="9">
        <v>28.766009448275899</v>
      </c>
      <c r="W4">
        <v>1.0731974482758599</v>
      </c>
      <c r="X4">
        <v>19.046758034482799</v>
      </c>
      <c r="Y4">
        <v>16.068005482758601</v>
      </c>
      <c r="Z4">
        <v>24.535162482758601</v>
      </c>
      <c r="AA4">
        <v>5.1389302068965499</v>
      </c>
      <c r="AB4">
        <v>24.947789965517199</v>
      </c>
      <c r="AC4">
        <v>25.076582896551699</v>
      </c>
      <c r="AD4">
        <v>0.24671834482758601</v>
      </c>
      <c r="AE4">
        <v>24.892369103448299</v>
      </c>
      <c r="AF4">
        <v>25.0877056206897</v>
      </c>
      <c r="AG4">
        <v>0.29363310344827598</v>
      </c>
      <c r="AH4">
        <v>24.993728000000001</v>
      </c>
      <c r="AI4">
        <v>25.903876448275899</v>
      </c>
      <c r="AJ4">
        <v>25.132900448275901</v>
      </c>
      <c r="AK4">
        <v>0.24902066635235301</v>
      </c>
      <c r="AL4">
        <v>5.2633822698231096E-3</v>
      </c>
      <c r="AM4">
        <v>9.3946121737208399E-3</v>
      </c>
      <c r="AN4">
        <v>0.39773483939577797</v>
      </c>
      <c r="AO4">
        <v>2.72670545309848E-3</v>
      </c>
      <c r="AP4">
        <v>0.116564876589539</v>
      </c>
      <c r="AQ4">
        <v>0.31978986327966802</v>
      </c>
      <c r="AR4">
        <v>0.105494102569593</v>
      </c>
      <c r="AS4">
        <v>0.34283369048919998</v>
      </c>
      <c r="AT4">
        <v>2</v>
      </c>
      <c r="AU4">
        <v>179</v>
      </c>
      <c r="AV4" s="1">
        <v>42719.858622685184</v>
      </c>
    </row>
    <row r="5" spans="1:48" x14ac:dyDescent="0.25">
      <c r="A5" s="7">
        <v>149.978280448276</v>
      </c>
      <c r="B5" s="8">
        <v>129.50803713793101</v>
      </c>
      <c r="C5" s="9">
        <v>100</v>
      </c>
      <c r="D5" s="8">
        <v>39.309219758620699</v>
      </c>
      <c r="E5" s="8">
        <v>9.8967237241379298</v>
      </c>
      <c r="F5" s="8">
        <v>1.6922140344827601</v>
      </c>
      <c r="G5" s="8">
        <v>6.6548515862068998</v>
      </c>
      <c r="H5" s="8">
        <v>6.1913946896551701</v>
      </c>
      <c r="I5" s="16">
        <f t="shared" si="0"/>
        <v>20.470243310344983</v>
      </c>
      <c r="J5" s="16">
        <f t="shared" si="1"/>
        <v>2.869444568194444</v>
      </c>
      <c r="K5" s="16">
        <f t="shared" si="2"/>
        <v>0.46345689655172961</v>
      </c>
      <c r="L5" s="16"/>
      <c r="M5" s="16">
        <f t="shared" si="6"/>
        <v>0.2147922949613606</v>
      </c>
      <c r="O5" s="3">
        <f>1+L5-('ipb3-32-he-dc'!$N$4*'h2'!M5*'h2'!$N$4)/('h2'!M5*'h2'!$N$4)</f>
        <v>0.45840115624715261</v>
      </c>
      <c r="Q5" s="16"/>
      <c r="R5" s="8">
        <f t="shared" si="3"/>
        <v>20.470243310344983</v>
      </c>
      <c r="S5" s="8">
        <f t="shared" si="4"/>
        <v>2.869444568194444</v>
      </c>
      <c r="T5" s="8">
        <f t="shared" si="5"/>
        <v>0.46345689655172961</v>
      </c>
      <c r="U5" s="16"/>
      <c r="V5" s="9">
        <v>28.8567324137931</v>
      </c>
      <c r="W5">
        <v>1.2514416551724099</v>
      </c>
      <c r="X5">
        <v>17.337424137930999</v>
      </c>
      <c r="Y5">
        <v>15.7426332068965</v>
      </c>
      <c r="Z5">
        <v>24.491290413793099</v>
      </c>
      <c r="AA5">
        <v>5.1215691724137899</v>
      </c>
      <c r="AB5">
        <v>24.946601896551702</v>
      </c>
      <c r="AC5">
        <v>25.075551999999998</v>
      </c>
      <c r="AD5">
        <v>0.246621068965517</v>
      </c>
      <c r="AE5">
        <v>24.890578655172401</v>
      </c>
      <c r="AF5">
        <v>25.097037758620701</v>
      </c>
      <c r="AG5">
        <v>0.292036137931034</v>
      </c>
      <c r="AH5">
        <v>24.988823344827601</v>
      </c>
      <c r="AI5">
        <v>25.822032206896601</v>
      </c>
      <c r="AJ5">
        <v>25.129241724137898</v>
      </c>
      <c r="AK5">
        <v>0.10212262894178099</v>
      </c>
      <c r="AL5">
        <v>3.6752103156848701E-3</v>
      </c>
      <c r="AM5">
        <v>1.87410075164379E-2</v>
      </c>
      <c r="AN5">
        <v>0.122856390871804</v>
      </c>
      <c r="AO5">
        <v>1.27005516347886E-3</v>
      </c>
      <c r="AP5">
        <v>1.7878458953242998E-2</v>
      </c>
      <c r="AQ5">
        <v>0.225489289478289</v>
      </c>
      <c r="AR5">
        <v>2.6047727904687901E-2</v>
      </c>
      <c r="AS5">
        <v>0.326243289039019</v>
      </c>
      <c r="AT5">
        <v>3</v>
      </c>
      <c r="AU5">
        <v>179</v>
      </c>
      <c r="AV5" s="1">
        <v>42719.87945601852</v>
      </c>
    </row>
    <row r="6" spans="1:48" x14ac:dyDescent="0.25">
      <c r="A6" s="10">
        <v>149.99334775862101</v>
      </c>
      <c r="B6" s="11">
        <v>128.17264003448301</v>
      </c>
      <c r="C6" s="12">
        <v>91.67</v>
      </c>
      <c r="D6" s="11">
        <v>41.947435827586197</v>
      </c>
      <c r="E6" s="11">
        <v>11.1974563448276</v>
      </c>
      <c r="F6" s="11">
        <v>1.59497165517241</v>
      </c>
      <c r="G6" s="11">
        <v>6.4514675862069</v>
      </c>
      <c r="H6" s="11">
        <v>6.0009277586206897</v>
      </c>
      <c r="I6" s="16">
        <f t="shared" si="0"/>
        <v>21.820707724138003</v>
      </c>
      <c r="J6" s="16">
        <f t="shared" si="1"/>
        <v>2.7036569577262686</v>
      </c>
      <c r="K6" s="16">
        <f t="shared" si="2"/>
        <v>0.45053982758621025</v>
      </c>
      <c r="L6" s="16"/>
      <c r="M6" s="16">
        <f t="shared" si="6"/>
        <v>0.20298613624141207</v>
      </c>
      <c r="O6" s="3">
        <f>1+L6-('ipb3-32-he-dc'!$N$4*'h2'!M6*'h2'!$N$4)/('h2'!M6*'h2'!$N$4)</f>
        <v>0.45840115624715261</v>
      </c>
      <c r="Q6" s="16"/>
      <c r="R6" s="11">
        <f t="shared" si="3"/>
        <v>21.820707724138003</v>
      </c>
      <c r="S6" s="11">
        <f t="shared" si="4"/>
        <v>2.7036569577262686</v>
      </c>
      <c r="T6" s="11">
        <f t="shared" si="5"/>
        <v>0.45053982758621025</v>
      </c>
      <c r="U6" s="16"/>
      <c r="V6" s="12">
        <v>28.9494018275862</v>
      </c>
      <c r="W6">
        <v>1.28588113793103</v>
      </c>
      <c r="X6">
        <v>16.245173241379302</v>
      </c>
      <c r="Y6">
        <v>17.616333999999998</v>
      </c>
      <c r="Z6">
        <v>24.407883931034501</v>
      </c>
      <c r="AA6">
        <v>5.1246267586206899</v>
      </c>
      <c r="AB6">
        <v>24.938355137931001</v>
      </c>
      <c r="AC6">
        <v>25.0725842068966</v>
      </c>
      <c r="AD6">
        <v>0.24667451724137901</v>
      </c>
      <c r="AE6">
        <v>24.881008103448298</v>
      </c>
      <c r="AF6">
        <v>25.089989793103399</v>
      </c>
      <c r="AG6">
        <v>0.29178496551724098</v>
      </c>
      <c r="AH6">
        <v>24.981813551724098</v>
      </c>
      <c r="AI6">
        <v>25.7618973103448</v>
      </c>
      <c r="AJ6">
        <v>25.124036965517199</v>
      </c>
      <c r="AK6">
        <v>3.8149879980588698E-2</v>
      </c>
      <c r="AL6">
        <v>3.7705221249339799E-3</v>
      </c>
      <c r="AM6">
        <v>1.7337675019063699E-2</v>
      </c>
      <c r="AN6">
        <v>2.97739812369626E-2</v>
      </c>
      <c r="AO6">
        <v>2.1045154766354702E-3</v>
      </c>
      <c r="AP6">
        <v>3.54760060788479E-3</v>
      </c>
      <c r="AQ6">
        <v>0.22166207153695699</v>
      </c>
      <c r="AR6">
        <v>2.24369053047168E-2</v>
      </c>
      <c r="AS6">
        <v>0.32514609523607202</v>
      </c>
      <c r="AT6">
        <v>4</v>
      </c>
      <c r="AU6">
        <v>180</v>
      </c>
      <c r="AV6" s="1">
        <v>42719.900405092594</v>
      </c>
    </row>
    <row r="7" spans="1:48" x14ac:dyDescent="0.25">
      <c r="A7" s="7">
        <v>149.99830793103399</v>
      </c>
      <c r="B7" s="8">
        <v>127.85423379310301</v>
      </c>
      <c r="C7" s="9">
        <v>100</v>
      </c>
      <c r="D7" s="8">
        <v>39.497901103448299</v>
      </c>
      <c r="E7" s="8">
        <v>11.525601</v>
      </c>
      <c r="F7" s="8">
        <v>1.7088661724137899</v>
      </c>
      <c r="G7" s="8">
        <v>6.6766064482758596</v>
      </c>
      <c r="H7" s="8">
        <v>6.2100015862069</v>
      </c>
      <c r="I7" s="16">
        <f t="shared" si="0"/>
        <v>22.144074137930986</v>
      </c>
      <c r="J7" s="16">
        <f t="shared" si="1"/>
        <v>2.8976169335800908</v>
      </c>
      <c r="K7" s="16">
        <f t="shared" si="2"/>
        <v>0.46660486206895957</v>
      </c>
      <c r="L7" s="16"/>
      <c r="M7" s="16">
        <f t="shared" si="6"/>
        <v>0.21772009730639277</v>
      </c>
      <c r="O7" s="3">
        <f>1+L7-('ipb3-32-he-dc'!$N$4*'h2'!M7*'h2'!$N$4)/('h2'!M7*'h2'!$N$4)</f>
        <v>0.45840115624715261</v>
      </c>
      <c r="Q7" s="16"/>
      <c r="R7" s="8">
        <f t="shared" si="3"/>
        <v>22.144074137930986</v>
      </c>
      <c r="S7" s="8">
        <f t="shared" si="4"/>
        <v>2.8976169335800908</v>
      </c>
      <c r="T7" s="8">
        <f t="shared" si="5"/>
        <v>0.46660486206895957</v>
      </c>
      <c r="U7" s="16"/>
      <c r="V7" s="9">
        <v>29.271062206896499</v>
      </c>
      <c r="W7">
        <v>1.0592175862069</v>
      </c>
      <c r="X7">
        <v>17.3748308965517</v>
      </c>
      <c r="Y7">
        <v>15.2656650689655</v>
      </c>
      <c r="Z7">
        <v>24.292800862069001</v>
      </c>
      <c r="AA7">
        <v>5.1493825172413796</v>
      </c>
      <c r="AB7">
        <v>24.936846862069</v>
      </c>
      <c r="AC7">
        <v>25.065183448275899</v>
      </c>
      <c r="AD7">
        <v>0.246527103448276</v>
      </c>
      <c r="AE7">
        <v>24.878512586206899</v>
      </c>
      <c r="AF7">
        <v>25.074054482758601</v>
      </c>
      <c r="AG7">
        <v>0.29355517241379298</v>
      </c>
      <c r="AH7">
        <v>24.978617862069001</v>
      </c>
      <c r="AI7">
        <v>25.808600655172398</v>
      </c>
      <c r="AJ7">
        <v>25.112882551724098</v>
      </c>
      <c r="AK7">
        <v>1.1957928091743701E-2</v>
      </c>
      <c r="AL7">
        <v>2.6872080390535598E-3</v>
      </c>
      <c r="AM7">
        <v>1.4216700582394701E-2</v>
      </c>
      <c r="AN7">
        <v>7.3725266308501802E-3</v>
      </c>
      <c r="AO7">
        <v>3.6162055566516501E-3</v>
      </c>
      <c r="AP7">
        <v>5.9946562010153599E-3</v>
      </c>
      <c r="AQ7">
        <v>0.25047533485660001</v>
      </c>
      <c r="AR7">
        <v>2.33309171208269E-2</v>
      </c>
      <c r="AS7">
        <v>0.37137196893893398</v>
      </c>
      <c r="AT7">
        <v>5</v>
      </c>
      <c r="AU7">
        <v>179</v>
      </c>
      <c r="AV7" s="1">
        <v>42719.921238425923</v>
      </c>
    </row>
    <row r="8" spans="1:48" x14ac:dyDescent="0.25">
      <c r="A8" s="7">
        <v>150.00004100000001</v>
      </c>
      <c r="B8" s="8">
        <v>127.800649137931</v>
      </c>
      <c r="C8" s="9">
        <v>150</v>
      </c>
      <c r="D8" s="8">
        <v>25.094481689655201</v>
      </c>
      <c r="E8" s="8">
        <v>11.571374103448299</v>
      </c>
      <c r="F8" s="8">
        <v>1.74572286206897</v>
      </c>
      <c r="G8" s="8">
        <v>6.8838964137931002</v>
      </c>
      <c r="H8" s="8">
        <v>6.42298275862069</v>
      </c>
      <c r="I8" s="16">
        <f t="shared" si="0"/>
        <v>22.199391862069007</v>
      </c>
      <c r="J8" s="16">
        <f t="shared" si="1"/>
        <v>2.9604404603852328</v>
      </c>
      <c r="K8" s="16">
        <f t="shared" si="2"/>
        <v>0.46091365517241023</v>
      </c>
      <c r="L8" s="16"/>
      <c r="M8" s="16">
        <f t="shared" si="6"/>
        <v>0.21244139752439148</v>
      </c>
      <c r="Q8" s="16"/>
      <c r="R8" s="8">
        <f t="shared" si="3"/>
        <v>22.199391862069007</v>
      </c>
      <c r="S8" s="8">
        <f t="shared" si="4"/>
        <v>2.9604404603852328</v>
      </c>
      <c r="T8" s="8">
        <f t="shared" si="5"/>
        <v>0.46091365517241023</v>
      </c>
      <c r="U8" s="16"/>
      <c r="V8" s="9">
        <v>29.1979236206897</v>
      </c>
      <c r="W8">
        <v>0.60057862068965495</v>
      </c>
      <c r="X8">
        <v>18.8131802068966</v>
      </c>
      <c r="Y8">
        <v>13.4886678965517</v>
      </c>
      <c r="Z8">
        <v>24.1717487931035</v>
      </c>
      <c r="AA8">
        <v>5.1167592413793104</v>
      </c>
      <c r="AB8">
        <v>24.9360329655172</v>
      </c>
      <c r="AC8">
        <v>25.059134</v>
      </c>
      <c r="AD8">
        <v>0.24694906896551699</v>
      </c>
      <c r="AE8">
        <v>24.873011310344801</v>
      </c>
      <c r="AF8">
        <v>25.0421786206897</v>
      </c>
      <c r="AG8">
        <v>0.29520489655172399</v>
      </c>
      <c r="AH8">
        <v>24.974141793103499</v>
      </c>
      <c r="AI8">
        <v>25.868991758620702</v>
      </c>
      <c r="AJ8">
        <v>25.107890758620702</v>
      </c>
      <c r="AK8">
        <v>9.8151686334584202E-3</v>
      </c>
      <c r="AL8">
        <v>1.95680997368798E-3</v>
      </c>
      <c r="AM8">
        <v>8.3341631907662209E-3</v>
      </c>
      <c r="AN8">
        <v>1.86334035526676E-3</v>
      </c>
      <c r="AO8">
        <v>2.0243894404121899E-3</v>
      </c>
      <c r="AP8">
        <v>1.9379485141862499E-2</v>
      </c>
      <c r="AQ8">
        <v>0.43155644618266398</v>
      </c>
      <c r="AR8">
        <v>2.44430810025635E-2</v>
      </c>
      <c r="AS8">
        <v>0.365367020632693</v>
      </c>
      <c r="AT8">
        <v>6</v>
      </c>
      <c r="AU8">
        <v>179</v>
      </c>
      <c r="AV8" s="1">
        <v>42719.942071759258</v>
      </c>
    </row>
    <row r="9" spans="1:48" x14ac:dyDescent="0.25">
      <c r="A9" s="4">
        <v>150.00048827586201</v>
      </c>
      <c r="B9" s="5">
        <v>127.859200862069</v>
      </c>
      <c r="C9" s="6">
        <v>150</v>
      </c>
      <c r="D9" s="5">
        <v>29.425203827586198</v>
      </c>
      <c r="E9" s="5">
        <v>11.4040553793103</v>
      </c>
      <c r="F9" s="5" t="s">
        <v>35</v>
      </c>
      <c r="G9" s="5" t="s">
        <v>35</v>
      </c>
      <c r="H9" s="5" t="s">
        <v>35</v>
      </c>
      <c r="I9" s="16">
        <f t="shared" si="0"/>
        <v>22.141287413793009</v>
      </c>
      <c r="J9" s="16" t="e">
        <f t="shared" si="1"/>
        <v>#VALUE!</v>
      </c>
      <c r="K9" s="16" t="e">
        <f t="shared" si="2"/>
        <v>#VALUE!</v>
      </c>
      <c r="L9" s="16"/>
      <c r="M9" s="16" t="e">
        <f t="shared" si="6"/>
        <v>#VALUE!</v>
      </c>
      <c r="Q9" s="16"/>
      <c r="R9" s="5">
        <f t="shared" si="3"/>
        <v>22.141287413793009</v>
      </c>
      <c r="S9" s="5" t="e">
        <f t="shared" si="4"/>
        <v>#VALUE!</v>
      </c>
      <c r="T9" s="5" t="e">
        <f t="shared" si="5"/>
        <v>#VALUE!</v>
      </c>
      <c r="U9" s="16"/>
      <c r="V9" s="6">
        <v>33.983354517241402</v>
      </c>
      <c r="W9">
        <v>0.84154103448275897</v>
      </c>
      <c r="X9">
        <v>21.643750344827598</v>
      </c>
      <c r="Y9">
        <v>14.751285448275899</v>
      </c>
      <c r="Z9">
        <v>24.037550620689601</v>
      </c>
      <c r="AA9">
        <v>5.1039709655172398</v>
      </c>
      <c r="AB9">
        <v>24.930021586206902</v>
      </c>
      <c r="AC9">
        <v>25.056296172413798</v>
      </c>
      <c r="AD9">
        <v>0.247093655172414</v>
      </c>
      <c r="AE9">
        <v>24.866007068965502</v>
      </c>
      <c r="AF9">
        <v>25.048255448275899</v>
      </c>
      <c r="AG9">
        <v>0.28948386206896598</v>
      </c>
      <c r="AH9">
        <v>24.969171931034499</v>
      </c>
      <c r="AI9">
        <v>26.023805344827601</v>
      </c>
      <c r="AJ9">
        <v>25.105869103448299</v>
      </c>
      <c r="AK9">
        <v>1.3327632631378801E-2</v>
      </c>
      <c r="AL9">
        <v>1.9333119223886701E-3</v>
      </c>
      <c r="AM9" t="s">
        <v>35</v>
      </c>
      <c r="AN9">
        <v>2.1559574785838102E-3</v>
      </c>
      <c r="AO9">
        <v>3.4087915633816499E-3</v>
      </c>
      <c r="AP9">
        <v>1.13813997590706E-2</v>
      </c>
      <c r="AQ9">
        <v>0.34892453151386699</v>
      </c>
      <c r="AR9">
        <v>2.3748580851483399E-2</v>
      </c>
      <c r="AS9">
        <v>0.399114576878979</v>
      </c>
      <c r="AT9">
        <v>7</v>
      </c>
      <c r="AU9">
        <v>179</v>
      </c>
      <c r="AV9" s="1">
        <v>42719.962905092594</v>
      </c>
    </row>
    <row r="10" spans="1:48" x14ac:dyDescent="0.25">
      <c r="A10" s="4">
        <v>149.999628586207</v>
      </c>
      <c r="B10" s="5">
        <v>127.86635200000001</v>
      </c>
      <c r="C10" s="6">
        <v>100</v>
      </c>
      <c r="D10" s="5">
        <v>46.280311586206899</v>
      </c>
      <c r="E10" s="5">
        <v>11.424088655172399</v>
      </c>
      <c r="F10" s="5" t="s">
        <v>35</v>
      </c>
      <c r="G10" s="5" t="s">
        <v>35</v>
      </c>
      <c r="H10" s="5" t="s">
        <v>35</v>
      </c>
      <c r="I10" s="16">
        <f t="shared" si="0"/>
        <v>22.133276586206989</v>
      </c>
      <c r="J10" s="16" t="e">
        <f t="shared" si="1"/>
        <v>#VALUE!</v>
      </c>
      <c r="K10" s="16" t="e">
        <f t="shared" si="2"/>
        <v>#VALUE!</v>
      </c>
      <c r="L10" s="16">
        <f>$E$9-E10</f>
        <v>-2.0033275862099131E-2</v>
      </c>
      <c r="M10" s="16" t="e">
        <f t="shared" si="6"/>
        <v>#VALUE!</v>
      </c>
      <c r="N10" s="3">
        <v>8</v>
      </c>
      <c r="O10" s="3" t="e">
        <f>1+($L10-((M10*$N$10)*'ipb3-32-he-dc'!$N$5))/(M10*$N$10)</f>
        <v>#VALUE!</v>
      </c>
      <c r="P10" s="3">
        <f>1/N10</f>
        <v>0.125</v>
      </c>
      <c r="Q10" s="16"/>
      <c r="R10" s="5">
        <f t="shared" si="3"/>
        <v>22.133276586206989</v>
      </c>
      <c r="S10" s="5" t="e">
        <f t="shared" si="4"/>
        <v>#VALUE!</v>
      </c>
      <c r="T10" s="5" t="e">
        <f t="shared" si="5"/>
        <v>#VALUE!</v>
      </c>
      <c r="U10" s="16">
        <f>$E$9-E10</f>
        <v>-2.0033275862099131E-2</v>
      </c>
      <c r="V10" s="6">
        <v>33.9098767931035</v>
      </c>
      <c r="W10">
        <v>1.0529776206896599</v>
      </c>
      <c r="X10">
        <v>20.053699793103402</v>
      </c>
      <c r="Y10">
        <v>14.5898105862069</v>
      </c>
      <c r="Z10">
        <v>23.8973661724138</v>
      </c>
      <c r="AA10">
        <v>5.1399180689655202</v>
      </c>
      <c r="AB10">
        <v>24.9212377241379</v>
      </c>
      <c r="AC10">
        <v>25.0463347241379</v>
      </c>
      <c r="AD10">
        <v>0.247005206896552</v>
      </c>
      <c r="AE10">
        <v>24.860381034482799</v>
      </c>
      <c r="AF10">
        <v>25.0551567931035</v>
      </c>
      <c r="AG10">
        <v>0.293033931034483</v>
      </c>
      <c r="AH10">
        <v>24.961261620689701</v>
      </c>
      <c r="AI10">
        <v>25.924645758620699</v>
      </c>
      <c r="AJ10">
        <v>25.102859862069</v>
      </c>
      <c r="AK10">
        <v>1.07234908742996E-2</v>
      </c>
      <c r="AL10">
        <v>2.0499067689259999E-3</v>
      </c>
      <c r="AM10" t="s">
        <v>35</v>
      </c>
      <c r="AN10">
        <v>1.2694227584953001E-3</v>
      </c>
      <c r="AO10">
        <v>2.5512751802111299E-3</v>
      </c>
      <c r="AP10">
        <v>1.6826499209828E-2</v>
      </c>
      <c r="AQ10">
        <v>0.28382496249764899</v>
      </c>
      <c r="AR10">
        <v>2.1794786507787701E-2</v>
      </c>
      <c r="AS10">
        <v>0.38830145979734398</v>
      </c>
      <c r="AT10">
        <v>8</v>
      </c>
      <c r="AU10">
        <v>179</v>
      </c>
      <c r="AV10" s="1">
        <v>42719.983738425923</v>
      </c>
    </row>
    <row r="11" spans="1:48" x14ac:dyDescent="0.25">
      <c r="A11" s="4">
        <v>149.99988479310301</v>
      </c>
      <c r="B11" s="5">
        <v>127.84316120689699</v>
      </c>
      <c r="C11" s="6">
        <v>91.67</v>
      </c>
      <c r="D11" s="5">
        <v>49.672478379310299</v>
      </c>
      <c r="E11" s="5">
        <v>11.4873012758621</v>
      </c>
      <c r="F11" s="5">
        <v>1.9244830689655199</v>
      </c>
      <c r="G11" s="5">
        <v>7.0321015172413803</v>
      </c>
      <c r="H11" s="5">
        <v>6.5328708965517297</v>
      </c>
      <c r="I11" s="16">
        <f t="shared" si="0"/>
        <v>22.156723586206013</v>
      </c>
      <c r="J11" s="16">
        <f t="shared" si="1"/>
        <v>3.2614091925708744</v>
      </c>
      <c r="K11" s="16">
        <f t="shared" si="2"/>
        <v>0.49923062068965063</v>
      </c>
      <c r="L11" s="16">
        <f t="shared" ref="L11:L14" si="7">$E$9-E11</f>
        <v>-8.3245896551799703E-2</v>
      </c>
      <c r="M11" s="16">
        <f t="shared" si="6"/>
        <v>0.24923121263417383</v>
      </c>
      <c r="O11" s="3">
        <f>1+($L11-((M11*$N$10)*'ipb3-32-he-dc'!$N$5))/(M11*$N$10)</f>
        <v>0.3798100153604107</v>
      </c>
      <c r="Q11" s="16"/>
      <c r="R11" s="5">
        <f t="shared" si="3"/>
        <v>22.156723586206013</v>
      </c>
      <c r="S11" s="5">
        <f t="shared" si="4"/>
        <v>3.2614091925708744</v>
      </c>
      <c r="T11" s="5">
        <f t="shared" si="5"/>
        <v>0.49923062068965063</v>
      </c>
      <c r="U11" s="16">
        <f t="shared" ref="U11:U14" si="8">$E$9-E11</f>
        <v>-8.3245896551799703E-2</v>
      </c>
      <c r="V11" s="6">
        <v>34.169627931034498</v>
      </c>
      <c r="W11">
        <v>0.92874068965517298</v>
      </c>
      <c r="X11">
        <v>18.713148724137898</v>
      </c>
      <c r="Y11">
        <v>16.175793655172399</v>
      </c>
      <c r="Z11">
        <v>23.737038137930998</v>
      </c>
      <c r="AA11">
        <v>5.1326916896551698</v>
      </c>
      <c r="AB11">
        <v>24.912009103448302</v>
      </c>
      <c r="AC11">
        <v>25.042797206896601</v>
      </c>
      <c r="AD11">
        <v>0.24670062068965501</v>
      </c>
      <c r="AE11">
        <v>24.847935275862099</v>
      </c>
      <c r="AF11">
        <v>25.0356733448276</v>
      </c>
      <c r="AG11">
        <v>0.29190348275862099</v>
      </c>
      <c r="AH11">
        <v>24.9471715517241</v>
      </c>
      <c r="AI11">
        <v>25.848341931034501</v>
      </c>
      <c r="AJ11">
        <v>25.093661482758598</v>
      </c>
      <c r="AK11">
        <v>1.04955425552485E-2</v>
      </c>
      <c r="AL11">
        <v>2.0918036889526802E-3</v>
      </c>
      <c r="AM11">
        <v>2.00443268112484E-2</v>
      </c>
      <c r="AN11">
        <v>1.5411170212292699E-3</v>
      </c>
      <c r="AO11">
        <v>2.4857160812448002E-3</v>
      </c>
      <c r="AP11">
        <v>5.4910061771310803E-3</v>
      </c>
      <c r="AQ11">
        <v>0.30678218629056903</v>
      </c>
      <c r="AR11">
        <v>2.1843131919069201E-2</v>
      </c>
      <c r="AS11">
        <v>0.419796019767113</v>
      </c>
      <c r="AT11">
        <v>9</v>
      </c>
      <c r="AU11">
        <v>179</v>
      </c>
      <c r="AV11" s="1">
        <v>42720.004571759258</v>
      </c>
    </row>
    <row r="12" spans="1:48" x14ac:dyDescent="0.25">
      <c r="A12" s="4">
        <v>150.000664</v>
      </c>
      <c r="B12" s="5">
        <v>127.862301551724</v>
      </c>
      <c r="C12" s="6">
        <v>100</v>
      </c>
      <c r="D12" s="5">
        <v>46.424817655172397</v>
      </c>
      <c r="E12" s="5">
        <v>11.430223275862099</v>
      </c>
      <c r="F12" s="5">
        <v>2.0223857586206901</v>
      </c>
      <c r="G12" s="5">
        <v>7.2403244137931004</v>
      </c>
      <c r="H12" s="5">
        <v>6.7308599310344803</v>
      </c>
      <c r="I12" s="16">
        <f t="shared" si="0"/>
        <v>22.138362448275998</v>
      </c>
      <c r="J12" s="16">
        <f t="shared" si="1"/>
        <v>3.4291340732852031</v>
      </c>
      <c r="K12" s="16">
        <f t="shared" si="2"/>
        <v>0.50946448275862011</v>
      </c>
      <c r="L12" s="16">
        <f t="shared" si="7"/>
        <v>-2.6167896551799075E-2</v>
      </c>
      <c r="M12" s="16">
        <f t="shared" si="6"/>
        <v>0.25955405919250835</v>
      </c>
      <c r="O12" s="3">
        <f>1+($L12-((M12*$N$10)*'ipb3-32-he-dc'!$N$5))/(M12*$N$10)</f>
        <v>0.40895902076910773</v>
      </c>
      <c r="Q12" s="16"/>
      <c r="R12" s="5">
        <f t="shared" si="3"/>
        <v>22.138362448275998</v>
      </c>
      <c r="S12" s="5">
        <f t="shared" si="4"/>
        <v>3.4291340732852031</v>
      </c>
      <c r="T12" s="5">
        <f t="shared" si="5"/>
        <v>0.50946448275862011</v>
      </c>
      <c r="U12" s="16">
        <f t="shared" si="8"/>
        <v>-2.6167896551799075E-2</v>
      </c>
      <c r="V12" s="6">
        <v>34.086413482758601</v>
      </c>
      <c r="W12">
        <v>0.63875627586206896</v>
      </c>
      <c r="X12">
        <v>19.909389241379301</v>
      </c>
      <c r="Y12">
        <v>15.1751816551724</v>
      </c>
      <c r="Z12">
        <v>23.557709310344801</v>
      </c>
      <c r="AA12">
        <v>5.0969137241379299</v>
      </c>
      <c r="AB12">
        <v>24.9092637586207</v>
      </c>
      <c r="AC12">
        <v>25.037035068965501</v>
      </c>
      <c r="AD12">
        <v>0.246698689655172</v>
      </c>
      <c r="AE12">
        <v>24.845678344827601</v>
      </c>
      <c r="AF12">
        <v>25.016754172413801</v>
      </c>
      <c r="AG12">
        <v>0.29335893103448302</v>
      </c>
      <c r="AH12">
        <v>24.941789448275902</v>
      </c>
      <c r="AI12">
        <v>25.897288068965501</v>
      </c>
      <c r="AJ12">
        <v>25.088824275862098</v>
      </c>
      <c r="AK12">
        <v>9.6459801916685805E-3</v>
      </c>
      <c r="AL12">
        <v>1.55694246066107E-3</v>
      </c>
      <c r="AM12">
        <v>1.14758143565604E-2</v>
      </c>
      <c r="AN12">
        <v>2.19744573079457E-3</v>
      </c>
      <c r="AO12">
        <v>3.06178132212526E-3</v>
      </c>
      <c r="AP12">
        <v>3.8282635027097498E-3</v>
      </c>
      <c r="AQ12">
        <v>0.38526453285538798</v>
      </c>
      <c r="AR12">
        <v>1.8967442908055299E-2</v>
      </c>
      <c r="AS12">
        <v>0.361925351015847</v>
      </c>
      <c r="AT12">
        <v>10</v>
      </c>
      <c r="AU12">
        <v>179</v>
      </c>
      <c r="AV12" s="1">
        <v>42720.025405092594</v>
      </c>
    </row>
    <row r="13" spans="1:48" x14ac:dyDescent="0.25">
      <c r="A13" s="4">
        <v>150.00054934482799</v>
      </c>
      <c r="B13" s="5">
        <v>127.886336</v>
      </c>
      <c r="C13" s="6">
        <v>150</v>
      </c>
      <c r="D13" s="5">
        <v>29.365246517241399</v>
      </c>
      <c r="E13" s="5">
        <v>11.3942456896552</v>
      </c>
      <c r="F13" s="5">
        <v>2.0460424827586201</v>
      </c>
      <c r="G13" s="5">
        <v>7.4469092068965503</v>
      </c>
      <c r="H13" s="5">
        <v>6.9475947241379297</v>
      </c>
      <c r="I13" s="16">
        <f t="shared" si="0"/>
        <v>22.114213344827988</v>
      </c>
      <c r="J13" s="16">
        <f t="shared" si="1"/>
        <v>3.4690346660994522</v>
      </c>
      <c r="K13" s="16">
        <f t="shared" si="2"/>
        <v>0.49931448275862067</v>
      </c>
      <c r="L13" s="16">
        <f t="shared" si="7"/>
        <v>9.8096896550998736E-3</v>
      </c>
      <c r="M13" s="16">
        <f t="shared" si="6"/>
        <v>0.24931495269250889</v>
      </c>
      <c r="O13" s="3">
        <f>1+($L13-((M13*$N$10)*'ipb3-32-he-dc'!$N$5))/(M13*$N$10)</f>
        <v>0.42647967720716962</v>
      </c>
      <c r="Q13" s="16"/>
      <c r="R13" s="5">
        <f t="shared" si="3"/>
        <v>22.114213344827988</v>
      </c>
      <c r="S13" s="5">
        <f t="shared" si="4"/>
        <v>3.4690346660994522</v>
      </c>
      <c r="T13" s="5">
        <f t="shared" si="5"/>
        <v>0.49931448275862067</v>
      </c>
      <c r="U13" s="16">
        <f t="shared" si="8"/>
        <v>9.8096896550998736E-3</v>
      </c>
      <c r="V13" s="6">
        <v>33.986701482758598</v>
      </c>
      <c r="W13">
        <v>5.0405689655172399E-2</v>
      </c>
      <c r="X13">
        <v>21.282415862069001</v>
      </c>
      <c r="Y13">
        <v>12.190010862069</v>
      </c>
      <c r="Z13">
        <v>23.3738833448276</v>
      </c>
      <c r="AA13">
        <v>5.11298020689655</v>
      </c>
      <c r="AB13">
        <v>24.911515379310298</v>
      </c>
      <c r="AC13">
        <v>25.031408827586201</v>
      </c>
      <c r="AD13">
        <v>0.246565172413793</v>
      </c>
      <c r="AE13">
        <v>24.8400088275862</v>
      </c>
      <c r="AF13">
        <v>24.976773206896599</v>
      </c>
      <c r="AG13">
        <v>0.292010620689655</v>
      </c>
      <c r="AH13">
        <v>24.937937344827599</v>
      </c>
      <c r="AI13">
        <v>25.965452206896501</v>
      </c>
      <c r="AJ13">
        <v>25.0841202068966</v>
      </c>
      <c r="AK13">
        <v>1.9222561833115801E-2</v>
      </c>
      <c r="AL13">
        <v>3.30491792001811E-3</v>
      </c>
      <c r="AM13">
        <v>1.36055065131574E-2</v>
      </c>
      <c r="AN13">
        <v>2.52367330418083E-3</v>
      </c>
      <c r="AO13">
        <v>2.6407510380876201E-3</v>
      </c>
      <c r="AP13">
        <v>1.7475999158887999E-2</v>
      </c>
      <c r="AQ13">
        <v>1.6775740901090901</v>
      </c>
      <c r="AR13">
        <v>2.3620957362688499E-2</v>
      </c>
      <c r="AS13">
        <v>0.42467469476977598</v>
      </c>
      <c r="AT13">
        <v>11</v>
      </c>
      <c r="AU13">
        <v>179</v>
      </c>
      <c r="AV13" s="1">
        <v>42720.046238425923</v>
      </c>
    </row>
    <row r="14" spans="1:48" x14ac:dyDescent="0.25">
      <c r="A14" s="7">
        <v>150.00004372413801</v>
      </c>
      <c r="B14" s="8">
        <v>127.961412931035</v>
      </c>
      <c r="C14" s="9">
        <v>150</v>
      </c>
      <c r="D14" s="8">
        <v>33.636041724137897</v>
      </c>
      <c r="E14" s="8">
        <v>11.1967690689655</v>
      </c>
      <c r="F14" s="8">
        <v>2.34408282758621</v>
      </c>
      <c r="G14" s="8">
        <v>7.9665009655172403</v>
      </c>
      <c r="H14" s="8">
        <v>7.4318158620689703</v>
      </c>
      <c r="I14" s="16">
        <f t="shared" si="0"/>
        <v>22.03863079310301</v>
      </c>
      <c r="J14" s="16">
        <f t="shared" si="1"/>
        <v>3.9736812330188416</v>
      </c>
      <c r="K14" s="16">
        <f t="shared" si="2"/>
        <v>0.53468510344827003</v>
      </c>
      <c r="L14" s="16">
        <f t="shared" si="7"/>
        <v>0.20728631034480038</v>
      </c>
      <c r="M14" s="16">
        <f t="shared" si="6"/>
        <v>0.28588815984948723</v>
      </c>
      <c r="O14" s="3">
        <f>1+($L14-((M14*$N$10)*'ipb3-32-he-dc'!$N$5))/(M14*$N$10)</f>
        <v>0.51219396069197953</v>
      </c>
      <c r="Q14" s="16"/>
      <c r="R14" s="8">
        <f t="shared" si="3"/>
        <v>22.03863079310301</v>
      </c>
      <c r="S14" s="8">
        <f t="shared" si="4"/>
        <v>3.9736812330188416</v>
      </c>
      <c r="T14" s="8">
        <f t="shared" si="5"/>
        <v>0.53468510344827003</v>
      </c>
      <c r="U14" s="16">
        <f t="shared" si="8"/>
        <v>0.20728631034480038</v>
      </c>
      <c r="V14" s="9">
        <v>38.714780448275903</v>
      </c>
      <c r="W14">
        <v>0.24776251724137899</v>
      </c>
      <c r="X14">
        <v>24.4316483448276</v>
      </c>
      <c r="Y14">
        <v>14.332327586206899</v>
      </c>
      <c r="Z14">
        <v>23.185928344827602</v>
      </c>
      <c r="AA14">
        <v>5.10344496551724</v>
      </c>
      <c r="AB14">
        <v>24.897034862068999</v>
      </c>
      <c r="AC14">
        <v>25.022570379310299</v>
      </c>
      <c r="AD14">
        <v>0.24690737931034501</v>
      </c>
      <c r="AE14">
        <v>24.8326195517241</v>
      </c>
      <c r="AF14">
        <v>24.980636034482799</v>
      </c>
      <c r="AG14">
        <v>0.293545103448276</v>
      </c>
      <c r="AH14">
        <v>24.928421034482799</v>
      </c>
      <c r="AI14">
        <v>26.104107724137901</v>
      </c>
      <c r="AJ14">
        <v>25.0744563103448</v>
      </c>
      <c r="AK14">
        <v>1.6541671687180098E-2</v>
      </c>
      <c r="AL14">
        <v>3.41122105058041E-3</v>
      </c>
      <c r="AM14">
        <v>1.8344105189171699E-2</v>
      </c>
      <c r="AN14">
        <v>3.37524821006864E-3</v>
      </c>
      <c r="AO14">
        <v>2.2693562357484101E-3</v>
      </c>
      <c r="AP14">
        <v>1.18606647927324E-2</v>
      </c>
      <c r="AQ14">
        <v>1.2435390786816301</v>
      </c>
      <c r="AR14">
        <v>2.4077524156145599E-2</v>
      </c>
      <c r="AS14">
        <v>0.41482644606021901</v>
      </c>
      <c r="AT14">
        <v>12</v>
      </c>
      <c r="AU14">
        <v>179</v>
      </c>
      <c r="AV14" s="1">
        <v>42720.067071759258</v>
      </c>
    </row>
    <row r="15" spans="1:48" x14ac:dyDescent="0.25">
      <c r="A15" s="7">
        <v>149.99957958620701</v>
      </c>
      <c r="B15" s="8">
        <v>127.964095</v>
      </c>
      <c r="C15" s="9">
        <v>100</v>
      </c>
      <c r="D15" s="8">
        <v>53.451200310344802</v>
      </c>
      <c r="E15" s="8">
        <v>11.2082385862069</v>
      </c>
      <c r="F15" s="8">
        <v>2.3491393448275901</v>
      </c>
      <c r="G15" s="8">
        <v>7.7741973103448299</v>
      </c>
      <c r="H15" s="8">
        <v>7.2227640344827604</v>
      </c>
      <c r="I15" s="16">
        <f t="shared" si="0"/>
        <v>22.035484586207005</v>
      </c>
      <c r="J15" s="16">
        <f t="shared" si="1"/>
        <v>3.9828724323135658</v>
      </c>
      <c r="K15" s="16">
        <f t="shared" si="2"/>
        <v>0.55143327586206947</v>
      </c>
      <c r="L15" s="16"/>
      <c r="M15" s="16">
        <f t="shared" si="6"/>
        <v>0.30407865772797321</v>
      </c>
      <c r="Q15" s="16"/>
      <c r="R15" s="8">
        <f t="shared" si="3"/>
        <v>22.035484586207005</v>
      </c>
      <c r="S15" s="8">
        <f t="shared" si="4"/>
        <v>3.9828724323135658</v>
      </c>
      <c r="T15" s="8">
        <f t="shared" si="5"/>
        <v>0.55143327586206947</v>
      </c>
      <c r="U15" s="16"/>
      <c r="V15" s="9">
        <v>38.978987068965502</v>
      </c>
      <c r="W15">
        <v>0.37368820689655202</v>
      </c>
      <c r="X15">
        <v>22.488194862069001</v>
      </c>
      <c r="Y15">
        <v>12.9601281034483</v>
      </c>
      <c r="Z15">
        <v>22.9926243793103</v>
      </c>
      <c r="AA15">
        <v>5.1198063793103499</v>
      </c>
      <c r="AB15">
        <v>24.894175689655199</v>
      </c>
      <c r="AC15">
        <v>25.015414068965502</v>
      </c>
      <c r="AD15">
        <v>0.246801137931035</v>
      </c>
      <c r="AE15">
        <v>24.820521034482798</v>
      </c>
      <c r="AF15">
        <v>24.975823655172402</v>
      </c>
      <c r="AG15">
        <v>0.29118827586206902</v>
      </c>
      <c r="AH15">
        <v>24.9202503448276</v>
      </c>
      <c r="AI15">
        <v>26.010009482758601</v>
      </c>
      <c r="AJ15">
        <v>25.061001724137899</v>
      </c>
      <c r="AK15">
        <v>2.06208342969731E-2</v>
      </c>
      <c r="AL15">
        <v>3.3304280473348399E-3</v>
      </c>
      <c r="AM15">
        <v>3.5652261237640898E-2</v>
      </c>
      <c r="AN15">
        <v>1.3593773709153799E-3</v>
      </c>
      <c r="AO15">
        <v>1.4204569550998001E-3</v>
      </c>
      <c r="AP15">
        <v>2.0668881493171799E-2</v>
      </c>
      <c r="AQ15">
        <v>0.71671803331741801</v>
      </c>
      <c r="AR15">
        <v>2.23083595207163E-2</v>
      </c>
      <c r="AS15">
        <v>0.41427046044760601</v>
      </c>
      <c r="AT15">
        <v>13</v>
      </c>
      <c r="AU15">
        <v>179</v>
      </c>
      <c r="AV15" s="1">
        <v>42720.087905092594</v>
      </c>
    </row>
    <row r="16" spans="1:48" x14ac:dyDescent="0.25">
      <c r="A16" s="10">
        <v>149.99849148275899</v>
      </c>
      <c r="B16" s="11">
        <v>127.941989827586</v>
      </c>
      <c r="C16" s="12">
        <v>91.67</v>
      </c>
      <c r="D16" s="11">
        <v>56.9657033103448</v>
      </c>
      <c r="E16" s="11">
        <v>11.2756432068966</v>
      </c>
      <c r="F16" s="11">
        <v>2.2051138275862101</v>
      </c>
      <c r="G16" s="11">
        <v>7.5325072068965504</v>
      </c>
      <c r="H16" s="11">
        <v>6.9981834137931003</v>
      </c>
      <c r="I16" s="16">
        <f t="shared" si="0"/>
        <v>22.056501655172994</v>
      </c>
      <c r="J16" s="16">
        <f t="shared" si="1"/>
        <v>3.7392959064915807</v>
      </c>
      <c r="K16" s="16">
        <f t="shared" si="2"/>
        <v>0.53432379310345013</v>
      </c>
      <c r="L16" s="16"/>
      <c r="M16" s="16">
        <f t="shared" si="6"/>
        <v>0.28550191587645857</v>
      </c>
      <c r="Q16" s="16"/>
      <c r="R16" s="11">
        <f t="shared" si="3"/>
        <v>22.056501655172994</v>
      </c>
      <c r="S16" s="11">
        <f t="shared" si="4"/>
        <v>3.7392959064915807</v>
      </c>
      <c r="T16" s="11">
        <f t="shared" si="5"/>
        <v>0.53432379310345013</v>
      </c>
      <c r="U16" s="16"/>
      <c r="V16" s="12">
        <v>38.843382034482801</v>
      </c>
      <c r="W16">
        <v>0.23168165517241401</v>
      </c>
      <c r="X16">
        <v>21.048970068965499</v>
      </c>
      <c r="Y16">
        <v>12.523102206896599</v>
      </c>
      <c r="Z16">
        <v>22.789036137930999</v>
      </c>
      <c r="AA16">
        <v>5.0937202758620703</v>
      </c>
      <c r="AB16">
        <v>24.8904647241379</v>
      </c>
      <c r="AC16">
        <v>25.010791448275899</v>
      </c>
      <c r="AD16">
        <v>0.24683244827586201</v>
      </c>
      <c r="AE16">
        <v>24.811889586206899</v>
      </c>
      <c r="AF16">
        <v>24.9592920689655</v>
      </c>
      <c r="AG16">
        <v>0.29172579310344798</v>
      </c>
      <c r="AH16">
        <v>24.9023246551724</v>
      </c>
      <c r="AI16">
        <v>25.918979896551701</v>
      </c>
      <c r="AJ16">
        <v>25.047527241379299</v>
      </c>
      <c r="AK16">
        <v>1.33158153548926E-2</v>
      </c>
      <c r="AL16">
        <v>2.1930273213644201E-3</v>
      </c>
      <c r="AM16">
        <v>2.04474751868324E-2</v>
      </c>
      <c r="AN16">
        <v>2.99893799804691E-3</v>
      </c>
      <c r="AO16">
        <v>3.2059737960011599E-3</v>
      </c>
      <c r="AP16">
        <v>5.0073949356618302E-3</v>
      </c>
      <c r="AQ16">
        <v>0.894449329267622</v>
      </c>
      <c r="AR16">
        <v>1.6429268674062601E-2</v>
      </c>
      <c r="AS16">
        <v>0.446362162189547</v>
      </c>
      <c r="AT16">
        <v>14</v>
      </c>
      <c r="AU16">
        <v>179</v>
      </c>
      <c r="AV16" s="1">
        <v>42720.108738425923</v>
      </c>
    </row>
    <row r="17" spans="1:48" x14ac:dyDescent="0.25">
      <c r="A17" s="7">
        <v>149.999474344828</v>
      </c>
      <c r="B17" s="8">
        <v>127.960170931034</v>
      </c>
      <c r="C17" s="9">
        <v>100</v>
      </c>
      <c r="D17" s="8">
        <v>53.079599310344797</v>
      </c>
      <c r="E17" s="8">
        <v>11.221456344827599</v>
      </c>
      <c r="F17" s="8">
        <v>2.3124004482758602</v>
      </c>
      <c r="G17" s="8">
        <v>7.7434923448275903</v>
      </c>
      <c r="H17" s="8">
        <v>7.1992774827586201</v>
      </c>
      <c r="I17" s="16">
        <f t="shared" si="0"/>
        <v>22.039303413794002</v>
      </c>
      <c r="J17" s="16">
        <f t="shared" si="1"/>
        <v>3.9179538022757252</v>
      </c>
      <c r="K17" s="16">
        <f t="shared" si="2"/>
        <v>0.54421486206897018</v>
      </c>
      <c r="L17" s="16">
        <f>$E$16-E17</f>
        <v>5.4186862069000696E-2</v>
      </c>
      <c r="M17" s="16">
        <f t="shared" si="6"/>
        <v>0.29616981609674825</v>
      </c>
      <c r="N17" s="3">
        <v>6.5</v>
      </c>
      <c r="O17" s="3">
        <f>1+($L17-((M17*$N$17)*'ipb3-32-he-dc'!$N$6))/(M17*$N$17)</f>
        <v>0.42226024300226561</v>
      </c>
      <c r="P17" s="3">
        <f>1/N17</f>
        <v>0.15384615384615385</v>
      </c>
      <c r="Q17" s="16"/>
      <c r="R17" s="8">
        <f t="shared" si="3"/>
        <v>22.039303413794002</v>
      </c>
      <c r="S17" s="8">
        <f t="shared" si="4"/>
        <v>3.9179538022757252</v>
      </c>
      <c r="T17" s="8">
        <f t="shared" si="5"/>
        <v>0.54421486206897018</v>
      </c>
      <c r="U17" s="16">
        <f>$E$16-E17</f>
        <v>5.4186862069000696E-2</v>
      </c>
      <c r="V17" s="9">
        <v>38.718000310344799</v>
      </c>
      <c r="W17">
        <v>4.5502413793103401E-2</v>
      </c>
      <c r="X17">
        <v>22.068249000000002</v>
      </c>
      <c r="Y17">
        <v>12.3140248965517</v>
      </c>
      <c r="Z17">
        <v>22.5949681724138</v>
      </c>
      <c r="AA17">
        <v>5.1131527931034499</v>
      </c>
      <c r="AB17">
        <v>24.882174655172399</v>
      </c>
      <c r="AC17">
        <v>25.002067137931</v>
      </c>
      <c r="AD17">
        <v>0.246919689655172</v>
      </c>
      <c r="AE17">
        <v>24.805243517241401</v>
      </c>
      <c r="AF17">
        <v>24.9422614482759</v>
      </c>
      <c r="AG17">
        <v>0.29044768965517198</v>
      </c>
      <c r="AH17">
        <v>24.902487482758598</v>
      </c>
      <c r="AI17">
        <v>25.974488517241401</v>
      </c>
      <c r="AJ17">
        <v>25.042521482758598</v>
      </c>
      <c r="AK17">
        <v>1.5781235078272501E-2</v>
      </c>
      <c r="AL17">
        <v>2.43378829448476E-3</v>
      </c>
      <c r="AM17">
        <v>2.6369688831026399E-2</v>
      </c>
      <c r="AN17">
        <v>2.11167390057366E-3</v>
      </c>
      <c r="AO17">
        <v>2.5637340337286299E-3</v>
      </c>
      <c r="AP17">
        <v>2.75273388455751E-3</v>
      </c>
      <c r="AQ17">
        <v>2.8179977964578802</v>
      </c>
      <c r="AR17">
        <v>1.9294204871724601E-2</v>
      </c>
      <c r="AS17">
        <v>0.46729113163869002</v>
      </c>
      <c r="AT17">
        <v>15</v>
      </c>
      <c r="AU17">
        <v>179</v>
      </c>
      <c r="AV17" s="1">
        <v>42720.129571759258</v>
      </c>
    </row>
    <row r="18" spans="1:48" x14ac:dyDescent="0.25">
      <c r="A18" s="7">
        <v>149.999906862069</v>
      </c>
      <c r="B18" s="8">
        <v>127.988343344828</v>
      </c>
      <c r="C18" s="9">
        <v>150</v>
      </c>
      <c r="D18" s="8">
        <v>33.506269482758597</v>
      </c>
      <c r="E18" s="8">
        <v>11.178435379310301</v>
      </c>
      <c r="F18" s="8">
        <v>2.3329643793103401</v>
      </c>
      <c r="G18" s="8">
        <v>7.9529217586206897</v>
      </c>
      <c r="H18" s="8">
        <v>7.4199468620689704</v>
      </c>
      <c r="I18" s="16">
        <f t="shared" si="0"/>
        <v>22.011563517241001</v>
      </c>
      <c r="J18" s="16">
        <f t="shared" si="1"/>
        <v>3.9546454112304641</v>
      </c>
      <c r="K18" s="16">
        <f t="shared" si="2"/>
        <v>0.53297489655171937</v>
      </c>
      <c r="L18" s="16">
        <f t="shared" ref="L18:L21" si="9">$E$16-E18</f>
        <v>9.7207827586299089E-2</v>
      </c>
      <c r="M18" s="16">
        <f t="shared" si="6"/>
        <v>0.28406224035431599</v>
      </c>
      <c r="O18" s="3">
        <f>1+($L18-((M18*$N$17)*'ipb3-32-he-dc'!$N$5))/(M18*$N$17)</f>
        <v>0.47420844547331331</v>
      </c>
      <c r="Q18" s="16"/>
      <c r="R18" s="8">
        <f t="shared" si="3"/>
        <v>22.011563517241001</v>
      </c>
      <c r="S18" s="8">
        <f t="shared" si="4"/>
        <v>3.9546454112304641</v>
      </c>
      <c r="T18" s="8">
        <f t="shared" si="5"/>
        <v>0.53297489655171937</v>
      </c>
      <c r="U18" s="16">
        <f t="shared" ref="U18:U21" si="10">$E$16-E18</f>
        <v>9.7207827586299089E-2</v>
      </c>
      <c r="V18" s="9">
        <v>38.559315068965503</v>
      </c>
      <c r="W18">
        <v>-0.50713489655172395</v>
      </c>
      <c r="X18">
        <v>23.920171275862099</v>
      </c>
      <c r="Y18">
        <v>12.6659004827586</v>
      </c>
      <c r="Z18">
        <v>22.395968068965502</v>
      </c>
      <c r="AA18">
        <v>5.0976810689655201</v>
      </c>
      <c r="AB18">
        <v>24.875577413793099</v>
      </c>
      <c r="AC18">
        <v>24.996467862069</v>
      </c>
      <c r="AD18">
        <v>0.246534</v>
      </c>
      <c r="AE18">
        <v>24.802221724137901</v>
      </c>
      <c r="AF18">
        <v>24.9064696896552</v>
      </c>
      <c r="AG18">
        <v>0.290709310344828</v>
      </c>
      <c r="AH18">
        <v>24.8972682758621</v>
      </c>
      <c r="AI18">
        <v>26.060634758620701</v>
      </c>
      <c r="AJ18">
        <v>25.0406358275862</v>
      </c>
      <c r="AK18">
        <v>2.2563317173906802E-2</v>
      </c>
      <c r="AL18">
        <v>3.67810343952276E-3</v>
      </c>
      <c r="AM18">
        <v>1.7890995829343701E-2</v>
      </c>
      <c r="AN18">
        <v>1.60725685028663E-3</v>
      </c>
      <c r="AO18">
        <v>3.2151378087159599E-3</v>
      </c>
      <c r="AP18">
        <v>1.74584370188666E-2</v>
      </c>
      <c r="AQ18">
        <v>0.27772244896480702</v>
      </c>
      <c r="AR18">
        <v>2.2438592400945999E-2</v>
      </c>
      <c r="AS18">
        <v>0.44515449236656301</v>
      </c>
      <c r="AT18">
        <v>16</v>
      </c>
      <c r="AU18">
        <v>179</v>
      </c>
      <c r="AV18" s="1">
        <v>42720.150405092594</v>
      </c>
    </row>
    <row r="19" spans="1:48" x14ac:dyDescent="0.25">
      <c r="A19" s="4">
        <v>150.000855</v>
      </c>
      <c r="B19" s="5">
        <v>128.06117262069</v>
      </c>
      <c r="C19" s="6">
        <v>150</v>
      </c>
      <c r="D19" s="5">
        <v>38.1282539310345</v>
      </c>
      <c r="E19" s="5">
        <v>10.985867448275901</v>
      </c>
      <c r="F19" s="5">
        <v>2.68503382758621</v>
      </c>
      <c r="G19" s="5">
        <v>8.4876901034482692</v>
      </c>
      <c r="H19" s="5">
        <v>7.9129898965517196</v>
      </c>
      <c r="I19" s="16">
        <f t="shared" si="0"/>
        <v>21.93968237931</v>
      </c>
      <c r="J19" s="16">
        <f t="shared" si="1"/>
        <v>4.54759693071858</v>
      </c>
      <c r="K19" s="16">
        <f t="shared" si="2"/>
        <v>0.57470020689654966</v>
      </c>
      <c r="L19" s="16">
        <f t="shared" si="9"/>
        <v>0.28977575862069926</v>
      </c>
      <c r="M19" s="16">
        <f t="shared" si="6"/>
        <v>0.330280327806937</v>
      </c>
      <c r="O19" s="3">
        <f>1+($L19-((M19*$N$17)*'ipb3-32-he-dc'!$N$5))/(M19*$N$17)</f>
        <v>0.55654028734865502</v>
      </c>
      <c r="Q19" s="16"/>
      <c r="R19" s="5">
        <f t="shared" si="3"/>
        <v>21.93968237931</v>
      </c>
      <c r="S19" s="5">
        <f t="shared" si="4"/>
        <v>4.54759693071858</v>
      </c>
      <c r="T19" s="5">
        <f t="shared" si="5"/>
        <v>0.57470020689654966</v>
      </c>
      <c r="U19" s="16">
        <f t="shared" si="10"/>
        <v>0.28977575862069926</v>
      </c>
      <c r="V19" s="6">
        <v>43.614117241379297</v>
      </c>
      <c r="W19">
        <v>-0.25392562068965502</v>
      </c>
      <c r="X19">
        <v>27.599442172413799</v>
      </c>
      <c r="Y19">
        <v>12.2405953793103</v>
      </c>
      <c r="Z19">
        <v>22.2277714137931</v>
      </c>
      <c r="AA19">
        <v>5.1124461034482804</v>
      </c>
      <c r="AB19">
        <v>24.8693707586207</v>
      </c>
      <c r="AC19">
        <v>24.9886768275862</v>
      </c>
      <c r="AD19">
        <v>0.24685010344827599</v>
      </c>
      <c r="AE19">
        <v>24.799091241379301</v>
      </c>
      <c r="AF19">
        <v>24.9178305862069</v>
      </c>
      <c r="AG19">
        <v>0.29327572413793102</v>
      </c>
      <c r="AH19">
        <v>24.896432620689701</v>
      </c>
      <c r="AI19">
        <v>26.230377586206899</v>
      </c>
      <c r="AJ19">
        <v>25.038503620689699</v>
      </c>
      <c r="AK19">
        <v>1.51585723751156E-2</v>
      </c>
      <c r="AL19">
        <v>2.8194961297727701E-3</v>
      </c>
      <c r="AM19">
        <v>2.8004953719055699E-2</v>
      </c>
      <c r="AN19">
        <v>3.3767070359212799E-3</v>
      </c>
      <c r="AO19">
        <v>2.1592102234952101E-3</v>
      </c>
      <c r="AP19">
        <v>1.11088203251962E-2</v>
      </c>
      <c r="AQ19">
        <v>0.27888414940839601</v>
      </c>
      <c r="AR19">
        <v>2.1043251441384098E-2</v>
      </c>
      <c r="AS19">
        <v>0.48720536676194998</v>
      </c>
      <c r="AT19">
        <v>17</v>
      </c>
      <c r="AU19">
        <v>179</v>
      </c>
      <c r="AV19" s="1">
        <v>42720.171238425923</v>
      </c>
    </row>
    <row r="20" spans="1:48" x14ac:dyDescent="0.25">
      <c r="A20" s="4">
        <v>149.999363931034</v>
      </c>
      <c r="B20" s="5">
        <v>128.071142275862</v>
      </c>
      <c r="C20" s="6">
        <v>100</v>
      </c>
      <c r="D20" s="5">
        <v>60.119371586206903</v>
      </c>
      <c r="E20" s="5">
        <v>10.9984167931034</v>
      </c>
      <c r="F20" s="5">
        <v>2.6425078620689599</v>
      </c>
      <c r="G20" s="5">
        <v>8.2438462413793108</v>
      </c>
      <c r="H20" s="5">
        <v>7.6589969655172396</v>
      </c>
      <c r="I20" s="16">
        <f t="shared" si="0"/>
        <v>21.928221655171996</v>
      </c>
      <c r="J20" s="16">
        <f t="shared" si="1"/>
        <v>4.4793588291125577</v>
      </c>
      <c r="K20" s="16">
        <f t="shared" si="2"/>
        <v>0.58484927586207114</v>
      </c>
      <c r="L20" s="16">
        <f t="shared" si="9"/>
        <v>0.27722641379319946</v>
      </c>
      <c r="M20" s="16">
        <f t="shared" si="6"/>
        <v>0.34204867547638901</v>
      </c>
      <c r="O20" s="3">
        <f>1+($L20-((M20*$N$17)*'ipb3-32-he-dc'!$N$5))/(M20*$N$17)</f>
        <v>0.54625184687706074</v>
      </c>
      <c r="Q20" s="16"/>
      <c r="R20" s="5">
        <f t="shared" si="3"/>
        <v>21.928221655171996</v>
      </c>
      <c r="S20" s="5">
        <f t="shared" si="4"/>
        <v>4.4793588291125577</v>
      </c>
      <c r="T20" s="5">
        <f t="shared" si="5"/>
        <v>0.58484927586207114</v>
      </c>
      <c r="U20" s="16">
        <f t="shared" si="10"/>
        <v>0.27722641379319946</v>
      </c>
      <c r="V20" s="6">
        <v>43.534920137931003</v>
      </c>
      <c r="W20">
        <v>-2.3605068965517201E-2</v>
      </c>
      <c r="X20">
        <v>25.5439446551724</v>
      </c>
      <c r="Y20">
        <v>14.1413482758621</v>
      </c>
      <c r="Z20">
        <v>22.0491308275862</v>
      </c>
      <c r="AA20">
        <v>5.13079879310345</v>
      </c>
      <c r="AB20">
        <v>24.860809689655198</v>
      </c>
      <c r="AC20">
        <v>24.9847595172414</v>
      </c>
      <c r="AD20">
        <v>0.24624834482758601</v>
      </c>
      <c r="AE20">
        <v>24.790421896551699</v>
      </c>
      <c r="AF20">
        <v>24.922800379310399</v>
      </c>
      <c r="AG20">
        <v>0.294949448275862</v>
      </c>
      <c r="AH20">
        <v>24.889596586206899</v>
      </c>
      <c r="AI20">
        <v>26.114343620689699</v>
      </c>
      <c r="AJ20">
        <v>25.030632965517199</v>
      </c>
      <c r="AK20">
        <v>1.1587011785356101E-2</v>
      </c>
      <c r="AL20">
        <v>2.4687686805035199E-3</v>
      </c>
      <c r="AM20">
        <v>1.8994830970556199E-2</v>
      </c>
      <c r="AN20">
        <v>1.403969651664E-3</v>
      </c>
      <c r="AO20">
        <v>1.7053691953571701E-3</v>
      </c>
      <c r="AP20">
        <v>1.9258452751286698E-2</v>
      </c>
      <c r="AQ20">
        <v>5.14484183838234</v>
      </c>
      <c r="AR20">
        <v>2.1359799775646501E-2</v>
      </c>
      <c r="AS20">
        <v>0.51911650497775497</v>
      </c>
      <c r="AT20">
        <v>18</v>
      </c>
      <c r="AU20">
        <v>179</v>
      </c>
      <c r="AV20" s="1">
        <v>42720.192071759258</v>
      </c>
    </row>
    <row r="21" spans="1:48" x14ac:dyDescent="0.25">
      <c r="A21" s="13">
        <v>149.99967755172401</v>
      </c>
      <c r="B21" s="14">
        <v>128.03810758620699</v>
      </c>
      <c r="C21" s="15">
        <v>91.67</v>
      </c>
      <c r="D21" s="14">
        <v>64.038898724137894</v>
      </c>
      <c r="E21" s="14">
        <v>11.0927991724138</v>
      </c>
      <c r="F21" s="14">
        <v>2.4913929655172402</v>
      </c>
      <c r="G21" s="14">
        <v>7.9903549655172403</v>
      </c>
      <c r="H21" s="14">
        <v>7.4211812758620699</v>
      </c>
      <c r="I21" s="16">
        <f t="shared" si="0"/>
        <v>21.961569965517015</v>
      </c>
      <c r="J21" s="16">
        <f t="shared" si="1"/>
        <v>4.2239411283822799</v>
      </c>
      <c r="K21" s="16">
        <f t="shared" si="2"/>
        <v>0.56917368965517046</v>
      </c>
      <c r="L21" s="16">
        <f t="shared" si="9"/>
        <v>0.18284403448279996</v>
      </c>
      <c r="M21" s="16">
        <f t="shared" si="6"/>
        <v>0.32395868899568031</v>
      </c>
      <c r="O21" s="3">
        <f>1+($L21-((M21*$N$17)*'ipb3-32-he-dc'!$N$5))/(M21*$N$17)</f>
        <v>0.50839295573908561</v>
      </c>
      <c r="Q21" s="16"/>
      <c r="R21" s="14">
        <f t="shared" si="3"/>
        <v>21.961569965517015</v>
      </c>
      <c r="S21" s="14">
        <f t="shared" si="4"/>
        <v>4.2239411283822799</v>
      </c>
      <c r="T21" s="14">
        <f t="shared" si="5"/>
        <v>0.56917368965517046</v>
      </c>
      <c r="U21" s="16">
        <f t="shared" si="10"/>
        <v>0.18284403448279996</v>
      </c>
      <c r="V21" s="15">
        <v>43.404434310344797</v>
      </c>
      <c r="W21">
        <v>-0.19950203448275899</v>
      </c>
      <c r="X21">
        <v>23.153311310344801</v>
      </c>
      <c r="Y21">
        <v>12.289895931034501</v>
      </c>
      <c r="Z21">
        <v>21.853466620689701</v>
      </c>
      <c r="AA21">
        <v>5.08553110344827</v>
      </c>
      <c r="AB21">
        <v>24.856366275862101</v>
      </c>
      <c r="AC21">
        <v>24.9764747586207</v>
      </c>
      <c r="AD21">
        <v>0.24653575862068999</v>
      </c>
      <c r="AE21">
        <v>24.7857397586207</v>
      </c>
      <c r="AF21">
        <v>24.9077283448276</v>
      </c>
      <c r="AG21">
        <v>0.28921000000000002</v>
      </c>
      <c r="AH21">
        <v>24.877590241379298</v>
      </c>
      <c r="AI21">
        <v>26.007550758620699</v>
      </c>
      <c r="AJ21">
        <v>25.018838551724102</v>
      </c>
      <c r="AK21">
        <v>1.6802041018236302E-2</v>
      </c>
      <c r="AL21">
        <v>3.9798911850927399E-3</v>
      </c>
      <c r="AM21">
        <v>1.35115352491584E-2</v>
      </c>
      <c r="AN21">
        <v>2.1171746343341801E-3</v>
      </c>
      <c r="AO21">
        <v>3.04259799534696E-3</v>
      </c>
      <c r="AP21">
        <v>4.8241605554528401E-3</v>
      </c>
      <c r="AQ21">
        <v>0.25283372020485201</v>
      </c>
      <c r="AR21">
        <v>1.9521296977726799E-2</v>
      </c>
      <c r="AS21">
        <v>0.51496078298989401</v>
      </c>
      <c r="AT21">
        <v>19</v>
      </c>
      <c r="AU21">
        <v>179</v>
      </c>
      <c r="AV21" s="1">
        <v>42720.212905092594</v>
      </c>
    </row>
    <row r="22" spans="1:48" x14ac:dyDescent="0.25">
      <c r="A22" s="4">
        <v>150.00001531034499</v>
      </c>
      <c r="B22" s="5">
        <v>128.05916827586199</v>
      </c>
      <c r="C22" s="6">
        <v>100</v>
      </c>
      <c r="D22" s="5">
        <v>59.924630896551797</v>
      </c>
      <c r="E22" s="5">
        <v>11.0198227586207</v>
      </c>
      <c r="F22" s="5">
        <v>2.6032891724137901</v>
      </c>
      <c r="G22" s="5">
        <v>8.2251643448275793</v>
      </c>
      <c r="H22" s="5">
        <v>7.6479980689655198</v>
      </c>
      <c r="I22" s="16">
        <f t="shared" si="0"/>
        <v>21.940847034482999</v>
      </c>
      <c r="J22" s="16">
        <f t="shared" si="1"/>
        <v>4.4141665632650513</v>
      </c>
      <c r="K22" s="16">
        <f t="shared" si="2"/>
        <v>0.57716627586205949</v>
      </c>
      <c r="L22" s="16"/>
      <c r="M22" s="16">
        <f t="shared" si="6"/>
        <v>0.33312090999247895</v>
      </c>
      <c r="Q22" s="16"/>
      <c r="R22" s="5">
        <f t="shared" si="3"/>
        <v>21.940847034482999</v>
      </c>
      <c r="S22" s="5">
        <f t="shared" si="4"/>
        <v>4.4141665632650513</v>
      </c>
      <c r="T22" s="5">
        <f t="shared" si="5"/>
        <v>0.57716627586205949</v>
      </c>
      <c r="U22" s="16"/>
      <c r="V22" s="6">
        <v>43.273399068965503</v>
      </c>
      <c r="W22">
        <v>-0.50975993103448303</v>
      </c>
      <c r="X22">
        <v>24.957936551724099</v>
      </c>
      <c r="Y22">
        <v>10.1091272413793</v>
      </c>
      <c r="Z22">
        <v>21.657340517241401</v>
      </c>
      <c r="AA22">
        <v>5.08763686206896</v>
      </c>
      <c r="AB22">
        <v>24.858395344827599</v>
      </c>
      <c r="AC22">
        <v>24.972155999999998</v>
      </c>
      <c r="AD22">
        <v>0.24604420689655199</v>
      </c>
      <c r="AE22">
        <v>24.776365137930998</v>
      </c>
      <c r="AF22">
        <v>24.879320931034499</v>
      </c>
      <c r="AG22">
        <v>0.29393048275862099</v>
      </c>
      <c r="AH22">
        <v>24.8734345172414</v>
      </c>
      <c r="AI22">
        <v>26.073188137931002</v>
      </c>
      <c r="AJ22">
        <v>25.015321344827601</v>
      </c>
      <c r="AK22">
        <v>1.5127512493708599E-2</v>
      </c>
      <c r="AL22">
        <v>2.9174156839777599E-3</v>
      </c>
      <c r="AM22">
        <v>8.6809810073206501E-3</v>
      </c>
      <c r="AN22">
        <v>1.7328997997947001E-3</v>
      </c>
      <c r="AO22">
        <v>2.1250205079337901E-3</v>
      </c>
      <c r="AP22">
        <v>3.0952232212896999E-3</v>
      </c>
      <c r="AQ22">
        <v>0.29275207365141798</v>
      </c>
      <c r="AR22">
        <v>1.7234310413920401E-2</v>
      </c>
      <c r="AS22">
        <v>0.55254036350186897</v>
      </c>
      <c r="AT22">
        <v>20</v>
      </c>
      <c r="AU22">
        <v>179</v>
      </c>
      <c r="AV22" s="1">
        <v>42720.233738425923</v>
      </c>
    </row>
    <row r="23" spans="1:48" x14ac:dyDescent="0.25">
      <c r="A23" s="4">
        <v>150.00071137930999</v>
      </c>
      <c r="B23" s="5">
        <v>128.08615162069</v>
      </c>
      <c r="C23" s="6">
        <v>150</v>
      </c>
      <c r="D23" s="5">
        <v>37.8339474482759</v>
      </c>
      <c r="E23" s="5">
        <v>10.9708862068966</v>
      </c>
      <c r="F23" s="5">
        <v>2.6435183793103398</v>
      </c>
      <c r="G23" s="5">
        <v>8.4520855517241404</v>
      </c>
      <c r="H23" s="5">
        <v>7.88350462068966</v>
      </c>
      <c r="I23" s="16">
        <f t="shared" si="0"/>
        <v>21.914559758619987</v>
      </c>
      <c r="J23" s="16">
        <f t="shared" si="1"/>
        <v>4.4824103970463556</v>
      </c>
      <c r="K23" s="16">
        <f t="shared" si="2"/>
        <v>0.56858093103448049</v>
      </c>
      <c r="L23" s="16"/>
      <c r="M23" s="16">
        <f t="shared" si="6"/>
        <v>0.32328427513603664</v>
      </c>
      <c r="Q23" s="16"/>
      <c r="R23" s="5">
        <f t="shared" si="3"/>
        <v>21.914559758619987</v>
      </c>
      <c r="S23" s="5">
        <f t="shared" si="4"/>
        <v>4.4824103970463556</v>
      </c>
      <c r="T23" s="5">
        <f t="shared" si="5"/>
        <v>0.56858093103448049</v>
      </c>
      <c r="U23" s="16"/>
      <c r="V23" s="6">
        <v>43.154938310344797</v>
      </c>
      <c r="W23">
        <v>-1.04524113793103</v>
      </c>
      <c r="X23">
        <v>26.7769035517241</v>
      </c>
      <c r="Y23">
        <v>10.1740856551724</v>
      </c>
      <c r="Z23">
        <v>21.4539389310345</v>
      </c>
      <c r="AA23">
        <v>5.1002798965517204</v>
      </c>
      <c r="AB23">
        <v>24.849204758620701</v>
      </c>
      <c r="AC23">
        <v>24.962992275862099</v>
      </c>
      <c r="AD23">
        <v>0.24650351724137901</v>
      </c>
      <c r="AE23">
        <v>24.768438827586198</v>
      </c>
      <c r="AF23">
        <v>24.841782862069</v>
      </c>
      <c r="AG23">
        <v>0.29152055172413799</v>
      </c>
      <c r="AH23">
        <v>24.865426551724099</v>
      </c>
      <c r="AI23">
        <v>26.165448275862101</v>
      </c>
      <c r="AJ23">
        <v>25.006256448275899</v>
      </c>
      <c r="AK23">
        <v>1.2340755014981299E-2</v>
      </c>
      <c r="AL23">
        <v>2.6573488251456102E-3</v>
      </c>
      <c r="AM23">
        <v>1.08715277184641E-2</v>
      </c>
      <c r="AN23">
        <v>2.5040950572827298E-3</v>
      </c>
      <c r="AO23">
        <v>2.4861851729063799E-3</v>
      </c>
      <c r="AP23">
        <v>1.7869802128773302E-2</v>
      </c>
      <c r="AQ23">
        <v>0.286008254964284</v>
      </c>
      <c r="AR23">
        <v>2.2573353636413399E-2</v>
      </c>
      <c r="AS23">
        <v>0.58354200900958497</v>
      </c>
      <c r="AT23">
        <v>21</v>
      </c>
      <c r="AU23">
        <v>179</v>
      </c>
      <c r="AV23" s="1">
        <v>42720.254571759258</v>
      </c>
    </row>
    <row r="24" spans="1:48" x14ac:dyDescent="0.25">
      <c r="A24" s="7">
        <v>150.00065920689701</v>
      </c>
      <c r="B24" s="8">
        <v>128.170127586207</v>
      </c>
      <c r="C24" s="9">
        <v>150</v>
      </c>
      <c r="D24" s="8">
        <v>42.467568172413799</v>
      </c>
      <c r="E24" s="8">
        <v>10.7649971724138</v>
      </c>
      <c r="F24" s="8">
        <v>3.00130017241379</v>
      </c>
      <c r="G24" s="8">
        <v>8.9587134137931006</v>
      </c>
      <c r="H24" s="8">
        <v>8.3494143103448195</v>
      </c>
      <c r="I24" s="36">
        <f t="shared" si="0"/>
        <v>21.83053162069001</v>
      </c>
      <c r="J24" s="36">
        <f t="shared" si="1"/>
        <v>5.0872906536113467</v>
      </c>
      <c r="K24" s="36">
        <f t="shared" si="2"/>
        <v>0.60929910344828109</v>
      </c>
      <c r="L24" s="36">
        <f>$E$23-E24</f>
        <v>0.20588903448279972</v>
      </c>
      <c r="M24" s="16">
        <f t="shared" si="6"/>
        <v>0.37124539746287916</v>
      </c>
      <c r="N24" s="3">
        <v>5</v>
      </c>
      <c r="O24" s="3">
        <f>1+($L24-((M24*$N$24)*'ipb3-32-he-dc'!$N$8))/(M24*$N$24)</f>
        <v>0.47907596176440825</v>
      </c>
      <c r="Q24" s="36">
        <f>1+M24-'ipb3-32-he-dc'!$N$8</f>
        <v>0.73940333255820978</v>
      </c>
      <c r="R24" s="8">
        <f t="shared" si="3"/>
        <v>21.83053162069001</v>
      </c>
      <c r="S24" s="8">
        <f t="shared" si="4"/>
        <v>5.0872906536113467</v>
      </c>
      <c r="T24" s="8">
        <f t="shared" si="5"/>
        <v>0.60929910344828109</v>
      </c>
      <c r="U24" s="16">
        <f>$E$23-E24</f>
        <v>0.20588903448279972</v>
      </c>
      <c r="V24" s="9">
        <v>48.322637344827598</v>
      </c>
      <c r="W24">
        <v>-0.89756775862069005</v>
      </c>
      <c r="X24">
        <v>29.925267344827599</v>
      </c>
      <c r="Y24">
        <v>11.830283551724101</v>
      </c>
      <c r="Z24">
        <v>21.260023586206898</v>
      </c>
      <c r="AA24">
        <v>5.1457857241379301</v>
      </c>
      <c r="AB24">
        <v>24.839124551724101</v>
      </c>
      <c r="AC24">
        <v>24.956752931034501</v>
      </c>
      <c r="AD24">
        <v>0.246141310344828</v>
      </c>
      <c r="AE24">
        <v>24.759780137930999</v>
      </c>
      <c r="AF24">
        <v>24.8413163448276</v>
      </c>
      <c r="AG24">
        <v>0.28966527586206903</v>
      </c>
      <c r="AH24">
        <v>24.855552517241399</v>
      </c>
      <c r="AI24">
        <v>26.320981172413799</v>
      </c>
      <c r="AJ24">
        <v>24.994850655172399</v>
      </c>
      <c r="AK24">
        <v>1.44576373873347E-2</v>
      </c>
      <c r="AL24">
        <v>3.1421164810737701E-3</v>
      </c>
      <c r="AM24">
        <v>8.3229974361752699E-3</v>
      </c>
      <c r="AN24">
        <v>2.67839932257562E-3</v>
      </c>
      <c r="AO24">
        <v>2.1855842446182601E-3</v>
      </c>
      <c r="AP24">
        <v>1.1483981849157599E-2</v>
      </c>
      <c r="AQ24">
        <v>0.26838104474643498</v>
      </c>
      <c r="AR24">
        <v>1.9525754727521601E-2</v>
      </c>
      <c r="AS24">
        <v>0.52881362274140997</v>
      </c>
      <c r="AT24">
        <v>22</v>
      </c>
      <c r="AU24">
        <v>179</v>
      </c>
      <c r="AV24" s="1">
        <v>42720.275405092594</v>
      </c>
    </row>
    <row r="25" spans="1:48" x14ac:dyDescent="0.25">
      <c r="A25" s="7">
        <v>150.000047344828</v>
      </c>
      <c r="B25" s="8">
        <v>128.165673</v>
      </c>
      <c r="C25" s="9">
        <v>100</v>
      </c>
      <c r="D25" s="8">
        <v>67.0662995517241</v>
      </c>
      <c r="E25" s="8">
        <v>10.7916204482759</v>
      </c>
      <c r="F25" s="8">
        <v>2.9375347931034499</v>
      </c>
      <c r="G25" s="8">
        <v>8.7072693103448309</v>
      </c>
      <c r="H25" s="8">
        <v>8.0921045862069008</v>
      </c>
      <c r="I25" s="36">
        <f t="shared" si="0"/>
        <v>21.834374344828007</v>
      </c>
      <c r="J25" s="36">
        <f t="shared" si="1"/>
        <v>4.9779772854692474</v>
      </c>
      <c r="K25" s="36">
        <f t="shared" si="2"/>
        <v>0.61516472413793011</v>
      </c>
      <c r="L25" s="36">
        <f t="shared" ref="L25:L26" si="11">$E$23-E25</f>
        <v>0.1792657586206996</v>
      </c>
      <c r="M25" s="16">
        <f t="shared" si="6"/>
        <v>0.37842763782369565</v>
      </c>
      <c r="O25" s="3">
        <f>1+($L25-((M25*$N$24)*'ipb3-32-he-dc'!$N$8))/(M25*$N$24)</f>
        <v>0.46290035911681149</v>
      </c>
      <c r="Q25" s="36">
        <f>1+M25-'ipb3-32-he-dc'!$N$8</f>
        <v>0.74658557291902639</v>
      </c>
      <c r="R25" s="8">
        <f t="shared" si="3"/>
        <v>21.834374344828007</v>
      </c>
      <c r="S25" s="8">
        <f t="shared" si="4"/>
        <v>4.9779772854692474</v>
      </c>
      <c r="T25" s="8">
        <f t="shared" si="5"/>
        <v>0.61516472413793011</v>
      </c>
      <c r="U25" s="16">
        <f t="shared" ref="U25:U28" si="12">$E$23-E25</f>
        <v>0.1792657586206996</v>
      </c>
      <c r="V25" s="9">
        <v>48.201816689655203</v>
      </c>
      <c r="W25">
        <v>-0.56670665517241403</v>
      </c>
      <c r="X25">
        <v>27.425578275862101</v>
      </c>
      <c r="Y25">
        <v>7.8060665172413799</v>
      </c>
      <c r="Z25">
        <v>21.083701620689698</v>
      </c>
      <c r="AA25">
        <v>5.14745351724138</v>
      </c>
      <c r="AB25">
        <v>24.842374344827601</v>
      </c>
      <c r="AC25">
        <v>24.9494176551724</v>
      </c>
      <c r="AD25">
        <v>0.246723103448276</v>
      </c>
      <c r="AE25">
        <v>24.7569754137931</v>
      </c>
      <c r="AF25">
        <v>24.8581023448276</v>
      </c>
      <c r="AG25">
        <v>0.28872706896551698</v>
      </c>
      <c r="AH25">
        <v>24.8483096551724</v>
      </c>
      <c r="AI25">
        <v>26.1946534827586</v>
      </c>
      <c r="AJ25">
        <v>24.983043551724101</v>
      </c>
      <c r="AK25">
        <v>1.23652465282026E-2</v>
      </c>
      <c r="AL25">
        <v>2.4321694479739501E-3</v>
      </c>
      <c r="AM25">
        <v>2.0793961981140599E-2</v>
      </c>
      <c r="AN25">
        <v>1.6651205800898301E-3</v>
      </c>
      <c r="AO25">
        <v>2.0620812317778199E-3</v>
      </c>
      <c r="AP25">
        <v>1.89743298404575E-2</v>
      </c>
      <c r="AQ25">
        <v>0.28906349604493098</v>
      </c>
      <c r="AR25">
        <v>2.32815305714653E-2</v>
      </c>
      <c r="AS25">
        <v>0.58031670851488404</v>
      </c>
      <c r="AT25">
        <v>23</v>
      </c>
      <c r="AU25">
        <v>179</v>
      </c>
      <c r="AV25" s="1">
        <v>42720.296238425923</v>
      </c>
    </row>
    <row r="26" spans="1:48" x14ac:dyDescent="0.25">
      <c r="A26" s="10">
        <v>149.99974055172399</v>
      </c>
      <c r="B26" s="11">
        <v>128.13411172413799</v>
      </c>
      <c r="C26" s="12">
        <v>91.67</v>
      </c>
      <c r="D26" s="11">
        <v>71.481454482758593</v>
      </c>
      <c r="E26" s="11">
        <v>10.872403103448301</v>
      </c>
      <c r="F26" s="11">
        <v>2.7728329999999999</v>
      </c>
      <c r="G26" s="11">
        <v>8.4399778965517207</v>
      </c>
      <c r="H26" s="11">
        <v>7.8404598620689603</v>
      </c>
      <c r="I26" s="36">
        <f t="shared" si="0"/>
        <v>21.865628827585994</v>
      </c>
      <c r="J26" s="36">
        <f t="shared" si="1"/>
        <v>4.700497085948558</v>
      </c>
      <c r="K26" s="36">
        <f t="shared" si="2"/>
        <v>0.59951803448276042</v>
      </c>
      <c r="L26" s="36">
        <f t="shared" si="11"/>
        <v>9.8483103448298692E-2</v>
      </c>
      <c r="M26" s="16">
        <f t="shared" si="6"/>
        <v>0.35942187367007233</v>
      </c>
      <c r="O26" s="3">
        <f>1+($L26-((M26*$N$24)*'ipb3-32-he-dc'!$N$8))/(M26*$N$24)</f>
        <v>0.42295877536845239</v>
      </c>
      <c r="Q26" s="36">
        <f>1+M26-'ipb3-32-he-dc'!$N$8</f>
        <v>0.72757980876540296</v>
      </c>
      <c r="R26" s="11">
        <f t="shared" si="3"/>
        <v>21.865628827585994</v>
      </c>
      <c r="S26" s="11">
        <f t="shared" si="4"/>
        <v>4.700497085948558</v>
      </c>
      <c r="T26" s="11">
        <f t="shared" si="5"/>
        <v>0.59951803448276042</v>
      </c>
      <c r="U26" s="16">
        <f t="shared" si="12"/>
        <v>9.8483103448298692E-2</v>
      </c>
      <c r="V26" s="12">
        <v>48.085700862068997</v>
      </c>
      <c r="W26">
        <v>-0.642556448275862</v>
      </c>
      <c r="X26">
        <v>25.705578517241399</v>
      </c>
      <c r="Y26">
        <v>11.1138809655172</v>
      </c>
      <c r="Z26">
        <v>20.918150620689701</v>
      </c>
      <c r="AA26">
        <v>5.1234148275862097</v>
      </c>
      <c r="AB26">
        <v>24.829961137931001</v>
      </c>
      <c r="AC26">
        <v>24.9459074482759</v>
      </c>
      <c r="AD26">
        <v>0.24631924137930999</v>
      </c>
      <c r="AE26">
        <v>24.748224586206899</v>
      </c>
      <c r="AF26">
        <v>24.844240586206901</v>
      </c>
      <c r="AG26">
        <v>0.29235910344827598</v>
      </c>
      <c r="AH26">
        <v>24.843844482758598</v>
      </c>
      <c r="AI26">
        <v>26.087163379310301</v>
      </c>
      <c r="AJ26">
        <v>24.9789412068966</v>
      </c>
      <c r="AK26">
        <v>1.08521274838037E-2</v>
      </c>
      <c r="AL26">
        <v>2.1463751067591101E-3</v>
      </c>
      <c r="AM26">
        <v>2.3356577338742201E-2</v>
      </c>
      <c r="AN26">
        <v>2.79849516512922E-3</v>
      </c>
      <c r="AO26">
        <v>1.69724044589508E-3</v>
      </c>
      <c r="AP26">
        <v>4.7362698322816598E-3</v>
      </c>
      <c r="AQ26">
        <v>0.26511905255061102</v>
      </c>
      <c r="AR26">
        <v>1.48920683321362E-2</v>
      </c>
      <c r="AS26">
        <v>0.59331912128152398</v>
      </c>
      <c r="AT26">
        <v>24</v>
      </c>
      <c r="AU26">
        <v>179</v>
      </c>
      <c r="AV26" s="1">
        <v>42720.317071759258</v>
      </c>
    </row>
    <row r="27" spans="1:48" x14ac:dyDescent="0.25">
      <c r="A27" s="7">
        <v>150.00077344827599</v>
      </c>
      <c r="B27" s="8">
        <v>128.15699765517201</v>
      </c>
      <c r="C27" s="9">
        <v>100</v>
      </c>
      <c r="D27" s="8">
        <v>66.735839862069</v>
      </c>
      <c r="E27" s="8">
        <v>10.8041986206897</v>
      </c>
      <c r="F27" s="8">
        <v>2.91459</v>
      </c>
      <c r="G27" s="8">
        <v>8.6852074827586208</v>
      </c>
      <c r="H27" s="8">
        <v>8.0732836206896597</v>
      </c>
      <c r="I27" s="16">
        <f t="shared" si="0"/>
        <v>21.843775793103987</v>
      </c>
      <c r="J27" s="16">
        <f t="shared" si="1"/>
        <v>4.9402348927505022</v>
      </c>
      <c r="K27" s="16">
        <f t="shared" si="2"/>
        <v>0.6119238620689611</v>
      </c>
      <c r="L27" s="16"/>
      <c r="M27" s="16">
        <f t="shared" si="6"/>
        <v>0.37445081296939292</v>
      </c>
      <c r="Q27" s="16"/>
      <c r="R27" s="8">
        <f t="shared" si="3"/>
        <v>21.843775793103987</v>
      </c>
      <c r="S27" s="8">
        <f t="shared" si="4"/>
        <v>4.9402348927505022</v>
      </c>
      <c r="T27" s="8">
        <f t="shared" si="5"/>
        <v>0.6119238620689611</v>
      </c>
      <c r="U27" s="16">
        <f t="shared" si="12"/>
        <v>0.1666875862068995</v>
      </c>
      <c r="V27" s="9">
        <v>47.967540482758601</v>
      </c>
      <c r="W27">
        <v>-0.91025044827586199</v>
      </c>
      <c r="X27">
        <v>27.018304827586199</v>
      </c>
      <c r="Y27">
        <v>10.075393206896599</v>
      </c>
      <c r="Z27">
        <v>20.764038827586202</v>
      </c>
      <c r="AA27">
        <v>5.1079169999999996</v>
      </c>
      <c r="AB27">
        <v>24.8335743448276</v>
      </c>
      <c r="AC27">
        <v>24.947301724137901</v>
      </c>
      <c r="AD27">
        <v>0.24611982758620701</v>
      </c>
      <c r="AE27">
        <v>24.745305793103501</v>
      </c>
      <c r="AF27">
        <v>24.826179586206901</v>
      </c>
      <c r="AG27">
        <v>0.288075689655172</v>
      </c>
      <c r="AH27">
        <v>24.837171379310298</v>
      </c>
      <c r="AI27">
        <v>26.164080551724101</v>
      </c>
      <c r="AJ27">
        <v>24.9798688965517</v>
      </c>
      <c r="AK27">
        <v>1.00223043071843E-2</v>
      </c>
      <c r="AL27">
        <v>2.1812790540912601E-3</v>
      </c>
      <c r="AM27">
        <v>2.3277691755832799E-2</v>
      </c>
      <c r="AN27">
        <v>1.5736678332678199E-3</v>
      </c>
      <c r="AO27">
        <v>2.0517413574447701E-3</v>
      </c>
      <c r="AP27">
        <v>3.2437160423233399E-3</v>
      </c>
      <c r="AQ27">
        <v>0.28630299625466799</v>
      </c>
      <c r="AR27">
        <v>1.9495169305167901E-2</v>
      </c>
      <c r="AS27">
        <v>0.73556026442151901</v>
      </c>
      <c r="AT27">
        <v>25</v>
      </c>
      <c r="AU27">
        <v>179</v>
      </c>
      <c r="AV27" s="1">
        <v>42720.337905092594</v>
      </c>
    </row>
    <row r="28" spans="1:48" x14ac:dyDescent="0.25">
      <c r="A28" s="7">
        <v>150.00059506896599</v>
      </c>
      <c r="B28" s="8">
        <v>128.18778468965499</v>
      </c>
      <c r="C28" s="9">
        <v>150</v>
      </c>
      <c r="D28" s="8">
        <v>42.595932827586203</v>
      </c>
      <c r="E28" s="8">
        <v>10.742036758620699</v>
      </c>
      <c r="F28" s="8">
        <v>3.0134023448275902</v>
      </c>
      <c r="G28" s="8">
        <v>8.9750541379310302</v>
      </c>
      <c r="H28" s="8">
        <v>8.3641109310344799</v>
      </c>
      <c r="M28" s="16">
        <f t="shared" si="6"/>
        <v>0</v>
      </c>
      <c r="Q28" s="16"/>
      <c r="R28" s="8">
        <f t="shared" si="3"/>
        <v>21.812810379311003</v>
      </c>
      <c r="S28" s="8">
        <f t="shared" si="4"/>
        <v>5.1099967550446967</v>
      </c>
      <c r="T28" s="8">
        <f t="shared" si="5"/>
        <v>0.61094320689655035</v>
      </c>
      <c r="U28" s="16">
        <f t="shared" si="12"/>
        <v>0.22884944827590026</v>
      </c>
      <c r="V28" s="9">
        <v>48.356141448275899</v>
      </c>
      <c r="W28">
        <v>-1.5764039999999999</v>
      </c>
      <c r="X28">
        <v>30.047737620689698</v>
      </c>
      <c r="Y28">
        <v>6.6825481034482799</v>
      </c>
      <c r="Z28">
        <v>20.599666551724098</v>
      </c>
      <c r="AA28">
        <v>5.0881481379310403</v>
      </c>
      <c r="AB28">
        <v>24.831718862069</v>
      </c>
      <c r="AC28">
        <v>24.935436137930999</v>
      </c>
      <c r="AD28">
        <v>0.24611693103448301</v>
      </c>
      <c r="AE28">
        <v>24.734070413793098</v>
      </c>
      <c r="AF28">
        <v>24.7753721724138</v>
      </c>
      <c r="AG28">
        <v>0.29313024137930999</v>
      </c>
      <c r="AH28">
        <v>24.8277474827586</v>
      </c>
      <c r="AI28">
        <v>26.2814026206897</v>
      </c>
      <c r="AJ28">
        <v>24.973931586206898</v>
      </c>
      <c r="AK28">
        <v>1.6697810290413E-2</v>
      </c>
      <c r="AL28">
        <v>3.76362934710099E-3</v>
      </c>
      <c r="AM28">
        <v>1.4843953049056099E-2</v>
      </c>
      <c r="AN28">
        <v>2.4320740597764102E-3</v>
      </c>
      <c r="AO28">
        <v>2.4684454805246401E-3</v>
      </c>
      <c r="AP28">
        <v>1.7534886624273899E-2</v>
      </c>
      <c r="AQ28">
        <v>0.301358521211474</v>
      </c>
      <c r="AR28">
        <v>2.0582214528166502E-2</v>
      </c>
      <c r="AS28">
        <v>0.63221839692918103</v>
      </c>
      <c r="AT28">
        <v>26</v>
      </c>
      <c r="AU28">
        <v>179</v>
      </c>
      <c r="AV28" s="1">
        <v>42720.358738425923</v>
      </c>
    </row>
    <row r="29" spans="1:48" x14ac:dyDescent="0.25">
      <c r="A29" s="2">
        <v>149.99868193103501</v>
      </c>
      <c r="B29" s="3">
        <v>127.293687275862</v>
      </c>
      <c r="C29">
        <v>150</v>
      </c>
      <c r="D29" s="3">
        <v>10</v>
      </c>
      <c r="E29" s="3">
        <v>12.833087793103401</v>
      </c>
      <c r="F29" s="3">
        <v>0</v>
      </c>
      <c r="G29" s="3">
        <v>0</v>
      </c>
      <c r="H29" s="3">
        <v>0</v>
      </c>
      <c r="I29" s="16">
        <f>A29-B29</f>
        <v>22.70499465517301</v>
      </c>
      <c r="J29" s="16">
        <f>(G29-H29)*H29</f>
        <v>0</v>
      </c>
      <c r="K29" s="16">
        <f>G29-H29</f>
        <v>0</v>
      </c>
      <c r="L29" s="16"/>
      <c r="M29" s="16">
        <f t="shared" si="6"/>
        <v>0</v>
      </c>
      <c r="Q29" s="16"/>
      <c r="R29" s="3">
        <f t="shared" si="3"/>
        <v>22.70499465517301</v>
      </c>
      <c r="S29" s="3">
        <f t="shared" si="4"/>
        <v>0</v>
      </c>
      <c r="T29" s="3">
        <f t="shared" si="5"/>
        <v>0</v>
      </c>
      <c r="U29" s="16"/>
      <c r="V29">
        <v>1.0059096206896601</v>
      </c>
      <c r="W29">
        <v>-5.0574316551724099</v>
      </c>
      <c r="X29">
        <v>-2.4774703448275899</v>
      </c>
      <c r="Y29">
        <v>7.3920739655172403</v>
      </c>
      <c r="Z29">
        <v>20.147670137931001</v>
      </c>
      <c r="AA29">
        <v>5.1506791379310304</v>
      </c>
      <c r="AB29">
        <v>24.814867931034499</v>
      </c>
      <c r="AC29">
        <v>24.920342551724101</v>
      </c>
      <c r="AD29">
        <v>0.245903551724138</v>
      </c>
      <c r="AE29">
        <v>24.7235564482759</v>
      </c>
      <c r="AF29">
        <v>24.561191482758598</v>
      </c>
      <c r="AG29">
        <v>0.29197189655172401</v>
      </c>
      <c r="AH29">
        <v>24.819696448275899</v>
      </c>
      <c r="AI29">
        <v>24.675169965517199</v>
      </c>
      <c r="AJ29">
        <v>24.9559076206897</v>
      </c>
      <c r="AK29">
        <v>1.8329528981682001E-2</v>
      </c>
      <c r="AL29">
        <v>2.10824842856978E-3</v>
      </c>
      <c r="AM29">
        <v>0</v>
      </c>
      <c r="AN29">
        <v>5.5899226383939104E-3</v>
      </c>
      <c r="AO29">
        <v>2.0187007287507E-3</v>
      </c>
      <c r="AP29">
        <v>2.1018481495077901</v>
      </c>
      <c r="AQ29">
        <v>0.40653822134658602</v>
      </c>
      <c r="AR29">
        <v>2.8244786813501799</v>
      </c>
      <c r="AS29">
        <v>0.96533690503942005</v>
      </c>
      <c r="AT29">
        <v>27</v>
      </c>
      <c r="AU29">
        <v>359</v>
      </c>
      <c r="AV29" s="1">
        <v>42720.400405092594</v>
      </c>
    </row>
    <row r="30" spans="1:48" x14ac:dyDescent="0.25">
      <c r="A30" s="2">
        <v>250.00086979310299</v>
      </c>
      <c r="B30" s="3">
        <v>216.196133310345</v>
      </c>
      <c r="C30">
        <v>150</v>
      </c>
      <c r="D30" s="3">
        <v>10</v>
      </c>
      <c r="E30" s="3">
        <v>26.313549379310299</v>
      </c>
      <c r="F30" s="3">
        <v>0</v>
      </c>
      <c r="G30" s="3">
        <v>0</v>
      </c>
      <c r="H30" s="3">
        <v>0</v>
      </c>
      <c r="I30" s="16">
        <f t="shared" ref="I30:I45" si="13">A30-B30</f>
        <v>33.804736482757988</v>
      </c>
      <c r="J30" s="16">
        <f t="shared" ref="J30:J45" si="14">(G30-H30)*H30</f>
        <v>0</v>
      </c>
      <c r="K30" s="16">
        <f t="shared" ref="K30:K45" si="15">G30-H30</f>
        <v>0</v>
      </c>
      <c r="L30" s="16"/>
      <c r="M30" s="16">
        <f t="shared" si="6"/>
        <v>0</v>
      </c>
      <c r="Q30" s="16"/>
      <c r="R30" s="3">
        <f t="shared" si="3"/>
        <v>33.804736482757988</v>
      </c>
      <c r="S30" s="3">
        <f t="shared" si="4"/>
        <v>0</v>
      </c>
      <c r="T30" s="3">
        <f t="shared" si="5"/>
        <v>0</v>
      </c>
      <c r="U30" s="16"/>
      <c r="V30">
        <v>1.0070754827586199</v>
      </c>
      <c r="W30">
        <v>-4.3629765862068997</v>
      </c>
      <c r="X30">
        <v>-1.9377553793103399</v>
      </c>
      <c r="Y30">
        <v>26.322960965517201</v>
      </c>
      <c r="Z30">
        <v>20.260849482758601</v>
      </c>
      <c r="AA30">
        <v>5.1268978965517302</v>
      </c>
      <c r="AB30">
        <v>24.842602206896601</v>
      </c>
      <c r="AC30">
        <v>25.001128413793101</v>
      </c>
      <c r="AD30">
        <v>0.246300827586207</v>
      </c>
      <c r="AE30">
        <v>24.756074793103402</v>
      </c>
      <c r="AF30">
        <v>24.634514931034499</v>
      </c>
      <c r="AG30">
        <v>0.29331865517241401</v>
      </c>
      <c r="AH30">
        <v>24.8507511034483</v>
      </c>
      <c r="AI30">
        <v>24.733365137930999</v>
      </c>
      <c r="AJ30">
        <v>25.086893206896601</v>
      </c>
      <c r="AK30">
        <v>1.2218447404052099E-2</v>
      </c>
      <c r="AL30">
        <v>1.9777086475559402E-3</v>
      </c>
      <c r="AM30">
        <v>0</v>
      </c>
      <c r="AN30">
        <v>1.9649291004734401E-3</v>
      </c>
      <c r="AO30">
        <v>2.4386918307076301E-3</v>
      </c>
      <c r="AP30">
        <v>6.8493077217440898E-4</v>
      </c>
      <c r="AQ30">
        <v>0.37809117336255699</v>
      </c>
      <c r="AR30">
        <v>0.36927707873265397</v>
      </c>
      <c r="AS30">
        <v>0.40823685788285602</v>
      </c>
      <c r="AT30">
        <v>28</v>
      </c>
      <c r="AU30">
        <v>719</v>
      </c>
      <c r="AV30" s="1">
        <v>42720.483738425923</v>
      </c>
    </row>
    <row r="31" spans="1:48" x14ac:dyDescent="0.25">
      <c r="A31" s="4">
        <v>250.00491644827599</v>
      </c>
      <c r="B31" s="5">
        <v>216.899270896552</v>
      </c>
      <c r="C31" s="6">
        <v>150</v>
      </c>
      <c r="D31" s="5">
        <v>25.373520586206901</v>
      </c>
      <c r="E31" s="5">
        <v>24.705317344827598</v>
      </c>
      <c r="F31" s="5">
        <v>2.4428021034482801</v>
      </c>
      <c r="G31" s="5">
        <v>6.97834924137931</v>
      </c>
      <c r="H31" s="5">
        <v>6.3232319655172402</v>
      </c>
      <c r="I31" s="16">
        <f t="shared" si="13"/>
        <v>33.105645551723995</v>
      </c>
      <c r="J31" s="16">
        <f t="shared" si="14"/>
        <v>4.1424584998936158</v>
      </c>
      <c r="K31" s="16">
        <f t="shared" si="15"/>
        <v>0.6551172758620698</v>
      </c>
      <c r="L31" s="16"/>
      <c r="M31" s="16">
        <f t="shared" si="6"/>
        <v>0.42917864513293924</v>
      </c>
      <c r="Q31" s="16"/>
      <c r="R31" s="5">
        <f t="shared" si="3"/>
        <v>33.105645551723995</v>
      </c>
      <c r="S31" s="5">
        <f t="shared" si="4"/>
        <v>4.1424584998936158</v>
      </c>
      <c r="T31" s="5">
        <f t="shared" si="5"/>
        <v>0.6551172758620698</v>
      </c>
      <c r="U31" s="16"/>
      <c r="V31" s="6">
        <v>29.091635137931</v>
      </c>
      <c r="W31">
        <v>-2.0778004137931001</v>
      </c>
      <c r="X31">
        <v>16.572462793103501</v>
      </c>
      <c r="Y31">
        <v>29.589488793103399</v>
      </c>
      <c r="Z31">
        <v>20.506992310344799</v>
      </c>
      <c r="AA31">
        <v>5.1675109655172404</v>
      </c>
      <c r="AB31">
        <v>24.855617517241399</v>
      </c>
      <c r="AC31">
        <v>25.023053241379301</v>
      </c>
      <c r="AD31">
        <v>0.24648503448275899</v>
      </c>
      <c r="AE31">
        <v>24.770630586206899</v>
      </c>
      <c r="AF31">
        <v>24.782707172413801</v>
      </c>
      <c r="AG31">
        <v>0.291925620689655</v>
      </c>
      <c r="AH31">
        <v>24.859968689655201</v>
      </c>
      <c r="AI31">
        <v>25.6556203448276</v>
      </c>
      <c r="AJ31">
        <v>25.097831724137901</v>
      </c>
      <c r="AK31">
        <v>2.1482424350632599E-2</v>
      </c>
      <c r="AL31">
        <v>2.4279611885965301E-3</v>
      </c>
      <c r="AM31">
        <v>8.7998595324810195E-3</v>
      </c>
      <c r="AN31">
        <v>3.7987760080228101E-3</v>
      </c>
      <c r="AO31">
        <v>3.31574455544881E-3</v>
      </c>
      <c r="AP31">
        <v>9.7950201043686902E-2</v>
      </c>
      <c r="AQ31">
        <v>0.37410026453217698</v>
      </c>
      <c r="AR31">
        <v>0.12959942117002499</v>
      </c>
      <c r="AS31">
        <v>0.194823426960059</v>
      </c>
      <c r="AT31">
        <v>29</v>
      </c>
      <c r="AU31">
        <v>179</v>
      </c>
      <c r="AV31" s="1">
        <v>42720.504571759258</v>
      </c>
    </row>
    <row r="32" spans="1:48" x14ac:dyDescent="0.25">
      <c r="A32" s="4">
        <v>250.00002055172399</v>
      </c>
      <c r="B32" s="5">
        <v>216.86918165517201</v>
      </c>
      <c r="C32" s="6">
        <v>100</v>
      </c>
      <c r="D32" s="5">
        <v>39.780225241379298</v>
      </c>
      <c r="E32" s="5">
        <v>24.565228137931001</v>
      </c>
      <c r="F32" s="5" t="s">
        <v>35</v>
      </c>
      <c r="G32" s="5" t="s">
        <v>35</v>
      </c>
      <c r="H32" s="5" t="s">
        <v>35</v>
      </c>
      <c r="I32" s="16">
        <f t="shared" si="13"/>
        <v>33.130838896551978</v>
      </c>
      <c r="J32" s="16" t="e">
        <f t="shared" si="14"/>
        <v>#VALUE!</v>
      </c>
      <c r="K32" s="16" t="e">
        <f t="shared" si="15"/>
        <v>#VALUE!</v>
      </c>
      <c r="L32" s="16">
        <f>$E$31-E32</f>
        <v>0.14008920689659732</v>
      </c>
      <c r="M32" s="16" t="e">
        <f t="shared" si="6"/>
        <v>#VALUE!</v>
      </c>
      <c r="N32" s="3">
        <v>5</v>
      </c>
      <c r="O32" s="3" t="e">
        <f>1+($L32-((M32*$N$32)*'ipb3-32-he-dc'!$N$5))/(M32*$N$32)</f>
        <v>#VALUE!</v>
      </c>
      <c r="Q32" s="16"/>
      <c r="R32" s="5">
        <f t="shared" si="3"/>
        <v>33.130838896551978</v>
      </c>
      <c r="S32" s="5" t="e">
        <f t="shared" si="4"/>
        <v>#VALUE!</v>
      </c>
      <c r="T32" s="5" t="e">
        <f t="shared" si="5"/>
        <v>#VALUE!</v>
      </c>
      <c r="U32" s="16">
        <f>$E$31-E32</f>
        <v>0.14008920689659732</v>
      </c>
      <c r="V32" s="6">
        <v>29.015436275862101</v>
      </c>
      <c r="W32">
        <v>-1.3525754482758601</v>
      </c>
      <c r="X32">
        <v>15.2292435517241</v>
      </c>
      <c r="Y32">
        <v>31.124196517241401</v>
      </c>
      <c r="Z32">
        <v>20.806238689655199</v>
      </c>
      <c r="AA32">
        <v>5.1293942758620696</v>
      </c>
      <c r="AB32">
        <v>24.859133206896601</v>
      </c>
      <c r="AC32">
        <v>25.031587793103402</v>
      </c>
      <c r="AD32">
        <v>0.24676348275862101</v>
      </c>
      <c r="AE32">
        <v>24.779804655172398</v>
      </c>
      <c r="AF32">
        <v>24.8350175517241</v>
      </c>
      <c r="AG32">
        <v>0.291404517241379</v>
      </c>
      <c r="AH32">
        <v>24.881681034482799</v>
      </c>
      <c r="AI32">
        <v>25.6122564482759</v>
      </c>
      <c r="AJ32">
        <v>25.115819827586201</v>
      </c>
      <c r="AK32">
        <v>1.3699211806461E-2</v>
      </c>
      <c r="AL32">
        <v>2.5746371983701201E-3</v>
      </c>
      <c r="AM32" t="s">
        <v>35</v>
      </c>
      <c r="AN32">
        <v>1.66131657726553E-3</v>
      </c>
      <c r="AO32">
        <v>3.3434686219260801E-3</v>
      </c>
      <c r="AP32">
        <v>1.7968868505394399E-2</v>
      </c>
      <c r="AQ32">
        <v>0.31808467271310198</v>
      </c>
      <c r="AR32">
        <v>2.95800503115453E-2</v>
      </c>
      <c r="AS32">
        <v>0.207146479167645</v>
      </c>
      <c r="AT32">
        <v>30</v>
      </c>
      <c r="AU32">
        <v>179</v>
      </c>
      <c r="AV32" s="1">
        <v>42720.525405092594</v>
      </c>
    </row>
    <row r="33" spans="1:48" x14ac:dyDescent="0.25">
      <c r="A33" s="4">
        <v>249.99963851724101</v>
      </c>
      <c r="B33" s="5">
        <v>216.83689310344801</v>
      </c>
      <c r="C33" s="6">
        <v>91.67</v>
      </c>
      <c r="D33" s="5">
        <v>42.675680275862099</v>
      </c>
      <c r="E33" s="5">
        <v>24.617629999999998</v>
      </c>
      <c r="F33" s="5" t="s">
        <v>35</v>
      </c>
      <c r="G33" s="5" t="s">
        <v>35</v>
      </c>
      <c r="H33" s="5" t="s">
        <v>35</v>
      </c>
      <c r="I33" s="17">
        <f t="shared" si="13"/>
        <v>33.162745413793004</v>
      </c>
      <c r="J33" s="17" t="e">
        <f t="shared" si="14"/>
        <v>#VALUE!</v>
      </c>
      <c r="K33" s="14" t="e">
        <f t="shared" si="15"/>
        <v>#VALUE!</v>
      </c>
      <c r="L33" s="16">
        <f t="shared" ref="L33:L35" si="16">$E$31-E33</f>
        <v>8.76873448276001E-2</v>
      </c>
      <c r="M33" s="16" t="e">
        <f t="shared" si="6"/>
        <v>#VALUE!</v>
      </c>
      <c r="O33" s="3" t="e">
        <f>1+($L33-((M33*$N$32)*'ipb3-32-he-dc'!$N$5))/(M33*$N$32)</f>
        <v>#VALUE!</v>
      </c>
      <c r="Q33" s="16"/>
      <c r="R33" s="5">
        <f t="shared" si="3"/>
        <v>33.162745413793004</v>
      </c>
      <c r="S33" s="5" t="e">
        <f t="shared" si="4"/>
        <v>#VALUE!</v>
      </c>
      <c r="T33" s="5" t="e">
        <f t="shared" si="5"/>
        <v>#VALUE!</v>
      </c>
      <c r="U33" s="16">
        <f t="shared" ref="U33:U55" si="17">$E$31-E33</f>
        <v>8.76873448276001E-2</v>
      </c>
      <c r="V33" s="6">
        <v>29.224888793103499</v>
      </c>
      <c r="W33">
        <v>-0.99784582758620699</v>
      </c>
      <c r="X33">
        <v>14.5512234137931</v>
      </c>
      <c r="Y33">
        <v>29.3348185862069</v>
      </c>
      <c r="Z33">
        <v>21.123395827586201</v>
      </c>
      <c r="AA33">
        <v>5.1223434827586196</v>
      </c>
      <c r="AB33">
        <v>24.8813989310345</v>
      </c>
      <c r="AC33">
        <v>25.0485537241379</v>
      </c>
      <c r="AD33">
        <v>0.24620362068965501</v>
      </c>
      <c r="AE33">
        <v>24.805834862068998</v>
      </c>
      <c r="AF33">
        <v>24.881713655172401</v>
      </c>
      <c r="AG33">
        <v>0.29325920689655199</v>
      </c>
      <c r="AH33">
        <v>24.903344620689701</v>
      </c>
      <c r="AI33">
        <v>25.5965085172414</v>
      </c>
      <c r="AJ33">
        <v>25.1421487241379</v>
      </c>
      <c r="AK33">
        <v>1.0486470813304E-2</v>
      </c>
      <c r="AL33">
        <v>2.4463737086935899E-3</v>
      </c>
      <c r="AM33" t="s">
        <v>35</v>
      </c>
      <c r="AN33">
        <v>1.6462916796907299E-3</v>
      </c>
      <c r="AO33">
        <v>1.7712037981623501E-3</v>
      </c>
      <c r="AP33">
        <v>6.5018660633279603E-3</v>
      </c>
      <c r="AQ33">
        <v>0.33103943697070998</v>
      </c>
      <c r="AR33">
        <v>2.6963676728519001E-2</v>
      </c>
      <c r="AS33">
        <v>0.18753858930650899</v>
      </c>
      <c r="AT33">
        <v>31</v>
      </c>
      <c r="AU33">
        <v>179</v>
      </c>
      <c r="AV33" s="1">
        <v>42720.546238425923</v>
      </c>
    </row>
    <row r="34" spans="1:48" x14ac:dyDescent="0.25">
      <c r="A34" s="4">
        <v>249.999943689655</v>
      </c>
      <c r="B34" s="5">
        <v>216.883612310345</v>
      </c>
      <c r="C34" s="6">
        <v>100</v>
      </c>
      <c r="D34" s="5">
        <v>40.003035344827602</v>
      </c>
      <c r="E34" s="5">
        <v>24.556092931034499</v>
      </c>
      <c r="F34" s="5">
        <v>2.4202407931034502</v>
      </c>
      <c r="G34" s="5">
        <v>6.7847108620689598</v>
      </c>
      <c r="H34" s="5">
        <v>6.11334848275862</v>
      </c>
      <c r="I34" s="16">
        <f t="shared" si="13"/>
        <v>33.116331379309997</v>
      </c>
      <c r="J34" s="16">
        <f t="shared" si="14"/>
        <v>4.1042721829380833</v>
      </c>
      <c r="K34" s="16">
        <f t="shared" si="15"/>
        <v>0.67136237931033982</v>
      </c>
      <c r="L34" s="16">
        <f t="shared" si="16"/>
        <v>0.14922441379309959</v>
      </c>
      <c r="M34" s="16">
        <f t="shared" si="6"/>
        <v>0.45072744435324058</v>
      </c>
      <c r="O34" s="3">
        <f>1+($L34-((M34*$N$32)*'ipb3-32-he-dc'!$N$5))/(M34*$N$32)</f>
        <v>0.48777627766277232</v>
      </c>
      <c r="Q34" s="16"/>
      <c r="R34" s="5">
        <f t="shared" si="3"/>
        <v>33.116331379309997</v>
      </c>
      <c r="S34" s="5">
        <f t="shared" si="4"/>
        <v>4.1042721829380833</v>
      </c>
      <c r="T34" s="5">
        <f t="shared" si="5"/>
        <v>0.67136237931033982</v>
      </c>
      <c r="U34" s="16">
        <f t="shared" si="17"/>
        <v>0.14922441379309959</v>
      </c>
      <c r="V34" s="6">
        <v>29.133287689655202</v>
      </c>
      <c r="W34">
        <v>-0.34732979310344803</v>
      </c>
      <c r="X34">
        <v>15.798066</v>
      </c>
      <c r="Y34">
        <v>30.742887413793099</v>
      </c>
      <c r="Z34">
        <v>21.491098862068998</v>
      </c>
      <c r="AA34">
        <v>5.1240508620689704</v>
      </c>
      <c r="AB34">
        <v>24.8886526551724</v>
      </c>
      <c r="AC34">
        <v>25.059459379310301</v>
      </c>
      <c r="AD34">
        <v>0.24651758620689701</v>
      </c>
      <c r="AE34">
        <v>24.817038103448301</v>
      </c>
      <c r="AF34">
        <v>24.929848</v>
      </c>
      <c r="AG34">
        <v>0.292700448275862</v>
      </c>
      <c r="AH34">
        <v>24.919745689655201</v>
      </c>
      <c r="AI34">
        <v>25.6745538965517</v>
      </c>
      <c r="AJ34">
        <v>25.158740551724101</v>
      </c>
      <c r="AK34">
        <v>1.36221650442384E-2</v>
      </c>
      <c r="AL34">
        <v>2.0277109165958E-3</v>
      </c>
      <c r="AM34">
        <v>1.7865065663383101E-2</v>
      </c>
      <c r="AN34">
        <v>1.8144428523716801E-3</v>
      </c>
      <c r="AO34">
        <v>3.30129203185187E-3</v>
      </c>
      <c r="AP34">
        <v>3.0385843145622699E-3</v>
      </c>
      <c r="AQ34">
        <v>0.31443730266304298</v>
      </c>
      <c r="AR34">
        <v>2.16648979186768E-2</v>
      </c>
      <c r="AS34">
        <v>0.18668693404343301</v>
      </c>
      <c r="AT34">
        <v>32</v>
      </c>
      <c r="AU34">
        <v>179</v>
      </c>
      <c r="AV34" s="1">
        <v>42720.567071759258</v>
      </c>
    </row>
    <row r="35" spans="1:48" x14ac:dyDescent="0.25">
      <c r="A35" s="4">
        <v>250.000137344828</v>
      </c>
      <c r="B35" s="5">
        <v>216.93605993103401</v>
      </c>
      <c r="C35" s="6">
        <v>150</v>
      </c>
      <c r="D35" s="5">
        <v>25.426985517241398</v>
      </c>
      <c r="E35" s="5">
        <v>24.5539966896552</v>
      </c>
      <c r="F35" s="5">
        <v>2.4376290689655198</v>
      </c>
      <c r="G35" s="5">
        <v>6.9719490000000004</v>
      </c>
      <c r="H35" s="5">
        <v>6.3176388620689599</v>
      </c>
      <c r="I35" s="16">
        <f t="shared" si="13"/>
        <v>33.064077413793996</v>
      </c>
      <c r="J35" s="16">
        <f t="shared" si="14"/>
        <v>4.1336951552388435</v>
      </c>
      <c r="K35" s="5">
        <f t="shared" si="15"/>
        <v>0.65431013793104054</v>
      </c>
      <c r="L35" s="16">
        <f t="shared" si="16"/>
        <v>0.15132065517239823</v>
      </c>
      <c r="M35" s="16">
        <f t="shared" si="6"/>
        <v>0.42812175659933727</v>
      </c>
      <c r="O35" s="3">
        <f>1+($L35-((M35*$N$32)*'ipb3-32-he-dc'!$N$5))/(M35*$N$32)</f>
        <v>0.49225183188796517</v>
      </c>
      <c r="Q35" s="16"/>
      <c r="R35" s="5">
        <f t="shared" si="3"/>
        <v>33.064077413793996</v>
      </c>
      <c r="S35" s="5">
        <f t="shared" si="4"/>
        <v>4.1336951552388435</v>
      </c>
      <c r="T35" s="5">
        <f t="shared" si="5"/>
        <v>0.65431013793104054</v>
      </c>
      <c r="U35" s="16">
        <f t="shared" si="17"/>
        <v>0.15132065517239823</v>
      </c>
      <c r="V35" s="6">
        <v>29.034316241379301</v>
      </c>
      <c r="W35">
        <v>-0.26067899999999999</v>
      </c>
      <c r="X35">
        <v>17.648980862068999</v>
      </c>
      <c r="Y35">
        <v>30.275740862069</v>
      </c>
      <c r="Z35">
        <v>21.8675198275862</v>
      </c>
      <c r="AA35">
        <v>5.1035198965517203</v>
      </c>
      <c r="AB35">
        <v>24.901603103448299</v>
      </c>
      <c r="AC35">
        <v>25.072014517241399</v>
      </c>
      <c r="AD35">
        <v>0.24664334482758599</v>
      </c>
      <c r="AE35">
        <v>24.8305145517241</v>
      </c>
      <c r="AF35">
        <v>24.9493905517241</v>
      </c>
      <c r="AG35">
        <v>0.294713206896552</v>
      </c>
      <c r="AH35">
        <v>24.9356912068966</v>
      </c>
      <c r="AI35">
        <v>25.775855068965502</v>
      </c>
      <c r="AJ35">
        <v>25.165076034482802</v>
      </c>
      <c r="AK35">
        <v>1.13226096296665E-2</v>
      </c>
      <c r="AL35">
        <v>2.0114666280356798E-3</v>
      </c>
      <c r="AM35">
        <v>2.4936943671278501E-2</v>
      </c>
      <c r="AN35">
        <v>2.78926520597107E-3</v>
      </c>
      <c r="AO35">
        <v>8.0258142093233495E-3</v>
      </c>
      <c r="AP35">
        <v>1.7889742555194099E-2</v>
      </c>
      <c r="AQ35">
        <v>0.30160639587096499</v>
      </c>
      <c r="AR35">
        <v>2.5392489297537801E-2</v>
      </c>
      <c r="AS35">
        <v>0.186510728212404</v>
      </c>
      <c r="AT35">
        <v>33</v>
      </c>
      <c r="AU35">
        <v>179</v>
      </c>
      <c r="AV35" s="1">
        <v>42720.587905092594</v>
      </c>
    </row>
    <row r="36" spans="1:48" x14ac:dyDescent="0.25">
      <c r="A36" s="7">
        <v>250.00091344827601</v>
      </c>
      <c r="B36" s="8">
        <v>217.06867189655199</v>
      </c>
      <c r="C36" s="9">
        <v>150</v>
      </c>
      <c r="D36" s="8">
        <v>30.0070634827586</v>
      </c>
      <c r="E36" s="8">
        <v>24.224759137930999</v>
      </c>
      <c r="F36" s="8">
        <v>2.8733453448275901</v>
      </c>
      <c r="G36" s="8">
        <v>7.5676852068965497</v>
      </c>
      <c r="H36" s="8">
        <v>6.8572146206896596</v>
      </c>
      <c r="I36" s="16">
        <f t="shared" si="13"/>
        <v>32.932241551724019</v>
      </c>
      <c r="J36" s="16">
        <f t="shared" si="14"/>
        <v>4.8718492913078402</v>
      </c>
      <c r="K36" s="16">
        <f t="shared" si="15"/>
        <v>0.71047058620689008</v>
      </c>
      <c r="L36" s="16"/>
      <c r="M36" s="16">
        <f t="shared" si="6"/>
        <v>0.504768453865162</v>
      </c>
      <c r="Q36" s="16"/>
      <c r="R36" s="8">
        <f t="shared" si="3"/>
        <v>32.932241551724019</v>
      </c>
      <c r="S36" s="8">
        <f t="shared" si="4"/>
        <v>4.8718492913078402</v>
      </c>
      <c r="T36" s="8">
        <f t="shared" si="5"/>
        <v>0.71047058620689008</v>
      </c>
      <c r="U36" s="16">
        <f t="shared" si="17"/>
        <v>0.48055820689659967</v>
      </c>
      <c r="V36" s="9">
        <v>33.759092517241399</v>
      </c>
      <c r="W36">
        <v>0.74061679310344797</v>
      </c>
      <c r="X36">
        <v>21.179633655172399</v>
      </c>
      <c r="Y36">
        <v>33.522611517241401</v>
      </c>
      <c r="Z36">
        <v>22.272421655172401</v>
      </c>
      <c r="AA36">
        <v>5.12213982758621</v>
      </c>
      <c r="AB36">
        <v>24.913560758620701</v>
      </c>
      <c r="AC36">
        <v>25.092366275862101</v>
      </c>
      <c r="AD36">
        <v>0.246783379310345</v>
      </c>
      <c r="AE36">
        <v>24.850723827586201</v>
      </c>
      <c r="AF36">
        <v>25.027578344827599</v>
      </c>
      <c r="AG36">
        <v>0.29232782758620701</v>
      </c>
      <c r="AH36">
        <v>24.952814034482799</v>
      </c>
      <c r="AI36">
        <v>25.974265862069</v>
      </c>
      <c r="AJ36">
        <v>25.196231482758598</v>
      </c>
      <c r="AK36">
        <v>7.6980906684570496E-3</v>
      </c>
      <c r="AL36">
        <v>1.9523356246805401E-3</v>
      </c>
      <c r="AM36">
        <v>2.1204254777239001E-2</v>
      </c>
      <c r="AN36">
        <v>2.9254652547906499E-3</v>
      </c>
      <c r="AO36">
        <v>2.7684129143818498E-3</v>
      </c>
      <c r="AP36">
        <v>1.4068918438694501E-2</v>
      </c>
      <c r="AQ36">
        <v>0.48205391226011102</v>
      </c>
      <c r="AR36">
        <v>2.7629000752253802E-2</v>
      </c>
      <c r="AS36">
        <v>0.17150934801961701</v>
      </c>
      <c r="AT36">
        <v>34</v>
      </c>
      <c r="AU36">
        <v>179</v>
      </c>
      <c r="AV36" s="1">
        <v>42720.608738425923</v>
      </c>
    </row>
    <row r="37" spans="1:48" x14ac:dyDescent="0.25">
      <c r="A37" s="7">
        <v>249.99956586206901</v>
      </c>
      <c r="B37" s="8">
        <v>217.01905762069001</v>
      </c>
      <c r="C37" s="9">
        <v>100</v>
      </c>
      <c r="D37" s="8">
        <v>47.468329896551701</v>
      </c>
      <c r="E37" s="8">
        <v>24.209542896551699</v>
      </c>
      <c r="F37" s="8" t="s">
        <v>35</v>
      </c>
      <c r="G37" s="8" t="s">
        <v>35</v>
      </c>
      <c r="H37" s="8" t="s">
        <v>35</v>
      </c>
      <c r="I37" s="16">
        <f t="shared" si="13"/>
        <v>32.980508241378999</v>
      </c>
      <c r="J37" s="16" t="e">
        <f t="shared" si="14"/>
        <v>#VALUE!</v>
      </c>
      <c r="K37" s="16" t="e">
        <f t="shared" si="15"/>
        <v>#VALUE!</v>
      </c>
      <c r="L37" s="16"/>
      <c r="M37" s="16" t="e">
        <f t="shared" si="6"/>
        <v>#VALUE!</v>
      </c>
      <c r="Q37" s="16"/>
      <c r="R37" s="8">
        <f t="shared" si="3"/>
        <v>32.980508241378999</v>
      </c>
      <c r="S37" s="8" t="e">
        <f t="shared" si="4"/>
        <v>#VALUE!</v>
      </c>
      <c r="T37" s="8" t="e">
        <f t="shared" si="5"/>
        <v>#VALUE!</v>
      </c>
      <c r="U37" s="16">
        <f t="shared" si="17"/>
        <v>0.495774448275899</v>
      </c>
      <c r="V37" s="9">
        <v>33.9615557931034</v>
      </c>
      <c r="W37">
        <v>1.3340868965517201</v>
      </c>
      <c r="X37">
        <v>19.606508379310299</v>
      </c>
      <c r="Y37">
        <v>35.940756758620701</v>
      </c>
      <c r="Z37">
        <v>22.587382793103401</v>
      </c>
      <c r="AA37">
        <v>5.1299452068965499</v>
      </c>
      <c r="AB37">
        <v>24.915779724137899</v>
      </c>
      <c r="AC37">
        <v>25.101937275862099</v>
      </c>
      <c r="AD37">
        <v>0.246404068965517</v>
      </c>
      <c r="AE37">
        <v>24.855026310344801</v>
      </c>
      <c r="AF37">
        <v>25.0671964827586</v>
      </c>
      <c r="AG37">
        <v>0.28897410344827601</v>
      </c>
      <c r="AH37">
        <v>24.958885137930999</v>
      </c>
      <c r="AI37">
        <v>25.913628965517201</v>
      </c>
      <c r="AJ37">
        <v>25.201649034482799</v>
      </c>
      <c r="AK37">
        <v>1.7999158063164999E-2</v>
      </c>
      <c r="AL37">
        <v>3.5266367404284799E-3</v>
      </c>
      <c r="AM37" t="s">
        <v>35</v>
      </c>
      <c r="AN37">
        <v>2.5902512553015E-3</v>
      </c>
      <c r="AO37">
        <v>2.5466917549289698E-3</v>
      </c>
      <c r="AP37">
        <v>1.9556555489415098E-2</v>
      </c>
      <c r="AQ37">
        <v>0.245256358438318</v>
      </c>
      <c r="AR37">
        <v>2.3516397093792201E-2</v>
      </c>
      <c r="AS37">
        <v>0.17791672481579199</v>
      </c>
      <c r="AT37">
        <v>35</v>
      </c>
      <c r="AU37">
        <v>179</v>
      </c>
      <c r="AV37" s="1">
        <v>42720.629571759258</v>
      </c>
    </row>
    <row r="38" spans="1:48" x14ac:dyDescent="0.25">
      <c r="A38" s="10">
        <v>249.999638482759</v>
      </c>
      <c r="B38" s="11">
        <v>216.97686762069</v>
      </c>
      <c r="C38" s="12">
        <v>91.67</v>
      </c>
      <c r="D38" s="11">
        <v>50.238906724137898</v>
      </c>
      <c r="E38" s="11">
        <v>24.287823931034499</v>
      </c>
      <c r="F38" s="11">
        <v>2.7174541034482802</v>
      </c>
      <c r="G38" s="11">
        <v>7.1415121724137904</v>
      </c>
      <c r="H38" s="11">
        <v>6.42453434482759</v>
      </c>
      <c r="I38" s="16">
        <f t="shared" si="13"/>
        <v>33.022770862068995</v>
      </c>
      <c r="J38" s="16">
        <f t="shared" si="14"/>
        <v>4.606248677807419</v>
      </c>
      <c r="K38" s="16">
        <f t="shared" si="15"/>
        <v>0.71697782758620043</v>
      </c>
      <c r="L38" s="16"/>
      <c r="M38" s="16">
        <f t="shared" si="6"/>
        <v>0.51405720525022736</v>
      </c>
      <c r="Q38" s="16"/>
      <c r="R38" s="11">
        <f t="shared" si="3"/>
        <v>33.022770862068995</v>
      </c>
      <c r="S38" s="11">
        <f t="shared" si="4"/>
        <v>4.606248677807419</v>
      </c>
      <c r="T38" s="11">
        <f t="shared" si="5"/>
        <v>0.71697782758620043</v>
      </c>
      <c r="U38" s="16">
        <f t="shared" si="17"/>
        <v>0.41749341379309968</v>
      </c>
      <c r="V38" s="12">
        <v>33.855174448275903</v>
      </c>
      <c r="W38">
        <v>0.73765748275862097</v>
      </c>
      <c r="X38">
        <v>18.037446931034498</v>
      </c>
      <c r="Y38">
        <v>33.819037413793097</v>
      </c>
      <c r="Z38">
        <v>22.819858172413799</v>
      </c>
      <c r="AA38">
        <v>5.1190043448275899</v>
      </c>
      <c r="AB38">
        <v>24.9113743448276</v>
      </c>
      <c r="AC38">
        <v>25.091080379310299</v>
      </c>
      <c r="AD38">
        <v>0.24656293103448301</v>
      </c>
      <c r="AE38">
        <v>24.8496117586207</v>
      </c>
      <c r="AF38">
        <v>25.026585344827598</v>
      </c>
      <c r="AG38">
        <v>0.29369362068965499</v>
      </c>
      <c r="AH38">
        <v>24.949564103448299</v>
      </c>
      <c r="AI38">
        <v>25.811786275862101</v>
      </c>
      <c r="AJ38">
        <v>25.188962275862099</v>
      </c>
      <c r="AK38">
        <v>1.52730931784153E-2</v>
      </c>
      <c r="AL38">
        <v>2.4011134437785498E-3</v>
      </c>
      <c r="AM38">
        <v>2.0897368405038801E-2</v>
      </c>
      <c r="AN38">
        <v>1.63039683407506E-3</v>
      </c>
      <c r="AO38">
        <v>2.27514311212402E-3</v>
      </c>
      <c r="AP38">
        <v>3.8545005570959001E-3</v>
      </c>
      <c r="AQ38">
        <v>0.37210582259410002</v>
      </c>
      <c r="AR38">
        <v>2.3196929514844599E-2</v>
      </c>
      <c r="AS38">
        <v>0.18615903079403001</v>
      </c>
      <c r="AT38">
        <v>36</v>
      </c>
      <c r="AU38">
        <v>179</v>
      </c>
      <c r="AV38" s="1">
        <v>42720.650405092594</v>
      </c>
    </row>
    <row r="39" spans="1:48" x14ac:dyDescent="0.25">
      <c r="A39" s="7">
        <v>250.00033048275901</v>
      </c>
      <c r="B39" s="8">
        <v>217.023211310345</v>
      </c>
      <c r="C39" s="9">
        <v>100</v>
      </c>
      <c r="D39" s="8">
        <v>46.981484206896603</v>
      </c>
      <c r="E39" s="8">
        <v>24.226142448275901</v>
      </c>
      <c r="F39" s="8" t="s">
        <v>35</v>
      </c>
      <c r="G39" s="8" t="s">
        <v>35</v>
      </c>
      <c r="H39" s="8" t="s">
        <v>35</v>
      </c>
      <c r="I39" s="16">
        <f t="shared" si="13"/>
        <v>32.977119172414007</v>
      </c>
      <c r="J39" s="16" t="e">
        <f t="shared" si="14"/>
        <v>#VALUE!</v>
      </c>
      <c r="K39" s="16" t="e">
        <f t="shared" si="15"/>
        <v>#VALUE!</v>
      </c>
      <c r="L39" s="16"/>
      <c r="M39" s="16" t="e">
        <f t="shared" si="6"/>
        <v>#VALUE!</v>
      </c>
      <c r="Q39" s="16"/>
      <c r="R39" s="8">
        <f t="shared" si="3"/>
        <v>32.977119172414007</v>
      </c>
      <c r="S39" s="8" t="e">
        <f t="shared" si="4"/>
        <v>#VALUE!</v>
      </c>
      <c r="T39" s="8" t="e">
        <f t="shared" si="5"/>
        <v>#VALUE!</v>
      </c>
      <c r="U39" s="16">
        <f t="shared" si="17"/>
        <v>0.47917489655169732</v>
      </c>
      <c r="V39" s="9">
        <v>33.722448689655202</v>
      </c>
      <c r="W39">
        <v>0.87932627586206902</v>
      </c>
      <c r="X39">
        <v>19.1661811724138</v>
      </c>
      <c r="Y39">
        <v>34.274897551724102</v>
      </c>
      <c r="Z39">
        <v>23.015761586206899</v>
      </c>
      <c r="AA39">
        <v>5.1065632068965501</v>
      </c>
      <c r="AB39">
        <v>24.917054724137898</v>
      </c>
      <c r="AC39">
        <v>25.0990723793103</v>
      </c>
      <c r="AD39">
        <v>0.24685072413793099</v>
      </c>
      <c r="AE39">
        <v>24.855829172413799</v>
      </c>
      <c r="AF39">
        <v>25.040909172413802</v>
      </c>
      <c r="AG39">
        <v>0.29244044827586202</v>
      </c>
      <c r="AH39">
        <v>24.957903137931002</v>
      </c>
      <c r="AI39">
        <v>25.879492931034498</v>
      </c>
      <c r="AJ39">
        <v>25.196176413793101</v>
      </c>
      <c r="AK39">
        <v>1.1663748265090401E-2</v>
      </c>
      <c r="AL39">
        <v>2.4952079991756599E-3</v>
      </c>
      <c r="AM39" t="s">
        <v>35</v>
      </c>
      <c r="AN39">
        <v>1.44411823377529E-3</v>
      </c>
      <c r="AO39">
        <v>2.2310946153841801E-3</v>
      </c>
      <c r="AP39">
        <v>3.0700675323735598E-3</v>
      </c>
      <c r="AQ39">
        <v>0.29475609697899302</v>
      </c>
      <c r="AR39">
        <v>2.03916993675851E-2</v>
      </c>
      <c r="AS39">
        <v>0.16437059579086499</v>
      </c>
      <c r="AT39">
        <v>37</v>
      </c>
      <c r="AU39">
        <v>179</v>
      </c>
      <c r="AV39" s="1">
        <v>42720.671238425923</v>
      </c>
    </row>
    <row r="40" spans="1:48" x14ac:dyDescent="0.25">
      <c r="A40" s="7">
        <v>250.00039413793101</v>
      </c>
      <c r="B40" s="8">
        <v>217.07947727586199</v>
      </c>
      <c r="C40" s="9">
        <v>150</v>
      </c>
      <c r="D40" s="8">
        <v>29.7439204827586</v>
      </c>
      <c r="E40" s="8">
        <v>24.225135999999999</v>
      </c>
      <c r="F40" s="8" t="s">
        <v>35</v>
      </c>
      <c r="G40" s="8" t="s">
        <v>35</v>
      </c>
      <c r="H40" s="8" t="s">
        <v>35</v>
      </c>
      <c r="I40" s="36">
        <f t="shared" si="13"/>
        <v>32.920916862069021</v>
      </c>
      <c r="J40" s="36" t="e">
        <f t="shared" si="14"/>
        <v>#VALUE!</v>
      </c>
      <c r="K40" s="36" t="e">
        <f t="shared" si="15"/>
        <v>#VALUE!</v>
      </c>
      <c r="L40" s="36">
        <f>$E$39-E40</f>
        <v>1.0064482759020166E-3</v>
      </c>
      <c r="M40" s="16" t="e">
        <f t="shared" si="6"/>
        <v>#VALUE!</v>
      </c>
      <c r="N40" s="3">
        <v>5</v>
      </c>
      <c r="O40" s="3" t="e">
        <f>1+($L40-((M40*$N$40)*'ipb3-32-he-dc'!$N$8))/(M40*$N$40)</f>
        <v>#VALUE!</v>
      </c>
      <c r="Q40" s="36" t="e">
        <f>1+M40-'ipb3-32-he-dc'!$N$8</f>
        <v>#VALUE!</v>
      </c>
      <c r="R40" s="8">
        <f t="shared" si="3"/>
        <v>32.920916862069021</v>
      </c>
      <c r="S40" s="8" t="e">
        <f t="shared" si="4"/>
        <v>#VALUE!</v>
      </c>
      <c r="T40" s="8" t="e">
        <f t="shared" si="5"/>
        <v>#VALUE!</v>
      </c>
      <c r="U40" s="16">
        <f t="shared" si="17"/>
        <v>0.48018134482759933</v>
      </c>
      <c r="V40" s="9">
        <v>33.617939862069001</v>
      </c>
      <c r="W40">
        <v>0.63573906896551702</v>
      </c>
      <c r="X40">
        <v>21.096083206896498</v>
      </c>
      <c r="Y40">
        <v>35.5834616551724</v>
      </c>
      <c r="Z40">
        <v>23.195494586206902</v>
      </c>
      <c r="AA40">
        <v>5.1139207931034498</v>
      </c>
      <c r="AB40">
        <v>24.9194636551724</v>
      </c>
      <c r="AC40">
        <v>25.104167344827601</v>
      </c>
      <c r="AD40">
        <v>0.24696610344827599</v>
      </c>
      <c r="AE40">
        <v>24.8554819655172</v>
      </c>
      <c r="AF40">
        <v>25.026113379310299</v>
      </c>
      <c r="AG40">
        <v>0.29421517241379302</v>
      </c>
      <c r="AH40">
        <v>24.953796000000001</v>
      </c>
      <c r="AI40">
        <v>25.964323310344799</v>
      </c>
      <c r="AJ40">
        <v>25.197956793103401</v>
      </c>
      <c r="AK40">
        <v>1.42680823616761E-2</v>
      </c>
      <c r="AL40">
        <v>2.6860400064265899E-3</v>
      </c>
      <c r="AM40" t="s">
        <v>35</v>
      </c>
      <c r="AN40">
        <v>2.0390979167192501E-3</v>
      </c>
      <c r="AO40">
        <v>2.4103992468120302E-3</v>
      </c>
      <c r="AP40">
        <v>1.7669023162011899E-2</v>
      </c>
      <c r="AQ40">
        <v>0.45071700512707702</v>
      </c>
      <c r="AR40">
        <v>1.9281059655461699E-2</v>
      </c>
      <c r="AS40">
        <v>0.16057175087958001</v>
      </c>
      <c r="AT40">
        <v>38</v>
      </c>
      <c r="AU40">
        <v>179</v>
      </c>
      <c r="AV40" s="1">
        <v>42720.692071759258</v>
      </c>
    </row>
    <row r="41" spans="1:48" x14ac:dyDescent="0.25">
      <c r="A41" s="4">
        <v>250.00073772413799</v>
      </c>
      <c r="B41" s="5">
        <v>217.20536486206899</v>
      </c>
      <c r="C41" s="6">
        <v>150</v>
      </c>
      <c r="D41" s="5">
        <v>34.308235758620697</v>
      </c>
      <c r="E41" s="5">
        <v>23.920863724137899</v>
      </c>
      <c r="F41" s="5">
        <v>3.2665885517241402</v>
      </c>
      <c r="G41" s="5">
        <v>8.0762681034482799</v>
      </c>
      <c r="H41" s="5">
        <v>7.3198069655172402</v>
      </c>
      <c r="I41" s="36">
        <f t="shared" si="13"/>
        <v>32.795372862069001</v>
      </c>
      <c r="J41" s="36">
        <f t="shared" si="14"/>
        <v>5.5371495065707226</v>
      </c>
      <c r="K41" s="37">
        <f t="shared" si="15"/>
        <v>0.75646113793103975</v>
      </c>
      <c r="L41" s="36">
        <f t="shared" ref="L41:L44" si="18">$E$39-E41</f>
        <v>0.30527872413800239</v>
      </c>
      <c r="M41" s="16">
        <f t="shared" si="6"/>
        <v>0.57223345319992358</v>
      </c>
      <c r="O41" s="3">
        <f>1+($L41-((M41*$N$40)*'ipb3-32-he-dc'!$N$8))/(M41*$N$40)</f>
        <v>0.4748552008461836</v>
      </c>
      <c r="Q41" s="36">
        <f>1+M41-'ipb3-32-he-dc'!$N$8</f>
        <v>0.94039138829525426</v>
      </c>
      <c r="R41" s="5">
        <f t="shared" si="3"/>
        <v>32.795372862069001</v>
      </c>
      <c r="S41" s="5">
        <f t="shared" si="4"/>
        <v>5.5371495065707226</v>
      </c>
      <c r="T41" s="5">
        <f t="shared" si="5"/>
        <v>0.75646113793103975</v>
      </c>
      <c r="U41" s="16">
        <f t="shared" si="17"/>
        <v>0.7844536206896997</v>
      </c>
      <c r="V41" s="6">
        <v>38.343562827586197</v>
      </c>
      <c r="W41">
        <v>0.94124603448275901</v>
      </c>
      <c r="X41">
        <v>24.184742275862099</v>
      </c>
      <c r="Y41">
        <v>35.356793931034503</v>
      </c>
      <c r="Z41">
        <v>23.325265413793101</v>
      </c>
      <c r="AA41">
        <v>5.1236292413793096</v>
      </c>
      <c r="AB41">
        <v>24.9174236206897</v>
      </c>
      <c r="AC41">
        <v>25.100933482758599</v>
      </c>
      <c r="AD41">
        <v>0.24688827586206899</v>
      </c>
      <c r="AE41">
        <v>24.8521399310345</v>
      </c>
      <c r="AF41">
        <v>25.040290586206901</v>
      </c>
      <c r="AG41">
        <v>0.293195275862069</v>
      </c>
      <c r="AH41">
        <v>24.9578650689655</v>
      </c>
      <c r="AI41">
        <v>26.124351827586199</v>
      </c>
      <c r="AJ41">
        <v>25.196728586206898</v>
      </c>
      <c r="AK41">
        <v>1.1391692294344899E-2</v>
      </c>
      <c r="AL41">
        <v>3.0114131280789798E-3</v>
      </c>
      <c r="AM41">
        <v>2.7615578287960799E-2</v>
      </c>
      <c r="AN41">
        <v>1.72036353684973E-3</v>
      </c>
      <c r="AO41">
        <v>3.14956971869187E-3</v>
      </c>
      <c r="AP41">
        <v>1.21974793841064E-2</v>
      </c>
      <c r="AQ41">
        <v>0.309497206260618</v>
      </c>
      <c r="AR41">
        <v>2.1612231456733601E-2</v>
      </c>
      <c r="AS41">
        <v>0.159888882984449</v>
      </c>
      <c r="AT41">
        <v>39</v>
      </c>
      <c r="AU41">
        <v>179</v>
      </c>
      <c r="AV41" s="1">
        <v>42720.712905092594</v>
      </c>
    </row>
    <row r="42" spans="1:48" x14ac:dyDescent="0.25">
      <c r="A42" s="4">
        <v>249.99986103448299</v>
      </c>
      <c r="B42" s="5">
        <v>217.14934148275901</v>
      </c>
      <c r="C42" s="6">
        <v>100</v>
      </c>
      <c r="D42" s="5">
        <v>54.247870413793102</v>
      </c>
      <c r="E42" s="5">
        <v>23.885896620689699</v>
      </c>
      <c r="F42" s="5">
        <v>3.2697675172413798</v>
      </c>
      <c r="G42" s="5">
        <v>7.8766866896551697</v>
      </c>
      <c r="H42" s="5">
        <v>7.09526448275862</v>
      </c>
      <c r="I42" s="36">
        <f t="shared" si="13"/>
        <v>32.850519551723977</v>
      </c>
      <c r="J42" s="36">
        <f t="shared" si="14"/>
        <v>5.5443972306319473</v>
      </c>
      <c r="K42" s="36">
        <f t="shared" si="15"/>
        <v>0.78142220689654973</v>
      </c>
      <c r="L42" s="36">
        <f t="shared" si="18"/>
        <v>0.3402458275862017</v>
      </c>
      <c r="M42" s="16">
        <f t="shared" si="6"/>
        <v>0.61062066543107418</v>
      </c>
      <c r="O42" s="3">
        <f>1+($L42-((M42*$N$40)*'ipb3-32-he-dc'!$N$8))/(M42*$N$40)</f>
        <v>0.47960055302441817</v>
      </c>
      <c r="Q42" s="36">
        <f>1+M42-'ipb3-32-he-dc'!$N$8</f>
        <v>0.97877860052640486</v>
      </c>
      <c r="R42" s="5">
        <f t="shared" si="3"/>
        <v>32.850519551723977</v>
      </c>
      <c r="S42" s="5">
        <f t="shared" si="4"/>
        <v>5.5443972306319473</v>
      </c>
      <c r="T42" s="5">
        <f t="shared" si="5"/>
        <v>0.78142220689654973</v>
      </c>
      <c r="U42" s="16">
        <f t="shared" si="17"/>
        <v>0.81942072413789901</v>
      </c>
      <c r="V42" s="6">
        <v>38.577037310344799</v>
      </c>
      <c r="W42">
        <v>1.37185137931034</v>
      </c>
      <c r="X42">
        <v>22.167543758620699</v>
      </c>
      <c r="Y42">
        <v>35.8126819655172</v>
      </c>
      <c r="Z42">
        <v>23.411561379310299</v>
      </c>
      <c r="AA42">
        <v>5.1249531724137896</v>
      </c>
      <c r="AB42">
        <v>24.9144016896552</v>
      </c>
      <c r="AC42">
        <v>25.099875379310301</v>
      </c>
      <c r="AD42">
        <v>0.247115586206897</v>
      </c>
      <c r="AE42">
        <v>24.852655379310299</v>
      </c>
      <c r="AF42">
        <v>25.066132965517198</v>
      </c>
      <c r="AG42">
        <v>0.29149762068965501</v>
      </c>
      <c r="AH42">
        <v>24.956758241379301</v>
      </c>
      <c r="AI42">
        <v>26.0294442068965</v>
      </c>
      <c r="AJ42">
        <v>25.1935837931034</v>
      </c>
      <c r="AK42">
        <v>1.17204583026285E-2</v>
      </c>
      <c r="AL42">
        <v>1.78202892220109E-3</v>
      </c>
      <c r="AM42">
        <v>8.6973575670695105E-3</v>
      </c>
      <c r="AN42">
        <v>2.1304550616914699E-3</v>
      </c>
      <c r="AO42">
        <v>2.78257947089191E-3</v>
      </c>
      <c r="AP42">
        <v>1.8878898221121699E-2</v>
      </c>
      <c r="AQ42">
        <v>0.240093927561077</v>
      </c>
      <c r="AR42">
        <v>2.2918979098910299E-2</v>
      </c>
      <c r="AS42">
        <v>0.151422744094765</v>
      </c>
      <c r="AT42">
        <v>40</v>
      </c>
      <c r="AU42">
        <v>179</v>
      </c>
      <c r="AV42" s="1">
        <v>42720.733738425923</v>
      </c>
    </row>
    <row r="43" spans="1:48" x14ac:dyDescent="0.25">
      <c r="A43" s="13">
        <v>250.00003841379299</v>
      </c>
      <c r="B43" s="14">
        <v>217.09500437931001</v>
      </c>
      <c r="C43" s="15">
        <v>91.67</v>
      </c>
      <c r="D43" s="14">
        <v>57.613093448275798</v>
      </c>
      <c r="E43" s="14">
        <v>23.989590206896501</v>
      </c>
      <c r="F43" s="14">
        <v>3.0977871724137902</v>
      </c>
      <c r="G43" s="14">
        <v>7.6354814827586202</v>
      </c>
      <c r="H43" s="14">
        <v>6.8711019310344801</v>
      </c>
      <c r="I43" s="36">
        <f t="shared" si="13"/>
        <v>32.905034034482981</v>
      </c>
      <c r="J43" s="36">
        <f t="shared" si="14"/>
        <v>5.2521298138950092</v>
      </c>
      <c r="K43" s="37">
        <f t="shared" si="15"/>
        <v>0.76437955172414007</v>
      </c>
      <c r="L43" s="36">
        <f t="shared" si="18"/>
        <v>0.23655224137939967</v>
      </c>
      <c r="M43" s="16">
        <f t="shared" si="6"/>
        <v>0.58427609909399736</v>
      </c>
      <c r="O43" s="3">
        <f>1+($L43-((M43*$N$40)*'ipb3-32-he-dc'!$N$8))/(M43*$N$40)</f>
        <v>0.44913069497587599</v>
      </c>
      <c r="Q43" s="36">
        <f>1+M43-'ipb3-32-he-dc'!$N$8</f>
        <v>0.95243403418932815</v>
      </c>
      <c r="R43" s="14">
        <f t="shared" si="3"/>
        <v>32.905034034482981</v>
      </c>
      <c r="S43" s="14">
        <f t="shared" si="4"/>
        <v>5.2521298138950092</v>
      </c>
      <c r="T43" s="14">
        <f t="shared" si="5"/>
        <v>0.76437955172414007</v>
      </c>
      <c r="U43" s="16">
        <f t="shared" si="17"/>
        <v>0.71572713793109699</v>
      </c>
      <c r="V43" s="15">
        <v>38.475151896551701</v>
      </c>
      <c r="W43">
        <v>1.11611206896552</v>
      </c>
      <c r="X43">
        <v>20.720833827586201</v>
      </c>
      <c r="Y43">
        <v>33.753034241379297</v>
      </c>
      <c r="Z43">
        <v>23.451514068965501</v>
      </c>
      <c r="AA43">
        <v>5.1449045172413799</v>
      </c>
      <c r="AB43">
        <v>24.917266344827599</v>
      </c>
      <c r="AC43">
        <v>25.097493551724099</v>
      </c>
      <c r="AD43">
        <v>0.24699075862069</v>
      </c>
      <c r="AE43">
        <v>24.856512793103398</v>
      </c>
      <c r="AF43">
        <v>25.054836758620699</v>
      </c>
      <c r="AG43">
        <v>0.293824896551724</v>
      </c>
      <c r="AH43">
        <v>24.954539344827602</v>
      </c>
      <c r="AI43">
        <v>25.9480636896552</v>
      </c>
      <c r="AJ43">
        <v>25.1931032758621</v>
      </c>
      <c r="AK43">
        <v>1.2931432438596501E-2</v>
      </c>
      <c r="AL43">
        <v>1.8433050949605699E-3</v>
      </c>
      <c r="AM43">
        <v>6.75049001120642E-3</v>
      </c>
      <c r="AN43">
        <v>1.56024590355856E-3</v>
      </c>
      <c r="AO43">
        <v>2.5500692392030201E-3</v>
      </c>
      <c r="AP43">
        <v>4.44989201072391E-3</v>
      </c>
      <c r="AQ43">
        <v>0.21453654477037501</v>
      </c>
      <c r="AR43">
        <v>1.8450734218576501E-2</v>
      </c>
      <c r="AS43">
        <v>0.150348959947015</v>
      </c>
      <c r="AT43">
        <v>41</v>
      </c>
      <c r="AU43">
        <v>179</v>
      </c>
      <c r="AV43" s="1">
        <v>42720.754571759258</v>
      </c>
    </row>
    <row r="44" spans="1:48" x14ac:dyDescent="0.25">
      <c r="A44" s="4">
        <v>250.000789724138</v>
      </c>
      <c r="B44" s="5">
        <v>217.15261937931001</v>
      </c>
      <c r="C44" s="6">
        <v>100</v>
      </c>
      <c r="D44" s="5">
        <v>54.1744175862069</v>
      </c>
      <c r="E44" s="5">
        <v>23.906477172413801</v>
      </c>
      <c r="F44" s="5">
        <v>3.2545240344827602</v>
      </c>
      <c r="G44" s="5">
        <v>7.8701051034482701</v>
      </c>
      <c r="H44" s="5">
        <v>7.0921157931034502</v>
      </c>
      <c r="I44" s="36">
        <f t="shared" si="13"/>
        <v>32.848170344827992</v>
      </c>
      <c r="J44" s="36">
        <f t="shared" si="14"/>
        <v>5.5175902747621581</v>
      </c>
      <c r="K44" s="36">
        <f t="shared" si="15"/>
        <v>0.77798931034481988</v>
      </c>
      <c r="L44" s="36">
        <f t="shared" si="18"/>
        <v>0.31966527586209992</v>
      </c>
      <c r="M44" s="16">
        <f t="shared" si="6"/>
        <v>0.60526736701080852</v>
      </c>
      <c r="O44" s="3">
        <f>1+($L44-((M44*$N$40)*'ipb3-32-he-dc'!$N$8))/(M44*$N$40)</f>
        <v>0.47378572647645478</v>
      </c>
      <c r="Q44" s="36">
        <f>1+M44-'ipb3-32-he-dc'!$N$8</f>
        <v>0.97342530210613909</v>
      </c>
      <c r="R44" s="5">
        <f t="shared" si="3"/>
        <v>32.848170344827992</v>
      </c>
      <c r="S44" s="5">
        <f t="shared" si="4"/>
        <v>5.5175902747621581</v>
      </c>
      <c r="T44" s="5">
        <f t="shared" si="5"/>
        <v>0.77798931034481988</v>
      </c>
      <c r="U44" s="16">
        <f t="shared" si="17"/>
        <v>0.79884017241379723</v>
      </c>
      <c r="V44" s="6">
        <v>38.383743482758597</v>
      </c>
      <c r="W44">
        <v>1.04991572413793</v>
      </c>
      <c r="X44">
        <v>22.243447344827601</v>
      </c>
      <c r="Y44">
        <v>35.305818482758603</v>
      </c>
      <c r="Z44">
        <v>23.447548758620702</v>
      </c>
      <c r="AA44">
        <v>5.1326673103448304</v>
      </c>
      <c r="AB44">
        <v>24.911254965517202</v>
      </c>
      <c r="AC44">
        <v>25.094466000000001</v>
      </c>
      <c r="AD44">
        <v>0.24667055172413799</v>
      </c>
      <c r="AE44">
        <v>24.846313137930998</v>
      </c>
      <c r="AF44">
        <v>25.0411206206897</v>
      </c>
      <c r="AG44">
        <v>0.293378896551724</v>
      </c>
      <c r="AH44">
        <v>24.9462112068965</v>
      </c>
      <c r="AI44">
        <v>26.016245275862101</v>
      </c>
      <c r="AJ44">
        <v>25.18646</v>
      </c>
      <c r="AK44">
        <v>1.0356622123689801E-2</v>
      </c>
      <c r="AL44">
        <v>2.0327091573260699E-3</v>
      </c>
      <c r="AM44">
        <v>1.25277849052519E-2</v>
      </c>
      <c r="AN44">
        <v>1.42223357049078E-3</v>
      </c>
      <c r="AO44">
        <v>2.5200150712127701E-3</v>
      </c>
      <c r="AP44">
        <v>3.3738057437123002E-3</v>
      </c>
      <c r="AQ44">
        <v>0.241608123752073</v>
      </c>
      <c r="AR44">
        <v>2.03784339637119E-2</v>
      </c>
      <c r="AS44">
        <v>0.15699626621698101</v>
      </c>
      <c r="AT44">
        <v>42</v>
      </c>
      <c r="AU44">
        <v>179</v>
      </c>
      <c r="AV44" s="1">
        <v>42720.775405092594</v>
      </c>
    </row>
    <row r="45" spans="1:48" x14ac:dyDescent="0.25">
      <c r="A45" s="4">
        <v>250.000274137931</v>
      </c>
      <c r="B45" s="5">
        <v>217.217077827586</v>
      </c>
      <c r="C45" s="6">
        <v>150</v>
      </c>
      <c r="D45" s="5">
        <v>34.352771724137902</v>
      </c>
      <c r="E45" s="5">
        <v>23.900230103448301</v>
      </c>
      <c r="F45" s="5">
        <v>3.27659696551724</v>
      </c>
      <c r="G45" s="5">
        <v>8.0843260689655203</v>
      </c>
      <c r="H45" s="5">
        <v>7.3259954482758598</v>
      </c>
      <c r="I45" s="16">
        <f t="shared" si="13"/>
        <v>32.783196310345005</v>
      </c>
      <c r="J45" s="16">
        <f t="shared" si="14"/>
        <v>5.5555266754606603</v>
      </c>
      <c r="K45" s="16">
        <f t="shared" si="15"/>
        <v>0.75833062068966051</v>
      </c>
      <c r="L45" s="16"/>
      <c r="M45" s="16">
        <f t="shared" si="6"/>
        <v>0.57506533027556572</v>
      </c>
      <c r="Q45" s="16"/>
      <c r="R45" s="5">
        <f t="shared" si="3"/>
        <v>32.783196310345005</v>
      </c>
      <c r="S45" s="5">
        <f t="shared" si="4"/>
        <v>5.5555266754606603</v>
      </c>
      <c r="T45" s="5">
        <f t="shared" si="5"/>
        <v>0.75833062068966051</v>
      </c>
      <c r="U45" s="16">
        <f t="shared" si="17"/>
        <v>0.80508724137929732</v>
      </c>
      <c r="V45" s="6">
        <v>38.287779482758602</v>
      </c>
      <c r="W45">
        <v>0.49213020689655201</v>
      </c>
      <c r="X45">
        <v>23.853523586206901</v>
      </c>
      <c r="Y45">
        <v>34.910518931034503</v>
      </c>
      <c r="Z45">
        <v>23.3892090344828</v>
      </c>
      <c r="AA45">
        <v>5.1398308620689601</v>
      </c>
      <c r="AB45">
        <v>24.906654206896601</v>
      </c>
      <c r="AC45">
        <v>25.0888993103448</v>
      </c>
      <c r="AD45">
        <v>0.246804413793103</v>
      </c>
      <c r="AE45">
        <v>24.8423797931035</v>
      </c>
      <c r="AF45">
        <v>25.004763620689701</v>
      </c>
      <c r="AG45">
        <v>0.29323865517241399</v>
      </c>
      <c r="AH45">
        <v>24.9441385862069</v>
      </c>
      <c r="AI45">
        <v>26.0939964137931</v>
      </c>
      <c r="AJ45">
        <v>25.1811599310345</v>
      </c>
      <c r="AK45">
        <v>9.4103202523405996E-3</v>
      </c>
      <c r="AL45">
        <v>2.11904111505915E-3</v>
      </c>
      <c r="AM45">
        <v>1.5752297997844798E-2</v>
      </c>
      <c r="AN45">
        <v>1.3175596593384699E-3</v>
      </c>
      <c r="AO45">
        <v>1.4230175419617699E-3</v>
      </c>
      <c r="AP45">
        <v>1.8284344687612801E-2</v>
      </c>
      <c r="AQ45">
        <v>0.53138893047235902</v>
      </c>
      <c r="AR45">
        <v>2.33547476897507E-2</v>
      </c>
      <c r="AS45">
        <v>0.149603763392746</v>
      </c>
      <c r="AT45">
        <v>43</v>
      </c>
      <c r="AU45">
        <v>179</v>
      </c>
      <c r="AV45" s="1">
        <v>42720.796238425923</v>
      </c>
    </row>
    <row r="46" spans="1:48" x14ac:dyDescent="0.25">
      <c r="A46" s="7">
        <v>250.00060086206901</v>
      </c>
      <c r="B46" s="8">
        <v>217.353230517241</v>
      </c>
      <c r="C46" s="9">
        <v>150</v>
      </c>
      <c r="D46" s="8">
        <v>39.127103068965503</v>
      </c>
      <c r="E46" s="8">
        <v>23.599186344827601</v>
      </c>
      <c r="F46" s="8">
        <v>3.76268768965517</v>
      </c>
      <c r="G46" s="8">
        <v>8.6290056896551697</v>
      </c>
      <c r="H46" s="8">
        <v>7.8125295517241398</v>
      </c>
      <c r="M46" s="16">
        <f t="shared" si="6"/>
        <v>0</v>
      </c>
      <c r="R46" s="8">
        <f t="shared" si="3"/>
        <v>32.647370344828005</v>
      </c>
      <c r="S46" s="8">
        <f t="shared" si="4"/>
        <v>6.378743955863766</v>
      </c>
      <c r="T46" s="8">
        <f t="shared" si="5"/>
        <v>0.81647613793102991</v>
      </c>
      <c r="U46" s="16">
        <f t="shared" si="17"/>
        <v>1.1061309999999978</v>
      </c>
      <c r="V46" s="9">
        <v>43.413829206896601</v>
      </c>
      <c r="W46">
        <v>0.832541172413793</v>
      </c>
      <c r="X46">
        <v>27.328462793103501</v>
      </c>
      <c r="Y46">
        <v>35.131180896551697</v>
      </c>
      <c r="Z46">
        <v>23.280057172413802</v>
      </c>
      <c r="AA46">
        <v>5.10156103448276</v>
      </c>
      <c r="AB46">
        <v>24.900024310344801</v>
      </c>
      <c r="AC46">
        <v>25.084336206896602</v>
      </c>
      <c r="AD46">
        <v>0.24645703448275899</v>
      </c>
      <c r="AE46">
        <v>24.834149413793099</v>
      </c>
      <c r="AF46">
        <v>25.0167053103448</v>
      </c>
      <c r="AG46">
        <v>0.29274427586206903</v>
      </c>
      <c r="AH46">
        <v>24.931188034482801</v>
      </c>
      <c r="AI46">
        <v>26.253629344827601</v>
      </c>
      <c r="AJ46">
        <v>25.172356172413799</v>
      </c>
      <c r="AK46">
        <v>1.02404506787163E-2</v>
      </c>
      <c r="AL46">
        <v>1.9243527223453401E-3</v>
      </c>
      <c r="AM46">
        <v>1.18946358653762E-2</v>
      </c>
      <c r="AN46">
        <v>1.8672452615198401E-3</v>
      </c>
      <c r="AO46">
        <v>3.5555990717656099E-3</v>
      </c>
      <c r="AP46">
        <v>1.2561866599148401E-2</v>
      </c>
      <c r="AQ46">
        <v>0.34113798365780201</v>
      </c>
      <c r="AR46">
        <v>2.0296165060163102E-2</v>
      </c>
      <c r="AS46">
        <v>0.16469860994903701</v>
      </c>
      <c r="AT46">
        <v>44</v>
      </c>
      <c r="AU46">
        <v>179</v>
      </c>
      <c r="AV46" s="1">
        <v>42720.817071759258</v>
      </c>
    </row>
    <row r="47" spans="1:48" x14ac:dyDescent="0.25">
      <c r="A47" s="7">
        <v>250.000283034483</v>
      </c>
      <c r="B47" s="8">
        <v>217.276016793103</v>
      </c>
      <c r="C47" s="9">
        <v>100</v>
      </c>
      <c r="D47" s="8">
        <v>61.425655379310399</v>
      </c>
      <c r="E47" s="8">
        <v>23.5806543793103</v>
      </c>
      <c r="F47" s="8">
        <v>3.7157634827586201</v>
      </c>
      <c r="G47" s="8">
        <v>8.3816651379310301</v>
      </c>
      <c r="H47" s="8">
        <v>7.5467718965517303</v>
      </c>
      <c r="I47" s="16">
        <f>A47-B47</f>
        <v>32.724266241380008</v>
      </c>
      <c r="J47" s="16">
        <f>(G47-H47)*H47</f>
        <v>6.3007488506622797</v>
      </c>
      <c r="K47" s="16">
        <f>G47-H47</f>
        <v>0.83489324137929977</v>
      </c>
      <c r="L47" s="16"/>
      <c r="M47" s="16">
        <f t="shared" si="6"/>
        <v>0.69704672450083371</v>
      </c>
      <c r="Q47" s="16"/>
      <c r="R47" s="8">
        <f t="shared" si="3"/>
        <v>32.724266241380008</v>
      </c>
      <c r="S47" s="8">
        <f t="shared" si="4"/>
        <v>6.3007488506622797</v>
      </c>
      <c r="T47" s="8">
        <f t="shared" si="5"/>
        <v>0.83489324137929977</v>
      </c>
      <c r="U47" s="16">
        <f t="shared" si="17"/>
        <v>1.1246629655172988</v>
      </c>
      <c r="V47" s="9">
        <v>43.300700689655201</v>
      </c>
      <c r="W47">
        <v>1.09967610344828</v>
      </c>
      <c r="X47">
        <v>24.9356404827586</v>
      </c>
      <c r="Y47">
        <v>35.218278172413797</v>
      </c>
      <c r="Z47">
        <v>23.086401689655201</v>
      </c>
      <c r="AA47">
        <v>5.1223234482758597</v>
      </c>
      <c r="AB47">
        <v>24.893356517241401</v>
      </c>
      <c r="AC47">
        <v>25.077423827586198</v>
      </c>
      <c r="AD47">
        <v>0.24664541379310301</v>
      </c>
      <c r="AE47">
        <v>24.823646</v>
      </c>
      <c r="AF47">
        <v>25.022076655172398</v>
      </c>
      <c r="AG47">
        <v>0.29250896551724098</v>
      </c>
      <c r="AH47">
        <v>24.919360655172401</v>
      </c>
      <c r="AI47">
        <v>26.124666448275899</v>
      </c>
      <c r="AJ47">
        <v>25.160112793103501</v>
      </c>
      <c r="AK47">
        <v>1.14546943254862E-2</v>
      </c>
      <c r="AL47">
        <v>2.1316255763713099E-3</v>
      </c>
      <c r="AM47">
        <v>1.32364431511877E-2</v>
      </c>
      <c r="AN47">
        <v>1.68285602665788E-3</v>
      </c>
      <c r="AO47">
        <v>2.2374241617473499E-3</v>
      </c>
      <c r="AP47">
        <v>1.7608894203284101E-2</v>
      </c>
      <c r="AQ47">
        <v>0.25541219342381499</v>
      </c>
      <c r="AR47">
        <v>2.0143444797019398E-2</v>
      </c>
      <c r="AS47">
        <v>0.16350256178932501</v>
      </c>
      <c r="AT47">
        <v>45</v>
      </c>
      <c r="AU47">
        <v>179</v>
      </c>
      <c r="AV47" s="1">
        <v>42720.837905092594</v>
      </c>
    </row>
    <row r="48" spans="1:48" x14ac:dyDescent="0.25">
      <c r="A48" s="10">
        <v>249.99955117241399</v>
      </c>
      <c r="B48" s="11">
        <v>217.209718862069</v>
      </c>
      <c r="C48" s="12">
        <v>91.67</v>
      </c>
      <c r="D48" s="11">
        <v>65.4123651724138</v>
      </c>
      <c r="E48" s="11">
        <v>23.735881137930999</v>
      </c>
      <c r="F48" s="11">
        <v>3.5337542068965502</v>
      </c>
      <c r="G48" s="11">
        <v>8.14085779310345</v>
      </c>
      <c r="H48" s="11">
        <v>7.32266744827586</v>
      </c>
      <c r="I48" s="16">
        <f t="shared" ref="I48:I62" si="19">A48-B48</f>
        <v>32.789832310344991</v>
      </c>
      <c r="J48" s="16">
        <f t="shared" ref="J48:J62" si="20">(G48-H48)*H48</f>
        <v>5.9913358045625946</v>
      </c>
      <c r="K48" s="16">
        <f t="shared" ref="K48:K62" si="21">G48-H48</f>
        <v>0.81819034482759001</v>
      </c>
      <c r="L48" s="16"/>
      <c r="M48" s="16"/>
      <c r="Q48" s="16"/>
      <c r="R48" s="11">
        <f t="shared" si="3"/>
        <v>32.789832310344991</v>
      </c>
      <c r="S48" s="11">
        <f t="shared" si="4"/>
        <v>5.9913358045625946</v>
      </c>
      <c r="T48" s="11">
        <f t="shared" si="5"/>
        <v>0.81819034482759001</v>
      </c>
      <c r="U48" s="16">
        <f t="shared" si="17"/>
        <v>0.96943620689659937</v>
      </c>
      <c r="V48" s="12">
        <v>43.2017804827586</v>
      </c>
      <c r="W48">
        <v>0.57573079310344799</v>
      </c>
      <c r="X48">
        <v>23.1262421724138</v>
      </c>
      <c r="Y48">
        <v>32.878635206896597</v>
      </c>
      <c r="Z48">
        <v>22.872451758620699</v>
      </c>
      <c r="AA48">
        <v>5.1431010689655201</v>
      </c>
      <c r="AB48">
        <v>24.886276275862102</v>
      </c>
      <c r="AC48">
        <v>25.062595413793101</v>
      </c>
      <c r="AD48">
        <v>0.24694524137931001</v>
      </c>
      <c r="AE48">
        <v>24.812448310344799</v>
      </c>
      <c r="AF48">
        <v>24.980408310344799</v>
      </c>
      <c r="AG48">
        <v>0.29317868965517202</v>
      </c>
      <c r="AH48">
        <v>24.9075710344828</v>
      </c>
      <c r="AI48">
        <v>26.020673862069</v>
      </c>
      <c r="AJ48">
        <v>25.1427925172414</v>
      </c>
      <c r="AK48">
        <v>1.11816030430747E-2</v>
      </c>
      <c r="AL48">
        <v>1.5527393185596E-3</v>
      </c>
      <c r="AM48">
        <v>1.063381098489E-2</v>
      </c>
      <c r="AN48">
        <v>1.3250446971581401E-3</v>
      </c>
      <c r="AO48">
        <v>2.8545919724247901E-3</v>
      </c>
      <c r="AP48">
        <v>4.1284348105187496E-3</v>
      </c>
      <c r="AQ48">
        <v>0.37933760715412401</v>
      </c>
      <c r="AR48">
        <v>1.7151722506847201E-2</v>
      </c>
      <c r="AS48">
        <v>0.16993009615737101</v>
      </c>
      <c r="AT48">
        <v>46</v>
      </c>
      <c r="AU48">
        <v>179</v>
      </c>
      <c r="AV48" s="1">
        <v>42720.858738425923</v>
      </c>
    </row>
    <row r="49" spans="1:48" x14ac:dyDescent="0.25">
      <c r="A49" s="7">
        <v>250.000443034483</v>
      </c>
      <c r="B49" s="8">
        <v>217.27537851724099</v>
      </c>
      <c r="C49" s="9">
        <v>100</v>
      </c>
      <c r="D49" s="8">
        <v>61.220226620689601</v>
      </c>
      <c r="E49" s="8">
        <v>23.615900172413799</v>
      </c>
      <c r="F49" s="8">
        <v>3.6944658275862099</v>
      </c>
      <c r="G49" s="8">
        <v>8.3721115862069002</v>
      </c>
      <c r="H49" s="8">
        <v>7.5415355862068996</v>
      </c>
      <c r="I49" s="16">
        <f t="shared" si="19"/>
        <v>32.725064517242004</v>
      </c>
      <c r="J49" s="16">
        <f t="shared" si="20"/>
        <v>6.2638184610493868</v>
      </c>
      <c r="K49" s="16">
        <f>G49-H49</f>
        <v>0.83057600000000065</v>
      </c>
      <c r="L49" s="16">
        <f>$E$53-E49</f>
        <v>-0.19355524137929692</v>
      </c>
      <c r="M49" s="16">
        <f t="shared" si="6"/>
        <v>0.68985649177600106</v>
      </c>
      <c r="N49" s="3">
        <f>N4</f>
        <v>10</v>
      </c>
      <c r="O49" s="3">
        <f>1+($L49-((M49*$N$40)*'ipb3-32-he-dc'!$N$5))/(M49*$N$40)</f>
        <v>0.36544671584371013</v>
      </c>
      <c r="Q49" s="16"/>
      <c r="R49" s="8">
        <f t="shared" si="3"/>
        <v>32.725064517242004</v>
      </c>
      <c r="S49" s="8">
        <f t="shared" si="4"/>
        <v>6.2638184610493868</v>
      </c>
      <c r="T49" s="8">
        <f t="shared" si="5"/>
        <v>0.83057600000000065</v>
      </c>
      <c r="U49" s="16">
        <f t="shared" si="17"/>
        <v>1.0894171724137998</v>
      </c>
      <c r="V49" s="9">
        <v>43.096994862069003</v>
      </c>
      <c r="W49">
        <v>0.40836606896551703</v>
      </c>
      <c r="X49">
        <v>24.377943482758599</v>
      </c>
      <c r="Y49">
        <v>32.570998758620703</v>
      </c>
      <c r="Z49">
        <v>22.6492537241379</v>
      </c>
      <c r="AA49">
        <v>5.1224156551724098</v>
      </c>
      <c r="AB49">
        <v>24.876358689655198</v>
      </c>
      <c r="AC49">
        <v>25.053263137931001</v>
      </c>
      <c r="AD49">
        <v>0.24635765517241401</v>
      </c>
      <c r="AE49">
        <v>24.806409965517201</v>
      </c>
      <c r="AF49">
        <v>24.963778999999999</v>
      </c>
      <c r="AG49">
        <v>0.29120289655172399</v>
      </c>
      <c r="AH49">
        <v>24.9018798275862</v>
      </c>
      <c r="AI49">
        <v>26.084954551724099</v>
      </c>
      <c r="AJ49">
        <v>25.1315747931035</v>
      </c>
      <c r="AK49">
        <v>1.5973554893360001E-2</v>
      </c>
      <c r="AL49">
        <v>2.0096051845680798E-3</v>
      </c>
      <c r="AM49">
        <v>1.0929085248049799E-2</v>
      </c>
      <c r="AN49">
        <v>2.3889593541322001E-3</v>
      </c>
      <c r="AO49">
        <v>1.40890661412018E-3</v>
      </c>
      <c r="AP49">
        <v>3.4185959893655699E-3</v>
      </c>
      <c r="AQ49">
        <v>0.67633119685947196</v>
      </c>
      <c r="AR49">
        <v>1.6926069611894901E-2</v>
      </c>
      <c r="AS49">
        <v>0.15118073672979601</v>
      </c>
      <c r="AT49">
        <v>47</v>
      </c>
      <c r="AU49">
        <v>179</v>
      </c>
      <c r="AV49" s="1">
        <v>42720.879571759258</v>
      </c>
    </row>
    <row r="50" spans="1:48" x14ac:dyDescent="0.25">
      <c r="A50" s="7">
        <v>250.00039927586201</v>
      </c>
      <c r="B50" s="8">
        <v>217.36156910344801</v>
      </c>
      <c r="C50" s="9">
        <v>150</v>
      </c>
      <c r="D50" s="8">
        <v>39.267497517241402</v>
      </c>
      <c r="E50" s="8">
        <v>23.591778517241401</v>
      </c>
      <c r="F50" s="8">
        <v>3.7863912758620701</v>
      </c>
      <c r="G50" s="8">
        <v>8.6487840689655204</v>
      </c>
      <c r="H50" s="8">
        <v>7.8287081034482702</v>
      </c>
      <c r="I50" s="16">
        <f t="shared" si="19"/>
        <v>32.638830172414004</v>
      </c>
      <c r="J50" s="16">
        <f t="shared" si="20"/>
        <v>6.4201353566880615</v>
      </c>
      <c r="K50" s="16">
        <f t="shared" si="21"/>
        <v>0.82007596551725026</v>
      </c>
      <c r="L50" s="16">
        <f>$E$53-E50</f>
        <v>-0.16943358620689963</v>
      </c>
      <c r="M50" s="16">
        <f t="shared" si="6"/>
        <v>0.67252458921905023</v>
      </c>
      <c r="O50" s="3">
        <f>1+($L50-((M50*$N$40)*'ipb3-32-he-dc'!$N$5))/(M50*$N$40)</f>
        <v>0.3711740269845567</v>
      </c>
      <c r="Q50" s="16"/>
      <c r="R50" s="8">
        <f t="shared" si="3"/>
        <v>32.638830172414004</v>
      </c>
      <c r="S50" s="8">
        <f t="shared" si="4"/>
        <v>6.4201353566880615</v>
      </c>
      <c r="T50" s="8">
        <f t="shared" si="5"/>
        <v>0.82007596551725026</v>
      </c>
      <c r="U50" s="16">
        <f t="shared" si="17"/>
        <v>1.113538827586197</v>
      </c>
      <c r="V50" s="9">
        <v>43.4396523448276</v>
      </c>
      <c r="W50">
        <v>-0.34745686206896498</v>
      </c>
      <c r="X50">
        <v>26.305335034482798</v>
      </c>
      <c r="Y50">
        <v>31.552531931034501</v>
      </c>
      <c r="Z50">
        <v>22.421042862069001</v>
      </c>
      <c r="AA50">
        <v>5.1308237586206902</v>
      </c>
      <c r="AB50">
        <v>24.875523241379302</v>
      </c>
      <c r="AC50">
        <v>25.048939137931001</v>
      </c>
      <c r="AD50">
        <v>0.24637289655172401</v>
      </c>
      <c r="AE50">
        <v>24.794317068965501</v>
      </c>
      <c r="AF50">
        <v>24.908357793103502</v>
      </c>
      <c r="AG50">
        <v>0.28688527586206902</v>
      </c>
      <c r="AH50">
        <v>24.886368586206899</v>
      </c>
      <c r="AI50">
        <v>26.184764655172401</v>
      </c>
      <c r="AJ50">
        <v>25.132436034482801</v>
      </c>
      <c r="AK50">
        <v>1.07126344431158E-2</v>
      </c>
      <c r="AL50">
        <v>1.7087334560003499E-3</v>
      </c>
      <c r="AM50">
        <v>1.17384323476623E-2</v>
      </c>
      <c r="AN50">
        <v>2.31403054923478E-3</v>
      </c>
      <c r="AO50">
        <v>2.74508448074939E-3</v>
      </c>
      <c r="AP50">
        <v>1.6784166843389899E-2</v>
      </c>
      <c r="AQ50">
        <v>0.32323922505498898</v>
      </c>
      <c r="AR50">
        <v>2.2180219314575499E-2</v>
      </c>
      <c r="AS50">
        <v>0.16625989670090799</v>
      </c>
      <c r="AT50">
        <v>48</v>
      </c>
      <c r="AU50">
        <v>179</v>
      </c>
      <c r="AV50" s="1">
        <v>42720.900405092594</v>
      </c>
    </row>
    <row r="51" spans="1:48" x14ac:dyDescent="0.25">
      <c r="A51" s="4">
        <v>250.00176996551701</v>
      </c>
      <c r="B51" s="5">
        <v>217.49098465517201</v>
      </c>
      <c r="C51" s="6">
        <v>150</v>
      </c>
      <c r="D51" s="5">
        <v>43.696128241379299</v>
      </c>
      <c r="E51" s="5">
        <v>23.292463000000001</v>
      </c>
      <c r="F51" s="5">
        <v>4.2181479310344798</v>
      </c>
      <c r="G51" s="5">
        <v>9.1236100689655206</v>
      </c>
      <c r="H51" s="5">
        <v>8.2575822413793105</v>
      </c>
      <c r="I51" s="17">
        <f t="shared" si="19"/>
        <v>32.510785310345</v>
      </c>
      <c r="J51" s="17">
        <f t="shared" si="20"/>
        <v>7.1512960096161917</v>
      </c>
      <c r="K51" s="14">
        <f t="shared" si="21"/>
        <v>0.86602782758621011</v>
      </c>
      <c r="L51" s="16">
        <f t="shared" ref="L51:L52" si="22">$E$53-E51</f>
        <v>0.1298819310345003</v>
      </c>
      <c r="M51" s="16">
        <f t="shared" si="6"/>
        <v>0.75000419815369046</v>
      </c>
      <c r="O51" s="3">
        <f>1+($L51-((M51*$N$40)*'ipb3-32-he-dc'!$N$5))/(M51*$N$40)</f>
        <v>0.45619634298528555</v>
      </c>
      <c r="Q51" s="16"/>
      <c r="R51" s="5">
        <f t="shared" si="3"/>
        <v>32.510785310345</v>
      </c>
      <c r="S51" s="5">
        <f t="shared" si="4"/>
        <v>7.1512960096161917</v>
      </c>
      <c r="T51" s="5">
        <f t="shared" si="5"/>
        <v>0.86602782758621011</v>
      </c>
      <c r="U51" s="16">
        <f t="shared" si="17"/>
        <v>1.412854344827597</v>
      </c>
      <c r="V51" s="6">
        <v>48.143545931034502</v>
      </c>
      <c r="W51">
        <v>-0.31856062068965502</v>
      </c>
      <c r="X51">
        <v>29.7368303103448</v>
      </c>
      <c r="Y51">
        <v>31.940050413793099</v>
      </c>
      <c r="Z51">
        <v>22.188574689655201</v>
      </c>
      <c r="AA51">
        <v>5.1221837586206904</v>
      </c>
      <c r="AB51">
        <v>24.8647810344828</v>
      </c>
      <c r="AC51">
        <v>25.0396828965517</v>
      </c>
      <c r="AD51">
        <v>0.24665341379310399</v>
      </c>
      <c r="AE51">
        <v>24.782967517241399</v>
      </c>
      <c r="AF51">
        <v>24.8983750344828</v>
      </c>
      <c r="AG51">
        <v>0.29219731034482699</v>
      </c>
      <c r="AH51">
        <v>24.878203310344801</v>
      </c>
      <c r="AI51">
        <v>26.3224357241379</v>
      </c>
      <c r="AJ51">
        <v>25.125913344827602</v>
      </c>
      <c r="AK51">
        <v>1.05682678791556E-2</v>
      </c>
      <c r="AL51">
        <v>2.8792193195972199E-3</v>
      </c>
      <c r="AM51">
        <v>1.8925117950911501E-2</v>
      </c>
      <c r="AN51">
        <v>1.27880425330744E-3</v>
      </c>
      <c r="AO51">
        <v>2.41719799216626E-3</v>
      </c>
      <c r="AP51">
        <v>9.7296263758201006E-3</v>
      </c>
      <c r="AQ51">
        <v>0.26755298119760501</v>
      </c>
      <c r="AR51">
        <v>2.0134272940681E-2</v>
      </c>
      <c r="AS51">
        <v>0.18347112214546099</v>
      </c>
      <c r="AT51">
        <v>49</v>
      </c>
      <c r="AU51">
        <v>179</v>
      </c>
      <c r="AV51" s="1">
        <v>42720.921238425923</v>
      </c>
    </row>
    <row r="52" spans="1:48" x14ac:dyDescent="0.25">
      <c r="A52" s="4">
        <v>249.99995475862099</v>
      </c>
      <c r="B52" s="5">
        <v>217.40322186206899</v>
      </c>
      <c r="C52" s="6">
        <v>100</v>
      </c>
      <c r="D52" s="5">
        <v>68.637746275862</v>
      </c>
      <c r="E52" s="5">
        <v>23.301232655172399</v>
      </c>
      <c r="F52" s="5">
        <v>4.1663359310344799</v>
      </c>
      <c r="G52" s="5">
        <v>8.8699244137931004</v>
      </c>
      <c r="H52" s="5">
        <v>7.9854191724137902</v>
      </c>
      <c r="I52" s="16">
        <f t="shared" si="19"/>
        <v>32.596732896551998</v>
      </c>
      <c r="J52" s="16">
        <f t="shared" si="20"/>
        <v>7.0631451126108313</v>
      </c>
      <c r="K52" s="16">
        <f t="shared" si="21"/>
        <v>0.88450524137931019</v>
      </c>
      <c r="L52" s="16">
        <f t="shared" si="22"/>
        <v>0.12111227586210305</v>
      </c>
      <c r="M52" s="16">
        <f t="shared" si="6"/>
        <v>0.78234952202747177</v>
      </c>
      <c r="O52" s="3">
        <f>1+($L52-((M52*$N$40)*'ipb3-32-he-dc'!$N$5))/(M52*$N$40)</f>
        <v>0.45252252348476607</v>
      </c>
      <c r="Q52" s="16"/>
      <c r="R52" s="5">
        <f t="shared" si="3"/>
        <v>32.596732896551998</v>
      </c>
      <c r="S52" s="5">
        <f t="shared" si="4"/>
        <v>7.0631451126108313</v>
      </c>
      <c r="T52" s="5">
        <f t="shared" si="5"/>
        <v>0.88450524137931019</v>
      </c>
      <c r="U52" s="16">
        <f t="shared" si="17"/>
        <v>1.4040846896551997</v>
      </c>
      <c r="V52" s="6">
        <v>48.023515586206898</v>
      </c>
      <c r="W52">
        <v>-0.107892482758621</v>
      </c>
      <c r="X52">
        <v>27.250314551724099</v>
      </c>
      <c r="Y52">
        <v>30.5285584137931</v>
      </c>
      <c r="Z52">
        <v>21.939301586206899</v>
      </c>
      <c r="AA52">
        <v>5.1271558620689701</v>
      </c>
      <c r="AB52">
        <v>24.860798793103399</v>
      </c>
      <c r="AC52">
        <v>25.031012724137899</v>
      </c>
      <c r="AD52">
        <v>0.24606372413793101</v>
      </c>
      <c r="AE52">
        <v>24.773033931034501</v>
      </c>
      <c r="AF52">
        <v>24.900480000000002</v>
      </c>
      <c r="AG52">
        <v>0.29415972413793101</v>
      </c>
      <c r="AH52">
        <v>24.869869931034501</v>
      </c>
      <c r="AI52">
        <v>26.181101034482801</v>
      </c>
      <c r="AJ52">
        <v>25.111778620689702</v>
      </c>
      <c r="AK52">
        <v>9.7059932828356503E-3</v>
      </c>
      <c r="AL52">
        <v>1.4876129865811301E-3</v>
      </c>
      <c r="AM52">
        <v>1.2843974706293801E-2</v>
      </c>
      <c r="AN52">
        <v>2.0709492618518001E-3</v>
      </c>
      <c r="AO52">
        <v>2.1928010304494701E-3</v>
      </c>
      <c r="AP52">
        <v>1.78568432857063E-2</v>
      </c>
      <c r="AQ52">
        <v>0.282233984002564</v>
      </c>
      <c r="AR52">
        <v>2.0719699113742301E-2</v>
      </c>
      <c r="AS52">
        <v>0.16711750562864</v>
      </c>
      <c r="AT52">
        <v>50</v>
      </c>
      <c r="AU52">
        <v>179</v>
      </c>
      <c r="AV52" s="1">
        <v>42720.942071759258</v>
      </c>
    </row>
    <row r="53" spans="1:48" x14ac:dyDescent="0.25">
      <c r="A53" s="13">
        <v>249.999962655172</v>
      </c>
      <c r="B53" s="14">
        <v>217.330680586207</v>
      </c>
      <c r="C53" s="15">
        <v>91.67</v>
      </c>
      <c r="D53" s="14">
        <v>72.830964137931005</v>
      </c>
      <c r="E53" s="14">
        <v>23.422344931034502</v>
      </c>
      <c r="F53" s="14">
        <v>3.9369853103448298</v>
      </c>
      <c r="G53" s="14">
        <v>8.5972632413793093</v>
      </c>
      <c r="H53" s="14">
        <v>7.7341508275862099</v>
      </c>
      <c r="I53" s="16">
        <f t="shared" si="19"/>
        <v>32.669282068965003</v>
      </c>
      <c r="J53" s="16">
        <f t="shared" si="20"/>
        <v>6.6754415894378312</v>
      </c>
      <c r="K53" s="5">
        <f t="shared" si="21"/>
        <v>0.86311241379309944</v>
      </c>
      <c r="L53" s="16"/>
      <c r="M53" s="16">
        <f t="shared" si="6"/>
        <v>0.74496303884375048</v>
      </c>
      <c r="Q53" s="16"/>
      <c r="R53" s="14">
        <f t="shared" si="3"/>
        <v>32.669282068965003</v>
      </c>
      <c r="S53" s="14">
        <f t="shared" si="4"/>
        <v>6.6754415894378312</v>
      </c>
      <c r="T53" s="14">
        <f t="shared" si="5"/>
        <v>0.86311241379309944</v>
      </c>
      <c r="U53" s="16">
        <f t="shared" si="17"/>
        <v>1.2829724137930967</v>
      </c>
      <c r="V53" s="15">
        <v>47.901487172413802</v>
      </c>
      <c r="W53">
        <v>-0.234977827586207</v>
      </c>
      <c r="X53">
        <v>24.998108551724101</v>
      </c>
      <c r="Y53">
        <v>31.9555253103448</v>
      </c>
      <c r="Z53">
        <v>21.690335448275899</v>
      </c>
      <c r="AA53">
        <v>5.1437953793103501</v>
      </c>
      <c r="AB53">
        <v>24.8480763448276</v>
      </c>
      <c r="AC53">
        <v>25.0226030344827</v>
      </c>
      <c r="AD53">
        <v>0.24560596551724101</v>
      </c>
      <c r="AE53">
        <v>24.762330103448299</v>
      </c>
      <c r="AF53">
        <v>24.881626827586199</v>
      </c>
      <c r="AG53">
        <v>0.29198451724137903</v>
      </c>
      <c r="AH53">
        <v>24.862849586206899</v>
      </c>
      <c r="AI53">
        <v>26.073188034482701</v>
      </c>
      <c r="AJ53">
        <v>25.101200689655201</v>
      </c>
      <c r="AK53">
        <v>1.26200022808989E-2</v>
      </c>
      <c r="AL53">
        <v>2.4182678916320798E-3</v>
      </c>
      <c r="AM53">
        <v>1.3875279073895901E-2</v>
      </c>
      <c r="AN53">
        <v>1.4190167980409299E-3</v>
      </c>
      <c r="AO53">
        <v>1.88909731074447E-3</v>
      </c>
      <c r="AP53">
        <v>3.7210369517611001E-3</v>
      </c>
      <c r="AQ53">
        <v>0.26714386719435201</v>
      </c>
      <c r="AR53">
        <v>1.7196318393238302E-2</v>
      </c>
      <c r="AS53">
        <v>0.16840625845795501</v>
      </c>
      <c r="AT53">
        <v>51</v>
      </c>
      <c r="AU53">
        <v>179</v>
      </c>
      <c r="AV53" s="1">
        <v>42720.962905092594</v>
      </c>
    </row>
    <row r="54" spans="1:48" x14ac:dyDescent="0.25">
      <c r="A54" s="4">
        <v>250.000058413793</v>
      </c>
      <c r="B54" s="5">
        <v>217.400315793104</v>
      </c>
      <c r="C54" s="6">
        <v>100</v>
      </c>
      <c r="D54" s="5">
        <v>68.483764068965499</v>
      </c>
      <c r="E54" s="5">
        <v>23.336677758620699</v>
      </c>
      <c r="F54" s="5">
        <v>4.1652908965517303</v>
      </c>
      <c r="G54" s="5">
        <v>8.8595748275862096</v>
      </c>
      <c r="H54" s="5">
        <v>7.9740175862068998</v>
      </c>
      <c r="I54" s="16">
        <f t="shared" si="19"/>
        <v>32.599742620689</v>
      </c>
      <c r="J54" s="16">
        <f t="shared" si="20"/>
        <v>7.0614490163514851</v>
      </c>
      <c r="K54" s="16">
        <f t="shared" si="21"/>
        <v>0.8855572413793098</v>
      </c>
      <c r="L54" s="16"/>
      <c r="M54" s="16">
        <f t="shared" si="6"/>
        <v>0.78421162775933317</v>
      </c>
      <c r="Q54" s="16"/>
      <c r="R54" s="5">
        <f t="shared" si="3"/>
        <v>32.599742620689</v>
      </c>
      <c r="S54" s="5">
        <f t="shared" si="4"/>
        <v>7.0614490163514851</v>
      </c>
      <c r="T54" s="5">
        <f t="shared" si="5"/>
        <v>0.8855572413793098</v>
      </c>
      <c r="U54" s="16">
        <f t="shared" si="17"/>
        <v>1.3686395862068998</v>
      </c>
      <c r="V54" s="6">
        <v>48.290809827586202</v>
      </c>
      <c r="W54">
        <v>-0.48510948275862098</v>
      </c>
      <c r="X54">
        <v>27.0771542758621</v>
      </c>
      <c r="Y54">
        <v>29.001081310344802</v>
      </c>
      <c r="Z54">
        <v>21.443926344827599</v>
      </c>
      <c r="AA54">
        <v>5.1102411034482804</v>
      </c>
      <c r="AB54">
        <v>24.8445715862069</v>
      </c>
      <c r="AC54">
        <v>25.0108185517241</v>
      </c>
      <c r="AD54">
        <v>0.24663886206896601</v>
      </c>
      <c r="AE54">
        <v>24.762004517241401</v>
      </c>
      <c r="AF54">
        <v>24.8680687931035</v>
      </c>
      <c r="AG54">
        <v>0.29450148275862098</v>
      </c>
      <c r="AH54">
        <v>24.853268413793099</v>
      </c>
      <c r="AI54">
        <v>26.154864689655199</v>
      </c>
      <c r="AJ54">
        <v>25.0913573448276</v>
      </c>
      <c r="AK54">
        <v>1.8297098730297001E-2</v>
      </c>
      <c r="AL54">
        <v>3.3065388823762401E-3</v>
      </c>
      <c r="AM54">
        <v>1.6110449999321701E-2</v>
      </c>
      <c r="AN54">
        <v>2.3431308652327502E-3</v>
      </c>
      <c r="AO54">
        <v>1.6481481879562E-3</v>
      </c>
      <c r="AP54">
        <v>4.5693817420198197E-3</v>
      </c>
      <c r="AQ54">
        <v>0.27467927537479703</v>
      </c>
      <c r="AR54">
        <v>1.70337686050724E-2</v>
      </c>
      <c r="AS54">
        <v>0.189161389306891</v>
      </c>
      <c r="AT54">
        <v>52</v>
      </c>
      <c r="AU54">
        <v>179</v>
      </c>
      <c r="AV54" s="1">
        <v>42720.983738425923</v>
      </c>
    </row>
    <row r="55" spans="1:48" x14ac:dyDescent="0.25">
      <c r="A55" s="4">
        <v>250.00148482758601</v>
      </c>
      <c r="B55" s="5">
        <v>217.49501927586201</v>
      </c>
      <c r="C55" s="6">
        <v>150</v>
      </c>
      <c r="D55" s="5">
        <v>43.844226551724098</v>
      </c>
      <c r="E55" s="5">
        <v>23.276022068965499</v>
      </c>
      <c r="F55" s="5">
        <v>4.2475740344827599</v>
      </c>
      <c r="G55" s="5">
        <v>9.1430218965517298</v>
      </c>
      <c r="H55" s="5">
        <v>8.2721996206896495</v>
      </c>
      <c r="I55" s="16">
        <f t="shared" si="19"/>
        <v>32.506465551724006</v>
      </c>
      <c r="J55" s="16">
        <f t="shared" si="20"/>
        <v>7.2036157000743977</v>
      </c>
      <c r="K55" s="16">
        <f t="shared" si="21"/>
        <v>0.87082227586208028</v>
      </c>
      <c r="L55" s="36">
        <f>$E$54-E55</f>
        <v>6.0655689655199296E-2</v>
      </c>
      <c r="M55" s="16">
        <f t="shared" si="6"/>
        <v>0.758331436137613</v>
      </c>
      <c r="N55" s="3">
        <f>N10</f>
        <v>8</v>
      </c>
      <c r="O55" s="3">
        <f>1+($L55-((M55*$N$40)*'ipb3-32-he-dc'!$N$5))/(M55*$N$40)</f>
        <v>0.4375585002323652</v>
      </c>
      <c r="Q55" s="16"/>
      <c r="R55" s="5">
        <f t="shared" si="3"/>
        <v>32.506465551724006</v>
      </c>
      <c r="S55" s="5">
        <f t="shared" si="4"/>
        <v>7.2036157000743977</v>
      </c>
      <c r="T55" s="5">
        <f t="shared" si="5"/>
        <v>0.87082227586208028</v>
      </c>
      <c r="U55" s="16">
        <f t="shared" si="17"/>
        <v>1.4292952758620991</v>
      </c>
      <c r="V55" s="6">
        <v>48.165285344827602</v>
      </c>
      <c r="W55">
        <v>-1.23049265517241</v>
      </c>
      <c r="X55">
        <v>29.595922620689699</v>
      </c>
      <c r="Y55">
        <v>30.234741275862099</v>
      </c>
      <c r="Z55">
        <v>21.222830689655201</v>
      </c>
      <c r="AA55">
        <v>5.0939411034482802</v>
      </c>
      <c r="AB55">
        <v>24.837149724137898</v>
      </c>
      <c r="AC55">
        <v>25.007167137930999</v>
      </c>
      <c r="AD55">
        <v>0.24621100000000001</v>
      </c>
      <c r="AE55">
        <v>24.751154172413798</v>
      </c>
      <c r="AF55">
        <v>24.812187931034501</v>
      </c>
      <c r="AG55">
        <v>0.29320648275862099</v>
      </c>
      <c r="AH55">
        <v>24.846768793103401</v>
      </c>
      <c r="AI55">
        <v>26.277809448275899</v>
      </c>
      <c r="AJ55">
        <v>25.075088655172401</v>
      </c>
      <c r="AK55">
        <v>1.1535469496995901E-2</v>
      </c>
      <c r="AL55">
        <v>1.9832643629485698E-3</v>
      </c>
      <c r="AM55">
        <v>1.67553070860023E-2</v>
      </c>
      <c r="AN55">
        <v>1.5509370736600801E-3</v>
      </c>
      <c r="AO55">
        <v>3.66072480395944E-3</v>
      </c>
      <c r="AP55">
        <v>1.82975953549347E-2</v>
      </c>
      <c r="AQ55">
        <v>0.32523566956850503</v>
      </c>
      <c r="AR55">
        <v>1.7928773065036801E-2</v>
      </c>
      <c r="AS55">
        <v>0.18297797549249201</v>
      </c>
      <c r="AT55">
        <v>53</v>
      </c>
      <c r="AU55">
        <v>179</v>
      </c>
      <c r="AV55" s="1">
        <v>42721.004571759258</v>
      </c>
    </row>
    <row r="56" spans="1:48" x14ac:dyDescent="0.25">
      <c r="A56" s="2">
        <v>249.99924337931</v>
      </c>
      <c r="B56" s="3">
        <v>216.29210793103499</v>
      </c>
      <c r="C56">
        <v>150</v>
      </c>
      <c r="D56" s="3">
        <v>10</v>
      </c>
      <c r="E56" s="3">
        <v>26.286034724137899</v>
      </c>
      <c r="F56" s="3">
        <v>0</v>
      </c>
      <c r="G56" s="3">
        <v>0</v>
      </c>
      <c r="H56" s="3">
        <v>0</v>
      </c>
      <c r="I56" s="16">
        <f t="shared" si="19"/>
        <v>33.707135448275011</v>
      </c>
      <c r="J56" s="16">
        <f t="shared" si="20"/>
        <v>0</v>
      </c>
      <c r="K56" s="16">
        <f t="shared" si="21"/>
        <v>0</v>
      </c>
      <c r="L56" s="36">
        <f t="shared" ref="L56:L59" si="23">$E$54-E56</f>
        <v>-2.9493569655172003</v>
      </c>
      <c r="M56" s="16">
        <f t="shared" si="6"/>
        <v>0</v>
      </c>
      <c r="O56" s="3" t="e">
        <f>1+($L56-((M56*$N$40)*'ipb3-32-he-dc'!$N$5))/(M56*$N$40)</f>
        <v>#DIV/0!</v>
      </c>
      <c r="Q56" s="16"/>
      <c r="R56" s="3">
        <f t="shared" si="3"/>
        <v>33.707135448275011</v>
      </c>
      <c r="S56" s="3">
        <f t="shared" si="4"/>
        <v>0</v>
      </c>
      <c r="T56" s="3">
        <f t="shared" si="5"/>
        <v>0</v>
      </c>
      <c r="V56">
        <v>1.0045029655172399</v>
      </c>
      <c r="W56">
        <v>-4.7661134827586196</v>
      </c>
      <c r="X56">
        <v>-2.3201530689655199</v>
      </c>
      <c r="Y56">
        <v>26.060924137931</v>
      </c>
      <c r="Z56">
        <v>20.656727310344799</v>
      </c>
      <c r="AA56">
        <v>5.1200977586206902</v>
      </c>
      <c r="AB56">
        <v>24.822853965517201</v>
      </c>
      <c r="AC56">
        <v>24.9812383103448</v>
      </c>
      <c r="AD56">
        <v>0.24588058620689701</v>
      </c>
      <c r="AE56">
        <v>24.724494931034499</v>
      </c>
      <c r="AF56">
        <v>24.578578379310301</v>
      </c>
      <c r="AG56">
        <v>0.29382924137930999</v>
      </c>
      <c r="AH56">
        <v>24.821660517241401</v>
      </c>
      <c r="AI56">
        <v>24.684804931034499</v>
      </c>
      <c r="AJ56">
        <v>25.051160413793099</v>
      </c>
      <c r="AK56">
        <v>1.6411640334101901E-2</v>
      </c>
      <c r="AL56">
        <v>2.7200729836834199E-3</v>
      </c>
      <c r="AM56">
        <v>0</v>
      </c>
      <c r="AN56">
        <v>2.2262950378815101E-3</v>
      </c>
      <c r="AO56">
        <v>3.6121412280825001E-3</v>
      </c>
      <c r="AP56">
        <v>2.2176207206143301</v>
      </c>
      <c r="AQ56">
        <v>0.42319258751637201</v>
      </c>
      <c r="AR56">
        <v>2.7990614688969302</v>
      </c>
      <c r="AS56">
        <v>0.20645734778084701</v>
      </c>
      <c r="AT56">
        <v>54</v>
      </c>
      <c r="AU56">
        <v>359</v>
      </c>
      <c r="AV56" s="1">
        <v>42721.046238425923</v>
      </c>
    </row>
    <row r="57" spans="1:48" x14ac:dyDescent="0.25">
      <c r="A57" s="2">
        <v>299.99990320689699</v>
      </c>
      <c r="B57" s="3">
        <v>262.37138213793099</v>
      </c>
      <c r="C57">
        <v>150</v>
      </c>
      <c r="D57" s="3">
        <v>10</v>
      </c>
      <c r="E57" s="3">
        <v>34.2357866896552</v>
      </c>
      <c r="F57" s="3">
        <v>0</v>
      </c>
      <c r="G57" s="3">
        <v>0</v>
      </c>
      <c r="H57" s="3">
        <v>0</v>
      </c>
      <c r="I57" s="16">
        <f t="shared" si="19"/>
        <v>37.628521068965995</v>
      </c>
      <c r="J57" s="16">
        <f t="shared" si="20"/>
        <v>0</v>
      </c>
      <c r="K57" s="16">
        <f t="shared" si="21"/>
        <v>0</v>
      </c>
      <c r="L57" s="36">
        <f t="shared" si="23"/>
        <v>-10.899108931034501</v>
      </c>
      <c r="M57" s="16">
        <f t="shared" si="6"/>
        <v>0</v>
      </c>
      <c r="O57" s="3" t="e">
        <f>1+($L57-((M57*$N$40)*'ipb3-32-he-dc'!$N$5))/(M57*$N$40)</f>
        <v>#DIV/0!</v>
      </c>
      <c r="Q57" s="16"/>
      <c r="R57" s="3">
        <f t="shared" si="3"/>
        <v>37.628521068965995</v>
      </c>
      <c r="S57" s="3">
        <f t="shared" si="4"/>
        <v>0</v>
      </c>
      <c r="T57" s="3">
        <f t="shared" si="5"/>
        <v>0</v>
      </c>
      <c r="V57">
        <v>1.0073735862069</v>
      </c>
      <c r="W57">
        <v>-5.6544561379310396</v>
      </c>
      <c r="X57">
        <v>-2.7376458965517299</v>
      </c>
      <c r="Y57">
        <v>35.6065233448276</v>
      </c>
      <c r="Z57">
        <v>19.756486620689699</v>
      </c>
      <c r="AA57">
        <v>5.11776475862069</v>
      </c>
      <c r="AB57">
        <v>24.800686275862098</v>
      </c>
      <c r="AC57">
        <v>24.985822862069</v>
      </c>
      <c r="AD57">
        <v>0.246075448275862</v>
      </c>
      <c r="AE57">
        <v>24.695665862068999</v>
      </c>
      <c r="AF57">
        <v>24.498692172413801</v>
      </c>
      <c r="AG57">
        <v>0.29139068965517201</v>
      </c>
      <c r="AH57">
        <v>24.784166586206901</v>
      </c>
      <c r="AI57">
        <v>24.6267029655172</v>
      </c>
      <c r="AJ57">
        <v>25.071837275862102</v>
      </c>
      <c r="AK57">
        <v>1.3355275375155301E-2</v>
      </c>
      <c r="AL57">
        <v>2.29992834437416E-3</v>
      </c>
      <c r="AM57">
        <v>0</v>
      </c>
      <c r="AN57">
        <v>1.2486604814149001E-3</v>
      </c>
      <c r="AO57">
        <v>2.9010636062161799E-3</v>
      </c>
      <c r="AP57">
        <v>9.7322035969961299E-4</v>
      </c>
      <c r="AQ57">
        <v>0.36786556328569803</v>
      </c>
      <c r="AR57">
        <v>0.35132800816109</v>
      </c>
      <c r="AS57">
        <v>0.183585957683533</v>
      </c>
      <c r="AT57">
        <v>55</v>
      </c>
      <c r="AU57">
        <v>719</v>
      </c>
      <c r="AV57" s="1">
        <v>42721.129571759258</v>
      </c>
    </row>
    <row r="58" spans="1:48" x14ac:dyDescent="0.25">
      <c r="A58" s="7">
        <v>299.99930531034499</v>
      </c>
      <c r="B58" s="8">
        <v>263.22231634482802</v>
      </c>
      <c r="C58" s="9">
        <v>150</v>
      </c>
      <c r="D58" s="8">
        <v>25.959710379310302</v>
      </c>
      <c r="E58" s="8">
        <v>32.200337172413803</v>
      </c>
      <c r="F58" s="8" t="s">
        <v>35</v>
      </c>
      <c r="G58" s="8" t="s">
        <v>35</v>
      </c>
      <c r="H58" s="8" t="s">
        <v>35</v>
      </c>
      <c r="I58" s="36">
        <f t="shared" si="19"/>
        <v>36.776988965516978</v>
      </c>
      <c r="J58" s="36" t="e">
        <f t="shared" si="20"/>
        <v>#VALUE!</v>
      </c>
      <c r="K58" s="36" t="e">
        <f t="shared" si="21"/>
        <v>#VALUE!</v>
      </c>
      <c r="L58" s="36">
        <f t="shared" si="23"/>
        <v>-8.8636594137931048</v>
      </c>
      <c r="M58" s="16" t="e">
        <f t="shared" si="6"/>
        <v>#VALUE!</v>
      </c>
      <c r="O58" s="3" t="e">
        <f>1+($L58-((M58*$N$40)*'ipb3-32-he-dc'!$N$5))/(M58*$N$40)</f>
        <v>#VALUE!</v>
      </c>
      <c r="Q58" s="36"/>
      <c r="R58" s="8">
        <f t="shared" si="3"/>
        <v>36.776988965516978</v>
      </c>
      <c r="S58" s="8" t="e">
        <f t="shared" si="4"/>
        <v>#VALUE!</v>
      </c>
      <c r="T58" s="8" t="e">
        <f t="shared" si="5"/>
        <v>#VALUE!</v>
      </c>
      <c r="U58" s="3">
        <f>$E$57-E58</f>
        <v>2.0354495172413962</v>
      </c>
      <c r="V58" s="9">
        <v>28.861679793103399</v>
      </c>
      <c r="W58">
        <v>-4.1383649310344799</v>
      </c>
      <c r="X58">
        <v>15.107351482758601</v>
      </c>
      <c r="Y58">
        <v>36.835319241379302</v>
      </c>
      <c r="Z58">
        <v>19.578512137931</v>
      </c>
      <c r="AA58">
        <v>5.1202932068965499</v>
      </c>
      <c r="AB58">
        <v>24.800686310344801</v>
      </c>
      <c r="AC58">
        <v>24.989100000000001</v>
      </c>
      <c r="AD58">
        <v>0.246144275862069</v>
      </c>
      <c r="AE58">
        <v>24.699181413793099</v>
      </c>
      <c r="AF58">
        <v>24.591055655172401</v>
      </c>
      <c r="AG58">
        <v>0.28959248275862098</v>
      </c>
      <c r="AH58">
        <v>24.7850020689655</v>
      </c>
      <c r="AI58">
        <v>25.5143624827586</v>
      </c>
      <c r="AJ58">
        <v>25.0698821034483</v>
      </c>
      <c r="AK58">
        <v>1.8051695646503E-2</v>
      </c>
      <c r="AL58">
        <v>2.5878178772119498E-3</v>
      </c>
      <c r="AM58" t="s">
        <v>35</v>
      </c>
      <c r="AN58">
        <v>3.28236582852848E-3</v>
      </c>
      <c r="AO58">
        <v>3.9645461099682196E-3</v>
      </c>
      <c r="AP58">
        <v>0.103908106867311</v>
      </c>
      <c r="AQ58">
        <v>0.34530903440789001</v>
      </c>
      <c r="AR58">
        <v>0.13910875760323399</v>
      </c>
      <c r="AS58">
        <v>0.14924585134895499</v>
      </c>
      <c r="AT58">
        <v>56</v>
      </c>
      <c r="AU58">
        <v>179</v>
      </c>
      <c r="AV58" s="1">
        <v>42721.150405092594</v>
      </c>
    </row>
    <row r="59" spans="1:48" x14ac:dyDescent="0.25">
      <c r="A59" s="7">
        <v>300.00027686206897</v>
      </c>
      <c r="B59" s="8">
        <v>263.13330506896602</v>
      </c>
      <c r="C59" s="9">
        <v>100</v>
      </c>
      <c r="D59" s="8">
        <v>41.030537206896597</v>
      </c>
      <c r="E59" s="8">
        <v>32.105931206896599</v>
      </c>
      <c r="F59" s="8">
        <v>3.0035139655172398</v>
      </c>
      <c r="G59" s="8">
        <v>6.9382013448275899</v>
      </c>
      <c r="H59" s="8">
        <v>6.10398789655172</v>
      </c>
      <c r="I59" s="36">
        <f t="shared" si="19"/>
        <v>36.866971793102948</v>
      </c>
      <c r="J59" s="36">
        <f t="shared" si="20"/>
        <v>5.0920287914165838</v>
      </c>
      <c r="K59" s="37">
        <f t="shared" si="21"/>
        <v>0.83421344827586985</v>
      </c>
      <c r="L59" s="36">
        <f t="shared" si="23"/>
        <v>-8.7692534482759008</v>
      </c>
      <c r="M59" s="16">
        <f t="shared" si="6"/>
        <v>0.69591207728431737</v>
      </c>
      <c r="O59" s="3">
        <f>1+($L59-((M59*$N$40)*'ipb3-32-he-dc'!$N$5))/(M59*$N$40)</f>
        <v>-2.0986574294297444</v>
      </c>
      <c r="Q59" s="36"/>
      <c r="R59" s="8">
        <f t="shared" si="3"/>
        <v>36.866971793102948</v>
      </c>
      <c r="S59" s="8">
        <f t="shared" si="4"/>
        <v>5.0920287914165838</v>
      </c>
      <c r="T59" s="8">
        <f t="shared" si="5"/>
        <v>0.83421344827586985</v>
      </c>
      <c r="U59" s="3">
        <f t="shared" ref="U59:U78" si="24">$E$57-E59</f>
        <v>2.1298554827586003</v>
      </c>
      <c r="V59" s="9">
        <v>29.087361586206899</v>
      </c>
      <c r="W59">
        <v>-3.8171355172413799</v>
      </c>
      <c r="X59">
        <v>13.8049017586207</v>
      </c>
      <c r="Y59">
        <v>36.7531762413793</v>
      </c>
      <c r="Z59">
        <v>19.4068437241379</v>
      </c>
      <c r="AA59">
        <v>5.1088754137930996</v>
      </c>
      <c r="AB59">
        <v>24.7888322413793</v>
      </c>
      <c r="AC59">
        <v>24.977494793103499</v>
      </c>
      <c r="AD59">
        <v>0.24598400000000001</v>
      </c>
      <c r="AE59">
        <v>24.684734379310299</v>
      </c>
      <c r="AF59">
        <v>24.595514896551698</v>
      </c>
      <c r="AG59">
        <v>0.29088968965517198</v>
      </c>
      <c r="AH59">
        <v>24.7767556896552</v>
      </c>
      <c r="AI59">
        <v>25.437704482758601</v>
      </c>
      <c r="AJ59">
        <v>25.051569379310301</v>
      </c>
      <c r="AK59">
        <v>1.18513311250911E-2</v>
      </c>
      <c r="AL59">
        <v>1.5634205565213501E-3</v>
      </c>
      <c r="AM59">
        <v>6.99907554294952E-3</v>
      </c>
      <c r="AN59">
        <v>1.8339894114488399E-3</v>
      </c>
      <c r="AO59">
        <v>2.2844158906141E-3</v>
      </c>
      <c r="AP59">
        <v>1.8139470537068401E-2</v>
      </c>
      <c r="AQ59">
        <v>0.26725816965233301</v>
      </c>
      <c r="AR59">
        <v>3.1273999411328697E-2</v>
      </c>
      <c r="AS59">
        <v>0.15163131386627801</v>
      </c>
      <c r="AT59">
        <v>57</v>
      </c>
      <c r="AU59">
        <v>179</v>
      </c>
      <c r="AV59" s="1">
        <v>42721.171238425923</v>
      </c>
    </row>
    <row r="60" spans="1:48" x14ac:dyDescent="0.25">
      <c r="A60" s="10">
        <v>300.00025255172397</v>
      </c>
      <c r="B60" s="11">
        <v>263.08383910344799</v>
      </c>
      <c r="C60" s="12">
        <v>91.67</v>
      </c>
      <c r="D60" s="11">
        <v>43.340615517241403</v>
      </c>
      <c r="E60" s="11">
        <v>32.178127965517199</v>
      </c>
      <c r="F60" s="11">
        <v>2.85531331034483</v>
      </c>
      <c r="G60" s="11">
        <v>6.7229663793103498</v>
      </c>
      <c r="H60" s="11">
        <v>5.9027871379310399</v>
      </c>
      <c r="I60" s="36">
        <f t="shared" si="19"/>
        <v>36.916413448275989</v>
      </c>
      <c r="J60" s="36">
        <f t="shared" si="20"/>
        <v>4.8413434768118284</v>
      </c>
      <c r="K60" s="36">
        <f t="shared" si="21"/>
        <v>0.82017924137930986</v>
      </c>
      <c r="L60" s="36"/>
      <c r="M60" s="16">
        <f t="shared" si="6"/>
        <v>0.67269398798954028</v>
      </c>
      <c r="Q60" s="36"/>
      <c r="R60" s="11">
        <f t="shared" si="3"/>
        <v>36.916413448275989</v>
      </c>
      <c r="S60" s="11">
        <f t="shared" si="4"/>
        <v>4.8413434768118284</v>
      </c>
      <c r="T60" s="11">
        <f t="shared" si="5"/>
        <v>0.82017924137930986</v>
      </c>
      <c r="U60" s="3">
        <f t="shared" si="24"/>
        <v>2.0576587241380011</v>
      </c>
      <c r="V60" s="12">
        <v>29.032885103448301</v>
      </c>
      <c r="W60">
        <v>-3.9935356551724102</v>
      </c>
      <c r="X60">
        <v>12.639476758620701</v>
      </c>
      <c r="Y60">
        <v>36.140547482758599</v>
      </c>
      <c r="Z60">
        <v>19.234822068965499</v>
      </c>
      <c r="AA60">
        <v>5.0555432413793104</v>
      </c>
      <c r="AB60">
        <v>24.7835697931034</v>
      </c>
      <c r="AC60">
        <v>24.9720746206897</v>
      </c>
      <c r="AD60">
        <v>0.245882137931035</v>
      </c>
      <c r="AE60">
        <v>24.674719724137901</v>
      </c>
      <c r="AF60">
        <v>24.5739563448276</v>
      </c>
      <c r="AG60">
        <v>0.294203413793104</v>
      </c>
      <c r="AH60">
        <v>24.769648724137902</v>
      </c>
      <c r="AI60">
        <v>25.365926379310299</v>
      </c>
      <c r="AJ60">
        <v>25.0503950689655</v>
      </c>
      <c r="AK60">
        <v>1.6926957298301199E-2</v>
      </c>
      <c r="AL60">
        <v>1.9555232690789898E-3</v>
      </c>
      <c r="AM60">
        <v>1.6557143841209199E-2</v>
      </c>
      <c r="AN60">
        <v>2.4378853232824801E-3</v>
      </c>
      <c r="AO60">
        <v>2.2996860636610699E-3</v>
      </c>
      <c r="AP60">
        <v>2.7623992038999898E-3</v>
      </c>
      <c r="AQ60">
        <v>0.30254543136780498</v>
      </c>
      <c r="AR60">
        <v>2.8125615306950399E-2</v>
      </c>
      <c r="AS60">
        <v>0.15330324487878499</v>
      </c>
      <c r="AT60">
        <v>58</v>
      </c>
      <c r="AU60">
        <v>179</v>
      </c>
      <c r="AV60" s="1">
        <v>42721.192071759258</v>
      </c>
    </row>
    <row r="61" spans="1:48" x14ac:dyDescent="0.25">
      <c r="A61" s="7">
        <v>300.00020627586201</v>
      </c>
      <c r="B61" s="8">
        <v>263.13406689655199</v>
      </c>
      <c r="C61" s="9">
        <v>100</v>
      </c>
      <c r="D61" s="8">
        <v>40.397255517241398</v>
      </c>
      <c r="E61" s="8">
        <v>32.114684551724103</v>
      </c>
      <c r="F61" s="8">
        <v>2.94686644827586</v>
      </c>
      <c r="G61" s="8">
        <v>6.88344293103449</v>
      </c>
      <c r="H61" s="8">
        <v>6.0589195862069003</v>
      </c>
      <c r="I61" s="36">
        <f t="shared" si="19"/>
        <v>36.866139379310027</v>
      </c>
      <c r="J61" s="36">
        <f t="shared" si="20"/>
        <v>4.9957206432607091</v>
      </c>
      <c r="K61" s="37">
        <f t="shared" si="21"/>
        <v>0.82452334482758971</v>
      </c>
      <c r="L61" s="36"/>
      <c r="M61" s="16">
        <f t="shared" si="6"/>
        <v>0.67983874616567641</v>
      </c>
      <c r="Q61" s="36"/>
      <c r="R61" s="8">
        <f t="shared" si="3"/>
        <v>36.866139379310027</v>
      </c>
      <c r="S61" s="8">
        <f t="shared" si="4"/>
        <v>4.9957206432607091</v>
      </c>
      <c r="T61" s="8">
        <f t="shared" si="5"/>
        <v>0.82452334482758971</v>
      </c>
      <c r="U61" s="3">
        <f t="shared" si="24"/>
        <v>2.1211021379310964</v>
      </c>
      <c r="V61" s="9">
        <v>28.925900931034501</v>
      </c>
      <c r="W61">
        <v>-4.1523882413793096</v>
      </c>
      <c r="X61">
        <v>13.382962862069</v>
      </c>
      <c r="Y61">
        <v>33.433684344827597</v>
      </c>
      <c r="Z61">
        <v>19.064134068965501</v>
      </c>
      <c r="AA61">
        <v>5.0859306551724099</v>
      </c>
      <c r="AB61">
        <v>24.782609482758598</v>
      </c>
      <c r="AC61">
        <v>24.961342999999999</v>
      </c>
      <c r="AD61">
        <v>0.24689520689655201</v>
      </c>
      <c r="AE61">
        <v>24.6719800344828</v>
      </c>
      <c r="AF61">
        <v>24.562916724137899</v>
      </c>
      <c r="AG61">
        <v>0.29209686206896601</v>
      </c>
      <c r="AH61">
        <v>24.7603497241379</v>
      </c>
      <c r="AI61">
        <v>25.398163379310301</v>
      </c>
      <c r="AJ61">
        <v>25.049101620689701</v>
      </c>
      <c r="AK61">
        <v>1.7591388481941399E-2</v>
      </c>
      <c r="AL61">
        <v>2.7797303798989502E-3</v>
      </c>
      <c r="AM61">
        <v>2.0491054795606801E-2</v>
      </c>
      <c r="AN61">
        <v>1.7716183161353501E-3</v>
      </c>
      <c r="AO61">
        <v>3.54419546840711E-3</v>
      </c>
      <c r="AP61">
        <v>4.2048484998812603E-3</v>
      </c>
      <c r="AQ61">
        <v>0.279167740367816</v>
      </c>
      <c r="AR61">
        <v>2.56132099136736E-2</v>
      </c>
      <c r="AS61">
        <v>0.168790724010904</v>
      </c>
      <c r="AT61">
        <v>59</v>
      </c>
      <c r="AU61">
        <v>179</v>
      </c>
      <c r="AV61" s="1">
        <v>42721.212905092594</v>
      </c>
    </row>
    <row r="62" spans="1:48" x14ac:dyDescent="0.25">
      <c r="A62" s="7">
        <v>299.998993965517</v>
      </c>
      <c r="B62" s="8">
        <v>263.223541241379</v>
      </c>
      <c r="C62" s="9">
        <v>150</v>
      </c>
      <c r="D62" s="8">
        <v>25.948096068965501</v>
      </c>
      <c r="E62" s="8">
        <v>32.1333370344828</v>
      </c>
      <c r="F62" s="8">
        <v>2.9588564482758599</v>
      </c>
      <c r="G62" s="8">
        <v>7.0891188275862103</v>
      </c>
      <c r="H62" s="8">
        <v>6.29180562068965</v>
      </c>
      <c r="I62" s="36">
        <f t="shared" si="19"/>
        <v>36.775452724138006</v>
      </c>
      <c r="J62" s="36">
        <f t="shared" si="20"/>
        <v>5.0165397166018675</v>
      </c>
      <c r="K62" s="36">
        <f t="shared" si="21"/>
        <v>0.79731320689656027</v>
      </c>
      <c r="L62" s="16">
        <f>$E$61-E62</f>
        <v>-1.8652482758696465E-2</v>
      </c>
      <c r="M62" s="16">
        <f t="shared" si="6"/>
        <v>0.63570834989167713</v>
      </c>
      <c r="N62" s="3">
        <f>N17</f>
        <v>6.5</v>
      </c>
      <c r="O62" s="3">
        <f>1+($L62-((M62*$N$62)*'ipb3-32-he-dc'!$N$6))/(M62*$N$62)</f>
        <v>0.38959870188025358</v>
      </c>
      <c r="Q62" s="36"/>
      <c r="R62" s="8">
        <f t="shared" si="3"/>
        <v>36.775452724138006</v>
      </c>
      <c r="S62" s="8">
        <f t="shared" si="4"/>
        <v>5.0165397166018675</v>
      </c>
      <c r="T62" s="8">
        <f t="shared" si="5"/>
        <v>0.79731320689656027</v>
      </c>
      <c r="U62" s="3">
        <f t="shared" si="24"/>
        <v>2.1024496551723999</v>
      </c>
      <c r="V62" s="9">
        <v>28.8777722758621</v>
      </c>
      <c r="W62">
        <v>-4.7121731379310399</v>
      </c>
      <c r="X62">
        <v>14.785043</v>
      </c>
      <c r="Y62">
        <v>35.380825793103398</v>
      </c>
      <c r="Z62">
        <v>18.880500999999999</v>
      </c>
      <c r="AA62">
        <v>5.1187128275862097</v>
      </c>
      <c r="AB62">
        <v>24.776592965517199</v>
      </c>
      <c r="AC62">
        <v>24.960887172413798</v>
      </c>
      <c r="AD62">
        <v>0.24573572413793099</v>
      </c>
      <c r="AE62">
        <v>24.665990758620701</v>
      </c>
      <c r="AF62">
        <v>24.523955379310301</v>
      </c>
      <c r="AG62">
        <v>0.29186227586206898</v>
      </c>
      <c r="AH62">
        <v>24.753004068965499</v>
      </c>
      <c r="AI62">
        <v>25.460657758620702</v>
      </c>
      <c r="AJ62">
        <v>25.044148965517198</v>
      </c>
      <c r="AK62">
        <v>1.50857835706263E-2</v>
      </c>
      <c r="AL62">
        <v>1.66703038074454E-3</v>
      </c>
      <c r="AM62">
        <v>8.9281983134746092E-3</v>
      </c>
      <c r="AN62">
        <v>1.3245718488606199E-3</v>
      </c>
      <c r="AO62">
        <v>3.2212857511130298E-3</v>
      </c>
      <c r="AP62">
        <v>1.8912217235739801E-2</v>
      </c>
      <c r="AQ62">
        <v>0.29185674979437998</v>
      </c>
      <c r="AR62">
        <v>2.9091828500718099E-2</v>
      </c>
      <c r="AS62">
        <v>0.15189458774891401</v>
      </c>
      <c r="AT62">
        <v>60</v>
      </c>
      <c r="AU62">
        <v>179</v>
      </c>
      <c r="AV62" s="1">
        <v>42721.233738425923</v>
      </c>
    </row>
    <row r="63" spans="1:48" x14ac:dyDescent="0.25">
      <c r="A63" s="4">
        <v>299.99855100000002</v>
      </c>
      <c r="B63" s="5">
        <v>263.37928613793099</v>
      </c>
      <c r="C63" s="6">
        <v>150</v>
      </c>
      <c r="D63" s="5">
        <v>30.456611517241399</v>
      </c>
      <c r="E63" s="5">
        <v>31.762612310344799</v>
      </c>
      <c r="F63" s="5">
        <v>3.47576879310345</v>
      </c>
      <c r="G63" s="5">
        <v>7.6793742068965498</v>
      </c>
      <c r="H63" s="5">
        <v>6.8147540344827604</v>
      </c>
      <c r="I63" s="16">
        <f>A63-B63</f>
        <v>36.619264862069031</v>
      </c>
      <c r="J63" s="16">
        <f>(G63-H63)*H63</f>
        <v>5.8921738082520516</v>
      </c>
      <c r="K63" s="16">
        <f>G63-H63</f>
        <v>0.86462017241378941</v>
      </c>
      <c r="L63" s="16">
        <f t="shared" ref="L63:L66" si="25">$E$61-E63</f>
        <v>0.35207224137930382</v>
      </c>
      <c r="M63" s="16">
        <f t="shared" si="6"/>
        <v>0.74756804254485087</v>
      </c>
      <c r="O63" s="3">
        <f>1+($L63-((M63*$N$62)*'ipb3-32-he-dc'!$N$6))/(M63*$N$62)</f>
        <v>0.46656763148088298</v>
      </c>
      <c r="Q63" s="16"/>
      <c r="R63" s="5">
        <f t="shared" si="3"/>
        <v>36.619264862069031</v>
      </c>
      <c r="S63" s="5">
        <f t="shared" si="4"/>
        <v>5.8921738082520516</v>
      </c>
      <c r="T63" s="5">
        <f t="shared" si="5"/>
        <v>0.86462017241378941</v>
      </c>
      <c r="U63" s="3">
        <f t="shared" si="24"/>
        <v>2.4731743793104002</v>
      </c>
      <c r="V63" s="6">
        <v>33.603788793103497</v>
      </c>
      <c r="W63">
        <v>-4.5897019999999999</v>
      </c>
      <c r="X63">
        <v>17.9008632758621</v>
      </c>
      <c r="Y63">
        <v>34.622170689655199</v>
      </c>
      <c r="Z63">
        <v>18.700660827586201</v>
      </c>
      <c r="AA63">
        <v>5.1110635517241398</v>
      </c>
      <c r="AB63">
        <v>24.767793206896499</v>
      </c>
      <c r="AC63">
        <v>24.950166379310399</v>
      </c>
      <c r="AD63">
        <v>0.246337896551724</v>
      </c>
      <c r="AE63">
        <v>24.649634310344801</v>
      </c>
      <c r="AF63">
        <v>24.515020862069001</v>
      </c>
      <c r="AG63">
        <v>0.29389196551724101</v>
      </c>
      <c r="AH63">
        <v>24.7393870344828</v>
      </c>
      <c r="AI63">
        <v>25.594522344827599</v>
      </c>
      <c r="AJ63">
        <v>25.036322310344801</v>
      </c>
      <c r="AK63">
        <v>1.13821926422922E-2</v>
      </c>
      <c r="AL63">
        <v>1.7997641404564201E-3</v>
      </c>
      <c r="AM63">
        <v>1.16866333258331E-2</v>
      </c>
      <c r="AN63">
        <v>1.9546020555839599E-3</v>
      </c>
      <c r="AO63">
        <v>3.6850863826116999E-3</v>
      </c>
      <c r="AP63">
        <v>1.3858917470113001E-2</v>
      </c>
      <c r="AQ63">
        <v>0.271830499534708</v>
      </c>
      <c r="AR63">
        <v>2.94432338700189E-2</v>
      </c>
      <c r="AS63">
        <v>0.15530335839270201</v>
      </c>
      <c r="AT63">
        <v>61</v>
      </c>
      <c r="AU63">
        <v>179</v>
      </c>
      <c r="AV63" s="1">
        <v>42721.254571759258</v>
      </c>
    </row>
    <row r="64" spans="1:48" x14ac:dyDescent="0.25">
      <c r="A64" s="4">
        <v>300.00053562069002</v>
      </c>
      <c r="B64" s="5">
        <v>263.30020455172399</v>
      </c>
      <c r="C64" s="6">
        <v>100</v>
      </c>
      <c r="D64" s="5">
        <v>48.210174310344797</v>
      </c>
      <c r="E64" s="5">
        <v>31.692408862069001</v>
      </c>
      <c r="F64" s="5">
        <v>3.5377712068965499</v>
      </c>
      <c r="G64" s="5">
        <v>7.5210595172413797</v>
      </c>
      <c r="H64" s="5">
        <v>6.6141461034482703</v>
      </c>
      <c r="I64" s="16">
        <f t="shared" ref="I64:I80" si="26">A64-B64</f>
        <v>36.700331068966022</v>
      </c>
      <c r="J64" s="16">
        <f t="shared" ref="J64:J80" si="27">(G64-H64)*H64</f>
        <v>5.9984578220046636</v>
      </c>
      <c r="K64" s="16">
        <f t="shared" ref="K64:K79" si="28">G64-H64</f>
        <v>0.90691341379310941</v>
      </c>
      <c r="L64" s="16">
        <f t="shared" si="25"/>
        <v>0.42227568965510187</v>
      </c>
      <c r="M64" s="16">
        <f t="shared" si="6"/>
        <v>0.82249194011787174</v>
      </c>
      <c r="O64" s="3">
        <f>1+($L64-((M64*$N$62)*'ipb3-32-he-dc'!$N$6))/(M64*$N$62)</f>
        <v>0.47309891463726539</v>
      </c>
      <c r="Q64" s="16"/>
      <c r="R64" s="5">
        <f t="shared" si="3"/>
        <v>36.700331068966022</v>
      </c>
      <c r="S64" s="5">
        <f t="shared" si="4"/>
        <v>5.9984578220046636</v>
      </c>
      <c r="T64" s="5">
        <f t="shared" si="5"/>
        <v>0.90691341379310941</v>
      </c>
      <c r="U64" s="3">
        <f t="shared" si="24"/>
        <v>2.5433778275861982</v>
      </c>
      <c r="V64" s="6">
        <v>33.867428965517199</v>
      </c>
      <c r="W64">
        <v>-4.3946340344827597</v>
      </c>
      <c r="X64">
        <v>16.009048275862099</v>
      </c>
      <c r="Y64">
        <v>34.6812669310345</v>
      </c>
      <c r="Z64">
        <v>18.535658482758599</v>
      </c>
      <c r="AA64">
        <v>5.1069006896551699</v>
      </c>
      <c r="AB64">
        <v>24.766578034482801</v>
      </c>
      <c r="AC64">
        <v>24.949314620689702</v>
      </c>
      <c r="AD64">
        <v>0.24604610344827599</v>
      </c>
      <c r="AE64">
        <v>24.652010482758602</v>
      </c>
      <c r="AF64">
        <v>24.528344241379301</v>
      </c>
      <c r="AG64">
        <v>0.28979027586206901</v>
      </c>
      <c r="AH64">
        <v>24.740254965517199</v>
      </c>
      <c r="AI64">
        <v>25.513168724137898</v>
      </c>
      <c r="AJ64">
        <v>25.033553586206899</v>
      </c>
      <c r="AK64">
        <v>1.3658388491743599E-2</v>
      </c>
      <c r="AL64">
        <v>1.8764727279993901E-3</v>
      </c>
      <c r="AM64">
        <v>5.3233027491529899E-3</v>
      </c>
      <c r="AN64">
        <v>1.65138529465023E-3</v>
      </c>
      <c r="AO64">
        <v>2.3369911953862801E-3</v>
      </c>
      <c r="AP64">
        <v>1.98054023088878E-2</v>
      </c>
      <c r="AQ64">
        <v>0.28732363930491001</v>
      </c>
      <c r="AR64">
        <v>2.7841815794937101E-2</v>
      </c>
      <c r="AS64">
        <v>0.16244944382711801</v>
      </c>
      <c r="AT64">
        <v>62</v>
      </c>
      <c r="AU64">
        <v>179</v>
      </c>
      <c r="AV64" s="1">
        <v>42721.275405092594</v>
      </c>
    </row>
    <row r="65" spans="1:48" x14ac:dyDescent="0.25">
      <c r="A65" s="13">
        <v>299.99969582758598</v>
      </c>
      <c r="B65" s="14">
        <v>263.23691113793097</v>
      </c>
      <c r="C65" s="15">
        <v>91.67</v>
      </c>
      <c r="D65" s="14">
        <v>51.0968986206897</v>
      </c>
      <c r="E65" s="14">
        <v>31.770675103448301</v>
      </c>
      <c r="F65" s="14">
        <v>3.3679873103448301</v>
      </c>
      <c r="G65" s="14">
        <v>7.29909313793104</v>
      </c>
      <c r="H65" s="14">
        <v>6.40804331034483</v>
      </c>
      <c r="I65" s="16">
        <f t="shared" si="26"/>
        <v>36.762784689655007</v>
      </c>
      <c r="J65" s="16">
        <f t="shared" si="27"/>
        <v>5.7098858868477267</v>
      </c>
      <c r="K65" s="16">
        <f t="shared" si="28"/>
        <v>0.89104982758620999</v>
      </c>
      <c r="L65" s="16">
        <f t="shared" si="25"/>
        <v>0.34400944827580204</v>
      </c>
      <c r="M65" s="16">
        <f t="shared" si="6"/>
        <v>0.79396979524141453</v>
      </c>
      <c r="O65" s="3">
        <f>1+($L65-((M65*$N$62)*'ipb3-32-he-dc'!$N$6))/(M65*$N$62)</f>
        <v>0.46077085732345691</v>
      </c>
      <c r="Q65" s="16"/>
      <c r="R65" s="14">
        <f t="shared" si="3"/>
        <v>36.762784689655007</v>
      </c>
      <c r="S65" s="14">
        <f t="shared" si="4"/>
        <v>5.7098858868477267</v>
      </c>
      <c r="T65" s="14">
        <f t="shared" si="5"/>
        <v>0.89104982758620999</v>
      </c>
      <c r="U65" s="3">
        <f t="shared" si="24"/>
        <v>2.4651115862068984</v>
      </c>
      <c r="V65" s="15">
        <v>33.783269793103401</v>
      </c>
      <c r="W65">
        <v>-4.5060946551724097</v>
      </c>
      <c r="X65">
        <v>14.8699971724138</v>
      </c>
      <c r="Y65">
        <v>32.648134103448299</v>
      </c>
      <c r="Z65">
        <v>18.368779793103499</v>
      </c>
      <c r="AA65">
        <v>5.1218346551724103</v>
      </c>
      <c r="AB65">
        <v>24.766051724137899</v>
      </c>
      <c r="AC65">
        <v>24.942662862069</v>
      </c>
      <c r="AD65">
        <v>0.24606931034482801</v>
      </c>
      <c r="AE65">
        <v>24.6429344137931</v>
      </c>
      <c r="AF65">
        <v>24.513008068965501</v>
      </c>
      <c r="AG65">
        <v>0.29215324137930998</v>
      </c>
      <c r="AH65">
        <v>24.734455482758602</v>
      </c>
      <c r="AI65">
        <v>25.445230862069</v>
      </c>
      <c r="AJ65">
        <v>25.032625482758601</v>
      </c>
      <c r="AK65">
        <v>1.1610108173020901E-2</v>
      </c>
      <c r="AL65">
        <v>1.9475463940535E-3</v>
      </c>
      <c r="AM65">
        <v>1.5624768274307499E-2</v>
      </c>
      <c r="AN65">
        <v>1.8407247912138199E-3</v>
      </c>
      <c r="AO65">
        <v>3.2709927745536902E-3</v>
      </c>
      <c r="AP65">
        <v>3.2321284895046902E-3</v>
      </c>
      <c r="AQ65">
        <v>0.25209536630965002</v>
      </c>
      <c r="AR65">
        <v>2.5389710918499699E-2</v>
      </c>
      <c r="AS65">
        <v>0.17843399008262201</v>
      </c>
      <c r="AT65">
        <v>63</v>
      </c>
      <c r="AU65">
        <v>179</v>
      </c>
      <c r="AV65" s="1">
        <v>42721.296238425923</v>
      </c>
    </row>
    <row r="66" spans="1:48" x14ac:dyDescent="0.25">
      <c r="A66" s="4">
        <v>299.999127655172</v>
      </c>
      <c r="B66" s="5">
        <v>263.306480724138</v>
      </c>
      <c r="C66" s="6">
        <v>100</v>
      </c>
      <c r="D66" s="5">
        <v>47.985503379310401</v>
      </c>
      <c r="E66" s="5">
        <v>31.705041655172401</v>
      </c>
      <c r="F66" s="5">
        <v>3.5162769655172399</v>
      </c>
      <c r="G66" s="5">
        <v>7.5049430689655203</v>
      </c>
      <c r="H66" s="5">
        <v>6.6018982068965499</v>
      </c>
      <c r="I66" s="16">
        <f t="shared" si="26"/>
        <v>36.692646931034005</v>
      </c>
      <c r="J66" s="16">
        <f t="shared" si="27"/>
        <v>5.9618102556402777</v>
      </c>
      <c r="K66" s="16">
        <f t="shared" si="28"/>
        <v>0.90304486206897039</v>
      </c>
      <c r="L66" s="16">
        <f t="shared" si="25"/>
        <v>0.40964289655170205</v>
      </c>
      <c r="M66" s="16">
        <f t="shared" si="6"/>
        <v>0.81549002290916572</v>
      </c>
      <c r="O66" s="3">
        <f>1+($L66-((M66*$N$62)*'ipb3-32-he-dc'!$N$6))/(M66*$N$62)</f>
        <v>0.47139386375020698</v>
      </c>
      <c r="Q66" s="16"/>
      <c r="R66" s="5">
        <f t="shared" si="3"/>
        <v>36.692646931034005</v>
      </c>
      <c r="S66" s="5">
        <f t="shared" si="4"/>
        <v>5.9618102556402777</v>
      </c>
      <c r="T66" s="5">
        <f t="shared" si="5"/>
        <v>0.90304486206897039</v>
      </c>
      <c r="U66" s="3">
        <f t="shared" si="24"/>
        <v>2.5307450344827984</v>
      </c>
      <c r="V66" s="6">
        <v>33.699532862068999</v>
      </c>
      <c r="W66">
        <v>-4.6401577931034499</v>
      </c>
      <c r="X66">
        <v>16.157361103448299</v>
      </c>
      <c r="Y66">
        <v>32.572811000000002</v>
      </c>
      <c r="Z66">
        <v>18.190910827586201</v>
      </c>
      <c r="AA66">
        <v>5.1104011034482797</v>
      </c>
      <c r="AB66">
        <v>24.75863</v>
      </c>
      <c r="AC66">
        <v>24.935474172413802</v>
      </c>
      <c r="AD66">
        <v>0.246376862068966</v>
      </c>
      <c r="AE66">
        <v>24.638811379310301</v>
      </c>
      <c r="AF66">
        <v>24.500759103448299</v>
      </c>
      <c r="AG66">
        <v>0.29452424137930999</v>
      </c>
      <c r="AH66">
        <v>24.724630551724101</v>
      </c>
      <c r="AI66">
        <v>25.492678551724101</v>
      </c>
      <c r="AJ66">
        <v>25.0286152068965</v>
      </c>
      <c r="AK66">
        <v>9.6757721288959694E-3</v>
      </c>
      <c r="AL66">
        <v>1.67945509788341E-3</v>
      </c>
      <c r="AM66">
        <v>1.28729558965289E-2</v>
      </c>
      <c r="AN66">
        <v>1.52039273647673E-3</v>
      </c>
      <c r="AO66">
        <v>1.98836485747744E-3</v>
      </c>
      <c r="AP66">
        <v>3.43627338321475E-3</v>
      </c>
      <c r="AQ66">
        <v>0.25140279601335702</v>
      </c>
      <c r="AR66">
        <v>2.1659435480672899E-2</v>
      </c>
      <c r="AS66">
        <v>0.14794282162271599</v>
      </c>
      <c r="AT66">
        <v>64</v>
      </c>
      <c r="AU66">
        <v>179</v>
      </c>
      <c r="AV66" s="1">
        <v>42721.317071759258</v>
      </c>
    </row>
    <row r="67" spans="1:48" x14ac:dyDescent="0.25">
      <c r="A67" s="4">
        <v>299.99908448275897</v>
      </c>
      <c r="B67" s="5">
        <v>263.39320748275901</v>
      </c>
      <c r="C67" s="6">
        <v>150</v>
      </c>
      <c r="D67" s="5">
        <v>30.484365137931</v>
      </c>
      <c r="E67" s="5">
        <v>31.735772758620701</v>
      </c>
      <c r="F67" s="5">
        <v>3.4776716551724101</v>
      </c>
      <c r="G67" s="5">
        <v>7.68347593103449</v>
      </c>
      <c r="H67" s="5">
        <v>6.8188377241379303</v>
      </c>
      <c r="I67" s="17">
        <f t="shared" si="26"/>
        <v>36.605876999999964</v>
      </c>
      <c r="J67" s="17">
        <f t="shared" si="27"/>
        <v>5.8958276229172375</v>
      </c>
      <c r="K67" s="14">
        <f t="shared" si="28"/>
        <v>0.86463820689655968</v>
      </c>
      <c r="L67" s="16"/>
      <c r="M67" s="16">
        <f t="shared" si="6"/>
        <v>0.74759922882529795</v>
      </c>
      <c r="Q67" s="16"/>
      <c r="R67" s="5">
        <f t="shared" ref="R67:R80" si="29">A67-B67</f>
        <v>36.605876999999964</v>
      </c>
      <c r="S67" s="5">
        <f t="shared" ref="S67:S80" si="30">(G67-H67)*H67</f>
        <v>5.8958276229172375</v>
      </c>
      <c r="T67" s="5">
        <f t="shared" ref="T67:T80" si="31">G67-H67</f>
        <v>0.86463820689655968</v>
      </c>
      <c r="U67" s="3">
        <f t="shared" si="24"/>
        <v>2.5000139310344984</v>
      </c>
      <c r="V67" s="6">
        <v>33.619956827586201</v>
      </c>
      <c r="W67">
        <v>-5.2194443448275898</v>
      </c>
      <c r="X67">
        <v>17.5121612068966</v>
      </c>
      <c r="Y67">
        <v>32.353753344827602</v>
      </c>
      <c r="Z67">
        <v>18.023409379310301</v>
      </c>
      <c r="AA67">
        <v>5.0925026896551699</v>
      </c>
      <c r="AB67">
        <v>24.7548487586207</v>
      </c>
      <c r="AC67">
        <v>24.931350862068999</v>
      </c>
      <c r="AD67">
        <v>0.24524755172413801</v>
      </c>
      <c r="AE67">
        <v>24.6329199655172</v>
      </c>
      <c r="AF67">
        <v>24.459482344827599</v>
      </c>
      <c r="AG67">
        <v>0.29317793103448297</v>
      </c>
      <c r="AH67">
        <v>24.720360965517202</v>
      </c>
      <c r="AI67">
        <v>25.5577522758621</v>
      </c>
      <c r="AJ67">
        <v>25.022957999999999</v>
      </c>
      <c r="AK67">
        <v>1.1124086465814901E-2</v>
      </c>
      <c r="AL67">
        <v>2.14117521745438E-3</v>
      </c>
      <c r="AM67">
        <v>9.1255456964537407E-3</v>
      </c>
      <c r="AN67">
        <v>2.7123329413930599E-3</v>
      </c>
      <c r="AO67">
        <v>1.9730123571053298E-3</v>
      </c>
      <c r="AP67">
        <v>1.71786437270138E-2</v>
      </c>
      <c r="AQ67">
        <v>0.273422653059951</v>
      </c>
      <c r="AR67">
        <v>2.5926173852180399E-2</v>
      </c>
      <c r="AS67">
        <v>0.16501191305228199</v>
      </c>
      <c r="AT67">
        <v>65</v>
      </c>
      <c r="AU67">
        <v>179</v>
      </c>
      <c r="AV67" s="1">
        <v>42721.337905092594</v>
      </c>
    </row>
    <row r="68" spans="1:48" x14ac:dyDescent="0.25">
      <c r="A68" s="7">
        <v>299.99714303448297</v>
      </c>
      <c r="B68" s="8">
        <v>263.54547537931001</v>
      </c>
      <c r="C68" s="9">
        <v>150</v>
      </c>
      <c r="D68" s="8">
        <v>34.659712448275897</v>
      </c>
      <c r="E68" s="8">
        <v>31.400590999999999</v>
      </c>
      <c r="F68" s="8">
        <v>3.9645892068965498</v>
      </c>
      <c r="G68" s="8">
        <v>8.1937436896551699</v>
      </c>
      <c r="H68" s="8">
        <v>7.2689032413793102</v>
      </c>
      <c r="I68" s="16">
        <f t="shared" si="26"/>
        <v>36.451667655172969</v>
      </c>
      <c r="J68" s="16">
        <f t="shared" si="27"/>
        <v>6.7225757322310908</v>
      </c>
      <c r="K68" s="16">
        <f t="shared" si="28"/>
        <v>0.92484044827585965</v>
      </c>
      <c r="L68" s="16"/>
      <c r="M68" s="16">
        <f t="shared" ref="M68:M74" si="32">K68^2</f>
        <v>0.855329854767093</v>
      </c>
      <c r="Q68" s="16"/>
      <c r="R68" s="8">
        <f t="shared" si="29"/>
        <v>36.451667655172969</v>
      </c>
      <c r="S68" s="8">
        <f t="shared" si="30"/>
        <v>6.7225757322310908</v>
      </c>
      <c r="T68" s="8">
        <f t="shared" si="31"/>
        <v>0.92484044827585965</v>
      </c>
      <c r="U68" s="3">
        <f t="shared" si="24"/>
        <v>2.8351956896552011</v>
      </c>
      <c r="V68" s="9">
        <v>38.322832068965504</v>
      </c>
      <c r="W68">
        <v>-4.9820546551724103</v>
      </c>
      <c r="X68">
        <v>20.209175137930998</v>
      </c>
      <c r="Y68">
        <v>33.711357827586198</v>
      </c>
      <c r="Z68">
        <v>17.858354862069</v>
      </c>
      <c r="AA68">
        <v>5.08993817241379</v>
      </c>
      <c r="AB68">
        <v>24.751327827586199</v>
      </c>
      <c r="AC68">
        <v>24.931150068965501</v>
      </c>
      <c r="AD68">
        <v>0.24599306896551701</v>
      </c>
      <c r="AE68">
        <v>24.627012172413799</v>
      </c>
      <c r="AF68">
        <v>24.469344275862099</v>
      </c>
      <c r="AG68">
        <v>0.29234613793103398</v>
      </c>
      <c r="AH68">
        <v>24.714170965517201</v>
      </c>
      <c r="AI68">
        <v>25.687659310344799</v>
      </c>
      <c r="AJ68">
        <v>25.0193407586207</v>
      </c>
      <c r="AK68">
        <v>2.2541548269614999E-2</v>
      </c>
      <c r="AL68">
        <v>3.2593958857130502E-3</v>
      </c>
      <c r="AM68">
        <v>1.09315204625732E-2</v>
      </c>
      <c r="AN68">
        <v>4.41623293346301E-3</v>
      </c>
      <c r="AO68">
        <v>2.1691792972588801E-3</v>
      </c>
      <c r="AP68">
        <v>1.3395522339522899E-2</v>
      </c>
      <c r="AQ68">
        <v>0.26081293704803099</v>
      </c>
      <c r="AR68">
        <v>2.3062673396466601E-2</v>
      </c>
      <c r="AS68">
        <v>0.170127128140761</v>
      </c>
      <c r="AT68">
        <v>66</v>
      </c>
      <c r="AU68">
        <v>179</v>
      </c>
      <c r="AV68" s="1">
        <v>42721.358738425923</v>
      </c>
    </row>
    <row r="69" spans="1:48" x14ac:dyDescent="0.25">
      <c r="A69" s="7">
        <v>299.99813848275897</v>
      </c>
      <c r="B69" s="8">
        <v>263.45249675862101</v>
      </c>
      <c r="C69" s="9">
        <v>100</v>
      </c>
      <c r="D69" s="8">
        <v>55.157480413793103</v>
      </c>
      <c r="E69" s="8">
        <v>31.320856655172399</v>
      </c>
      <c r="F69" s="8">
        <v>4.0466354999999998</v>
      </c>
      <c r="G69" s="8">
        <v>8.0272690000000004</v>
      </c>
      <c r="H69" s="8">
        <v>7.0546984999999998</v>
      </c>
      <c r="I69" s="16">
        <f t="shared" si="26"/>
        <v>36.545641724137965</v>
      </c>
      <c r="J69" s="16">
        <f t="shared" si="27"/>
        <v>6.8611916474942545</v>
      </c>
      <c r="K69" s="14">
        <f t="shared" si="28"/>
        <v>0.97257050000000067</v>
      </c>
      <c r="L69" s="16">
        <f>$E$68-E69</f>
        <v>7.9734344827599557E-2</v>
      </c>
      <c r="M69" s="16">
        <f t="shared" si="32"/>
        <v>0.94589337747025126</v>
      </c>
      <c r="N69" s="3">
        <f>N40</f>
        <v>5</v>
      </c>
      <c r="O69" s="3">
        <f>1+($L69-((M69*$N$69)*'ipb3-32-he-dc'!$N$8))/(M69*$N$40)</f>
        <v>0.38501699061400774</v>
      </c>
      <c r="Q69" s="36">
        <f>1+M69-'ipb3-32-he-dc'!$N$8</f>
        <v>1.3140513125655819</v>
      </c>
      <c r="R69" s="8">
        <f t="shared" si="29"/>
        <v>36.545641724137965</v>
      </c>
      <c r="S69" s="8">
        <f t="shared" si="30"/>
        <v>6.8611916474942545</v>
      </c>
      <c r="T69" s="8">
        <f t="shared" si="31"/>
        <v>0.97257050000000067</v>
      </c>
      <c r="U69" s="3">
        <f t="shared" si="24"/>
        <v>2.9149300344828006</v>
      </c>
      <c r="V69" s="9">
        <v>38.633466344827603</v>
      </c>
      <c r="W69">
        <v>-4.75884031034483</v>
      </c>
      <c r="X69">
        <v>18.773100586206901</v>
      </c>
      <c r="Y69">
        <v>32.082640655172398</v>
      </c>
      <c r="Z69">
        <v>17.706657931034499</v>
      </c>
      <c r="AA69">
        <v>5.09270244827586</v>
      </c>
      <c r="AB69">
        <v>24.747427034482801</v>
      </c>
      <c r="AC69">
        <v>24.923055482758599</v>
      </c>
      <c r="AD69">
        <v>0.24635427586206901</v>
      </c>
      <c r="AE69">
        <v>24.623659586206902</v>
      </c>
      <c r="AF69">
        <v>24.479569896551698</v>
      </c>
      <c r="AG69">
        <v>0.29430313793103402</v>
      </c>
      <c r="AH69">
        <v>24.7127170689655</v>
      </c>
      <c r="AI69">
        <v>25.609228413793101</v>
      </c>
      <c r="AJ69">
        <v>25.011199517241401</v>
      </c>
      <c r="AK69">
        <v>1.8000172788418398E-2</v>
      </c>
      <c r="AL69">
        <v>2.78837384761059E-3</v>
      </c>
      <c r="AM69" t="s">
        <v>35</v>
      </c>
      <c r="AN69">
        <v>1.8717061804161301E-3</v>
      </c>
      <c r="AO69">
        <v>2.9953254067752299E-3</v>
      </c>
      <c r="AP69">
        <v>2.21258455342325E-2</v>
      </c>
      <c r="AQ69">
        <v>0.27579786469311002</v>
      </c>
      <c r="AR69">
        <v>2.8196947497328598E-2</v>
      </c>
      <c r="AS69">
        <v>0.15612469657487901</v>
      </c>
      <c r="AT69">
        <v>67</v>
      </c>
      <c r="AU69">
        <v>179</v>
      </c>
      <c r="AV69" s="1">
        <v>42721.379571759258</v>
      </c>
    </row>
    <row r="70" spans="1:48" x14ac:dyDescent="0.25">
      <c r="A70" s="10">
        <v>299.998755241379</v>
      </c>
      <c r="B70" s="11">
        <v>263.37034337930999</v>
      </c>
      <c r="C70" s="12">
        <v>91.67</v>
      </c>
      <c r="D70" s="11">
        <v>58.061125241379301</v>
      </c>
      <c r="E70" s="11">
        <v>31.4717000689655</v>
      </c>
      <c r="F70" s="11">
        <v>3.83297213793103</v>
      </c>
      <c r="G70" s="11">
        <v>7.7806904137931001</v>
      </c>
      <c r="H70" s="11">
        <v>6.8288648275862096</v>
      </c>
      <c r="I70" s="16">
        <f t="shared" si="26"/>
        <v>36.628411862069015</v>
      </c>
      <c r="J70" s="16">
        <f t="shared" si="27"/>
        <v>6.4998882676448604</v>
      </c>
      <c r="K70" s="17">
        <f t="shared" si="28"/>
        <v>0.95182558620689051</v>
      </c>
      <c r="L70" s="16">
        <f>$E$68-E70</f>
        <v>-7.1109068965501621E-2</v>
      </c>
      <c r="M70" s="16">
        <f t="shared" si="32"/>
        <v>0.90597194655809077</v>
      </c>
      <c r="O70" s="3">
        <f>1+($L70-((M70*$N$69)*'ipb3-32-he-dc'!$N$8))/(M70*$N$40)</f>
        <v>0.35246008280847907</v>
      </c>
      <c r="Q70" s="36">
        <f>1+M70-'ipb3-32-he-dc'!$N$8</f>
        <v>1.2741298816534212</v>
      </c>
      <c r="R70" s="11">
        <f t="shared" si="29"/>
        <v>36.628411862069015</v>
      </c>
      <c r="S70" s="11">
        <f t="shared" si="30"/>
        <v>6.4998882676448604</v>
      </c>
      <c r="T70" s="11">
        <f t="shared" si="31"/>
        <v>0.95182558620689051</v>
      </c>
      <c r="U70" s="3">
        <f>$E$57-E70</f>
        <v>2.7640866206896995</v>
      </c>
      <c r="V70" s="12">
        <v>38.518950655172397</v>
      </c>
      <c r="W70">
        <v>-4.7357578620689704</v>
      </c>
      <c r="X70">
        <v>17.0471036551724</v>
      </c>
      <c r="Y70">
        <v>32.088813517241398</v>
      </c>
      <c r="Z70">
        <v>17.574564655172399</v>
      </c>
      <c r="AA70">
        <v>5.0718184827586201</v>
      </c>
      <c r="AB70">
        <v>24.740406896551701</v>
      </c>
      <c r="AC70">
        <v>24.916626103448301</v>
      </c>
      <c r="AD70">
        <v>0.245901379310345</v>
      </c>
      <c r="AE70">
        <v>24.616699241379301</v>
      </c>
      <c r="AF70">
        <v>24.473380310344801</v>
      </c>
      <c r="AG70">
        <v>0.29425151724137899</v>
      </c>
      <c r="AH70">
        <v>24.707384137931001</v>
      </c>
      <c r="AI70">
        <v>25.519050862069001</v>
      </c>
      <c r="AJ70">
        <v>25.0086926551724</v>
      </c>
      <c r="AK70">
        <v>1.6659663307922699E-2</v>
      </c>
      <c r="AL70">
        <v>2.9490277541285E-3</v>
      </c>
      <c r="AM70">
        <v>1.0038062822903499E-2</v>
      </c>
      <c r="AN70">
        <v>4.4034205411665204E-3</v>
      </c>
      <c r="AO70">
        <v>3.61856251236771E-3</v>
      </c>
      <c r="AP70">
        <v>4.4761699073987598E-3</v>
      </c>
      <c r="AQ70">
        <v>0.27784423905050998</v>
      </c>
      <c r="AR70">
        <v>2.4549492736560201E-2</v>
      </c>
      <c r="AS70">
        <v>0.17200146515225401</v>
      </c>
      <c r="AT70">
        <v>68</v>
      </c>
      <c r="AU70">
        <v>179</v>
      </c>
      <c r="AV70" s="1">
        <v>42721.400405092594</v>
      </c>
    </row>
    <row r="71" spans="1:48" x14ac:dyDescent="0.25">
      <c r="A71" s="7">
        <v>299.99910441379302</v>
      </c>
      <c r="B71" s="8">
        <v>263.46285379310302</v>
      </c>
      <c r="C71" s="9">
        <v>100</v>
      </c>
      <c r="D71" s="8">
        <v>55.138580275862097</v>
      </c>
      <c r="E71" s="8">
        <v>31.327476999999998</v>
      </c>
      <c r="F71" s="8">
        <v>4.0417686551724099</v>
      </c>
      <c r="G71" s="8">
        <v>8.0434131379310294</v>
      </c>
      <c r="H71" s="8">
        <v>7.07475234482758</v>
      </c>
      <c r="I71" s="16">
        <f t="shared" si="26"/>
        <v>36.536250620689998</v>
      </c>
      <c r="J71" s="16">
        <f t="shared" si="27"/>
        <v>6.8530352173511719</v>
      </c>
      <c r="K71" s="14">
        <f t="shared" si="28"/>
        <v>0.96866079310344944</v>
      </c>
      <c r="L71" s="16">
        <f t="shared" ref="L71:L74" si="33">$E$68-E71</f>
        <v>7.3114000000000345E-2</v>
      </c>
      <c r="M71" s="16">
        <f t="shared" si="32"/>
        <v>0.93830373209580364</v>
      </c>
      <c r="O71" s="3">
        <f>1+($L71-((M71*$N$69)*'ipb3-32-he-dc'!$N$8))/(M71*$N$40)</f>
        <v>0.38374222779268408</v>
      </c>
      <c r="Q71" s="36">
        <f>1+M71-'ipb3-32-he-dc'!$N$8</f>
        <v>1.3064616671911344</v>
      </c>
      <c r="R71" s="8">
        <f t="shared" si="29"/>
        <v>36.536250620689998</v>
      </c>
      <c r="S71" s="8">
        <f t="shared" si="30"/>
        <v>6.8530352173511719</v>
      </c>
      <c r="T71" s="8">
        <f t="shared" si="31"/>
        <v>0.96866079310344944</v>
      </c>
      <c r="U71" s="3">
        <f t="shared" si="24"/>
        <v>2.9083096896552014</v>
      </c>
      <c r="V71" s="9">
        <v>38.425417068965501</v>
      </c>
      <c r="W71">
        <v>-4.7836178620689704</v>
      </c>
      <c r="X71">
        <v>18.411264862069</v>
      </c>
      <c r="Y71">
        <v>32.277495758620702</v>
      </c>
      <c r="Z71">
        <v>17.486376206896601</v>
      </c>
      <c r="AA71">
        <v>5.0914866206896496</v>
      </c>
      <c r="AB71">
        <v>24.748913517241402</v>
      </c>
      <c r="AC71">
        <v>24.925219965517201</v>
      </c>
      <c r="AD71">
        <v>0.24583424137931001</v>
      </c>
      <c r="AE71">
        <v>24.623974241379301</v>
      </c>
      <c r="AF71">
        <v>24.477600724137901</v>
      </c>
      <c r="AG71">
        <v>0.291339655172414</v>
      </c>
      <c r="AH71">
        <v>24.709141896551699</v>
      </c>
      <c r="AI71">
        <v>25.597208551724101</v>
      </c>
      <c r="AJ71">
        <v>25.018458793103399</v>
      </c>
      <c r="AK71">
        <v>1.7316093299499902E-2</v>
      </c>
      <c r="AL71">
        <v>2.0790926448361899E-3</v>
      </c>
      <c r="AM71">
        <v>1.2634636418681001E-2</v>
      </c>
      <c r="AN71">
        <v>1.61941236454186E-3</v>
      </c>
      <c r="AO71">
        <v>2.2812196261637299E-3</v>
      </c>
      <c r="AP71">
        <v>2.4183162711625601E-3</v>
      </c>
      <c r="AQ71">
        <v>0.25618196370723001</v>
      </c>
      <c r="AR71">
        <v>2.36898907447383E-2</v>
      </c>
      <c r="AS71">
        <v>0.17415265374821501</v>
      </c>
      <c r="AT71">
        <v>69</v>
      </c>
      <c r="AU71">
        <v>179</v>
      </c>
      <c r="AV71" s="1">
        <v>42721.421238425923</v>
      </c>
    </row>
    <row r="72" spans="1:48" x14ac:dyDescent="0.25">
      <c r="A72" s="7">
        <v>299.99779113793102</v>
      </c>
      <c r="B72" s="8">
        <v>263.554652896552</v>
      </c>
      <c r="C72" s="9">
        <v>150</v>
      </c>
      <c r="D72" s="8">
        <v>34.982729793103402</v>
      </c>
      <c r="E72" s="8">
        <v>31.393250999999999</v>
      </c>
      <c r="F72" s="8">
        <v>4.0057859310344801</v>
      </c>
      <c r="G72" s="8">
        <v>8.2281566551724108</v>
      </c>
      <c r="H72" s="8">
        <v>7.2974528275862101</v>
      </c>
      <c r="I72" s="16">
        <f t="shared" si="26"/>
        <v>36.443138241379017</v>
      </c>
      <c r="J72" s="16">
        <f t="shared" si="27"/>
        <v>6.7917672782642295</v>
      </c>
      <c r="K72" s="17">
        <f t="shared" si="28"/>
        <v>0.93070382758620074</v>
      </c>
      <c r="L72" s="16">
        <f t="shared" si="33"/>
        <v>7.339999999999236E-3</v>
      </c>
      <c r="M72" s="16">
        <f t="shared" si="32"/>
        <v>0.86620961468360447</v>
      </c>
      <c r="O72" s="3">
        <f>1+($L72-((M72*$N$69)*'ipb3-32-he-dc'!$N$8))/(M72*$N$40)</f>
        <v>0.36985267500021624</v>
      </c>
      <c r="Q72" s="36">
        <f>1+M72-'ipb3-32-he-dc'!$N$8</f>
        <v>1.234367549778935</v>
      </c>
      <c r="R72" s="8">
        <f t="shared" si="29"/>
        <v>36.443138241379017</v>
      </c>
      <c r="S72" s="8">
        <f t="shared" si="30"/>
        <v>6.7917672782642295</v>
      </c>
      <c r="T72" s="8">
        <f t="shared" si="31"/>
        <v>0.93070382758620074</v>
      </c>
      <c r="U72" s="3">
        <f t="shared" si="24"/>
        <v>2.8425356896552003</v>
      </c>
      <c r="V72" s="9">
        <v>38.329090034482803</v>
      </c>
      <c r="W72">
        <v>-5.0479417586206896</v>
      </c>
      <c r="X72">
        <v>20.489066724137899</v>
      </c>
      <c r="Y72">
        <v>32.018525551724103</v>
      </c>
      <c r="Z72">
        <v>17.465788724137902</v>
      </c>
      <c r="AA72">
        <v>5.08823382758621</v>
      </c>
      <c r="AB72">
        <v>24.749331344827599</v>
      </c>
      <c r="AC72">
        <v>24.924905379310299</v>
      </c>
      <c r="AD72">
        <v>0.24561982758620701</v>
      </c>
      <c r="AE72">
        <v>24.629084379310299</v>
      </c>
      <c r="AF72">
        <v>24.466697068965502</v>
      </c>
      <c r="AG72">
        <v>0.29314955172413798</v>
      </c>
      <c r="AH72">
        <v>24.716840137931001</v>
      </c>
      <c r="AI72">
        <v>25.701481137931001</v>
      </c>
      <c r="AJ72">
        <v>25.024452172413799</v>
      </c>
      <c r="AK72">
        <v>1.53277442676127E-2</v>
      </c>
      <c r="AL72">
        <v>2.2586642446113699E-3</v>
      </c>
      <c r="AM72">
        <v>1.5938922001972E-2</v>
      </c>
      <c r="AN72">
        <v>2.0597633677656101E-3</v>
      </c>
      <c r="AO72">
        <v>1.75980451015946E-3</v>
      </c>
      <c r="AP72">
        <v>1.80225785455417E-2</v>
      </c>
      <c r="AQ72">
        <v>0.29688948547951899</v>
      </c>
      <c r="AR72">
        <v>2.2375050282288901E-2</v>
      </c>
      <c r="AS72">
        <v>0.16934393506723</v>
      </c>
      <c r="AT72">
        <v>70</v>
      </c>
      <c r="AU72">
        <v>179</v>
      </c>
      <c r="AV72" s="1">
        <v>42721.442071759258</v>
      </c>
    </row>
    <row r="73" spans="1:48" x14ac:dyDescent="0.25">
      <c r="A73" s="4">
        <v>299.99921489655202</v>
      </c>
      <c r="B73" s="5">
        <v>263.71615282758597</v>
      </c>
      <c r="C73" s="6">
        <v>150</v>
      </c>
      <c r="D73" s="5">
        <v>39.6247079310345</v>
      </c>
      <c r="E73" s="5">
        <v>31.023355034482801</v>
      </c>
      <c r="F73" s="5">
        <v>4.5363989310344799</v>
      </c>
      <c r="G73" s="5">
        <v>8.7479491724137901</v>
      </c>
      <c r="H73" s="5">
        <v>7.7562074827586196</v>
      </c>
      <c r="I73" s="16">
        <f t="shared" si="26"/>
        <v>36.283062068966046</v>
      </c>
      <c r="J73" s="16">
        <f t="shared" si="27"/>
        <v>7.6921543142671105</v>
      </c>
      <c r="K73" s="14">
        <f t="shared" si="28"/>
        <v>0.99174168965517051</v>
      </c>
      <c r="L73" s="16">
        <f t="shared" si="33"/>
        <v>0.37723596551719751</v>
      </c>
      <c r="M73" s="16">
        <f t="shared" si="32"/>
        <v>0.98355157900009249</v>
      </c>
      <c r="O73" s="3">
        <f>1+($L73-((M73*$N$69)*'ipb3-32-he-dc'!$N$8))/(M73*$N$40)</f>
        <v>0.44486686903872519</v>
      </c>
      <c r="Q73" s="36">
        <f>1+M73-'ipb3-32-he-dc'!$N$8</f>
        <v>1.3517095140954232</v>
      </c>
      <c r="R73" s="5">
        <f t="shared" si="29"/>
        <v>36.283062068966046</v>
      </c>
      <c r="S73" s="5">
        <f t="shared" si="30"/>
        <v>7.6921543142671105</v>
      </c>
      <c r="T73" s="5">
        <f t="shared" si="31"/>
        <v>0.99174168965517051</v>
      </c>
      <c r="U73" s="3">
        <f t="shared" si="24"/>
        <v>3.2124316551723986</v>
      </c>
      <c r="V73" s="6">
        <v>43.099086275862099</v>
      </c>
      <c r="W73">
        <v>-4.5534360344827602</v>
      </c>
      <c r="X73">
        <v>23.924179931034502</v>
      </c>
      <c r="Y73">
        <v>32.1071882758621</v>
      </c>
      <c r="Z73">
        <v>17.540264758620701</v>
      </c>
      <c r="AA73">
        <v>5.1360028965517204</v>
      </c>
      <c r="AB73">
        <v>24.759313655172399</v>
      </c>
      <c r="AC73">
        <v>24.933868137931</v>
      </c>
      <c r="AD73">
        <v>0.24567282758620701</v>
      </c>
      <c r="AE73">
        <v>24.6411333793103</v>
      </c>
      <c r="AF73">
        <v>24.507974068965499</v>
      </c>
      <c r="AG73">
        <v>0.29408482758620702</v>
      </c>
      <c r="AH73">
        <v>24.7215924137931</v>
      </c>
      <c r="AI73">
        <v>25.870853103448301</v>
      </c>
      <c r="AJ73">
        <v>25.034843965517201</v>
      </c>
      <c r="AK73">
        <v>1.8462937712868201E-2</v>
      </c>
      <c r="AL73">
        <v>4.0293139825418704E-3</v>
      </c>
      <c r="AM73">
        <v>3.9669881682360401E-2</v>
      </c>
      <c r="AN73">
        <v>3.3070820419576598E-3</v>
      </c>
      <c r="AO73">
        <v>2.28668720703079E-3</v>
      </c>
      <c r="AP73">
        <v>1.26706300603433E-2</v>
      </c>
      <c r="AQ73">
        <v>0.28949754641042202</v>
      </c>
      <c r="AR73">
        <v>2.4502464026933801E-2</v>
      </c>
      <c r="AS73">
        <v>0.15741151361991301</v>
      </c>
      <c r="AT73">
        <v>71</v>
      </c>
      <c r="AU73">
        <v>179</v>
      </c>
      <c r="AV73" s="1">
        <v>42721.462905092594</v>
      </c>
    </row>
    <row r="74" spans="1:48" x14ac:dyDescent="0.25">
      <c r="A74" s="4">
        <v>299.99767855172399</v>
      </c>
      <c r="B74" s="5">
        <v>263.60536979310302</v>
      </c>
      <c r="C74" s="6">
        <v>100</v>
      </c>
      <c r="D74" s="5">
        <v>62.6467036206896</v>
      </c>
      <c r="E74" s="5">
        <v>30.911132310344801</v>
      </c>
      <c r="F74" s="5">
        <v>4.5946547931034498</v>
      </c>
      <c r="G74" s="5">
        <v>8.5588153448275897</v>
      </c>
      <c r="H74" s="5">
        <v>7.5234275172413803</v>
      </c>
      <c r="I74" s="16">
        <f t="shared" si="26"/>
        <v>36.39230875862097</v>
      </c>
      <c r="J74" s="16">
        <f t="shared" si="27"/>
        <v>7.789665273078862</v>
      </c>
      <c r="K74" s="16">
        <f t="shared" si="28"/>
        <v>1.0353878275862094</v>
      </c>
      <c r="L74" s="16">
        <f t="shared" si="33"/>
        <v>0.48945868965519779</v>
      </c>
      <c r="M74" s="16">
        <f t="shared" si="32"/>
        <v>1.0720279535136901</v>
      </c>
      <c r="Q74" s="16"/>
      <c r="R74" s="5">
        <f t="shared" si="29"/>
        <v>36.39230875862097</v>
      </c>
      <c r="S74" s="5">
        <f t="shared" si="30"/>
        <v>7.789665273078862</v>
      </c>
      <c r="T74" s="5">
        <f t="shared" si="31"/>
        <v>1.0353878275862094</v>
      </c>
      <c r="U74" s="3">
        <f t="shared" si="24"/>
        <v>3.3246543793103989</v>
      </c>
      <c r="V74" s="6">
        <v>43.337596034482701</v>
      </c>
      <c r="W74">
        <v>-3.8327598965517198</v>
      </c>
      <c r="X74">
        <v>21.895293517241399</v>
      </c>
      <c r="Y74">
        <v>31.802415137931</v>
      </c>
      <c r="Z74">
        <v>17.685947068965501</v>
      </c>
      <c r="AA74">
        <v>5.1326767241379301</v>
      </c>
      <c r="AB74">
        <v>24.7687155517241</v>
      </c>
      <c r="AC74">
        <v>24.942451310344801</v>
      </c>
      <c r="AD74">
        <v>0.24588520689655199</v>
      </c>
      <c r="AE74">
        <v>24.643591000000001</v>
      </c>
      <c r="AF74">
        <v>24.5537269310345</v>
      </c>
      <c r="AG74">
        <v>0.29328768965517199</v>
      </c>
      <c r="AH74">
        <v>24.728536655172402</v>
      </c>
      <c r="AI74">
        <v>25.781444758620701</v>
      </c>
      <c r="AJ74">
        <v>25.045063793103399</v>
      </c>
      <c r="AK74">
        <v>2.0864901417483098E-2</v>
      </c>
      <c r="AL74">
        <v>3.3741289182526199E-3</v>
      </c>
      <c r="AM74">
        <v>1.9105604146765601E-2</v>
      </c>
      <c r="AN74">
        <v>1.7984441382132401E-3</v>
      </c>
      <c r="AO74">
        <v>1.7576856729039001E-3</v>
      </c>
      <c r="AP74">
        <v>1.91562616141779E-2</v>
      </c>
      <c r="AQ74">
        <v>0.28822588778125502</v>
      </c>
      <c r="AR74">
        <v>2.1006562537160999E-2</v>
      </c>
      <c r="AS74">
        <v>0.16602122178356099</v>
      </c>
      <c r="AT74">
        <v>72</v>
      </c>
      <c r="AU74">
        <v>179</v>
      </c>
      <c r="AV74" s="1">
        <v>42721.483738425923</v>
      </c>
    </row>
    <row r="75" spans="1:48" x14ac:dyDescent="0.25">
      <c r="A75" s="13">
        <v>299.99784699999998</v>
      </c>
      <c r="B75" s="14">
        <v>263.52185475862098</v>
      </c>
      <c r="C75" s="15">
        <v>91.67</v>
      </c>
      <c r="D75" s="14">
        <v>66.579362448275901</v>
      </c>
      <c r="E75" s="14">
        <v>31.062962551724102</v>
      </c>
      <c r="F75" s="14">
        <v>4.3917639310344798</v>
      </c>
      <c r="G75" s="14">
        <v>8.3152057931034502</v>
      </c>
      <c r="H75" s="14">
        <v>7.2939547586206901</v>
      </c>
      <c r="I75" s="16">
        <f t="shared" si="26"/>
        <v>36.475992241379004</v>
      </c>
      <c r="J75" s="16">
        <f t="shared" si="27"/>
        <v>7.4489588427118303</v>
      </c>
      <c r="K75" s="16">
        <f t="shared" si="28"/>
        <v>1.0212510344827601</v>
      </c>
      <c r="R75" s="14">
        <f t="shared" si="29"/>
        <v>36.475992241379004</v>
      </c>
      <c r="S75" s="14">
        <f t="shared" si="30"/>
        <v>7.4489588427118303</v>
      </c>
      <c r="T75" s="14">
        <f t="shared" si="31"/>
        <v>1.0212510344827601</v>
      </c>
      <c r="U75" s="3">
        <f t="shared" si="24"/>
        <v>3.172824137931098</v>
      </c>
      <c r="V75" s="15">
        <v>43.223372241379302</v>
      </c>
      <c r="W75">
        <v>-3.5617774827586199</v>
      </c>
      <c r="X75">
        <v>20.275444758620701</v>
      </c>
      <c r="Y75">
        <v>33.597555</v>
      </c>
      <c r="Z75">
        <v>17.876576931034499</v>
      </c>
      <c r="AA75">
        <v>5.1298497931034497</v>
      </c>
      <c r="AB75">
        <v>24.772675965517202</v>
      </c>
      <c r="AC75">
        <v>24.951945896551699</v>
      </c>
      <c r="AD75">
        <v>0.24595937931034501</v>
      </c>
      <c r="AE75">
        <v>24.6562474137931</v>
      </c>
      <c r="AF75">
        <v>24.580943482758599</v>
      </c>
      <c r="AG75">
        <v>0.29335593103448299</v>
      </c>
      <c r="AH75">
        <v>24.7403526896552</v>
      </c>
      <c r="AI75">
        <v>25.713631655172399</v>
      </c>
      <c r="AJ75">
        <v>25.0530625517241</v>
      </c>
      <c r="AK75">
        <v>2.4454164977488702E-2</v>
      </c>
      <c r="AL75">
        <v>3.2941242891311498E-3</v>
      </c>
      <c r="AM75">
        <v>1.7147215695611499E-2</v>
      </c>
      <c r="AN75">
        <v>2.2998814667907798E-3</v>
      </c>
      <c r="AO75">
        <v>2.8762017979960699E-3</v>
      </c>
      <c r="AP75">
        <v>4.7995789190146201E-3</v>
      </c>
      <c r="AQ75">
        <v>0.30937368830539402</v>
      </c>
      <c r="AR75">
        <v>1.8246243050727799E-2</v>
      </c>
      <c r="AS75">
        <v>0.15769105558868499</v>
      </c>
      <c r="AT75">
        <v>73</v>
      </c>
      <c r="AU75">
        <v>179</v>
      </c>
      <c r="AV75" s="1">
        <v>42721.504571759258</v>
      </c>
    </row>
    <row r="76" spans="1:48" x14ac:dyDescent="0.25">
      <c r="A76" s="4">
        <v>300.00306962068998</v>
      </c>
      <c r="B76" s="5">
        <v>263.61078834482697</v>
      </c>
      <c r="C76" s="6">
        <v>100</v>
      </c>
      <c r="D76" s="5">
        <v>61.863471206896598</v>
      </c>
      <c r="E76" s="5">
        <v>30.932672172413799</v>
      </c>
      <c r="F76" s="5" t="s">
        <v>35</v>
      </c>
      <c r="G76" s="5" t="s">
        <v>35</v>
      </c>
      <c r="H76" s="5" t="s">
        <v>35</v>
      </c>
      <c r="I76" s="16">
        <f t="shared" si="26"/>
        <v>36.392281275863013</v>
      </c>
      <c r="J76" s="16" t="e">
        <f t="shared" si="27"/>
        <v>#VALUE!</v>
      </c>
      <c r="K76" s="16" t="e">
        <f t="shared" si="28"/>
        <v>#VALUE!</v>
      </c>
      <c r="L76" s="16"/>
      <c r="M76" s="16" t="e">
        <f t="shared" ref="M76:M80" si="34">K76^2</f>
        <v>#VALUE!</v>
      </c>
      <c r="R76" s="5">
        <f t="shared" si="29"/>
        <v>36.392281275863013</v>
      </c>
      <c r="S76" s="5" t="e">
        <f t="shared" si="30"/>
        <v>#VALUE!</v>
      </c>
      <c r="T76" s="5" t="e">
        <f t="shared" si="31"/>
        <v>#VALUE!</v>
      </c>
      <c r="U76" s="3">
        <f t="shared" si="24"/>
        <v>3.3031145172414007</v>
      </c>
      <c r="V76" s="6">
        <v>42.8539374482759</v>
      </c>
      <c r="W76">
        <v>-3.2458212758620699</v>
      </c>
      <c r="X76">
        <v>21.880786172413799</v>
      </c>
      <c r="Y76">
        <v>35.313472586206899</v>
      </c>
      <c r="Z76">
        <v>18.155645551724099</v>
      </c>
      <c r="AA76">
        <v>5.0980888965517304</v>
      </c>
      <c r="AB76">
        <v>24.784633034482798</v>
      </c>
      <c r="AC76">
        <v>24.9694377586207</v>
      </c>
      <c r="AD76">
        <v>0.245583896551724</v>
      </c>
      <c r="AE76">
        <v>24.672706999999999</v>
      </c>
      <c r="AF76">
        <v>24.616601586206901</v>
      </c>
      <c r="AG76">
        <v>0.29419762068965499</v>
      </c>
      <c r="AH76">
        <v>24.765417068965501</v>
      </c>
      <c r="AI76">
        <v>25.814776517241398</v>
      </c>
      <c r="AJ76">
        <v>25.066491413793099</v>
      </c>
      <c r="AK76">
        <v>2.9437773449178702E-2</v>
      </c>
      <c r="AL76">
        <v>4.0153636769357003E-3</v>
      </c>
      <c r="AM76" t="s">
        <v>35</v>
      </c>
      <c r="AN76">
        <v>1.4408237913958401E-3</v>
      </c>
      <c r="AO76">
        <v>1.7948017490183399E-3</v>
      </c>
      <c r="AP76">
        <v>3.32601984353295E-3</v>
      </c>
      <c r="AQ76">
        <v>0.292727520111696</v>
      </c>
      <c r="AR76">
        <v>1.96580392042945E-2</v>
      </c>
      <c r="AS76">
        <v>0.15481328771389699</v>
      </c>
      <c r="AT76">
        <v>74</v>
      </c>
      <c r="AU76">
        <v>207</v>
      </c>
      <c r="AV76" s="1">
        <v>42721.528645833336</v>
      </c>
    </row>
    <row r="77" spans="1:48" x14ac:dyDescent="0.25">
      <c r="A77" s="4">
        <v>300.00049355172399</v>
      </c>
      <c r="B77" s="5">
        <v>263.74387441379298</v>
      </c>
      <c r="C77" s="6">
        <v>150</v>
      </c>
      <c r="D77" s="5">
        <v>39.281233310344803</v>
      </c>
      <c r="E77" s="5">
        <v>30.957477137931001</v>
      </c>
      <c r="F77" s="5">
        <v>4.5160407241379303</v>
      </c>
      <c r="G77" s="5">
        <v>8.7326185172413808</v>
      </c>
      <c r="H77" s="5">
        <v>7.7439500344827596</v>
      </c>
      <c r="I77" s="16">
        <f t="shared" si="26"/>
        <v>36.256619137931011</v>
      </c>
      <c r="J77" s="16">
        <f t="shared" si="27"/>
        <v>7.656199331150642</v>
      </c>
      <c r="K77" s="16">
        <f t="shared" si="28"/>
        <v>0.98866848275862118</v>
      </c>
      <c r="L77" s="16">
        <f>$E$76-E77</f>
        <v>-2.4804965517201794E-2</v>
      </c>
      <c r="M77" s="16">
        <f t="shared" si="34"/>
        <v>0.97746536880023405</v>
      </c>
      <c r="R77" s="5">
        <f t="shared" si="29"/>
        <v>36.256619137931011</v>
      </c>
      <c r="S77" s="5">
        <f t="shared" si="30"/>
        <v>7.656199331150642</v>
      </c>
      <c r="T77" s="5">
        <f t="shared" si="31"/>
        <v>0.98866848275862118</v>
      </c>
      <c r="U77" s="3">
        <f t="shared" si="24"/>
        <v>3.2783095517241989</v>
      </c>
      <c r="V77" s="6">
        <v>43.711888931034501</v>
      </c>
      <c r="W77">
        <v>-1.85903368965517</v>
      </c>
      <c r="X77">
        <v>24.7833629310345</v>
      </c>
      <c r="Y77">
        <v>40.369308896551701</v>
      </c>
      <c r="Z77">
        <v>20.024460862068999</v>
      </c>
      <c r="AA77">
        <v>5.1200639310344798</v>
      </c>
      <c r="AB77">
        <v>24.823450758620702</v>
      </c>
      <c r="AC77">
        <v>25.021821689655201</v>
      </c>
      <c r="AD77">
        <v>0.24617193103448301</v>
      </c>
      <c r="AE77">
        <v>24.7261929310345</v>
      </c>
      <c r="AF77">
        <v>24.750470551724099</v>
      </c>
      <c r="AG77">
        <v>0.28921058620689699</v>
      </c>
      <c r="AH77">
        <v>24.822246448275902</v>
      </c>
      <c r="AI77">
        <v>26.034459034482801</v>
      </c>
      <c r="AJ77">
        <v>25.126415931034501</v>
      </c>
      <c r="AK77">
        <v>2.0152344208419298E-2</v>
      </c>
      <c r="AL77">
        <v>3.0561613515049202E-3</v>
      </c>
      <c r="AM77">
        <v>1.22432479633663E-2</v>
      </c>
      <c r="AN77">
        <v>1.7052792316990101E-3</v>
      </c>
      <c r="AO77">
        <v>2.8592295021975201E-3</v>
      </c>
      <c r="AP77">
        <v>9.5377759095198692E-3</v>
      </c>
      <c r="AQ77">
        <v>0.60878473973968605</v>
      </c>
      <c r="AR77">
        <v>2.1621893541518E-2</v>
      </c>
      <c r="AS77">
        <v>0.148619231964293</v>
      </c>
      <c r="AT77">
        <v>75</v>
      </c>
      <c r="AU77">
        <v>1248</v>
      </c>
      <c r="AV77" s="1">
        <v>42721.673206018517</v>
      </c>
    </row>
    <row r="78" spans="1:48" x14ac:dyDescent="0.25">
      <c r="A78" s="2">
        <v>300.00120500000003</v>
      </c>
      <c r="B78" s="3">
        <v>263.74092675862101</v>
      </c>
      <c r="C78">
        <v>150</v>
      </c>
      <c r="D78" s="3">
        <v>39.252413551724104</v>
      </c>
      <c r="E78" s="3">
        <v>30.9572016896552</v>
      </c>
      <c r="F78" s="3">
        <v>4.5159217586206903</v>
      </c>
      <c r="G78" s="3">
        <v>8.7277520344827604</v>
      </c>
      <c r="H78" s="3">
        <v>7.7383831724137897</v>
      </c>
      <c r="I78" s="16">
        <f t="shared" si="26"/>
        <v>36.260278241379012</v>
      </c>
      <c r="J78" s="16">
        <f t="shared" si="27"/>
        <v>7.6561153535447026</v>
      </c>
      <c r="K78" s="16">
        <f t="shared" si="28"/>
        <v>0.98936886206897068</v>
      </c>
      <c r="L78" s="16">
        <f t="shared" ref="L78:L80" si="35">$E$76-E78</f>
        <v>-2.4529517241401066E-2</v>
      </c>
      <c r="M78" s="16">
        <f t="shared" si="34"/>
        <v>0.97885074523164994</v>
      </c>
      <c r="R78" s="3">
        <f t="shared" si="29"/>
        <v>36.260278241379012</v>
      </c>
      <c r="S78" s="3">
        <f t="shared" si="30"/>
        <v>7.6561153535447026</v>
      </c>
      <c r="T78" s="3">
        <f t="shared" si="31"/>
        <v>0.98936886206897068</v>
      </c>
      <c r="U78" s="3">
        <f t="shared" si="24"/>
        <v>3.2785849999999996</v>
      </c>
      <c r="V78">
        <v>43.665570482758604</v>
      </c>
      <c r="W78">
        <v>-1.72165524137931</v>
      </c>
      <c r="X78">
        <v>25.098235620689699</v>
      </c>
      <c r="Y78">
        <v>39.6189627931034</v>
      </c>
      <c r="Z78">
        <v>20.100632517241401</v>
      </c>
      <c r="AA78">
        <v>5.0998998620689697</v>
      </c>
      <c r="AB78">
        <v>24.828870655172398</v>
      </c>
      <c r="AC78">
        <v>25.026124206896601</v>
      </c>
      <c r="AD78">
        <v>0.24642493103448301</v>
      </c>
      <c r="AE78">
        <v>24.730071965517201</v>
      </c>
      <c r="AF78">
        <v>24.7634909310345</v>
      </c>
      <c r="AG78">
        <v>0.29200458620689701</v>
      </c>
      <c r="AH78">
        <v>24.8232120689655</v>
      </c>
      <c r="AI78">
        <v>26.038513172413801</v>
      </c>
      <c r="AJ78">
        <v>25.1294471034483</v>
      </c>
      <c r="AK78">
        <v>1.9545183184676899E-2</v>
      </c>
      <c r="AL78">
        <v>3.1152456521328299E-3</v>
      </c>
      <c r="AM78">
        <v>1.6114654185500801E-2</v>
      </c>
      <c r="AN78">
        <v>2.0858381126658402E-3</v>
      </c>
      <c r="AO78">
        <v>2.8757982839363598E-3</v>
      </c>
      <c r="AP78">
        <v>2.7183192077419901E-3</v>
      </c>
      <c r="AQ78">
        <v>0.28205551238681797</v>
      </c>
      <c r="AR78">
        <v>1.4544319674523701E-2</v>
      </c>
      <c r="AS78">
        <v>0.160085216718758</v>
      </c>
      <c r="AT78">
        <v>-1</v>
      </c>
      <c r="AU78">
        <v>87</v>
      </c>
      <c r="AV78" s="1">
        <v>42721.683391203704</v>
      </c>
    </row>
    <row r="79" spans="1:48" x14ac:dyDescent="0.25">
      <c r="A79" s="2">
        <v>298.67096575862098</v>
      </c>
      <c r="B79" s="3">
        <v>263.14776506896601</v>
      </c>
      <c r="C79">
        <v>100</v>
      </c>
      <c r="D79" s="3">
        <v>0.1</v>
      </c>
      <c r="E79" s="3">
        <v>27.5145142068966</v>
      </c>
      <c r="F79" s="3" t="s">
        <v>35</v>
      </c>
      <c r="G79" s="3" t="s">
        <v>35</v>
      </c>
      <c r="H79" s="3" t="s">
        <v>35</v>
      </c>
      <c r="I79" s="16">
        <f t="shared" si="26"/>
        <v>35.523200689654971</v>
      </c>
      <c r="J79" s="16" t="e">
        <f t="shared" si="27"/>
        <v>#VALUE!</v>
      </c>
      <c r="K79" s="16" t="e">
        <f t="shared" si="28"/>
        <v>#VALUE!</v>
      </c>
      <c r="L79" s="16">
        <f t="shared" si="35"/>
        <v>3.4181579655171994</v>
      </c>
      <c r="M79" s="16" t="e">
        <f t="shared" si="34"/>
        <v>#VALUE!</v>
      </c>
      <c r="R79" s="3">
        <f t="shared" si="29"/>
        <v>35.523200689654971</v>
      </c>
      <c r="S79" s="3" t="e">
        <f t="shared" si="30"/>
        <v>#VALUE!</v>
      </c>
      <c r="T79" s="3" t="e">
        <f t="shared" si="31"/>
        <v>#VALUE!</v>
      </c>
      <c r="V79">
        <v>2.1578815517241399</v>
      </c>
      <c r="W79">
        <v>-4.2395147241379298</v>
      </c>
      <c r="X79">
        <v>-0.74367668965517197</v>
      </c>
      <c r="Y79">
        <v>40.281474931034502</v>
      </c>
      <c r="Z79">
        <v>20.126152068965499</v>
      </c>
      <c r="AA79">
        <v>5.0909973793103402</v>
      </c>
      <c r="AB79">
        <v>24.801250655172399</v>
      </c>
      <c r="AC79">
        <v>25.000265758620699</v>
      </c>
      <c r="AD79">
        <v>0.246192724137931</v>
      </c>
      <c r="AE79">
        <v>24.702045896551699</v>
      </c>
      <c r="AF79">
        <v>24.587279896551699</v>
      </c>
      <c r="AG79">
        <v>0.29289586206896601</v>
      </c>
      <c r="AH79">
        <v>24.798087655172399</v>
      </c>
      <c r="AI79">
        <v>24.7398284827586</v>
      </c>
      <c r="AJ79">
        <v>25.102214172413799</v>
      </c>
      <c r="AK79">
        <v>3.5537890657936901</v>
      </c>
      <c r="AL79">
        <v>0.43462906307864102</v>
      </c>
      <c r="AM79" t="s">
        <v>35</v>
      </c>
      <c r="AN79">
        <v>0.42855445928458202</v>
      </c>
      <c r="AO79">
        <v>1.21935988280119E-2</v>
      </c>
      <c r="AP79">
        <v>1.58681827351344</v>
      </c>
      <c r="AQ79">
        <v>0.74039476022156703</v>
      </c>
      <c r="AR79">
        <v>3.9626761258536001</v>
      </c>
      <c r="AS79">
        <v>0.137323942214265</v>
      </c>
      <c r="AT79">
        <v>-1</v>
      </c>
      <c r="AU79">
        <v>34</v>
      </c>
      <c r="AV79" s="1">
        <v>42721.687442129631</v>
      </c>
    </row>
    <row r="80" spans="1:48" x14ac:dyDescent="0.25">
      <c r="A80" s="2">
        <v>272.58436</v>
      </c>
      <c r="B80" s="3">
        <v>258.51001348275901</v>
      </c>
      <c r="C80">
        <v>100</v>
      </c>
      <c r="D80" s="3">
        <v>43.369328137930999</v>
      </c>
      <c r="E80" s="3">
        <v>2.1663376896551698</v>
      </c>
      <c r="F80" s="3">
        <v>2.4515669655172401</v>
      </c>
      <c r="G80" s="3">
        <v>6.3788747931034502</v>
      </c>
      <c r="H80" s="3">
        <v>5.7651711379310404</v>
      </c>
      <c r="I80" s="16">
        <f t="shared" si="26"/>
        <v>14.074346517240997</v>
      </c>
      <c r="J80" s="16">
        <f t="shared" si="27"/>
        <v>3.5381066000427603</v>
      </c>
      <c r="K80" s="16">
        <f t="shared" ref="K80" si="36">G80-H80</f>
        <v>0.61370365517240977</v>
      </c>
      <c r="L80" s="16">
        <f t="shared" si="35"/>
        <v>28.76633448275863</v>
      </c>
      <c r="M80" s="16">
        <f t="shared" si="34"/>
        <v>0.37663217637197605</v>
      </c>
      <c r="R80" s="3">
        <f t="shared" si="29"/>
        <v>14.074346517240997</v>
      </c>
      <c r="S80" s="3">
        <f t="shared" si="30"/>
        <v>3.5381066000427603</v>
      </c>
      <c r="T80" s="3">
        <f t="shared" si="31"/>
        <v>0.61370365517240977</v>
      </c>
      <c r="V80">
        <v>28.088931034482801</v>
      </c>
      <c r="W80">
        <v>-2.8468334137931</v>
      </c>
      <c r="X80">
        <v>12.770694724137901</v>
      </c>
      <c r="Y80">
        <v>35.576317275862102</v>
      </c>
      <c r="Z80">
        <v>20.148467137931</v>
      </c>
      <c r="AA80">
        <v>5.0990308620689699</v>
      </c>
      <c r="AB80">
        <v>24.837166034482799</v>
      </c>
      <c r="AC80">
        <v>25.022857999999999</v>
      </c>
      <c r="AD80">
        <v>0.24632217241379301</v>
      </c>
      <c r="AE80">
        <v>24.739278517241399</v>
      </c>
      <c r="AF80">
        <v>24.707585758620699</v>
      </c>
      <c r="AG80">
        <v>0.29445344827586201</v>
      </c>
      <c r="AH80">
        <v>24.831377068965502</v>
      </c>
      <c r="AI80">
        <v>25.433766965517201</v>
      </c>
      <c r="AJ80">
        <v>25.120939034482799</v>
      </c>
      <c r="AK80">
        <v>3.6806830685424199</v>
      </c>
      <c r="AL80">
        <v>9.6320029610870197</v>
      </c>
      <c r="AM80">
        <v>1.5196552864302699</v>
      </c>
      <c r="AN80">
        <v>2.5463507430363399</v>
      </c>
      <c r="AO80">
        <v>1.6600043471247501E-2</v>
      </c>
      <c r="AP80">
        <v>0.72078343384786503</v>
      </c>
      <c r="AQ80">
        <v>1.2224844904344001</v>
      </c>
      <c r="AR80">
        <v>1.0024368254441101</v>
      </c>
      <c r="AS80">
        <v>0.15193671518164101</v>
      </c>
      <c r="AT80">
        <v>6</v>
      </c>
      <c r="AU80">
        <v>35</v>
      </c>
      <c r="AV80" s="1">
        <v>42721.691608796296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zoomScale="85" zoomScaleNormal="85" workbookViewId="0">
      <pane ySplit="1" topLeftCell="A2" activePane="bottomLeft" state="frozen"/>
      <selection pane="bottomLeft" activeCell="O19" sqref="O19"/>
    </sheetView>
  </sheetViews>
  <sheetFormatPr defaultRowHeight="15" x14ac:dyDescent="0.25"/>
  <cols>
    <col min="1" max="1" width="6.140625" style="2" bestFit="1" customWidth="1"/>
    <col min="2" max="2" width="6.7109375" style="3" bestFit="1" customWidth="1"/>
    <col min="3" max="3" width="4.140625" bestFit="1" customWidth="1"/>
    <col min="4" max="5" width="5.7109375" style="3" bestFit="1" customWidth="1"/>
    <col min="6" max="6" width="6.7109375" style="3" customWidth="1"/>
    <col min="7" max="8" width="7.140625" style="3" bestFit="1" customWidth="1"/>
    <col min="9" max="9" width="9.5703125" style="3" bestFit="1" customWidth="1"/>
    <col min="10" max="10" width="11" style="3" bestFit="1" customWidth="1"/>
    <col min="11" max="11" width="6.28515625" style="3" bestFit="1" customWidth="1"/>
    <col min="12" max="12" width="8" style="3" bestFit="1" customWidth="1"/>
    <col min="13" max="13" width="9.5703125" style="3" bestFit="1" customWidth="1"/>
    <col min="14" max="15" width="8.7109375" style="3" customWidth="1"/>
    <col min="16" max="16" width="8.7109375" style="32" customWidth="1"/>
    <col min="17" max="40" width="9.140625" style="3"/>
  </cols>
  <sheetData>
    <row r="1" spans="1:43" ht="46.5" customHeight="1" x14ac:dyDescent="0.25">
      <c r="A1" s="2" t="s">
        <v>0</v>
      </c>
      <c r="B1" s="3" t="s">
        <v>1</v>
      </c>
      <c r="C1" t="s">
        <v>2</v>
      </c>
      <c r="D1" s="3" t="s">
        <v>3</v>
      </c>
      <c r="E1" s="3" t="s">
        <v>4</v>
      </c>
      <c r="F1" s="40" t="s">
        <v>5</v>
      </c>
      <c r="G1" s="3" t="s">
        <v>6</v>
      </c>
      <c r="H1" s="3" t="s">
        <v>7</v>
      </c>
      <c r="I1" s="16" t="s">
        <v>36</v>
      </c>
      <c r="J1" s="16" t="s">
        <v>37</v>
      </c>
      <c r="K1" s="16" t="s">
        <v>38</v>
      </c>
      <c r="L1" s="16" t="s">
        <v>39</v>
      </c>
      <c r="M1" s="39" t="s">
        <v>64</v>
      </c>
      <c r="N1" s="40" t="s">
        <v>54</v>
      </c>
      <c r="O1" s="40" t="s">
        <v>59</v>
      </c>
      <c r="P1" s="41" t="s">
        <v>60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21</v>
      </c>
      <c r="AE1" s="3" t="s">
        <v>22</v>
      </c>
      <c r="AF1" s="3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3" t="s">
        <v>28</v>
      </c>
      <c r="AL1" s="3" t="s">
        <v>29</v>
      </c>
      <c r="AM1" s="3" t="s">
        <v>30</v>
      </c>
      <c r="AN1" s="3" t="s">
        <v>31</v>
      </c>
      <c r="AO1" t="s">
        <v>32</v>
      </c>
      <c r="AP1" t="s">
        <v>33</v>
      </c>
      <c r="AQ1" t="s">
        <v>34</v>
      </c>
    </row>
    <row r="2" spans="1:43" x14ac:dyDescent="0.25">
      <c r="A2" s="2">
        <v>150.001082310345</v>
      </c>
      <c r="B2" s="3">
        <v>127.84138224137899</v>
      </c>
      <c r="C2">
        <v>100</v>
      </c>
      <c r="D2" s="3">
        <v>10</v>
      </c>
      <c r="E2" s="3">
        <v>13.085002724137899</v>
      </c>
      <c r="F2" s="3">
        <v>0</v>
      </c>
      <c r="G2" s="3">
        <v>0</v>
      </c>
      <c r="H2" s="3">
        <v>0</v>
      </c>
      <c r="I2" s="16">
        <f>A2-B2</f>
        <v>22.159700068966004</v>
      </c>
      <c r="J2" s="16">
        <f>(G2-H2)*H2</f>
        <v>0</v>
      </c>
      <c r="K2" s="16">
        <f>G2-H2</f>
        <v>0</v>
      </c>
      <c r="L2" s="16"/>
      <c r="M2" s="16">
        <f>K2^2</f>
        <v>0</v>
      </c>
      <c r="Q2">
        <v>4.1727241379310304E-3</v>
      </c>
      <c r="R2">
        <v>-2.8892255517241399</v>
      </c>
      <c r="S2">
        <v>-1.34483424137931</v>
      </c>
      <c r="T2">
        <v>7.3892375862069004</v>
      </c>
      <c r="U2">
        <v>20.6044507586207</v>
      </c>
      <c r="V2">
        <v>4.7260965172413796</v>
      </c>
      <c r="W2">
        <v>24.8181176896552</v>
      </c>
      <c r="X2">
        <v>24.9254697586207</v>
      </c>
      <c r="Y2">
        <v>0.24158124137931</v>
      </c>
      <c r="Z2">
        <v>24.730359620689701</v>
      </c>
      <c r="AA2">
        <v>24.6916079655172</v>
      </c>
      <c r="AB2">
        <v>0.28886299999999998</v>
      </c>
      <c r="AC2">
        <v>24.831409586206899</v>
      </c>
      <c r="AD2">
        <v>24.7421864137931</v>
      </c>
      <c r="AE2">
        <v>24.9683901034483</v>
      </c>
      <c r="AF2">
        <v>1.17762121806942E-2</v>
      </c>
      <c r="AG2">
        <v>1.4967858029086799E-3</v>
      </c>
      <c r="AH2">
        <v>0</v>
      </c>
      <c r="AI2">
        <v>4.2265532931421903E-3</v>
      </c>
      <c r="AJ2">
        <v>2.3605708189754701E-3</v>
      </c>
      <c r="AK2">
        <v>4.7462405130728103</v>
      </c>
      <c r="AL2">
        <v>0.35207990145978801</v>
      </c>
      <c r="AM2">
        <v>0.34404829073062998</v>
      </c>
      <c r="AN2">
        <v>1.1254825757351601</v>
      </c>
      <c r="AO2">
        <v>1</v>
      </c>
      <c r="AP2">
        <v>722</v>
      </c>
      <c r="AQ2" s="1">
        <v>42730.738819444443</v>
      </c>
    </row>
    <row r="3" spans="1:43" x14ac:dyDescent="0.25">
      <c r="A3" s="2">
        <v>150.00215255172401</v>
      </c>
      <c r="B3" s="3">
        <v>128.29454465517199</v>
      </c>
      <c r="C3">
        <v>300</v>
      </c>
      <c r="D3" s="3">
        <v>19.833921344827601</v>
      </c>
      <c r="E3" s="3">
        <v>11.685631862069</v>
      </c>
      <c r="F3" s="3">
        <v>1.78355213793103</v>
      </c>
      <c r="G3" s="3">
        <v>9.0294484827586192</v>
      </c>
      <c r="H3" s="3">
        <v>8.6810360000000006</v>
      </c>
      <c r="I3" s="16">
        <f t="shared" ref="I3:I29" si="0">A3-B3</f>
        <v>21.70760789655202</v>
      </c>
      <c r="J3" s="16">
        <f t="shared" ref="J3:J28" si="1">(G3-H3)*H3</f>
        <v>3.0245813056769473</v>
      </c>
      <c r="K3" s="16">
        <f t="shared" ref="K3:K27" si="2">G3-H3</f>
        <v>0.34841248275861858</v>
      </c>
      <c r="L3" s="16">
        <f>$E$2-E3</f>
        <v>1.3993708620688992</v>
      </c>
      <c r="M3" s="16">
        <f t="shared" ref="M3:M7" si="3">K3^2</f>
        <v>0.12139125814202469</v>
      </c>
      <c r="O3" s="3">
        <f>1+L3-('ipb3-32-he-dc'!$N$4*'d2'!M3*'d2'!$N$4)/('d2'!M3*'d2'!$N$4)</f>
        <v>1.8577720183160518</v>
      </c>
      <c r="Q3">
        <v>48.180601068965501</v>
      </c>
      <c r="R3">
        <v>0.100060724137931</v>
      </c>
      <c r="S3">
        <v>34.026286034482801</v>
      </c>
      <c r="T3">
        <v>9.2325033448275899</v>
      </c>
      <c r="U3">
        <v>20.7398527586207</v>
      </c>
      <c r="V3">
        <v>4.7316124827586199</v>
      </c>
      <c r="W3">
        <v>24.813907620689701</v>
      </c>
      <c r="X3">
        <v>24.926440862069001</v>
      </c>
      <c r="Y3">
        <v>0.24148127586206899</v>
      </c>
      <c r="Z3">
        <v>24.732594758620699</v>
      </c>
      <c r="AA3">
        <v>24.8726315862069</v>
      </c>
      <c r="AB3">
        <v>0.28826265517241401</v>
      </c>
      <c r="AC3">
        <v>24.833004758620699</v>
      </c>
      <c r="AD3">
        <v>26.510592862069</v>
      </c>
      <c r="AE3">
        <v>24.9793574137931</v>
      </c>
      <c r="AF3">
        <v>1.8755054720869101E-2</v>
      </c>
      <c r="AG3">
        <v>3.87035502414142E-3</v>
      </c>
      <c r="AH3">
        <v>2.64751423483537E-2</v>
      </c>
      <c r="AI3">
        <v>1.41954081206522E-2</v>
      </c>
      <c r="AJ3">
        <v>5.5214941814422996E-3</v>
      </c>
      <c r="AK3">
        <v>9.1366684345045496E-2</v>
      </c>
      <c r="AL3">
        <v>0.41518660360416598</v>
      </c>
      <c r="AM3">
        <v>0.114005867256626</v>
      </c>
      <c r="AN3">
        <v>0.59888057110483195</v>
      </c>
      <c r="AO3">
        <v>2</v>
      </c>
      <c r="AP3">
        <v>179</v>
      </c>
      <c r="AQ3" s="1">
        <v>42730.759652777779</v>
      </c>
    </row>
    <row r="4" spans="1:43" x14ac:dyDescent="0.25">
      <c r="A4" s="2">
        <v>150.00092293103401</v>
      </c>
      <c r="B4" s="3">
        <v>128.49093148275901</v>
      </c>
      <c r="C4">
        <v>150</v>
      </c>
      <c r="D4" s="3">
        <v>43.001001931034502</v>
      </c>
      <c r="E4" s="3">
        <v>11.259831137931</v>
      </c>
      <c r="F4" s="3">
        <v>2.29158120689655</v>
      </c>
      <c r="G4" s="3">
        <v>8.9444446206896604</v>
      </c>
      <c r="H4" s="3">
        <v>8.4866535862069004</v>
      </c>
      <c r="I4" s="16">
        <f t="shared" si="0"/>
        <v>21.509991448275002</v>
      </c>
      <c r="J4" s="16">
        <f t="shared" si="1"/>
        <v>3.8851139245264821</v>
      </c>
      <c r="K4" s="16">
        <f t="shared" si="2"/>
        <v>0.45779103448276004</v>
      </c>
      <c r="L4" s="16">
        <f t="shared" ref="L4:L7" si="4">$E$2-E4</f>
        <v>1.8251715862068991</v>
      </c>
      <c r="M4" s="16">
        <f t="shared" si="3"/>
        <v>0.2095726312527956</v>
      </c>
      <c r="N4" s="3">
        <f>he!O4</f>
        <v>10.199999999999999</v>
      </c>
      <c r="O4" s="3">
        <f>1+L4-('ipb3-32-he-dc'!$N$4*'d2'!M4*'d2'!$N$4)/('d2'!M4*'d2'!$N$4)</f>
        <v>2.2835727424540515</v>
      </c>
      <c r="P4" s="32">
        <f>1/N4</f>
        <v>9.8039215686274522E-2</v>
      </c>
      <c r="Q4">
        <v>48.011104275862102</v>
      </c>
      <c r="R4">
        <v>0.44743517241379299</v>
      </c>
      <c r="S4">
        <v>31.818128999999999</v>
      </c>
      <c r="T4">
        <v>9.7065272413793107</v>
      </c>
      <c r="U4">
        <v>20.809666827586199</v>
      </c>
      <c r="V4">
        <v>4.7779960689655203</v>
      </c>
      <c r="W4">
        <v>24.821589965517202</v>
      </c>
      <c r="X4">
        <v>24.9352517931035</v>
      </c>
      <c r="Y4">
        <v>0.24174062068965499</v>
      </c>
      <c r="Z4">
        <v>24.738350689655199</v>
      </c>
      <c r="AA4">
        <v>24.899280999999998</v>
      </c>
      <c r="AB4">
        <v>0.28770137931034501</v>
      </c>
      <c r="AC4">
        <v>24.831925137931002</v>
      </c>
      <c r="AD4">
        <v>26.402153655172398</v>
      </c>
      <c r="AE4">
        <v>24.978902482758599</v>
      </c>
      <c r="AF4">
        <v>1.36569584645786E-2</v>
      </c>
      <c r="AG4">
        <v>2.5689940703219798E-3</v>
      </c>
      <c r="AH4">
        <v>2.6739968845374801E-2</v>
      </c>
      <c r="AI4">
        <v>6.4468047417675003E-3</v>
      </c>
      <c r="AJ4">
        <v>2.9538891465866099E-3</v>
      </c>
      <c r="AK4">
        <v>3.1156060202853799E-2</v>
      </c>
      <c r="AL4">
        <v>0.84739640264297</v>
      </c>
      <c r="AM4">
        <v>2.9319922538956201E-2</v>
      </c>
      <c r="AN4">
        <v>0.52168782141803804</v>
      </c>
      <c r="AO4">
        <v>3</v>
      </c>
      <c r="AP4">
        <v>179</v>
      </c>
      <c r="AQ4" s="1">
        <v>42730.780486111114</v>
      </c>
    </row>
    <row r="5" spans="1:43" x14ac:dyDescent="0.25">
      <c r="A5" s="2">
        <v>149.999250862069</v>
      </c>
      <c r="B5" s="3">
        <v>128.61405420689701</v>
      </c>
      <c r="C5">
        <v>100</v>
      </c>
      <c r="D5" s="3">
        <v>69.915768448275799</v>
      </c>
      <c r="E5" s="3">
        <v>11.0300785862069</v>
      </c>
      <c r="F5" s="3">
        <v>2.7045549310344801</v>
      </c>
      <c r="G5" s="3">
        <v>8.7930839655172406</v>
      </c>
      <c r="H5" s="3">
        <v>8.2363441034482694</v>
      </c>
      <c r="I5" s="16">
        <f t="shared" si="0"/>
        <v>21.385196655171995</v>
      </c>
      <c r="J5" s="16">
        <f t="shared" si="1"/>
        <v>4.5855010801063738</v>
      </c>
      <c r="K5" s="16">
        <f t="shared" si="2"/>
        <v>0.55673986206897119</v>
      </c>
      <c r="L5" s="16">
        <f t="shared" si="4"/>
        <v>2.0549241379309997</v>
      </c>
      <c r="M5" s="16">
        <f t="shared" si="3"/>
        <v>0.30995927401657708</v>
      </c>
      <c r="N5" s="3">
        <f>he!O5</f>
        <v>11</v>
      </c>
      <c r="O5" s="3">
        <f>1+L5-('ipb3-32-he-dc'!$N$4*'d2'!M5*'d2'!$N$4)/('d2'!M5*'d2'!$N$4)</f>
        <v>2.5133252941781521</v>
      </c>
      <c r="P5" s="32">
        <f>1/N5</f>
        <v>9.0909090909090912E-2</v>
      </c>
      <c r="Q5">
        <v>48.185228931034501</v>
      </c>
      <c r="R5">
        <v>1.24770596551724</v>
      </c>
      <c r="S5">
        <v>29.489157896551699</v>
      </c>
      <c r="T5">
        <v>8.6441834482758608</v>
      </c>
      <c r="U5">
        <v>20.824476758620701</v>
      </c>
      <c r="V5">
        <v>4.7593765862069004</v>
      </c>
      <c r="W5">
        <v>24.8179114827586</v>
      </c>
      <c r="X5">
        <v>24.929045034482801</v>
      </c>
      <c r="Y5">
        <v>0.24230568965517199</v>
      </c>
      <c r="Z5">
        <v>24.731547586206901</v>
      </c>
      <c r="AA5">
        <v>24.939651724137899</v>
      </c>
      <c r="AB5">
        <v>0.288041413793104</v>
      </c>
      <c r="AC5">
        <v>24.8268144827586</v>
      </c>
      <c r="AD5">
        <v>26.2792260689655</v>
      </c>
      <c r="AE5">
        <v>24.977704517241399</v>
      </c>
      <c r="AF5">
        <v>1.63661125276185E-2</v>
      </c>
      <c r="AG5">
        <v>3.1270987873424599E-3</v>
      </c>
      <c r="AH5">
        <v>2.4007015009999098E-2</v>
      </c>
      <c r="AI5">
        <v>1.9839023725102501E-3</v>
      </c>
      <c r="AJ5">
        <v>3.9591038499416998E-3</v>
      </c>
      <c r="AK5">
        <v>1.4756075727423899E-2</v>
      </c>
      <c r="AL5">
        <v>0.29067132231544801</v>
      </c>
      <c r="AM5">
        <v>1.68647356449119E-2</v>
      </c>
      <c r="AN5">
        <v>0.58342435081556299</v>
      </c>
      <c r="AO5">
        <v>4</v>
      </c>
      <c r="AP5">
        <v>359</v>
      </c>
      <c r="AQ5" s="1">
        <v>42730.822152777779</v>
      </c>
    </row>
    <row r="6" spans="1:43" x14ac:dyDescent="0.25">
      <c r="A6" s="2">
        <v>149.99955220689699</v>
      </c>
      <c r="B6" s="3">
        <v>128.62454175862101</v>
      </c>
      <c r="C6">
        <v>150</v>
      </c>
      <c r="D6" s="3">
        <v>43.099018793103397</v>
      </c>
      <c r="E6" s="3">
        <v>11.1801135172414</v>
      </c>
      <c r="F6" s="3">
        <v>2.2696499999999999</v>
      </c>
      <c r="G6" s="3">
        <v>8.9490101034482805</v>
      </c>
      <c r="H6" s="3">
        <v>8.4962306206896603</v>
      </c>
      <c r="I6" s="16">
        <f t="shared" si="0"/>
        <v>21.375010448275987</v>
      </c>
      <c r="J6" s="16">
        <f t="shared" si="1"/>
        <v>3.8469189058338151</v>
      </c>
      <c r="K6" s="16">
        <f t="shared" si="2"/>
        <v>0.45277948275862023</v>
      </c>
      <c r="L6" s="16">
        <f t="shared" si="4"/>
        <v>1.9048892068964989</v>
      </c>
      <c r="M6" s="16">
        <f t="shared" si="3"/>
        <v>0.20500926000716369</v>
      </c>
      <c r="O6" s="3">
        <f>1+L6-('ipb3-32-he-dc'!$N$4*'d2'!M6*'d2'!$N$4)/('d2'!M6*'d2'!$N$4)</f>
        <v>2.3632903631436513</v>
      </c>
      <c r="Q6">
        <v>48.0063949310345</v>
      </c>
      <c r="R6">
        <v>0.67499758620689598</v>
      </c>
      <c r="S6">
        <v>31.905317068965498</v>
      </c>
      <c r="T6">
        <v>7.7009502758620698</v>
      </c>
      <c r="U6">
        <v>20.779905275862099</v>
      </c>
      <c r="V6">
        <v>4.7761068965517204</v>
      </c>
      <c r="W6">
        <v>24.814520758620699</v>
      </c>
      <c r="X6">
        <v>24.922252310344799</v>
      </c>
      <c r="Y6">
        <v>0.24249579310344799</v>
      </c>
      <c r="Z6">
        <v>24.727028517241401</v>
      </c>
      <c r="AA6">
        <v>24.900599413793099</v>
      </c>
      <c r="AB6">
        <v>0.28751524137931</v>
      </c>
      <c r="AC6">
        <v>24.8257184482759</v>
      </c>
      <c r="AD6">
        <v>26.4003895172414</v>
      </c>
      <c r="AE6">
        <v>24.970045413793098</v>
      </c>
      <c r="AF6">
        <v>1.9218199697162E-2</v>
      </c>
      <c r="AG6">
        <v>3.14341823874009E-3</v>
      </c>
      <c r="AH6">
        <v>1.7017458539577399E-2</v>
      </c>
      <c r="AI6">
        <v>1.7383975942517199E-3</v>
      </c>
      <c r="AJ6">
        <v>2.9380615370850202E-3</v>
      </c>
      <c r="AK6">
        <v>1.8014776466126099E-2</v>
      </c>
      <c r="AL6">
        <v>0.48967505745421003</v>
      </c>
      <c r="AM6">
        <v>1.6029266675609902E-2</v>
      </c>
      <c r="AN6">
        <v>0.61078264245547798</v>
      </c>
      <c r="AO6">
        <v>5</v>
      </c>
      <c r="AP6">
        <v>179</v>
      </c>
      <c r="AQ6" s="1">
        <v>42730.842986111114</v>
      </c>
    </row>
    <row r="7" spans="1:43" x14ac:dyDescent="0.25">
      <c r="A7" s="2">
        <v>149.99950899999999</v>
      </c>
      <c r="B7" s="3">
        <v>128.596916448276</v>
      </c>
      <c r="C7">
        <v>300</v>
      </c>
      <c r="D7" s="3">
        <v>19.753960827586202</v>
      </c>
      <c r="E7" s="3">
        <v>11.477249172413799</v>
      </c>
      <c r="F7" s="3">
        <v>1.7385751724137899</v>
      </c>
      <c r="G7" s="3">
        <v>9.0122443793103493</v>
      </c>
      <c r="H7" s="3">
        <v>8.6722771724137893</v>
      </c>
      <c r="I7" s="16">
        <f t="shared" si="0"/>
        <v>21.402592551723984</v>
      </c>
      <c r="J7" s="16">
        <f t="shared" si="1"/>
        <v>2.9482898477383133</v>
      </c>
      <c r="K7" s="16">
        <f t="shared" si="2"/>
        <v>0.33996720689656001</v>
      </c>
      <c r="L7" s="16">
        <f t="shared" si="4"/>
        <v>1.6077535517240999</v>
      </c>
      <c r="M7" s="16">
        <f t="shared" si="3"/>
        <v>0.11557770176504845</v>
      </c>
      <c r="O7" s="3">
        <f>1+L7-('ipb3-32-he-dc'!$N$4*'d2'!M7*'d2'!$N$4)/('d2'!M7*'d2'!$N$4)</f>
        <v>2.0661547079712528</v>
      </c>
      <c r="Q7">
        <v>47.8547318275862</v>
      </c>
      <c r="R7">
        <v>-0.236342206896552</v>
      </c>
      <c r="S7">
        <v>33.727814862069003</v>
      </c>
      <c r="T7">
        <v>8.0215498965517202</v>
      </c>
      <c r="U7">
        <v>20.6915514137931</v>
      </c>
      <c r="V7">
        <v>4.7366226551724102</v>
      </c>
      <c r="W7">
        <v>24.807527620689601</v>
      </c>
      <c r="X7">
        <v>24.916647896551702</v>
      </c>
      <c r="Y7">
        <v>0.24219817241379299</v>
      </c>
      <c r="Z7">
        <v>24.722026482758601</v>
      </c>
      <c r="AA7">
        <v>24.841240448275901</v>
      </c>
      <c r="AB7">
        <v>0.28809944827586198</v>
      </c>
      <c r="AC7">
        <v>24.812860689655199</v>
      </c>
      <c r="AD7">
        <v>26.475587655172401</v>
      </c>
      <c r="AE7">
        <v>24.958147862069001</v>
      </c>
      <c r="AF7">
        <v>1.07649406965389E-2</v>
      </c>
      <c r="AG7">
        <v>2.4804105721530599E-3</v>
      </c>
      <c r="AH7">
        <v>2.0156000804904602E-2</v>
      </c>
      <c r="AI7">
        <v>1.60321240820266E-3</v>
      </c>
      <c r="AJ7">
        <v>4.2938395355425303E-3</v>
      </c>
      <c r="AK7">
        <v>3.0991869879209499E-2</v>
      </c>
      <c r="AL7">
        <v>0.34141984089042399</v>
      </c>
      <c r="AM7">
        <v>2.7970271192616299E-2</v>
      </c>
      <c r="AN7">
        <v>0.56070693723138998</v>
      </c>
      <c r="AO7">
        <v>6</v>
      </c>
      <c r="AP7">
        <v>179</v>
      </c>
      <c r="AQ7" s="1">
        <v>42730.863819444443</v>
      </c>
    </row>
    <row r="8" spans="1:43" x14ac:dyDescent="0.25">
      <c r="A8" s="2">
        <v>149.996955137931</v>
      </c>
      <c r="B8" s="3">
        <v>128.20920482758601</v>
      </c>
      <c r="C8">
        <v>100</v>
      </c>
      <c r="D8" s="3">
        <v>10</v>
      </c>
      <c r="E8" s="3">
        <v>12.867338827586201</v>
      </c>
      <c r="F8" s="3">
        <v>0</v>
      </c>
      <c r="G8" s="3">
        <v>0</v>
      </c>
      <c r="H8" s="3">
        <v>0</v>
      </c>
      <c r="I8" s="16">
        <f t="shared" si="0"/>
        <v>21.78775031034499</v>
      </c>
      <c r="J8" s="16">
        <f t="shared" si="1"/>
        <v>0</v>
      </c>
      <c r="K8" s="16">
        <f t="shared" si="2"/>
        <v>0</v>
      </c>
      <c r="L8" s="16"/>
      <c r="M8" s="16">
        <f t="shared" ref="M8:M29" si="5">K8^2</f>
        <v>0</v>
      </c>
      <c r="Q8">
        <v>0.99739306896551705</v>
      </c>
      <c r="R8">
        <v>-3.0585247241379299</v>
      </c>
      <c r="S8">
        <v>-1.5824850689655201</v>
      </c>
      <c r="T8">
        <v>7.8071826896551704</v>
      </c>
      <c r="U8">
        <v>20.551756068965499</v>
      </c>
      <c r="V8">
        <v>4.7490029310344797</v>
      </c>
      <c r="W8">
        <v>24.802075310344801</v>
      </c>
      <c r="X8">
        <v>24.910354379310402</v>
      </c>
      <c r="Y8">
        <v>0.24207489655172401</v>
      </c>
      <c r="Z8">
        <v>24.7155326206897</v>
      </c>
      <c r="AA8">
        <v>24.667227724137899</v>
      </c>
      <c r="AB8">
        <v>0.28822831034482799</v>
      </c>
      <c r="AC8">
        <v>24.813565965517199</v>
      </c>
      <c r="AD8">
        <v>24.7116700344828</v>
      </c>
      <c r="AE8">
        <v>24.942995</v>
      </c>
      <c r="AF8">
        <v>1.9373314512438199E-2</v>
      </c>
      <c r="AG8">
        <v>2.4806032001409599E-3</v>
      </c>
      <c r="AH8">
        <v>0</v>
      </c>
      <c r="AI8">
        <v>1.2863060409685099E-2</v>
      </c>
      <c r="AJ8">
        <v>2.3989293158336398E-3</v>
      </c>
      <c r="AK8">
        <v>2.2475110365739899</v>
      </c>
      <c r="AL8">
        <v>0.436810757057083</v>
      </c>
      <c r="AM8">
        <v>4.0158443366549399</v>
      </c>
      <c r="AN8">
        <v>0.71546930678181098</v>
      </c>
      <c r="AO8">
        <v>7</v>
      </c>
      <c r="AP8">
        <v>179</v>
      </c>
      <c r="AQ8" s="1">
        <v>42730.884652777779</v>
      </c>
    </row>
    <row r="9" spans="1:43" x14ac:dyDescent="0.25">
      <c r="A9" s="2">
        <v>200.000209482759</v>
      </c>
      <c r="B9" s="3">
        <v>172.41506220689701</v>
      </c>
      <c r="C9">
        <v>300</v>
      </c>
      <c r="D9" s="3">
        <v>10</v>
      </c>
      <c r="E9" s="3">
        <v>19.489985724137899</v>
      </c>
      <c r="F9" s="3">
        <v>0</v>
      </c>
      <c r="G9" s="3">
        <v>0</v>
      </c>
      <c r="H9" s="3">
        <v>0</v>
      </c>
      <c r="I9" s="16">
        <f t="shared" si="0"/>
        <v>27.585147275861999</v>
      </c>
      <c r="J9" s="16">
        <f t="shared" si="1"/>
        <v>0</v>
      </c>
      <c r="K9" s="16">
        <f t="shared" si="2"/>
        <v>0</v>
      </c>
      <c r="L9" s="16"/>
      <c r="M9" s="16">
        <f t="shared" si="5"/>
        <v>0</v>
      </c>
      <c r="Q9">
        <v>0.99913103448275897</v>
      </c>
      <c r="R9">
        <v>-3.5959578620689698</v>
      </c>
      <c r="S9">
        <v>-1.9399384482758599</v>
      </c>
      <c r="T9">
        <v>14.8846549655172</v>
      </c>
      <c r="U9">
        <v>19.9243706206897</v>
      </c>
      <c r="V9">
        <v>4.7459654137931002</v>
      </c>
      <c r="W9">
        <v>24.7871449655172</v>
      </c>
      <c r="X9">
        <v>24.9171685517241</v>
      </c>
      <c r="Y9">
        <v>0.242374275862069</v>
      </c>
      <c r="Z9">
        <v>24.692313241379299</v>
      </c>
      <c r="AA9">
        <v>24.611947000000001</v>
      </c>
      <c r="AB9">
        <v>0.28850703448275899</v>
      </c>
      <c r="AC9">
        <v>24.789656896551701</v>
      </c>
      <c r="AD9">
        <v>24.671095724137899</v>
      </c>
      <c r="AE9">
        <v>24.978245517241401</v>
      </c>
      <c r="AF9">
        <v>1.15897810822005E-2</v>
      </c>
      <c r="AG9">
        <v>1.9992771274301301E-3</v>
      </c>
      <c r="AH9">
        <v>0</v>
      </c>
      <c r="AI9">
        <v>2.7699008429110101E-3</v>
      </c>
      <c r="AJ9">
        <v>2.5383004956965401E-3</v>
      </c>
      <c r="AK9">
        <v>9.25758152335292E-4</v>
      </c>
      <c r="AL9">
        <v>0.34475777715315897</v>
      </c>
      <c r="AM9">
        <v>0.35267743567994603</v>
      </c>
      <c r="AN9">
        <v>0.39574940860208402</v>
      </c>
      <c r="AO9">
        <v>8</v>
      </c>
      <c r="AP9">
        <v>719</v>
      </c>
      <c r="AQ9" s="1">
        <v>42730.967986111114</v>
      </c>
    </row>
    <row r="10" spans="1:43" x14ac:dyDescent="0.25">
      <c r="A10" s="2">
        <v>200.00352000000001</v>
      </c>
      <c r="B10" s="3">
        <v>172.94084110344801</v>
      </c>
      <c r="C10">
        <v>300</v>
      </c>
      <c r="D10" s="3">
        <v>19.7458615862069</v>
      </c>
      <c r="E10" s="3">
        <v>17.839633724137901</v>
      </c>
      <c r="F10" s="3">
        <v>2.1118471034482802</v>
      </c>
      <c r="G10" s="3">
        <v>9.0443997241379304</v>
      </c>
      <c r="H10" s="3">
        <v>8.6295022068965501</v>
      </c>
      <c r="I10" s="16">
        <f t="shared" si="0"/>
        <v>27.062678896552001</v>
      </c>
      <c r="J10" s="16">
        <f t="shared" si="1"/>
        <v>3.5803590406703902</v>
      </c>
      <c r="K10" s="16">
        <f t="shared" si="2"/>
        <v>0.41489751724138024</v>
      </c>
      <c r="L10" s="16">
        <f>$E$9-E10</f>
        <v>1.650351999999998</v>
      </c>
      <c r="M10" s="16">
        <f t="shared" si="5"/>
        <v>0.17213994981306141</v>
      </c>
      <c r="Q10">
        <v>47.966229448275897</v>
      </c>
      <c r="R10">
        <v>-1.06665448275862</v>
      </c>
      <c r="S10">
        <v>32.5167171034483</v>
      </c>
      <c r="T10">
        <v>16.761772827586199</v>
      </c>
      <c r="U10">
        <v>19.788446827586199</v>
      </c>
      <c r="V10">
        <v>4.7905825517241398</v>
      </c>
      <c r="W10">
        <v>24.784193620689699</v>
      </c>
      <c r="X10">
        <v>24.919441931034498</v>
      </c>
      <c r="Y10">
        <v>0.242428689655172</v>
      </c>
      <c r="Z10">
        <v>24.691434379310301</v>
      </c>
      <c r="AA10">
        <v>24.7618255862069</v>
      </c>
      <c r="AB10">
        <v>0.28877462068965498</v>
      </c>
      <c r="AC10">
        <v>24.7851321724138</v>
      </c>
      <c r="AD10">
        <v>26.3846977586207</v>
      </c>
      <c r="AE10">
        <v>24.977218862069002</v>
      </c>
      <c r="AF10">
        <v>2.2190191812881701E-2</v>
      </c>
      <c r="AG10">
        <v>2.4675891394845802E-3</v>
      </c>
      <c r="AH10">
        <v>1.44122987766684E-2</v>
      </c>
      <c r="AI10">
        <v>1.0757036597463901E-2</v>
      </c>
      <c r="AJ10">
        <v>2.7085810331066301E-3</v>
      </c>
      <c r="AK10">
        <v>9.0497508947457506E-2</v>
      </c>
      <c r="AL10">
        <v>0.41605326498969902</v>
      </c>
      <c r="AM10">
        <v>0.12901151047408799</v>
      </c>
      <c r="AN10">
        <v>0.37520520098074001</v>
      </c>
      <c r="AO10">
        <v>9</v>
      </c>
      <c r="AP10">
        <v>179</v>
      </c>
      <c r="AQ10" s="1">
        <v>42730.988819444443</v>
      </c>
    </row>
    <row r="11" spans="1:43" x14ac:dyDescent="0.25">
      <c r="A11" s="2">
        <v>200.00059513793099</v>
      </c>
      <c r="B11" s="3">
        <v>173.075134758621</v>
      </c>
      <c r="C11">
        <v>150</v>
      </c>
      <c r="D11" s="3">
        <v>43.271755068965497</v>
      </c>
      <c r="E11" s="3">
        <v>17.287557034482798</v>
      </c>
      <c r="F11" s="3">
        <v>2.7486114827586201</v>
      </c>
      <c r="G11" s="3">
        <v>9.0191368965517196</v>
      </c>
      <c r="H11" s="3">
        <v>8.4690104827586197</v>
      </c>
      <c r="I11" s="16">
        <f t="shared" si="0"/>
        <v>26.925460379309982</v>
      </c>
      <c r="J11" s="16">
        <f t="shared" si="1"/>
        <v>4.6590263652561692</v>
      </c>
      <c r="K11" s="16">
        <f t="shared" si="2"/>
        <v>0.5501264137930999</v>
      </c>
      <c r="L11" s="16">
        <f t="shared" ref="L11:L14" si="6">$E$9-E11</f>
        <v>2.2024286896551004</v>
      </c>
      <c r="M11" s="16">
        <f t="shared" si="5"/>
        <v>0.30263907115285699</v>
      </c>
      <c r="N11" s="3">
        <f>he!O9</f>
        <v>8.1</v>
      </c>
      <c r="O11" s="3">
        <f>1+($L11-((M11*$N$11)*'ipb3-32-he-dc'!$N$5))/(M11*$N$11)</f>
        <v>1.3200070696908619</v>
      </c>
      <c r="P11" s="32">
        <f>1/N11</f>
        <v>0.1234567901234568</v>
      </c>
      <c r="Q11">
        <v>48.320713482758599</v>
      </c>
      <c r="R11">
        <v>-0.91364427586206898</v>
      </c>
      <c r="S11">
        <v>30.822427206896599</v>
      </c>
      <c r="T11">
        <v>14.7001902413793</v>
      </c>
      <c r="U11">
        <v>19.606449413793101</v>
      </c>
      <c r="V11">
        <v>4.8055417586206897</v>
      </c>
      <c r="W11">
        <v>24.777422999999999</v>
      </c>
      <c r="X11">
        <v>24.906176689655201</v>
      </c>
      <c r="Y11">
        <v>0.24262731034482801</v>
      </c>
      <c r="Z11">
        <v>24.679689034482799</v>
      </c>
      <c r="AA11">
        <v>24.7593190689655</v>
      </c>
      <c r="AB11">
        <v>0.289668172413793</v>
      </c>
      <c r="AC11">
        <v>24.772914586206898</v>
      </c>
      <c r="AD11">
        <v>26.282477137931</v>
      </c>
      <c r="AE11">
        <v>24.964544103448301</v>
      </c>
      <c r="AF11">
        <v>1.53219847321857E-2</v>
      </c>
      <c r="AG11">
        <v>2.86468999880524E-3</v>
      </c>
      <c r="AH11">
        <v>2.19166667257043E-2</v>
      </c>
      <c r="AI11">
        <v>3.6727563283338498E-3</v>
      </c>
      <c r="AJ11">
        <v>3.2645151900098802E-3</v>
      </c>
      <c r="AK11">
        <v>3.21842991504247E-2</v>
      </c>
      <c r="AL11">
        <v>0.32223189903372801</v>
      </c>
      <c r="AM11">
        <v>3.1103046331597699E-2</v>
      </c>
      <c r="AN11">
        <v>0.37239489598166903</v>
      </c>
      <c r="AO11">
        <v>10</v>
      </c>
      <c r="AP11">
        <v>179</v>
      </c>
      <c r="AQ11" s="1">
        <v>42731.009652777779</v>
      </c>
    </row>
    <row r="12" spans="1:43" x14ac:dyDescent="0.25">
      <c r="A12" s="2">
        <v>200.00002575862101</v>
      </c>
      <c r="B12" s="3">
        <v>173.14387872413801</v>
      </c>
      <c r="C12">
        <v>100</v>
      </c>
      <c r="D12" s="3">
        <v>69.440457758620695</v>
      </c>
      <c r="E12" s="3">
        <v>17.068996413793101</v>
      </c>
      <c r="F12" s="3">
        <v>3.1600942068965501</v>
      </c>
      <c r="G12" s="3">
        <v>8.8321816206896493</v>
      </c>
      <c r="H12" s="3">
        <v>8.1768415862068995</v>
      </c>
      <c r="I12" s="16">
        <f t="shared" si="0"/>
        <v>26.856147034483001</v>
      </c>
      <c r="J12" s="16">
        <f t="shared" si="1"/>
        <v>5.3586116470648122</v>
      </c>
      <c r="K12" s="16">
        <f t="shared" si="2"/>
        <v>0.6553400344827498</v>
      </c>
      <c r="L12" s="16">
        <f t="shared" si="6"/>
        <v>2.4209893103447975</v>
      </c>
      <c r="M12" s="16">
        <f t="shared" si="5"/>
        <v>0.42947056079585172</v>
      </c>
      <c r="N12" s="3">
        <f>he!O10</f>
        <v>8.5</v>
      </c>
      <c r="O12" s="3">
        <f>1+($L12-((M12*$N$12)*'ipb3-32-he-dc'!$N$5))/(M12*$N$12)</f>
        <v>1.0847552917006669</v>
      </c>
      <c r="P12" s="32">
        <f>1/N12</f>
        <v>0.11764705882352941</v>
      </c>
      <c r="Q12">
        <v>48.041502655172401</v>
      </c>
      <c r="R12">
        <v>-0.93661817241379297</v>
      </c>
      <c r="S12">
        <v>27.710647413793101</v>
      </c>
      <c r="T12">
        <v>14.996690724137901</v>
      </c>
      <c r="U12">
        <v>19.265954862069002</v>
      </c>
      <c r="V12">
        <v>4.7757506896551698</v>
      </c>
      <c r="W12">
        <v>24.7751986206897</v>
      </c>
      <c r="X12">
        <v>24.904798689655198</v>
      </c>
      <c r="Y12">
        <v>0.24310617241379301</v>
      </c>
      <c r="Z12">
        <v>24.6745081034483</v>
      </c>
      <c r="AA12">
        <v>24.752694931034501</v>
      </c>
      <c r="AB12">
        <v>0.28988382758620701</v>
      </c>
      <c r="AC12">
        <v>24.766990275862099</v>
      </c>
      <c r="AD12">
        <v>26.120248758620701</v>
      </c>
      <c r="AE12">
        <v>24.954652275862099</v>
      </c>
      <c r="AF12">
        <v>8.2782263308602694E-3</v>
      </c>
      <c r="AG12">
        <v>2.1339848700962201E-3</v>
      </c>
      <c r="AH12">
        <v>1.21110526501466E-2</v>
      </c>
      <c r="AI12">
        <v>1.7520333029456801E-3</v>
      </c>
      <c r="AJ12">
        <v>3.4341873972702401E-3</v>
      </c>
      <c r="AK12">
        <v>1.37885537169945E-2</v>
      </c>
      <c r="AL12">
        <v>0.34938316652613799</v>
      </c>
      <c r="AM12">
        <v>1.7127609622927701E-2</v>
      </c>
      <c r="AN12">
        <v>0.340895372338897</v>
      </c>
      <c r="AO12">
        <v>11</v>
      </c>
      <c r="AP12">
        <v>359</v>
      </c>
      <c r="AQ12" s="1">
        <v>42731.051319444443</v>
      </c>
    </row>
    <row r="13" spans="1:43" x14ac:dyDescent="0.25">
      <c r="A13" s="2">
        <v>199.999354482759</v>
      </c>
      <c r="B13" s="3">
        <v>173.15791744827601</v>
      </c>
      <c r="C13">
        <v>150</v>
      </c>
      <c r="D13" s="3">
        <v>42.987418241379302</v>
      </c>
      <c r="E13" s="3">
        <v>17.245936</v>
      </c>
      <c r="F13" s="3">
        <f>F11</f>
        <v>2.7486114827586201</v>
      </c>
      <c r="G13" s="3">
        <f t="shared" ref="G13:H13" si="7">G11</f>
        <v>9.0191368965517196</v>
      </c>
      <c r="H13" s="3">
        <f t="shared" si="7"/>
        <v>8.4690104827586197</v>
      </c>
      <c r="I13" s="16">
        <f t="shared" si="0"/>
        <v>26.841437034482993</v>
      </c>
      <c r="J13" s="16">
        <f t="shared" si="1"/>
        <v>4.6590263652561692</v>
      </c>
      <c r="K13" s="16">
        <f t="shared" si="2"/>
        <v>0.5501264137930999</v>
      </c>
      <c r="L13" s="16">
        <f t="shared" si="6"/>
        <v>2.2440497241378985</v>
      </c>
      <c r="M13" s="16">
        <f t="shared" si="5"/>
        <v>0.30263907115285699</v>
      </c>
      <c r="Q13">
        <v>47.925288655172402</v>
      </c>
      <c r="R13">
        <v>-1.7097107586206901</v>
      </c>
      <c r="S13">
        <v>30.283215965517201</v>
      </c>
      <c r="T13">
        <v>13.9294134482759</v>
      </c>
      <c r="U13">
        <v>19.131131793103499</v>
      </c>
      <c r="V13">
        <v>4.7979853448275902</v>
      </c>
      <c r="W13">
        <v>24.7679940689655</v>
      </c>
      <c r="X13">
        <v>24.894913620689699</v>
      </c>
      <c r="Y13">
        <v>0.24251941379310299</v>
      </c>
      <c r="Z13">
        <v>24.662383172413801</v>
      </c>
      <c r="AA13">
        <v>24.694645896551702</v>
      </c>
      <c r="AB13">
        <v>0.28964589655172401</v>
      </c>
      <c r="AC13">
        <v>24.753015000000001</v>
      </c>
      <c r="AD13">
        <v>26.236054827586202</v>
      </c>
      <c r="AE13">
        <v>24.941525551724101</v>
      </c>
      <c r="AF13">
        <v>1.16881970648089E-2</v>
      </c>
      <c r="AG13">
        <v>2.0431053609943398E-3</v>
      </c>
      <c r="AH13" t="s">
        <v>35</v>
      </c>
      <c r="AI13">
        <v>1.9085950346908499E-3</v>
      </c>
      <c r="AJ13">
        <v>2.89808319411304E-3</v>
      </c>
      <c r="AK13">
        <v>1.8380291717469001E-2</v>
      </c>
      <c r="AL13">
        <v>0.32900262483440101</v>
      </c>
      <c r="AM13">
        <v>1.82203848044915E-2</v>
      </c>
      <c r="AN13">
        <v>0.33824319307754902</v>
      </c>
      <c r="AO13">
        <v>12</v>
      </c>
      <c r="AP13">
        <v>179</v>
      </c>
      <c r="AQ13" s="1">
        <v>42731.072152777779</v>
      </c>
    </row>
    <row r="14" spans="1:43" x14ac:dyDescent="0.25">
      <c r="A14" s="2">
        <v>199.99884772413799</v>
      </c>
      <c r="B14" s="3">
        <v>173.14739037931</v>
      </c>
      <c r="C14">
        <v>300</v>
      </c>
      <c r="D14" s="3">
        <v>19.717249862069</v>
      </c>
      <c r="E14" s="3">
        <v>17.620480724137899</v>
      </c>
      <c r="F14" s="3">
        <v>2.0972296206896601</v>
      </c>
      <c r="G14" s="3">
        <v>9.0367018620689592</v>
      </c>
      <c r="H14" s="3">
        <v>8.6245025517241398</v>
      </c>
      <c r="I14" s="16">
        <f t="shared" si="0"/>
        <v>26.851457344827992</v>
      </c>
      <c r="J14" s="16">
        <f t="shared" si="1"/>
        <v>3.5550140038878255</v>
      </c>
      <c r="K14" s="16">
        <f t="shared" si="2"/>
        <v>0.41219931034481938</v>
      </c>
      <c r="L14" s="16">
        <f t="shared" si="6"/>
        <v>1.8695050000000002</v>
      </c>
      <c r="M14" s="16">
        <f t="shared" si="5"/>
        <v>0.16990827144874474</v>
      </c>
      <c r="Q14">
        <v>47.805483448275901</v>
      </c>
      <c r="R14">
        <v>-2.2881865862069</v>
      </c>
      <c r="S14">
        <v>31.9873210689655</v>
      </c>
      <c r="T14">
        <v>14.853956137931</v>
      </c>
      <c r="U14">
        <v>18.986046655172402</v>
      </c>
      <c r="V14">
        <v>4.7753969310344804</v>
      </c>
      <c r="W14">
        <v>24.762888862069001</v>
      </c>
      <c r="X14">
        <v>24.892743413793099</v>
      </c>
      <c r="Y14">
        <v>0.24273293103448301</v>
      </c>
      <c r="Z14">
        <v>24.660923862069001</v>
      </c>
      <c r="AA14">
        <v>24.658818862069001</v>
      </c>
      <c r="AB14">
        <v>0.29049031034482797</v>
      </c>
      <c r="AC14">
        <v>24.7536659655172</v>
      </c>
      <c r="AD14">
        <v>26.3166878275862</v>
      </c>
      <c r="AE14">
        <v>24.929579</v>
      </c>
      <c r="AF14">
        <v>1.05330682543889E-2</v>
      </c>
      <c r="AG14">
        <v>2.64412456638705E-3</v>
      </c>
      <c r="AH14">
        <v>1.6399583355447101E-2</v>
      </c>
      <c r="AI14">
        <v>2.6391106758053098E-3</v>
      </c>
      <c r="AJ14">
        <v>3.42135778838342E-3</v>
      </c>
      <c r="AK14">
        <v>3.1549017548338103E-2</v>
      </c>
      <c r="AL14">
        <v>0.36740476158707902</v>
      </c>
      <c r="AM14">
        <v>3.1193165014209601E-2</v>
      </c>
      <c r="AN14">
        <v>0.42304625060500001</v>
      </c>
      <c r="AO14">
        <v>13</v>
      </c>
      <c r="AP14">
        <v>179</v>
      </c>
      <c r="AQ14" s="1">
        <v>42731.092986111114</v>
      </c>
    </row>
    <row r="15" spans="1:43" x14ac:dyDescent="0.25">
      <c r="A15" s="2">
        <v>199.99584796551699</v>
      </c>
      <c r="B15" s="3">
        <v>172.71475317241399</v>
      </c>
      <c r="C15">
        <v>100</v>
      </c>
      <c r="D15" s="3">
        <v>10</v>
      </c>
      <c r="E15" s="3">
        <v>19.293670620689699</v>
      </c>
      <c r="F15" s="3">
        <v>0</v>
      </c>
      <c r="G15" s="3">
        <v>0</v>
      </c>
      <c r="H15" s="3">
        <v>0</v>
      </c>
      <c r="I15" s="16">
        <f t="shared" si="0"/>
        <v>27.281094793102994</v>
      </c>
      <c r="J15" s="16">
        <f t="shared" si="1"/>
        <v>0</v>
      </c>
      <c r="K15" s="16">
        <f t="shared" si="2"/>
        <v>0</v>
      </c>
      <c r="L15" s="16"/>
      <c r="M15" s="16">
        <f t="shared" si="5"/>
        <v>0</v>
      </c>
      <c r="Q15">
        <v>1.06247255172414</v>
      </c>
      <c r="R15">
        <v>-5.1744822758620703</v>
      </c>
      <c r="S15">
        <v>-2.7538581379310298</v>
      </c>
      <c r="T15">
        <v>12.299183137930999</v>
      </c>
      <c r="U15">
        <v>18.753972137931001</v>
      </c>
      <c r="V15">
        <v>4.7709735862068996</v>
      </c>
      <c r="W15">
        <v>24.755006000000002</v>
      </c>
      <c r="X15">
        <v>24.877031448275901</v>
      </c>
      <c r="Y15">
        <v>0.242966034482759</v>
      </c>
      <c r="Z15">
        <v>24.6470683103448</v>
      </c>
      <c r="AA15">
        <v>24.474367620689701</v>
      </c>
      <c r="AB15">
        <v>0.28939775862069</v>
      </c>
      <c r="AC15">
        <v>24.740352655172401</v>
      </c>
      <c r="AD15">
        <v>24.581046689655199</v>
      </c>
      <c r="AE15">
        <v>24.919956724137901</v>
      </c>
      <c r="AF15">
        <v>2.23135639947145E-2</v>
      </c>
      <c r="AG15">
        <v>2.0466116014810302E-3</v>
      </c>
      <c r="AH15">
        <v>0</v>
      </c>
      <c r="AI15">
        <v>9.6127184841711105E-3</v>
      </c>
      <c r="AJ15">
        <v>1.8197819188730099E-3</v>
      </c>
      <c r="AK15">
        <v>2.2099808292815299</v>
      </c>
      <c r="AL15">
        <v>0.46965717475011498</v>
      </c>
      <c r="AM15">
        <v>4.2218951418166499</v>
      </c>
      <c r="AN15">
        <v>0.46434770163309402</v>
      </c>
      <c r="AO15">
        <v>14</v>
      </c>
      <c r="AP15">
        <v>179</v>
      </c>
      <c r="AQ15" s="1">
        <v>42731.113819444443</v>
      </c>
    </row>
    <row r="16" spans="1:43" x14ac:dyDescent="0.25">
      <c r="A16" s="2">
        <v>250.000220482759</v>
      </c>
      <c r="B16" s="3">
        <v>216.79370741379299</v>
      </c>
      <c r="C16">
        <v>100</v>
      </c>
      <c r="D16" s="3">
        <v>10</v>
      </c>
      <c r="E16" s="3">
        <v>26.5240371034483</v>
      </c>
      <c r="F16" s="3">
        <v>0</v>
      </c>
      <c r="G16" s="3">
        <v>0</v>
      </c>
      <c r="H16" s="3">
        <v>0</v>
      </c>
      <c r="I16" s="16">
        <f t="shared" si="0"/>
        <v>33.206513068966018</v>
      </c>
      <c r="J16" s="16">
        <f t="shared" si="1"/>
        <v>0</v>
      </c>
      <c r="K16" s="16">
        <f t="shared" si="2"/>
        <v>0</v>
      </c>
      <c r="L16" s="16"/>
      <c r="M16" s="16">
        <f t="shared" si="5"/>
        <v>0</v>
      </c>
      <c r="Q16">
        <v>1.0644014137930999</v>
      </c>
      <c r="R16">
        <v>-5.8868813448275903</v>
      </c>
      <c r="S16">
        <v>-3.0792332413793102</v>
      </c>
      <c r="T16">
        <v>18.314168034482801</v>
      </c>
      <c r="U16">
        <v>18.1129710689655</v>
      </c>
      <c r="V16">
        <v>4.7940290000000001</v>
      </c>
      <c r="W16">
        <v>24.745083448275899</v>
      </c>
      <c r="X16">
        <v>24.886222068965498</v>
      </c>
      <c r="Y16">
        <v>0.24325772413793101</v>
      </c>
      <c r="Z16">
        <v>24.627343068965502</v>
      </c>
      <c r="AA16">
        <v>24.411929620689701</v>
      </c>
      <c r="AB16">
        <v>0.28875682758620702</v>
      </c>
      <c r="AC16">
        <v>24.720258000000001</v>
      </c>
      <c r="AD16">
        <v>24.542893551724099</v>
      </c>
      <c r="AE16">
        <v>24.955114689655201</v>
      </c>
      <c r="AF16">
        <v>1.56888771066214E-2</v>
      </c>
      <c r="AG16">
        <v>2.0196544248192801E-3</v>
      </c>
      <c r="AH16">
        <v>0</v>
      </c>
      <c r="AI16">
        <v>1.7323460908545199E-3</v>
      </c>
      <c r="AJ16">
        <v>2.2141374455882201E-3</v>
      </c>
      <c r="AK16">
        <v>1.17740792329713E-3</v>
      </c>
      <c r="AL16">
        <v>0.35709707884027703</v>
      </c>
      <c r="AM16">
        <v>0.32865093722299199</v>
      </c>
      <c r="AN16">
        <v>0.29007983183297298</v>
      </c>
      <c r="AO16">
        <v>15</v>
      </c>
      <c r="AP16">
        <v>719</v>
      </c>
      <c r="AQ16" s="1">
        <v>42731.197152777779</v>
      </c>
    </row>
    <row r="17" spans="1:43" x14ac:dyDescent="0.25">
      <c r="A17" s="2">
        <v>250.00327275862099</v>
      </c>
      <c r="B17" s="3">
        <v>217.318055241379</v>
      </c>
      <c r="C17">
        <v>300</v>
      </c>
      <c r="D17" s="3">
        <v>20.002973965517199</v>
      </c>
      <c r="E17" s="3">
        <v>24.410963379310299</v>
      </c>
      <c r="F17" s="3">
        <v>2.6508697241379302</v>
      </c>
      <c r="G17" s="3">
        <v>9.1433567241379308</v>
      </c>
      <c r="H17" s="3">
        <v>8.6222814827586198</v>
      </c>
      <c r="I17" s="16">
        <f t="shared" si="0"/>
        <v>32.685217517241995</v>
      </c>
      <c r="J17" s="16">
        <f t="shared" si="1"/>
        <v>4.4928574048688112</v>
      </c>
      <c r="K17" s="16">
        <f t="shared" si="2"/>
        <v>0.52107524137931094</v>
      </c>
      <c r="L17" s="16">
        <f>$E$16-E17</f>
        <v>2.1130737241380011</v>
      </c>
      <c r="M17" s="16">
        <f t="shared" si="5"/>
        <v>0.27151940717850714</v>
      </c>
      <c r="Q17">
        <v>48.4635707931035</v>
      </c>
      <c r="R17">
        <v>-3.3996248965517202</v>
      </c>
      <c r="S17">
        <v>31.489756724137902</v>
      </c>
      <c r="T17">
        <v>22.405212862069</v>
      </c>
      <c r="U17">
        <v>18.028140206896602</v>
      </c>
      <c r="V17">
        <v>4.80297675862069</v>
      </c>
      <c r="W17">
        <v>24.736603862069</v>
      </c>
      <c r="X17">
        <v>24.889222310344799</v>
      </c>
      <c r="Y17">
        <v>0.24336365517241401</v>
      </c>
      <c r="Z17">
        <v>24.621440551724099</v>
      </c>
      <c r="AA17">
        <v>24.553781206896598</v>
      </c>
      <c r="AB17">
        <v>0.290603206896552</v>
      </c>
      <c r="AC17">
        <v>24.710460068965499</v>
      </c>
      <c r="AD17">
        <v>26.2491462413793</v>
      </c>
      <c r="AE17">
        <v>24.960053655172398</v>
      </c>
      <c r="AF17">
        <v>1.8364999057873602E-2</v>
      </c>
      <c r="AG17">
        <v>3.0169879139827199E-3</v>
      </c>
      <c r="AH17">
        <v>3.0170901758667799E-2</v>
      </c>
      <c r="AI17">
        <v>5.6906174230864802E-3</v>
      </c>
      <c r="AJ17">
        <v>2.2915091092659901E-3</v>
      </c>
      <c r="AK17">
        <v>9.9420872179179207E-2</v>
      </c>
      <c r="AL17">
        <v>0.488698859373564</v>
      </c>
      <c r="AM17">
        <v>0.130932021831453</v>
      </c>
      <c r="AN17">
        <v>0.23064802315581701</v>
      </c>
      <c r="AO17">
        <v>16</v>
      </c>
      <c r="AP17">
        <v>179</v>
      </c>
      <c r="AQ17" s="1">
        <v>42731.217986111114</v>
      </c>
    </row>
    <row r="18" spans="1:43" x14ac:dyDescent="0.25">
      <c r="A18" s="2">
        <v>249.99868034482799</v>
      </c>
      <c r="B18" s="3">
        <v>217.32721806896501</v>
      </c>
      <c r="C18">
        <v>150</v>
      </c>
      <c r="D18" s="3">
        <v>43.361535137931</v>
      </c>
      <c r="E18" s="3">
        <v>23.772448448275899</v>
      </c>
      <c r="F18" s="3">
        <v>3.3526886206896598</v>
      </c>
      <c r="G18" s="3">
        <v>9.0776755517241394</v>
      </c>
      <c r="H18" s="3">
        <v>8.4008982068965494</v>
      </c>
      <c r="I18" s="16">
        <f t="shared" si="0"/>
        <v>32.671462275862979</v>
      </c>
      <c r="J18" s="16">
        <f t="shared" si="1"/>
        <v>5.6855375826303085</v>
      </c>
      <c r="K18" s="16">
        <f t="shared" si="2"/>
        <v>0.67677734482759</v>
      </c>
      <c r="L18" s="16">
        <f t="shared" ref="L18:L21" si="8">$E$16-E18</f>
        <v>2.7515886551724016</v>
      </c>
      <c r="M18" s="16">
        <f t="shared" si="5"/>
        <v>0.45802757447188264</v>
      </c>
      <c r="N18" s="3">
        <f>he!O14</f>
        <v>6.4</v>
      </c>
      <c r="O18" s="3">
        <f>1+($L18-((M18*$N$18)*'ipb3-32-he-dc'!$N$5))/(M18*$N$18)</f>
        <v>1.3602291371295689</v>
      </c>
      <c r="P18" s="32">
        <f>1/N18</f>
        <v>0.15625</v>
      </c>
      <c r="Q18">
        <v>48.350538310344803</v>
      </c>
      <c r="R18">
        <v>-2.9773518275862099</v>
      </c>
      <c r="S18">
        <v>29.168543344827601</v>
      </c>
      <c r="T18">
        <v>20.3601213793103</v>
      </c>
      <c r="U18">
        <v>17.966816275862101</v>
      </c>
      <c r="V18">
        <v>4.7359436206896603</v>
      </c>
      <c r="W18">
        <v>24.741285793103401</v>
      </c>
      <c r="X18">
        <v>24.887703103448299</v>
      </c>
      <c r="Y18">
        <v>0.24317875862068999</v>
      </c>
      <c r="Z18">
        <v>24.6259217241379</v>
      </c>
      <c r="AA18">
        <v>24.582864000000001</v>
      </c>
      <c r="AB18">
        <v>0.29001337931034499</v>
      </c>
      <c r="AC18">
        <v>24.7158961724138</v>
      </c>
      <c r="AD18">
        <v>26.141990827586199</v>
      </c>
      <c r="AE18">
        <v>24.962306620689699</v>
      </c>
      <c r="AF18">
        <v>1.8514856558526301E-2</v>
      </c>
      <c r="AG18">
        <v>3.1731020231746498E-3</v>
      </c>
      <c r="AH18">
        <v>3.2078855402414702E-2</v>
      </c>
      <c r="AI18">
        <v>1.7690230631215299E-3</v>
      </c>
      <c r="AJ18">
        <v>2.5217589990843199E-3</v>
      </c>
      <c r="AK18">
        <v>3.0908529837789901E-2</v>
      </c>
      <c r="AL18">
        <v>0.31370347446436703</v>
      </c>
      <c r="AM18">
        <v>3.1213556545586E-2</v>
      </c>
      <c r="AN18">
        <v>0.24112061024429801</v>
      </c>
      <c r="AO18">
        <v>17</v>
      </c>
      <c r="AP18">
        <v>179</v>
      </c>
      <c r="AQ18" s="1">
        <v>42731.238819444443</v>
      </c>
    </row>
    <row r="19" spans="1:43" x14ac:dyDescent="0.25">
      <c r="A19" s="2">
        <v>249.99948913793099</v>
      </c>
      <c r="B19" s="3">
        <v>217.34597568965501</v>
      </c>
      <c r="C19">
        <v>100</v>
      </c>
      <c r="D19" s="3">
        <v>69.379549068965503</v>
      </c>
      <c r="E19" s="3">
        <v>23.5099273103448</v>
      </c>
      <c r="F19" s="3">
        <v>3.8057088620689701</v>
      </c>
      <c r="G19" s="3">
        <v>8.8964149655172395</v>
      </c>
      <c r="H19" s="3">
        <v>8.0998861379310405</v>
      </c>
      <c r="I19" s="16">
        <f t="shared" si="0"/>
        <v>32.653513448275987</v>
      </c>
      <c r="J19" s="16">
        <f t="shared" si="1"/>
        <v>6.4517928090279169</v>
      </c>
      <c r="K19" s="16">
        <f t="shared" si="2"/>
        <v>0.79652882758619903</v>
      </c>
      <c r="L19" s="16">
        <f t="shared" si="8"/>
        <v>3.0141097931035006</v>
      </c>
      <c r="M19" s="16">
        <f t="shared" si="5"/>
        <v>0.63445817317584474</v>
      </c>
      <c r="N19" s="3">
        <f>he!O15</f>
        <v>6.7</v>
      </c>
      <c r="O19" s="3">
        <f>1+($L19-((M19*$N$19)*'ipb3-32-he-dc'!$N$5))/(M19*$N$19)</f>
        <v>1.1306185513219098</v>
      </c>
      <c r="P19" s="32">
        <f>1/N19</f>
        <v>0.14925373134328357</v>
      </c>
      <c r="Q19">
        <v>48.078712655172403</v>
      </c>
      <c r="R19">
        <v>-2.60568634482759</v>
      </c>
      <c r="S19">
        <v>26.489302758620699</v>
      </c>
      <c r="T19">
        <v>19.210267206896599</v>
      </c>
      <c r="U19">
        <v>17.792364137930999</v>
      </c>
      <c r="V19">
        <v>4.7620909310344803</v>
      </c>
      <c r="W19">
        <v>24.735714137931001</v>
      </c>
      <c r="X19">
        <v>24.878990000000002</v>
      </c>
      <c r="Y19">
        <v>0.24323413793103399</v>
      </c>
      <c r="Z19">
        <v>24.616932551724101</v>
      </c>
      <c r="AA19">
        <v>24.596800620689699</v>
      </c>
      <c r="AB19">
        <v>0.29093358620689702</v>
      </c>
      <c r="AC19">
        <v>24.7033423793103</v>
      </c>
      <c r="AD19">
        <v>25.991524344827599</v>
      </c>
      <c r="AE19">
        <v>24.9602156896552</v>
      </c>
      <c r="AF19">
        <v>1.7804642814762899E-2</v>
      </c>
      <c r="AG19">
        <v>3.5088447711391899E-3</v>
      </c>
      <c r="AH19">
        <v>1.8534620909129999E-2</v>
      </c>
      <c r="AI19">
        <v>1.2441050114730401E-3</v>
      </c>
      <c r="AJ19">
        <v>2.1253135454954802E-3</v>
      </c>
      <c r="AK19">
        <v>1.3661071794089E-2</v>
      </c>
      <c r="AL19">
        <v>0.307056055566783</v>
      </c>
      <c r="AM19">
        <v>1.6314486545596599E-2</v>
      </c>
      <c r="AN19">
        <v>0.240833420067982</v>
      </c>
      <c r="AO19">
        <v>18</v>
      </c>
      <c r="AP19">
        <v>359</v>
      </c>
      <c r="AQ19" s="1">
        <v>42731.280486111114</v>
      </c>
    </row>
    <row r="20" spans="1:43" x14ac:dyDescent="0.25">
      <c r="A20" s="2">
        <v>249.999562310345</v>
      </c>
      <c r="B20" s="3">
        <v>217.390711275862</v>
      </c>
      <c r="C20">
        <v>150</v>
      </c>
      <c r="D20" s="3">
        <v>43.463615482758598</v>
      </c>
      <c r="E20" s="3">
        <v>23.743679172413799</v>
      </c>
      <c r="F20" s="3">
        <v>3.36219213793103</v>
      </c>
      <c r="G20" s="3">
        <v>9.0877627586206895</v>
      </c>
      <c r="H20" s="3">
        <v>8.4100359655172401</v>
      </c>
      <c r="I20" s="16">
        <f t="shared" si="0"/>
        <v>32.608851034482996</v>
      </c>
      <c r="J20" s="16">
        <f t="shared" si="1"/>
        <v>5.6997067047946706</v>
      </c>
      <c r="K20" s="16">
        <f t="shared" si="2"/>
        <v>0.67772679310344941</v>
      </c>
      <c r="L20" s="16">
        <f t="shared" si="8"/>
        <v>2.7803579310345015</v>
      </c>
      <c r="M20" s="16">
        <f t="shared" si="5"/>
        <v>0.45931360609028571</v>
      </c>
      <c r="O20" s="3">
        <f>1+($L20-((M20*$N$18)*'ipb3-32-he-dc'!$N$5))/(M20*$N$18)</f>
        <v>1.3673877382752297</v>
      </c>
      <c r="Q20">
        <v>48.436014482758601</v>
      </c>
      <c r="R20">
        <v>-3.2950895517241401</v>
      </c>
      <c r="S20">
        <v>29.1325701724138</v>
      </c>
      <c r="T20">
        <v>21.515216413793102</v>
      </c>
      <c r="U20">
        <v>17.6841474827586</v>
      </c>
      <c r="V20">
        <v>4.7571743448275896</v>
      </c>
      <c r="W20">
        <v>24.736419379310401</v>
      </c>
      <c r="X20">
        <v>24.886352241379299</v>
      </c>
      <c r="Y20">
        <v>0.24342282758620701</v>
      </c>
      <c r="Z20">
        <v>24.621907172413799</v>
      </c>
      <c r="AA20">
        <v>24.5607901724138</v>
      </c>
      <c r="AB20">
        <v>0.29127424137931002</v>
      </c>
      <c r="AC20">
        <v>24.709152655172399</v>
      </c>
      <c r="AD20">
        <v>26.127211931034498</v>
      </c>
      <c r="AE20">
        <v>24.961914965517199</v>
      </c>
      <c r="AF20">
        <v>1.3639537960279001E-2</v>
      </c>
      <c r="AG20">
        <v>3.1900004156135702E-3</v>
      </c>
      <c r="AH20">
        <v>2.4435812740575599E-2</v>
      </c>
      <c r="AI20">
        <v>2.32522699504778E-3</v>
      </c>
      <c r="AJ20">
        <v>3.3088601042121401E-3</v>
      </c>
      <c r="AK20">
        <v>1.64447124337339E-2</v>
      </c>
      <c r="AL20">
        <v>0.29857356842154897</v>
      </c>
      <c r="AM20">
        <v>1.8034642503619899E-2</v>
      </c>
      <c r="AN20">
        <v>0.234596138388698</v>
      </c>
      <c r="AO20">
        <v>19</v>
      </c>
      <c r="AP20">
        <v>179</v>
      </c>
      <c r="AQ20" s="1">
        <v>42731.301319444443</v>
      </c>
    </row>
    <row r="21" spans="1:43" x14ac:dyDescent="0.25">
      <c r="A21" s="2">
        <v>249.99873610344801</v>
      </c>
      <c r="B21" s="3">
        <v>217.45084289655199</v>
      </c>
      <c r="C21">
        <v>300</v>
      </c>
      <c r="D21" s="3">
        <v>19.954939344827601</v>
      </c>
      <c r="E21" s="3">
        <v>24.255542620689699</v>
      </c>
      <c r="F21" s="3">
        <v>2.63347255172414</v>
      </c>
      <c r="G21" s="3">
        <v>9.1257085517241396</v>
      </c>
      <c r="H21" s="3">
        <v>8.6069181724137902</v>
      </c>
      <c r="I21" s="16">
        <f t="shared" si="0"/>
        <v>32.547893206896021</v>
      </c>
      <c r="J21" s="16">
        <f t="shared" si="1"/>
        <v>4.4651863433596901</v>
      </c>
      <c r="K21" s="16">
        <f t="shared" si="2"/>
        <v>0.51879037931034944</v>
      </c>
      <c r="L21" s="16">
        <f t="shared" si="8"/>
        <v>2.2684944827586015</v>
      </c>
      <c r="M21" s="16">
        <f t="shared" si="5"/>
        <v>0.26914345766497627</v>
      </c>
      <c r="Q21">
        <v>48.307593379310298</v>
      </c>
      <c r="R21">
        <v>-3.9063598620689701</v>
      </c>
      <c r="S21">
        <v>30.945766448275901</v>
      </c>
      <c r="T21">
        <v>19.978954517241402</v>
      </c>
      <c r="U21">
        <v>17.5864982068966</v>
      </c>
      <c r="V21">
        <v>4.7879038620689602</v>
      </c>
      <c r="W21">
        <v>24.722102413793099</v>
      </c>
      <c r="X21">
        <v>24.867558793103399</v>
      </c>
      <c r="Y21">
        <v>0.24305648275862099</v>
      </c>
      <c r="Z21">
        <v>24.600880172413799</v>
      </c>
      <c r="AA21">
        <v>24.503113413793098</v>
      </c>
      <c r="AB21">
        <v>0.29060375862068999</v>
      </c>
      <c r="AC21">
        <v>24.689785103448301</v>
      </c>
      <c r="AD21">
        <v>26.2014271034483</v>
      </c>
      <c r="AE21">
        <v>24.944805448275901</v>
      </c>
      <c r="AF21">
        <v>1.59170955238063E-2</v>
      </c>
      <c r="AG21">
        <v>2.1755807016184099E-3</v>
      </c>
      <c r="AH21">
        <v>1.1882871296873701E-2</v>
      </c>
      <c r="AI21">
        <v>1.56528578585595E-3</v>
      </c>
      <c r="AJ21">
        <v>2.36678696089857E-3</v>
      </c>
      <c r="AK21">
        <v>3.1089836885114401E-2</v>
      </c>
      <c r="AL21">
        <v>0.35328238284883801</v>
      </c>
      <c r="AM21">
        <v>3.1269343997104203E-2</v>
      </c>
      <c r="AN21">
        <v>0.232885272409112</v>
      </c>
      <c r="AO21">
        <v>20</v>
      </c>
      <c r="AP21">
        <v>179</v>
      </c>
      <c r="AQ21" s="1">
        <v>42731.322152777779</v>
      </c>
    </row>
    <row r="22" spans="1:43" x14ac:dyDescent="0.25">
      <c r="A22" s="2">
        <v>249.99596062069</v>
      </c>
      <c r="B22" s="3">
        <v>217.036013793103</v>
      </c>
      <c r="C22">
        <v>100</v>
      </c>
      <c r="D22" s="3">
        <v>20.056827999999999</v>
      </c>
      <c r="E22" s="3">
        <v>26.359919655172401</v>
      </c>
      <c r="F22" s="3">
        <v>0</v>
      </c>
      <c r="G22" s="3">
        <v>0</v>
      </c>
      <c r="H22" s="3">
        <v>0</v>
      </c>
      <c r="I22" s="16">
        <f t="shared" si="0"/>
        <v>32.959946827587004</v>
      </c>
      <c r="J22" s="16">
        <f t="shared" si="1"/>
        <v>0</v>
      </c>
      <c r="K22" s="16">
        <f t="shared" si="2"/>
        <v>0</v>
      </c>
      <c r="L22" s="16"/>
      <c r="M22" s="16">
        <f t="shared" si="5"/>
        <v>0</v>
      </c>
      <c r="Q22">
        <v>0.34260955172413798</v>
      </c>
      <c r="R22">
        <v>-6.8744079310344803</v>
      </c>
      <c r="S22">
        <v>-3.66858117241379</v>
      </c>
      <c r="T22">
        <v>17.398592586206899</v>
      </c>
      <c r="U22">
        <v>17.376234689655199</v>
      </c>
      <c r="V22">
        <v>4.7760617931034499</v>
      </c>
      <c r="W22">
        <v>24.727505896551701</v>
      </c>
      <c r="X22">
        <v>24.864639862069001</v>
      </c>
      <c r="Y22">
        <v>0.242881862068966</v>
      </c>
      <c r="Z22">
        <v>24.603424448275899</v>
      </c>
      <c r="AA22">
        <v>24.329639</v>
      </c>
      <c r="AB22">
        <v>0.29015965517241399</v>
      </c>
      <c r="AC22">
        <v>24.6931595862069</v>
      </c>
      <c r="AD22">
        <v>24.4887323448276</v>
      </c>
      <c r="AE22">
        <v>24.940403689655199</v>
      </c>
      <c r="AF22">
        <v>1.7511662586887501E-2</v>
      </c>
      <c r="AG22">
        <v>1.8542918771294701E-3</v>
      </c>
      <c r="AH22">
        <v>0</v>
      </c>
      <c r="AI22">
        <v>3.9185837566755501E-3</v>
      </c>
      <c r="AJ22">
        <v>1.65479168230549E-3</v>
      </c>
      <c r="AK22">
        <v>3.6059352300004202</v>
      </c>
      <c r="AL22">
        <v>0.43314757899838702</v>
      </c>
      <c r="AM22">
        <v>4.3365466354744999</v>
      </c>
      <c r="AN22">
        <v>0.27691669748944803</v>
      </c>
      <c r="AO22">
        <v>21</v>
      </c>
      <c r="AP22">
        <v>179</v>
      </c>
      <c r="AQ22" s="1">
        <v>42731.342986111114</v>
      </c>
    </row>
    <row r="23" spans="1:43" x14ac:dyDescent="0.25">
      <c r="A23" s="2">
        <v>300.00009368965499</v>
      </c>
      <c r="B23" s="3">
        <v>262.29406627586201</v>
      </c>
      <c r="C23">
        <v>100</v>
      </c>
      <c r="D23" s="3">
        <v>10</v>
      </c>
      <c r="E23" s="3">
        <v>34.301919724137903</v>
      </c>
      <c r="F23" s="3">
        <v>0</v>
      </c>
      <c r="G23" s="3">
        <v>0</v>
      </c>
      <c r="H23" s="3">
        <v>0</v>
      </c>
      <c r="I23" s="16">
        <f t="shared" si="0"/>
        <v>37.706027413792981</v>
      </c>
      <c r="J23" s="16">
        <f t="shared" si="1"/>
        <v>0</v>
      </c>
      <c r="K23" s="16">
        <f t="shared" si="2"/>
        <v>0</v>
      </c>
      <c r="L23" s="16"/>
      <c r="M23" s="16">
        <f t="shared" si="5"/>
        <v>0</v>
      </c>
      <c r="Q23">
        <v>0.34283603448275901</v>
      </c>
      <c r="R23">
        <v>-7.0486046896551704</v>
      </c>
      <c r="S23">
        <v>-3.5874611724137901</v>
      </c>
      <c r="T23">
        <v>29.025331275862101</v>
      </c>
      <c r="U23">
        <v>17.067492379310298</v>
      </c>
      <c r="V23">
        <v>4.7691015172413804</v>
      </c>
      <c r="W23">
        <v>24.7355676551724</v>
      </c>
      <c r="X23">
        <v>24.908259999999999</v>
      </c>
      <c r="Y23">
        <v>0.24313541379310299</v>
      </c>
      <c r="Z23">
        <v>24.610938103448301</v>
      </c>
      <c r="AA23">
        <v>24.3272414137931</v>
      </c>
      <c r="AB23">
        <v>0.28984048275862101</v>
      </c>
      <c r="AC23">
        <v>24.699262758620701</v>
      </c>
      <c r="AD23">
        <v>24.498844034482801</v>
      </c>
      <c r="AE23">
        <v>25.0094274827586</v>
      </c>
      <c r="AF23">
        <v>1.53574436690267E-2</v>
      </c>
      <c r="AG23">
        <v>2.2831332554993202E-3</v>
      </c>
      <c r="AH23">
        <v>0</v>
      </c>
      <c r="AI23">
        <v>1.7859861593237799E-3</v>
      </c>
      <c r="AJ23">
        <v>2.42605326732837E-3</v>
      </c>
      <c r="AK23">
        <v>9.7914531299811793E-4</v>
      </c>
      <c r="AL23">
        <v>0.30422760385347702</v>
      </c>
      <c r="AM23">
        <v>0.31669661080429401</v>
      </c>
      <c r="AN23">
        <v>0.22005939805660199</v>
      </c>
      <c r="AO23">
        <v>22</v>
      </c>
      <c r="AP23">
        <v>719</v>
      </c>
      <c r="AQ23" s="1">
        <v>42731.426319444443</v>
      </c>
    </row>
    <row r="24" spans="1:43" x14ac:dyDescent="0.25">
      <c r="A24" s="2">
        <v>300.00529844827599</v>
      </c>
      <c r="B24" s="3">
        <v>262.80486751724101</v>
      </c>
      <c r="C24">
        <v>300</v>
      </c>
      <c r="D24" s="3">
        <v>20.209086413793099</v>
      </c>
      <c r="E24" s="3">
        <v>31.851270586206901</v>
      </c>
      <c r="F24" s="3">
        <v>3.0608867586206898</v>
      </c>
      <c r="G24" s="3">
        <v>9.1598900000000008</v>
      </c>
      <c r="H24" s="3">
        <v>8.5530610344827593</v>
      </c>
      <c r="I24" s="36">
        <f t="shared" si="0"/>
        <v>37.200430931034987</v>
      </c>
      <c r="J24" s="36">
        <f t="shared" si="1"/>
        <v>5.1902451795609998</v>
      </c>
      <c r="K24" s="36">
        <f t="shared" si="2"/>
        <v>0.60682896551724141</v>
      </c>
      <c r="L24" s="36">
        <f>$E$23-E24</f>
        <v>2.450649137931002</v>
      </c>
      <c r="M24" s="16">
        <f t="shared" si="5"/>
        <v>0.36824139339072537</v>
      </c>
      <c r="Q24">
        <v>47.6478335862069</v>
      </c>
      <c r="R24">
        <v>-4.1039189310344799</v>
      </c>
      <c r="S24">
        <v>30.551344103448301</v>
      </c>
      <c r="T24">
        <v>30.6300486206896</v>
      </c>
      <c r="U24">
        <v>17.175375517241399</v>
      </c>
      <c r="V24">
        <v>4.7793835862069001</v>
      </c>
      <c r="W24">
        <v>24.746645896551701</v>
      </c>
      <c r="X24">
        <v>24.924786000000001</v>
      </c>
      <c r="Y24">
        <v>0.243463448275862</v>
      </c>
      <c r="Z24">
        <v>24.622487655172399</v>
      </c>
      <c r="AA24">
        <v>24.5132414137931</v>
      </c>
      <c r="AB24">
        <v>0.29112734482758601</v>
      </c>
      <c r="AC24">
        <v>24.713856137931</v>
      </c>
      <c r="AD24">
        <v>26.202452896551701</v>
      </c>
      <c r="AE24">
        <v>25.0293327931034</v>
      </c>
      <c r="AF24">
        <v>3.32834221074194E-2</v>
      </c>
      <c r="AG24">
        <v>2.6635810703445799E-3</v>
      </c>
      <c r="AH24">
        <v>1.1588144426408899E-2</v>
      </c>
      <c r="AI24">
        <v>1.5797354583232601E-3</v>
      </c>
      <c r="AJ24">
        <v>2.1103682749496599E-3</v>
      </c>
      <c r="AK24">
        <v>0.10029849084417999</v>
      </c>
      <c r="AL24">
        <v>0.428987954679519</v>
      </c>
      <c r="AM24">
        <v>0.121680332456773</v>
      </c>
      <c r="AN24">
        <v>0.16976568693365901</v>
      </c>
      <c r="AO24">
        <v>23</v>
      </c>
      <c r="AP24">
        <v>179</v>
      </c>
      <c r="AQ24" s="1">
        <v>42731.447152777779</v>
      </c>
    </row>
    <row r="25" spans="1:43" x14ac:dyDescent="0.25">
      <c r="A25" s="2">
        <v>300.00070713793099</v>
      </c>
      <c r="B25" s="3">
        <v>262.67627368965498</v>
      </c>
      <c r="C25">
        <v>150</v>
      </c>
      <c r="D25" s="3">
        <v>43.870743620689701</v>
      </c>
      <c r="E25" s="3">
        <v>31.091628413793099</v>
      </c>
      <c r="F25" s="3">
        <v>3.8840361034482802</v>
      </c>
      <c r="G25" s="3">
        <v>9.1141596206896605</v>
      </c>
      <c r="H25" s="3">
        <v>8.3228274137930995</v>
      </c>
      <c r="I25" s="36">
        <f t="shared" si="0"/>
        <v>37.324433448276011</v>
      </c>
      <c r="J25" s="36">
        <f t="shared" si="1"/>
        <v>6.5861213849760905</v>
      </c>
      <c r="K25" s="36">
        <f t="shared" si="2"/>
        <v>0.79133220689656092</v>
      </c>
      <c r="L25" s="36">
        <f t="shared" ref="L25:L26" si="9">$E$23-E25</f>
        <v>3.2102913103448039</v>
      </c>
      <c r="M25" s="16">
        <f t="shared" si="5"/>
        <v>0.62620666167178152</v>
      </c>
      <c r="N25" s="3">
        <f>he!O19</f>
        <v>5.2</v>
      </c>
      <c r="O25" s="3">
        <f>1+($L25-((M25*$N$25)*'ipb3-32-he-dc'!$N$8))/(M25*$N$25)</f>
        <v>1.3540364817713966</v>
      </c>
      <c r="P25" s="32">
        <f>1/N25</f>
        <v>0.19230769230769229</v>
      </c>
      <c r="Q25" s="3">
        <v>48.2693768275862</v>
      </c>
      <c r="R25" s="3">
        <v>3.2663689655172398E-2</v>
      </c>
      <c r="S25" s="3">
        <v>30.6594423448276</v>
      </c>
      <c r="T25" s="3">
        <v>45.629494000000001</v>
      </c>
      <c r="U25" s="3">
        <v>21.0634275517241</v>
      </c>
      <c r="V25" s="3">
        <v>5.2947608620689701</v>
      </c>
      <c r="W25" s="3">
        <v>24.873993172413801</v>
      </c>
      <c r="X25" s="3">
        <v>25.0827192758621</v>
      </c>
      <c r="Y25" s="3">
        <v>0.25087220689655199</v>
      </c>
      <c r="Z25" s="3">
        <v>24.804592551724099</v>
      </c>
      <c r="AA25" s="3">
        <v>24.939603000000002</v>
      </c>
      <c r="AB25" s="3">
        <v>0.29974758620689701</v>
      </c>
      <c r="AC25" s="3">
        <v>24.900887000000001</v>
      </c>
      <c r="AD25" s="3">
        <v>26.351349413793098</v>
      </c>
      <c r="AE25" s="3">
        <v>25.237304758620699</v>
      </c>
      <c r="AF25" s="3">
        <v>1.39822635829547E-2</v>
      </c>
      <c r="AG25" s="3">
        <v>2.65416659661961E-3</v>
      </c>
      <c r="AH25" s="3">
        <v>2.8604597196014402E-2</v>
      </c>
      <c r="AI25" s="3">
        <v>2.5747994756507402E-3</v>
      </c>
      <c r="AJ25" s="3">
        <v>2.3476241492699601E-3</v>
      </c>
      <c r="AK25" s="3">
        <v>3.0744236302608301E-2</v>
      </c>
      <c r="AL25" s="3">
        <v>0.34074099499458199</v>
      </c>
      <c r="AM25" s="3">
        <v>3.11038435881659E-2</v>
      </c>
      <c r="AN25" s="3">
        <v>0.13566497830736099</v>
      </c>
      <c r="AO25">
        <v>24</v>
      </c>
      <c r="AP25">
        <v>179</v>
      </c>
      <c r="AQ25" s="1">
        <v>42724.590960648151</v>
      </c>
    </row>
    <row r="26" spans="1:43" x14ac:dyDescent="0.25">
      <c r="A26" s="2">
        <v>300.00093451724098</v>
      </c>
      <c r="B26" s="3">
        <v>262.60656420689702</v>
      </c>
      <c r="C26">
        <v>100</v>
      </c>
      <c r="D26" s="3">
        <v>70.881592137931094</v>
      </c>
      <c r="E26" s="3">
        <v>30.685653275862101</v>
      </c>
      <c r="F26" s="3">
        <v>4.5444844827586204</v>
      </c>
      <c r="G26" s="3">
        <v>9.0133906206896608</v>
      </c>
      <c r="H26" s="3">
        <v>8.0568366551724093</v>
      </c>
      <c r="I26" s="36">
        <f t="shared" si="0"/>
        <v>37.394370310343959</v>
      </c>
      <c r="J26" s="36">
        <f t="shared" si="1"/>
        <v>7.7067990520299166</v>
      </c>
      <c r="K26" s="36">
        <f t="shared" si="2"/>
        <v>0.95655396551725147</v>
      </c>
      <c r="L26" s="36">
        <f t="shared" si="9"/>
        <v>3.6162664482758018</v>
      </c>
      <c r="M26" s="16">
        <f t="shared" si="5"/>
        <v>0.91499548894677907</v>
      </c>
      <c r="N26" s="3">
        <f>he!O20</f>
        <v>5.4</v>
      </c>
      <c r="O26" s="3">
        <f>1+($L26-((M26*$N$26)*'ipb3-32-he-dc'!$N$8))/(M26*$N$26)</f>
        <v>1.1000511301905016</v>
      </c>
      <c r="P26" s="32">
        <f>1/N26</f>
        <v>0.18518518518518517</v>
      </c>
      <c r="Q26" s="3">
        <v>47.937172275862103</v>
      </c>
      <c r="R26" s="3">
        <v>1.2439626206896599</v>
      </c>
      <c r="S26" s="3">
        <v>28.024875103448299</v>
      </c>
      <c r="T26" s="3">
        <v>47.0937322413793</v>
      </c>
      <c r="U26" s="3">
        <v>22.012440379310299</v>
      </c>
      <c r="V26" s="3">
        <v>5.3604474482758597</v>
      </c>
      <c r="W26" s="3">
        <v>24.897707689655199</v>
      </c>
      <c r="X26" s="3">
        <v>25.1093976896552</v>
      </c>
      <c r="Y26" s="3">
        <v>0.24979324137931</v>
      </c>
      <c r="Z26" s="3">
        <v>24.8319794137931</v>
      </c>
      <c r="AA26" s="3">
        <v>25.0373987586207</v>
      </c>
      <c r="AB26" s="3">
        <v>0.30095424137930998</v>
      </c>
      <c r="AC26" s="3">
        <v>24.930705206896501</v>
      </c>
      <c r="AD26" s="3">
        <v>26.249075655172401</v>
      </c>
      <c r="AE26" s="3">
        <v>25.237674275862101</v>
      </c>
      <c r="AF26" s="3">
        <v>1.7292415515392401E-2</v>
      </c>
      <c r="AG26" s="3">
        <v>2.5960151382198198E-3</v>
      </c>
      <c r="AH26" s="3">
        <v>2.0235350906724601E-2</v>
      </c>
      <c r="AI26" s="3">
        <v>2.27785057710269E-3</v>
      </c>
      <c r="AJ26" s="3">
        <v>8.5843279975717293E-3</v>
      </c>
      <c r="AK26" s="3">
        <v>1.3303323331970301E-2</v>
      </c>
      <c r="AL26" s="3">
        <v>0.381065857409636</v>
      </c>
      <c r="AM26" s="3">
        <v>1.6671466890871602E-2</v>
      </c>
      <c r="AN26" s="3">
        <v>0.13300867183274301</v>
      </c>
      <c r="AO26">
        <v>25</v>
      </c>
      <c r="AP26">
        <v>359</v>
      </c>
      <c r="AQ26" s="1">
        <v>42724.632627314815</v>
      </c>
    </row>
    <row r="27" spans="1:43" x14ac:dyDescent="0.25">
      <c r="A27" s="2">
        <v>300.00087672413798</v>
      </c>
      <c r="B27" s="3">
        <v>262.71470903448301</v>
      </c>
      <c r="C27">
        <v>150</v>
      </c>
      <c r="D27" s="3">
        <v>43.7978807586207</v>
      </c>
      <c r="E27" s="3">
        <v>31.068353827586201</v>
      </c>
      <c r="F27" s="3">
        <v>3.9225823793103398</v>
      </c>
      <c r="G27" s="3">
        <v>9.1359315172413798</v>
      </c>
      <c r="H27" s="3">
        <v>8.3384689655172402</v>
      </c>
      <c r="I27" s="36">
        <f t="shared" si="0"/>
        <v>37.286167689654974</v>
      </c>
      <c r="J27" s="16">
        <f t="shared" si="1"/>
        <v>6.6496167387139247</v>
      </c>
      <c r="K27" s="16">
        <f t="shared" si="2"/>
        <v>0.7974625517241396</v>
      </c>
      <c r="L27" s="16"/>
      <c r="M27" s="16">
        <f t="shared" si="5"/>
        <v>0.63594652140237606</v>
      </c>
      <c r="Q27" s="3">
        <v>42.023602620689701</v>
      </c>
      <c r="R27" s="3">
        <v>0.81601203448275905</v>
      </c>
      <c r="S27" s="3">
        <v>26.169314172413799</v>
      </c>
      <c r="T27" s="3">
        <v>46.4653757241379</v>
      </c>
      <c r="U27" s="3">
        <v>22.3892133103448</v>
      </c>
      <c r="V27" s="3">
        <v>5.2950323793103404</v>
      </c>
      <c r="W27" s="3">
        <v>24.908135344827599</v>
      </c>
      <c r="X27" s="3">
        <v>25.119478724137899</v>
      </c>
      <c r="Y27" s="3">
        <v>0.25029955172413798</v>
      </c>
      <c r="Z27" s="3">
        <v>24.837491551724099</v>
      </c>
      <c r="AA27" s="3">
        <v>25.0191960344828</v>
      </c>
      <c r="AB27" s="3">
        <v>0.30028944827586201</v>
      </c>
      <c r="AC27" s="3">
        <v>24.9419142758621</v>
      </c>
      <c r="AD27" s="3">
        <v>26.176332172413801</v>
      </c>
      <c r="AE27" s="3">
        <v>25.2446157586207</v>
      </c>
      <c r="AF27" s="3">
        <v>14.881155043689001</v>
      </c>
      <c r="AG27" s="3">
        <v>3.6365233578509302</v>
      </c>
      <c r="AH27" s="3" t="s">
        <v>35</v>
      </c>
      <c r="AI27" s="3">
        <v>0.58857134412901702</v>
      </c>
      <c r="AJ27" s="3">
        <v>8.5104301753725995E-3</v>
      </c>
      <c r="AK27" s="3">
        <v>0.184312321212316</v>
      </c>
      <c r="AL27" s="3">
        <v>0.59313657877546799</v>
      </c>
      <c r="AM27" s="3">
        <v>0.17954443702280101</v>
      </c>
      <c r="AN27" s="3">
        <v>0.12726416941676999</v>
      </c>
      <c r="AO27">
        <v>26</v>
      </c>
      <c r="AP27">
        <v>179</v>
      </c>
      <c r="AQ27" s="1">
        <v>42724.653460648151</v>
      </c>
    </row>
    <row r="28" spans="1:43" x14ac:dyDescent="0.25">
      <c r="A28" s="2">
        <v>299.99982637930998</v>
      </c>
      <c r="B28" s="3">
        <v>262.863885275862</v>
      </c>
      <c r="C28">
        <v>300</v>
      </c>
      <c r="D28" s="3">
        <v>20.074882931034502</v>
      </c>
      <c r="E28" s="3">
        <v>31.704737000000002</v>
      </c>
      <c r="F28" s="3">
        <v>3.0576482413793098</v>
      </c>
      <c r="G28" s="3">
        <v>9.1538026206896603</v>
      </c>
      <c r="H28" s="3">
        <v>8.5472706551724205</v>
      </c>
      <c r="I28" s="36">
        <f t="shared" si="0"/>
        <v>37.135941103447976</v>
      </c>
      <c r="J28" s="16">
        <f t="shared" si="1"/>
        <v>5.1841928702895546</v>
      </c>
      <c r="M28" s="16">
        <f t="shared" si="5"/>
        <v>0</v>
      </c>
    </row>
    <row r="29" spans="1:43" x14ac:dyDescent="0.25">
      <c r="A29" s="2">
        <v>299.99572337930999</v>
      </c>
      <c r="B29" s="3">
        <v>262.44350134482801</v>
      </c>
      <c r="C29">
        <v>100</v>
      </c>
      <c r="D29" s="3">
        <v>20.208825000000001</v>
      </c>
      <c r="E29" s="3">
        <v>34.203540896551701</v>
      </c>
      <c r="F29" s="3">
        <v>0</v>
      </c>
      <c r="G29" s="3">
        <v>0</v>
      </c>
      <c r="H29" s="3">
        <v>0</v>
      </c>
      <c r="I29" s="36">
        <f t="shared" si="0"/>
        <v>37.552222034481986</v>
      </c>
      <c r="J29" s="16">
        <f>(G29-H29)*H29</f>
        <v>0</v>
      </c>
      <c r="K29" s="16">
        <f>G29-H29</f>
        <v>0</v>
      </c>
      <c r="L29" s="16"/>
      <c r="M29" s="16">
        <f t="shared" si="5"/>
        <v>0</v>
      </c>
      <c r="Q29" s="3">
        <v>0.97024675862068999</v>
      </c>
      <c r="R29" s="3">
        <v>-0.72580413793103504</v>
      </c>
      <c r="S29" s="3">
        <v>-0.17039189655172399</v>
      </c>
      <c r="T29" s="3">
        <v>78.780339931034504</v>
      </c>
      <c r="U29" s="3">
        <v>23.597753586206899</v>
      </c>
      <c r="V29" s="3">
        <v>5.3308088965517202</v>
      </c>
      <c r="W29" s="3">
        <v>24.934611482758601</v>
      </c>
      <c r="X29" s="3">
        <v>25.2315879310345</v>
      </c>
      <c r="Y29" s="3">
        <v>0.249290551724138</v>
      </c>
      <c r="Z29" s="3">
        <v>24.873727448275901</v>
      </c>
      <c r="AA29" s="3">
        <v>24.964798931034501</v>
      </c>
      <c r="AB29" s="3">
        <v>0.29857279310344798</v>
      </c>
      <c r="AC29" s="3">
        <v>24.9819978965517</v>
      </c>
      <c r="AD29" s="3">
        <v>24.952255137931001</v>
      </c>
      <c r="AE29" s="3">
        <v>25.453963379310299</v>
      </c>
      <c r="AF29" s="3">
        <v>1.4521326630278501E-2</v>
      </c>
      <c r="AG29" s="3">
        <v>7.7191479086937003</v>
      </c>
      <c r="AH29" s="3">
        <v>0</v>
      </c>
      <c r="AI29" s="3">
        <v>8.5654136616858896</v>
      </c>
      <c r="AJ29" s="3">
        <v>1.9052332136986701E-2</v>
      </c>
      <c r="AK29" s="3">
        <v>1.6368565479934301</v>
      </c>
      <c r="AL29" s="3">
        <v>0.74145516060146399</v>
      </c>
      <c r="AM29" s="3">
        <v>1.78125628706853</v>
      </c>
      <c r="AN29" s="3">
        <v>0.15150243513537001</v>
      </c>
      <c r="AO29">
        <v>1</v>
      </c>
      <c r="AP29">
        <v>109</v>
      </c>
      <c r="AQ29" s="1">
        <v>42724.812152777777</v>
      </c>
    </row>
    <row r="31" spans="1:43" x14ac:dyDescent="0.25">
      <c r="I31" s="16"/>
      <c r="J31" s="16"/>
      <c r="K31" s="16"/>
      <c r="L31" s="16"/>
      <c r="M31" s="16"/>
    </row>
    <row r="32" spans="1:43" x14ac:dyDescent="0.25">
      <c r="I32" s="16"/>
      <c r="J32" s="16"/>
      <c r="K32" s="16"/>
      <c r="L32" s="16"/>
      <c r="M32" s="16"/>
    </row>
    <row r="33" spans="9:13" x14ac:dyDescent="0.25">
      <c r="I33" s="16"/>
      <c r="J33" s="16"/>
      <c r="K33" s="16"/>
      <c r="L33" s="16"/>
      <c r="M33" s="16"/>
    </row>
    <row r="34" spans="9:13" x14ac:dyDescent="0.25">
      <c r="I34" s="16"/>
      <c r="J34" s="16"/>
      <c r="K34" s="16"/>
      <c r="L34" s="16"/>
      <c r="M34" s="16"/>
    </row>
    <row r="35" spans="9:13" x14ac:dyDescent="0.25">
      <c r="I35" s="16"/>
      <c r="J35" s="16"/>
      <c r="K35" s="16"/>
      <c r="L35" s="16"/>
      <c r="M35" s="16"/>
    </row>
    <row r="36" spans="9:13" x14ac:dyDescent="0.25">
      <c r="I36" s="16"/>
      <c r="J36" s="16"/>
      <c r="K36" s="16"/>
      <c r="L36" s="16"/>
      <c r="M36" s="16"/>
    </row>
    <row r="37" spans="9:13" x14ac:dyDescent="0.25">
      <c r="I37" s="16"/>
      <c r="J37" s="16"/>
      <c r="K37" s="16"/>
      <c r="L37" s="16"/>
      <c r="M37" s="16"/>
    </row>
    <row r="38" spans="9:13" x14ac:dyDescent="0.25">
      <c r="I38" s="16"/>
      <c r="J38" s="16"/>
      <c r="K38" s="16"/>
      <c r="L38" s="16"/>
      <c r="M38" s="16"/>
    </row>
    <row r="39" spans="9:13" x14ac:dyDescent="0.25">
      <c r="I39" s="16"/>
      <c r="J39" s="16"/>
      <c r="K39" s="16"/>
      <c r="L39" s="16"/>
      <c r="M39" s="16"/>
    </row>
    <row r="40" spans="9:13" x14ac:dyDescent="0.25">
      <c r="I40" s="16"/>
      <c r="J40" s="16"/>
      <c r="K40" s="16"/>
      <c r="L40" s="16"/>
      <c r="M40" s="16"/>
    </row>
    <row r="41" spans="9:13" x14ac:dyDescent="0.25">
      <c r="I41" s="16"/>
      <c r="J41" s="16"/>
      <c r="K41" s="16"/>
      <c r="L41" s="16"/>
      <c r="M41" s="16"/>
    </row>
    <row r="42" spans="9:13" x14ac:dyDescent="0.25">
      <c r="I42" s="16"/>
      <c r="J42" s="16"/>
      <c r="K42" s="16"/>
      <c r="L42" s="16"/>
      <c r="M42" s="16"/>
    </row>
    <row r="43" spans="9:13" x14ac:dyDescent="0.25">
      <c r="I43" s="16"/>
      <c r="J43" s="16"/>
      <c r="K43" s="16"/>
      <c r="L43" s="16"/>
      <c r="M43" s="16"/>
    </row>
    <row r="44" spans="9:13" x14ac:dyDescent="0.25">
      <c r="I44" s="16"/>
      <c r="J44" s="16"/>
      <c r="K44" s="16"/>
      <c r="L44" s="16"/>
      <c r="M44" s="16"/>
    </row>
    <row r="45" spans="9:13" x14ac:dyDescent="0.25">
      <c r="I45" s="16"/>
      <c r="J45" s="16"/>
      <c r="K45" s="16"/>
      <c r="L45" s="16"/>
      <c r="M45" s="16"/>
    </row>
    <row r="46" spans="9:13" x14ac:dyDescent="0.25">
      <c r="I46" s="16"/>
      <c r="J46" s="16"/>
      <c r="K46" s="16"/>
      <c r="L46" s="16"/>
      <c r="M46" s="16"/>
    </row>
    <row r="47" spans="9:13" x14ac:dyDescent="0.25">
      <c r="I47" s="16"/>
      <c r="J47" s="16"/>
      <c r="K47" s="16"/>
      <c r="L47" s="16"/>
      <c r="M47" s="16"/>
    </row>
    <row r="48" spans="9:13" x14ac:dyDescent="0.25">
      <c r="I48" s="16"/>
      <c r="J48" s="16"/>
      <c r="K48" s="14"/>
      <c r="L48" s="17"/>
      <c r="M48" s="16"/>
    </row>
    <row r="49" spans="9:13" x14ac:dyDescent="0.25">
      <c r="I49" s="16"/>
      <c r="J49" s="16"/>
      <c r="K49" s="16"/>
      <c r="L49" s="16"/>
      <c r="M49" s="16"/>
    </row>
    <row r="50" spans="9:13" x14ac:dyDescent="0.25">
      <c r="I50" s="16"/>
      <c r="J50" s="16"/>
      <c r="K50" s="16"/>
      <c r="L50" s="16"/>
      <c r="M50" s="16"/>
    </row>
    <row r="51" spans="9:13" x14ac:dyDescent="0.25">
      <c r="I51" s="16"/>
      <c r="J51" s="16"/>
      <c r="K51" s="16"/>
      <c r="L51" s="16"/>
      <c r="M51" s="16"/>
    </row>
    <row r="52" spans="9:13" x14ac:dyDescent="0.25">
      <c r="I52" s="16"/>
      <c r="J52" s="16"/>
      <c r="K52" s="16"/>
      <c r="L52" s="16"/>
      <c r="M52" s="16"/>
    </row>
    <row r="53" spans="9:13" x14ac:dyDescent="0.25">
      <c r="I53" s="16"/>
      <c r="J53" s="16"/>
      <c r="K53" s="16"/>
      <c r="L53" s="16"/>
      <c r="M53" s="16"/>
    </row>
    <row r="54" spans="9:13" x14ac:dyDescent="0.25">
      <c r="I54" s="16"/>
      <c r="J54" s="16"/>
      <c r="K54" s="16"/>
      <c r="L54" s="16"/>
      <c r="M54" s="16"/>
    </row>
    <row r="55" spans="9:13" x14ac:dyDescent="0.25">
      <c r="I55" s="16"/>
      <c r="J55" s="16"/>
      <c r="K55" s="16"/>
      <c r="L55" s="16"/>
      <c r="M55" s="16"/>
    </row>
    <row r="56" spans="9:13" x14ac:dyDescent="0.25">
      <c r="I56" s="16"/>
      <c r="J56" s="16"/>
      <c r="K56" s="16"/>
      <c r="L56" s="16"/>
      <c r="M56" s="16"/>
    </row>
    <row r="57" spans="9:13" x14ac:dyDescent="0.25">
      <c r="I57" s="16"/>
      <c r="J57" s="16"/>
      <c r="K57" s="16"/>
      <c r="L57" s="16"/>
      <c r="M57" s="16"/>
    </row>
    <row r="58" spans="9:13" x14ac:dyDescent="0.25">
      <c r="I58" s="16"/>
      <c r="J58" s="16"/>
      <c r="K58" s="16"/>
      <c r="L58" s="16"/>
      <c r="M58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He-H2</vt:lpstr>
      <vt:lpstr>ipb3-32-he-dc</vt:lpstr>
      <vt:lpstr>he</vt:lpstr>
      <vt:lpstr>h2</vt:lpstr>
      <vt:lpstr>he-12172016</vt:lpstr>
      <vt:lpstr>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2016-12-19T18:18:00Z</dcterms:created>
  <dcterms:modified xsi:type="dcterms:W3CDTF">2016-12-27T22:25:04Z</dcterms:modified>
</cp:coreProperties>
</file>