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30" windowWidth="14430" windowHeight="13845" activeTab="1"/>
  </bookViews>
  <sheets>
    <sheet name="S38-9042016-9232016" sheetId="7" r:id="rId1"/>
    <sheet name="S38-9282016" sheetId="8" r:id="rId2"/>
  </sheets>
  <calcPr calcId="145621"/>
</workbook>
</file>

<file path=xl/calcChain.xml><?xml version="1.0" encoding="utf-8"?>
<calcChain xmlns="http://schemas.openxmlformats.org/spreadsheetml/2006/main">
  <c r="X7" i="8" l="1"/>
  <c r="Y7" i="8"/>
  <c r="Z7" i="8"/>
  <c r="X8" i="8"/>
  <c r="Y8" i="8"/>
  <c r="Z8" i="8"/>
  <c r="X9" i="8"/>
  <c r="Y9" i="8"/>
  <c r="Z9" i="8"/>
  <c r="X10" i="8"/>
  <c r="Y10" i="8"/>
  <c r="Z10" i="8"/>
  <c r="X11" i="8"/>
  <c r="Y11" i="8"/>
  <c r="Z11" i="8"/>
  <c r="AT7" i="8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I7" i="8"/>
  <c r="AJ7" i="8"/>
  <c r="AK7" i="8"/>
  <c r="AI8" i="8"/>
  <c r="AJ8" i="8"/>
  <c r="AK8" i="8"/>
  <c r="AI9" i="8"/>
  <c r="AJ9" i="8"/>
  <c r="AK9" i="8"/>
  <c r="AI10" i="8"/>
  <c r="AJ10" i="8"/>
  <c r="AK10" i="8"/>
  <c r="AI11" i="8"/>
  <c r="AJ11" i="8"/>
  <c r="AK11" i="8"/>
  <c r="AK6" i="8"/>
  <c r="AJ6" i="8"/>
  <c r="AI6" i="8"/>
  <c r="X6" i="8"/>
  <c r="Z6" i="8"/>
  <c r="Y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O6" i="8"/>
  <c r="N6" i="8"/>
  <c r="M6" i="8"/>
  <c r="DW11" i="8"/>
  <c r="DV11" i="8"/>
  <c r="DW10" i="8"/>
  <c r="DV10" i="8"/>
  <c r="DW9" i="8"/>
  <c r="DV9" i="8"/>
  <c r="DW8" i="8"/>
  <c r="DV8" i="8"/>
  <c r="DW7" i="8"/>
  <c r="DV7" i="8"/>
  <c r="DW6" i="8"/>
  <c r="DV6" i="8"/>
  <c r="DU7" i="8"/>
  <c r="DU8" i="8"/>
  <c r="DU9" i="8"/>
  <c r="DU10" i="8"/>
  <c r="DU11" i="8"/>
  <c r="DU6" i="8"/>
  <c r="BT11" i="8"/>
  <c r="BS11" i="8"/>
  <c r="BT10" i="8"/>
  <c r="BS10" i="8"/>
  <c r="BT9" i="8"/>
  <c r="BS9" i="8"/>
  <c r="BT8" i="8"/>
  <c r="BS8" i="8"/>
  <c r="BT7" i="8"/>
  <c r="BS7" i="8"/>
  <c r="BT6" i="8"/>
  <c r="BS6" i="8"/>
  <c r="BR7" i="8"/>
  <c r="BR8" i="8"/>
  <c r="BR9" i="8"/>
  <c r="BR10" i="8"/>
  <c r="BR11" i="8"/>
  <c r="BR6" i="8"/>
  <c r="AL16" i="8" l="1"/>
  <c r="AH29" i="7" l="1"/>
  <c r="AG29" i="7"/>
  <c r="AF29" i="7"/>
  <c r="AE29" i="7"/>
  <c r="AH28" i="7"/>
  <c r="AG28" i="7"/>
  <c r="AF28" i="7"/>
  <c r="AE28" i="7"/>
  <c r="AH27" i="7"/>
  <c r="AG27" i="7"/>
  <c r="AF27" i="7"/>
  <c r="AE27" i="7"/>
  <c r="D25" i="7"/>
  <c r="D24" i="7"/>
  <c r="D23" i="7"/>
  <c r="D22" i="7"/>
  <c r="D21" i="7"/>
  <c r="D20" i="7"/>
  <c r="D16" i="7"/>
  <c r="D15" i="7"/>
  <c r="D14" i="7"/>
  <c r="D13" i="7"/>
  <c r="D7" i="7"/>
  <c r="D8" i="7"/>
  <c r="D9" i="7"/>
  <c r="D6" i="7"/>
  <c r="D7" i="8" l="1"/>
  <c r="D8" i="8"/>
  <c r="D9" i="8"/>
  <c r="D10" i="8"/>
  <c r="D11" i="8"/>
  <c r="D12" i="8"/>
  <c r="D13" i="8"/>
  <c r="D14" i="8"/>
  <c r="D15" i="8"/>
  <c r="D16" i="8"/>
  <c r="D6" i="8"/>
  <c r="BF20" i="8" l="1"/>
  <c r="BF19" i="8"/>
  <c r="BF18" i="8"/>
  <c r="BE20" i="8"/>
  <c r="BE19" i="8"/>
  <c r="BE18" i="8"/>
  <c r="BD20" i="8"/>
  <c r="BD19" i="8"/>
  <c r="BD18" i="8"/>
  <c r="BB19" i="8"/>
  <c r="BA19" i="8"/>
  <c r="BC20" i="8"/>
  <c r="BC19" i="8"/>
  <c r="BC18" i="8"/>
  <c r="BB20" i="8"/>
  <c r="BB18" i="8"/>
  <c r="BA18" i="8"/>
  <c r="AY18" i="8"/>
  <c r="BA20" i="8"/>
  <c r="AZ20" i="8"/>
  <c r="AZ19" i="8"/>
  <c r="AZ18" i="8"/>
  <c r="AY20" i="8"/>
  <c r="AY19" i="8"/>
  <c r="E6" i="8"/>
  <c r="AB25" i="7" l="1"/>
  <c r="AA25" i="7"/>
  <c r="Z25" i="7"/>
  <c r="Y25" i="7"/>
  <c r="X25" i="7"/>
  <c r="W25" i="7"/>
  <c r="AB24" i="7"/>
  <c r="AA24" i="7"/>
  <c r="Z24" i="7"/>
  <c r="Y24" i="7"/>
  <c r="X24" i="7"/>
  <c r="W24" i="7"/>
  <c r="AB23" i="7"/>
  <c r="AA23" i="7"/>
  <c r="Z23" i="7"/>
  <c r="Y23" i="7"/>
  <c r="X23" i="7"/>
  <c r="W23" i="7"/>
  <c r="AB22" i="7"/>
  <c r="AA22" i="7"/>
  <c r="Z22" i="7"/>
  <c r="Y22" i="7"/>
  <c r="X22" i="7"/>
  <c r="W22" i="7"/>
  <c r="AB21" i="7"/>
  <c r="AA21" i="7"/>
  <c r="Z21" i="7"/>
  <c r="Y21" i="7"/>
  <c r="X21" i="7"/>
  <c r="W21" i="7"/>
  <c r="AB20" i="7"/>
  <c r="AA20" i="7"/>
  <c r="Z20" i="7"/>
  <c r="Y20" i="7"/>
  <c r="X20" i="7"/>
  <c r="W20" i="7"/>
  <c r="AB16" i="7"/>
  <c r="AA16" i="7"/>
  <c r="Z16" i="7"/>
  <c r="Y16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V6" i="8"/>
  <c r="AU6" i="8"/>
  <c r="AT6" i="8"/>
  <c r="AS16" i="8"/>
  <c r="AR16" i="8"/>
  <c r="AQ16" i="8"/>
  <c r="AP16" i="8"/>
  <c r="AO16" i="8"/>
  <c r="AN16" i="8"/>
  <c r="AM16" i="8"/>
  <c r="AS15" i="8"/>
  <c r="AR15" i="8"/>
  <c r="AQ15" i="8"/>
  <c r="AP15" i="8"/>
  <c r="AO15" i="8"/>
  <c r="AN15" i="8"/>
  <c r="AM15" i="8"/>
  <c r="AS14" i="8"/>
  <c r="AR14" i="8"/>
  <c r="AQ14" i="8"/>
  <c r="AP14" i="8"/>
  <c r="AO14" i="8"/>
  <c r="AN14" i="8"/>
  <c r="AM14" i="8"/>
  <c r="AS13" i="8"/>
  <c r="AR13" i="8"/>
  <c r="AQ13" i="8"/>
  <c r="AP13" i="8"/>
  <c r="AO13" i="8"/>
  <c r="AN13" i="8"/>
  <c r="AM13" i="8"/>
  <c r="AS12" i="8"/>
  <c r="AR12" i="8"/>
  <c r="AQ12" i="8"/>
  <c r="AP12" i="8"/>
  <c r="AO12" i="8"/>
  <c r="AN12" i="8"/>
  <c r="AM12" i="8"/>
  <c r="AS11" i="8"/>
  <c r="AR11" i="8"/>
  <c r="AQ11" i="8"/>
  <c r="AP11" i="8"/>
  <c r="AO11" i="8"/>
  <c r="AN11" i="8"/>
  <c r="AM11" i="8"/>
  <c r="AS10" i="8"/>
  <c r="AR10" i="8"/>
  <c r="AQ10" i="8"/>
  <c r="AP10" i="8"/>
  <c r="AO10" i="8"/>
  <c r="AN10" i="8"/>
  <c r="AM10" i="8"/>
  <c r="AS9" i="8"/>
  <c r="AR9" i="8"/>
  <c r="AQ9" i="8"/>
  <c r="AP9" i="8"/>
  <c r="AO9" i="8"/>
  <c r="AN9" i="8"/>
  <c r="AM9" i="8"/>
  <c r="AS8" i="8"/>
  <c r="AR8" i="8"/>
  <c r="AQ8" i="8"/>
  <c r="AP8" i="8"/>
  <c r="AO8" i="8"/>
  <c r="AN8" i="8"/>
  <c r="AM8" i="8"/>
  <c r="AS7" i="8"/>
  <c r="AR7" i="8"/>
  <c r="AQ7" i="8"/>
  <c r="AP7" i="8"/>
  <c r="AO7" i="8"/>
  <c r="AN7" i="8"/>
  <c r="AM7" i="8"/>
  <c r="AS6" i="8"/>
  <c r="AR6" i="8"/>
  <c r="AQ6" i="8"/>
  <c r="AP6" i="8"/>
  <c r="AO6" i="8"/>
  <c r="AN6" i="8"/>
  <c r="AM6" i="8"/>
  <c r="AL7" i="8"/>
  <c r="AL8" i="8"/>
  <c r="AL9" i="8"/>
  <c r="AL10" i="8"/>
  <c r="AL11" i="8"/>
  <c r="AL12" i="8"/>
  <c r="AL13" i="8"/>
  <c r="AL14" i="8"/>
  <c r="AL15" i="8"/>
  <c r="AL6" i="8"/>
  <c r="AL18" i="8" l="1"/>
  <c r="AN20" i="8"/>
  <c r="AN18" i="8"/>
  <c r="AN19" i="8"/>
  <c r="AO19" i="8"/>
  <c r="AO20" i="8"/>
  <c r="AO18" i="8"/>
  <c r="AQ20" i="8"/>
  <c r="AQ19" i="8"/>
  <c r="AQ18" i="8"/>
  <c r="AP20" i="8"/>
  <c r="AP19" i="8"/>
  <c r="AP18" i="8"/>
  <c r="AL19" i="8"/>
  <c r="AL20" i="8"/>
  <c r="AR20" i="8"/>
  <c r="AR19" i="8"/>
  <c r="AR18" i="8"/>
  <c r="AS20" i="8"/>
  <c r="AS19" i="8"/>
  <c r="AS18" i="8"/>
  <c r="AM18" i="8"/>
  <c r="AM19" i="8"/>
  <c r="AM20" i="8"/>
  <c r="L16" i="8" l="1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V11" i="8" s="1"/>
  <c r="J11" i="8"/>
  <c r="L10" i="8"/>
  <c r="K10" i="8"/>
  <c r="J10" i="8"/>
  <c r="L9" i="8"/>
  <c r="K9" i="8"/>
  <c r="J9" i="8"/>
  <c r="L8" i="8"/>
  <c r="K8" i="8"/>
  <c r="J8" i="8"/>
  <c r="L7" i="8"/>
  <c r="K7" i="8"/>
  <c r="V7" i="8" s="1"/>
  <c r="J7" i="8"/>
  <c r="L6" i="8"/>
  <c r="K6" i="8"/>
  <c r="J6" i="8"/>
  <c r="E15" i="8"/>
  <c r="F15" i="8"/>
  <c r="G15" i="8"/>
  <c r="H15" i="8"/>
  <c r="I15" i="8"/>
  <c r="E16" i="8"/>
  <c r="F16" i="8"/>
  <c r="G16" i="8"/>
  <c r="H16" i="8"/>
  <c r="S16" i="8" s="1"/>
  <c r="I16" i="8"/>
  <c r="AA15" i="8"/>
  <c r="AB15" i="8"/>
  <c r="AC15" i="8"/>
  <c r="AD15" i="8"/>
  <c r="AE15" i="8"/>
  <c r="AA16" i="8"/>
  <c r="AB16" i="8"/>
  <c r="AC16" i="8"/>
  <c r="AD16" i="8"/>
  <c r="AE16" i="8"/>
  <c r="AF7" i="8"/>
  <c r="U7" i="8" s="1"/>
  <c r="AG7" i="8"/>
  <c r="AH7" i="8"/>
  <c r="W7" i="8" s="1"/>
  <c r="AF8" i="8"/>
  <c r="AG8" i="8"/>
  <c r="AH8" i="8"/>
  <c r="W8" i="8" s="1"/>
  <c r="AF9" i="8"/>
  <c r="U9" i="8" s="1"/>
  <c r="AG9" i="8"/>
  <c r="AH9" i="8"/>
  <c r="AF10" i="8"/>
  <c r="U10" i="8" s="1"/>
  <c r="AG10" i="8"/>
  <c r="AH10" i="8"/>
  <c r="AF11" i="8"/>
  <c r="AG11" i="8"/>
  <c r="AH11" i="8"/>
  <c r="AF12" i="8"/>
  <c r="AG12" i="8"/>
  <c r="AH12" i="8"/>
  <c r="AF13" i="8"/>
  <c r="AG13" i="8"/>
  <c r="AH13" i="8"/>
  <c r="AF14" i="8"/>
  <c r="AG14" i="8"/>
  <c r="V14" i="8" s="1"/>
  <c r="AH14" i="8"/>
  <c r="AF15" i="8"/>
  <c r="AG15" i="8"/>
  <c r="AH15" i="8"/>
  <c r="AF16" i="8"/>
  <c r="AG16" i="8"/>
  <c r="AH16" i="8"/>
  <c r="W16" i="8" s="1"/>
  <c r="AH6" i="8"/>
  <c r="AG6" i="8"/>
  <c r="AF6" i="8"/>
  <c r="W15" i="8"/>
  <c r="V10" i="8"/>
  <c r="W11" i="8"/>
  <c r="U13" i="8"/>
  <c r="U14" i="8"/>
  <c r="V8" i="8" l="1"/>
  <c r="U6" i="8"/>
  <c r="U15" i="8"/>
  <c r="S15" i="8"/>
  <c r="U16" i="8"/>
  <c r="W12" i="8"/>
  <c r="V15" i="8"/>
  <c r="R16" i="8"/>
  <c r="AG19" i="8"/>
  <c r="AG20" i="8"/>
  <c r="AG18" i="8"/>
  <c r="AF18" i="8"/>
  <c r="AF19" i="8"/>
  <c r="AF20" i="8"/>
  <c r="W14" i="8"/>
  <c r="AH19" i="8"/>
  <c r="AH18" i="8"/>
  <c r="AH20" i="8"/>
  <c r="W9" i="8"/>
  <c r="V12" i="8"/>
  <c r="U8" i="8"/>
  <c r="W10" i="8"/>
  <c r="V13" i="8"/>
  <c r="U11" i="8"/>
  <c r="W13" i="8"/>
  <c r="V16" i="8"/>
  <c r="U12" i="8"/>
  <c r="V9" i="8"/>
  <c r="Q16" i="8"/>
  <c r="P16" i="8"/>
  <c r="T15" i="8"/>
  <c r="R15" i="8"/>
  <c r="T16" i="8"/>
  <c r="Q15" i="8"/>
  <c r="P15" i="8"/>
  <c r="V6" i="8"/>
  <c r="W6" i="8"/>
  <c r="AA14" i="8" l="1"/>
  <c r="AB14" i="8"/>
  <c r="AC14" i="8"/>
  <c r="AD14" i="8"/>
  <c r="AE14" i="8"/>
  <c r="E14" i="8"/>
  <c r="P14" i="8" s="1"/>
  <c r="F14" i="8"/>
  <c r="G14" i="8"/>
  <c r="H14" i="8"/>
  <c r="I14" i="8"/>
  <c r="T14" i="8" l="1"/>
  <c r="S14" i="8"/>
  <c r="R14" i="8"/>
  <c r="Q14" i="8"/>
  <c r="AA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R13" i="8" s="1"/>
  <c r="G6" i="8"/>
  <c r="F7" i="8"/>
  <c r="F8" i="8"/>
  <c r="F9" i="8"/>
  <c r="F10" i="8"/>
  <c r="F11" i="8"/>
  <c r="F12" i="8"/>
  <c r="F13" i="8"/>
  <c r="Q13" i="8" s="1"/>
  <c r="F6" i="8"/>
  <c r="E11" i="8"/>
  <c r="H11" i="8"/>
  <c r="AA11" i="8"/>
  <c r="AB11" i="8"/>
  <c r="AC11" i="8"/>
  <c r="R11" i="8" s="1"/>
  <c r="AD11" i="8"/>
  <c r="AE11" i="8"/>
  <c r="T11" i="8" s="1"/>
  <c r="Q11" i="8"/>
  <c r="E12" i="8"/>
  <c r="H12" i="8"/>
  <c r="AA12" i="8"/>
  <c r="AB12" i="8"/>
  <c r="AC12" i="8"/>
  <c r="R12" i="8" s="1"/>
  <c r="AD12" i="8"/>
  <c r="AE12" i="8"/>
  <c r="T12" i="8" s="1"/>
  <c r="E13" i="8"/>
  <c r="H13" i="8"/>
  <c r="AA13" i="8"/>
  <c r="P13" i="8" s="1"/>
  <c r="AB13" i="8"/>
  <c r="AC13" i="8"/>
  <c r="AD13" i="8"/>
  <c r="AE13" i="8"/>
  <c r="T13" i="8" s="1"/>
  <c r="P6" i="8" l="1"/>
  <c r="S11" i="8"/>
  <c r="S12" i="8"/>
  <c r="S13" i="8"/>
  <c r="P12" i="8"/>
  <c r="P11" i="8"/>
  <c r="Q12" i="8"/>
  <c r="H10" i="8"/>
  <c r="H9" i="8"/>
  <c r="H8" i="8"/>
  <c r="H7" i="8"/>
  <c r="E7" i="8"/>
  <c r="E8" i="8"/>
  <c r="E9" i="8"/>
  <c r="E10" i="8"/>
  <c r="AE10" i="8"/>
  <c r="T10" i="8" s="1"/>
  <c r="AD10" i="8"/>
  <c r="AC10" i="8"/>
  <c r="AB10" i="8"/>
  <c r="AE9" i="8"/>
  <c r="AD9" i="8"/>
  <c r="S9" i="8" s="1"/>
  <c r="AC9" i="8"/>
  <c r="AB9" i="8"/>
  <c r="AE8" i="8"/>
  <c r="AD8" i="8"/>
  <c r="AC8" i="8"/>
  <c r="R8" i="8" s="1"/>
  <c r="AB8" i="8"/>
  <c r="AE7" i="8"/>
  <c r="AD7" i="8"/>
  <c r="AC7" i="8"/>
  <c r="AB7" i="8"/>
  <c r="Q7" i="8" s="1"/>
  <c r="AE6" i="8"/>
  <c r="AD6" i="8"/>
  <c r="AC6" i="8"/>
  <c r="AB6" i="8"/>
  <c r="AA7" i="8"/>
  <c r="AA19" i="8" s="1"/>
  <c r="AA8" i="8"/>
  <c r="AA18" i="8" s="1"/>
  <c r="AA9" i="8"/>
  <c r="AA10" i="8"/>
  <c r="P10" i="8" s="1"/>
  <c r="AB18" i="8" l="1"/>
  <c r="AB20" i="8"/>
  <c r="AB19" i="8"/>
  <c r="AC18" i="8"/>
  <c r="AC20" i="8"/>
  <c r="AC19" i="8"/>
  <c r="AD18" i="8"/>
  <c r="AD20" i="8"/>
  <c r="AD19" i="8"/>
  <c r="AA20" i="8"/>
  <c r="AE18" i="8"/>
  <c r="AE19" i="8"/>
  <c r="AE20" i="8"/>
  <c r="S7" i="8"/>
  <c r="T8" i="8"/>
  <c r="T7" i="8"/>
  <c r="S6" i="8"/>
  <c r="T6" i="8"/>
  <c r="R6" i="8"/>
  <c r="Q10" i="8"/>
  <c r="Q6" i="8"/>
  <c r="R7" i="8"/>
  <c r="S8" i="8"/>
  <c r="T9" i="8"/>
  <c r="Q9" i="8"/>
  <c r="R10" i="8"/>
  <c r="Q8" i="8"/>
  <c r="R9" i="8"/>
  <c r="S10" i="8"/>
  <c r="P9" i="8"/>
  <c r="P8" i="8"/>
  <c r="P7" i="8"/>
  <c r="Q20" i="7" l="1"/>
  <c r="E22" i="7" l="1"/>
  <c r="F22" i="7"/>
  <c r="G22" i="7"/>
  <c r="H22" i="7"/>
  <c r="I22" i="7"/>
  <c r="J22" i="7"/>
  <c r="Q22" i="7"/>
  <c r="R22" i="7"/>
  <c r="S22" i="7"/>
  <c r="T22" i="7"/>
  <c r="U22" i="7"/>
  <c r="V22" i="7"/>
  <c r="E23" i="7"/>
  <c r="F23" i="7"/>
  <c r="G23" i="7"/>
  <c r="H23" i="7"/>
  <c r="I23" i="7"/>
  <c r="J23" i="7"/>
  <c r="Q23" i="7"/>
  <c r="R23" i="7"/>
  <c r="S23" i="7"/>
  <c r="T23" i="7"/>
  <c r="U23" i="7"/>
  <c r="V23" i="7"/>
  <c r="E24" i="7"/>
  <c r="F24" i="7"/>
  <c r="G24" i="7"/>
  <c r="H24" i="7"/>
  <c r="I24" i="7"/>
  <c r="J24" i="7"/>
  <c r="Q24" i="7"/>
  <c r="R24" i="7"/>
  <c r="S24" i="7"/>
  <c r="T24" i="7"/>
  <c r="U24" i="7"/>
  <c r="V24" i="7"/>
  <c r="E25" i="7"/>
  <c r="F25" i="7"/>
  <c r="G25" i="7"/>
  <c r="H25" i="7"/>
  <c r="N25" i="7" s="1"/>
  <c r="Q25" i="7"/>
  <c r="R25" i="7"/>
  <c r="S25" i="7"/>
  <c r="T25" i="7"/>
  <c r="L22" i="7" l="1"/>
  <c r="K23" i="7"/>
  <c r="O22" i="7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Q6" i="7"/>
  <c r="J13" i="7"/>
  <c r="I13" i="7"/>
  <c r="H13" i="7"/>
  <c r="G13" i="7"/>
  <c r="F13" i="7"/>
  <c r="E13" i="7"/>
  <c r="F6" i="7"/>
  <c r="E6" i="7"/>
  <c r="K6" i="7" s="1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V13" i="7"/>
  <c r="P13" i="7" s="1"/>
  <c r="U13" i="7"/>
  <c r="O13" i="7" s="1"/>
  <c r="T13" i="7"/>
  <c r="S13" i="7"/>
  <c r="R13" i="7"/>
  <c r="L13" i="7" s="1"/>
  <c r="N15" i="7" l="1"/>
  <c r="K14" i="7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comments1.xml><?xml version="1.0" encoding="utf-8"?>
<comments xmlns="http://schemas.openxmlformats.org/spreadsheetml/2006/main">
  <authors>
    <author>Owner</author>
  </authors>
  <commentList>
    <comment ref="EB6" authorId="0">
      <text>
        <r>
          <rPr>
            <b/>
            <sz val="9"/>
            <color indexed="81"/>
            <rFont val="Tahoma"/>
            <family val="2"/>
          </rPr>
          <t xml:space="preserve">Termination LPM sensor has problem I t needs to be calculated.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E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termination flow meter broke</t>
        </r>
      </text>
    </comment>
  </commentList>
</comments>
</file>

<file path=xl/sharedStrings.xml><?xml version="1.0" encoding="utf-8"?>
<sst xmlns="http://schemas.openxmlformats.org/spreadsheetml/2006/main" count="81" uniqueCount="45">
  <si>
    <t>NQ</t>
  </si>
  <si>
    <t>Temp</t>
  </si>
  <si>
    <t>Term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</si>
  <si>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</si>
  <si>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</si>
  <si>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</si>
  <si>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</si>
  <si>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</si>
  <si>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</si>
  <si>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</si>
  <si>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</si>
  <si>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</si>
  <si>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</si>
  <si>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</si>
  <si>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</si>
  <si>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</si>
  <si>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</si>
  <si>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</si>
  <si>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</si>
  <si>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</si>
  <si>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</si>
  <si>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</si>
  <si>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</si>
  <si>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</si>
  <si>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</si>
  <si>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</si>
  <si>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</si>
  <si>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</si>
  <si>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</si>
  <si>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</si>
  <si>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</si>
  <si>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</si>
  <si>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</si>
  <si>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He (9/27/2016-10/04/2016)</t>
  </si>
  <si>
    <t>\SRI-IPB2\2016-09-30_SRI_v171-core27b\2016-09-19_day-10after.csv-21.csv</t>
  </si>
  <si>
    <t>HP</t>
  </si>
  <si>
    <t>L_He(Q)=gasCP*den*H2makeup*abs(coreGasIn-CoreGasOut))</t>
  </si>
  <si>
    <t>Step3 L_Jacket(Q)=HP+Lpulse2Core-L_Argon-L_He</t>
  </si>
  <si>
    <t>Step2 Lpulse2Core= QPow-Term-LPulseOther</t>
  </si>
  <si>
    <t>x2</t>
  </si>
  <si>
    <t>c</t>
  </si>
  <si>
    <t>x</t>
  </si>
  <si>
    <t xml:space="preserve"> </t>
  </si>
  <si>
    <t>Term LPM</t>
  </si>
  <si>
    <t>averageLPM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</si>
</sst>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2" fontId="2" fillId="0" borderId="0" xfId="0" applyNumberFormat="1" applyFont="1" applyFill="1" applyAlignment="1">
      <alignment wrapText="1"/>
    </xf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0" applyFont="1" applyFill="1"/>
    <xf numFmtId="2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TTP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'S38-9282016'!$BJ$6:$BJ$16</c:f>
              <c:numCache>
                <c:formatCode>0.00</c:formatCode>
                <c:ptCount val="11"/>
                <c:pt idx="0">
                  <c:v>25.519827627118602</c:v>
                </c:pt>
                <c:pt idx="1">
                  <c:v>25.328970454545502</c:v>
                </c:pt>
                <c:pt idx="2">
                  <c:v>24.922550636363599</c:v>
                </c:pt>
                <c:pt idx="3">
                  <c:v>24.489117727272699</c:v>
                </c:pt>
                <c:pt idx="4">
                  <c:v>24.063237818181801</c:v>
                </c:pt>
                <c:pt idx="5">
                  <c:v>24.027059813559301</c:v>
                </c:pt>
                <c:pt idx="6">
                  <c:v>24.153121305084699</c:v>
                </c:pt>
                <c:pt idx="7">
                  <c:v>24.0551307966102</c:v>
                </c:pt>
                <c:pt idx="8">
                  <c:v>23.918136932203399</c:v>
                </c:pt>
                <c:pt idx="9">
                  <c:v>23.884295338983101</c:v>
                </c:pt>
                <c:pt idx="10">
                  <c:v>23.9116490338983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'S38-9282016'!$BK$6:$BK$16</c:f>
              <c:numCache>
                <c:formatCode>0.00</c:formatCode>
                <c:ptCount val="11"/>
                <c:pt idx="0">
                  <c:v>24.295505694915299</c:v>
                </c:pt>
                <c:pt idx="1">
                  <c:v>24.2369609090909</c:v>
                </c:pt>
                <c:pt idx="2">
                  <c:v>23.6482511818182</c:v>
                </c:pt>
                <c:pt idx="3">
                  <c:v>23.159037909090902</c:v>
                </c:pt>
                <c:pt idx="4">
                  <c:v>22.6606316363636</c:v>
                </c:pt>
                <c:pt idx="5">
                  <c:v>22.838503237288201</c:v>
                </c:pt>
                <c:pt idx="6">
                  <c:v>22.986992322033899</c:v>
                </c:pt>
                <c:pt idx="7">
                  <c:v>22.8823331355932</c:v>
                </c:pt>
                <c:pt idx="8">
                  <c:v>22.807632694915299</c:v>
                </c:pt>
                <c:pt idx="9">
                  <c:v>22.916894508474599</c:v>
                </c:pt>
                <c:pt idx="10">
                  <c:v>22.829917084745802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'S38-9282016'!$BL$6:$BL$16</c:f>
              <c:numCache>
                <c:formatCode>0.00</c:formatCode>
                <c:ptCount val="11"/>
                <c:pt idx="0">
                  <c:v>24.912420610169502</c:v>
                </c:pt>
                <c:pt idx="1">
                  <c:v>24.890766636363601</c:v>
                </c:pt>
                <c:pt idx="2">
                  <c:v>24.2143683636364</c:v>
                </c:pt>
                <c:pt idx="3">
                  <c:v>23.778953363636401</c:v>
                </c:pt>
                <c:pt idx="4">
                  <c:v>23.318643000000002</c:v>
                </c:pt>
                <c:pt idx="5">
                  <c:v>23.429578677966099</c:v>
                </c:pt>
                <c:pt idx="6">
                  <c:v>23.4624791016949</c:v>
                </c:pt>
                <c:pt idx="7">
                  <c:v>23.335925559322</c:v>
                </c:pt>
                <c:pt idx="8">
                  <c:v>23.315214355932198</c:v>
                </c:pt>
                <c:pt idx="9">
                  <c:v>23.4572790508475</c:v>
                </c:pt>
                <c:pt idx="10">
                  <c:v>23.381140118644101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'S38-9282016'!$BM$6:$BM$16</c:f>
              <c:numCache>
                <c:formatCode>0.00</c:formatCode>
                <c:ptCount val="11"/>
                <c:pt idx="0">
                  <c:v>25.454134491525402</c:v>
                </c:pt>
                <c:pt idx="1">
                  <c:v>25.034750272727301</c:v>
                </c:pt>
                <c:pt idx="2">
                  <c:v>24.915798272727301</c:v>
                </c:pt>
                <c:pt idx="3">
                  <c:v>24.1769746363636</c:v>
                </c:pt>
                <c:pt idx="4">
                  <c:v>23.8672039090909</c:v>
                </c:pt>
                <c:pt idx="5">
                  <c:v>23.984621983050801</c:v>
                </c:pt>
                <c:pt idx="6">
                  <c:v>23.9773157627119</c:v>
                </c:pt>
                <c:pt idx="7">
                  <c:v>23.834339610169501</c:v>
                </c:pt>
                <c:pt idx="8">
                  <c:v>23.748730779660999</c:v>
                </c:pt>
                <c:pt idx="9">
                  <c:v>23.7996446779661</c:v>
                </c:pt>
                <c:pt idx="10">
                  <c:v>23.776932067796601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'S38-9282016'!$BN$6:$BN$16</c:f>
              <c:numCache>
                <c:formatCode>0.00</c:formatCode>
                <c:ptCount val="11"/>
                <c:pt idx="0">
                  <c:v>25.103494610169498</c:v>
                </c:pt>
                <c:pt idx="1">
                  <c:v>24.650071636363599</c:v>
                </c:pt>
                <c:pt idx="2">
                  <c:v>24.153505363636398</c:v>
                </c:pt>
                <c:pt idx="3">
                  <c:v>23.6942124545455</c:v>
                </c:pt>
                <c:pt idx="4">
                  <c:v>23.353022818181799</c:v>
                </c:pt>
                <c:pt idx="5">
                  <c:v>23.465955694915301</c:v>
                </c:pt>
                <c:pt idx="6">
                  <c:v>23.456049406779702</c:v>
                </c:pt>
                <c:pt idx="7">
                  <c:v>23.4022057966102</c:v>
                </c:pt>
                <c:pt idx="8">
                  <c:v>23.329305559321998</c:v>
                </c:pt>
                <c:pt idx="9">
                  <c:v>23.295422203389801</c:v>
                </c:pt>
                <c:pt idx="10">
                  <c:v>23.280387355932199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'S38-9282016'!$BO$6:$BO$16</c:f>
              <c:numCache>
                <c:formatCode>0.00</c:formatCode>
                <c:ptCount val="11"/>
                <c:pt idx="0">
                  <c:v>24.6938231016949</c:v>
                </c:pt>
                <c:pt idx="1">
                  <c:v>24.2618636363636</c:v>
                </c:pt>
                <c:pt idx="2">
                  <c:v>23.597017636363599</c:v>
                </c:pt>
                <c:pt idx="3">
                  <c:v>23.101369727272701</c:v>
                </c:pt>
                <c:pt idx="4">
                  <c:v>22.932531090909102</c:v>
                </c:pt>
                <c:pt idx="5">
                  <c:v>23.003998406779701</c:v>
                </c:pt>
                <c:pt idx="6">
                  <c:v>23.040315898305099</c:v>
                </c:pt>
                <c:pt idx="7">
                  <c:v>22.951978627118599</c:v>
                </c:pt>
                <c:pt idx="8">
                  <c:v>22.966354966101701</c:v>
                </c:pt>
                <c:pt idx="9">
                  <c:v>22.694185271186399</c:v>
                </c:pt>
                <c:pt idx="10">
                  <c:v>22.717043322033899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'S38-9282016'!$BP$6:$BP$16</c:f>
              <c:numCache>
                <c:formatCode>0.00</c:formatCode>
                <c:ptCount val="11"/>
                <c:pt idx="0">
                  <c:v>24.471836118644099</c:v>
                </c:pt>
                <c:pt idx="1">
                  <c:v>24.094816999999999</c:v>
                </c:pt>
                <c:pt idx="2">
                  <c:v>23.241274909090901</c:v>
                </c:pt>
                <c:pt idx="3">
                  <c:v>22.732669363636401</c:v>
                </c:pt>
                <c:pt idx="4">
                  <c:v>22.662418363636402</c:v>
                </c:pt>
                <c:pt idx="5">
                  <c:v>22.7735518474576</c:v>
                </c:pt>
                <c:pt idx="6">
                  <c:v>22.903993271186401</c:v>
                </c:pt>
                <c:pt idx="7">
                  <c:v>22.811090847457599</c:v>
                </c:pt>
                <c:pt idx="8">
                  <c:v>22.741532983050799</c:v>
                </c:pt>
                <c:pt idx="9">
                  <c:v>22.465252983050799</c:v>
                </c:pt>
                <c:pt idx="10">
                  <c:v>22.5610698135593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'S38-9282016'!$BQ$6:$BQ$16</c:f>
              <c:numCache>
                <c:formatCode>0.00</c:formatCode>
                <c:ptCount val="11"/>
                <c:pt idx="0">
                  <c:v>25.646267050847499</c:v>
                </c:pt>
                <c:pt idx="1">
                  <c:v>25.872352818181799</c:v>
                </c:pt>
                <c:pt idx="2">
                  <c:v>24.814875909090901</c:v>
                </c:pt>
                <c:pt idx="3">
                  <c:v>24.599119818181801</c:v>
                </c:pt>
                <c:pt idx="4">
                  <c:v>24.548278818181799</c:v>
                </c:pt>
                <c:pt idx="5">
                  <c:v>24.459114661016901</c:v>
                </c:pt>
                <c:pt idx="6">
                  <c:v>24.4445775254237</c:v>
                </c:pt>
                <c:pt idx="7">
                  <c:v>24.302762338983101</c:v>
                </c:pt>
                <c:pt idx="8">
                  <c:v>24.257100813559301</c:v>
                </c:pt>
                <c:pt idx="9">
                  <c:v>24.059222254237302</c:v>
                </c:pt>
                <c:pt idx="10">
                  <c:v>23.965067559322002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23712"/>
        <c:axId val="267524288"/>
      </c:scatterChart>
      <c:valAx>
        <c:axId val="267523712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7524288"/>
        <c:crosses val="autoZero"/>
        <c:crossBetween val="midCat"/>
      </c:valAx>
      <c:valAx>
        <c:axId val="267524288"/>
        <c:scaling>
          <c:orientation val="minMax"/>
          <c:max val="26"/>
          <c:min val="2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67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vs. temp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'S38-9282016'!$AY$6:$AY$16</c:f>
              <c:numCache>
                <c:formatCode>0.00</c:formatCode>
                <c:ptCount val="11"/>
                <c:pt idx="0">
                  <c:v>7.3677966101694796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</c:v>
                </c:pt>
                <c:pt idx="4">
                  <c:v>35.563636363636398</c:v>
                </c:pt>
                <c:pt idx="5">
                  <c:v>45.206779661017002</c:v>
                </c:pt>
                <c:pt idx="6">
                  <c:v>56.237288135593303</c:v>
                </c:pt>
                <c:pt idx="7">
                  <c:v>68.525423728813493</c:v>
                </c:pt>
                <c:pt idx="8">
                  <c:v>82.199999999999903</c:v>
                </c:pt>
                <c:pt idx="9">
                  <c:v>97.538983050847506</c:v>
                </c:pt>
                <c:pt idx="10">
                  <c:v>115.28474576271201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'S38-9282016'!$AZ$6:$AZ$16</c:f>
              <c:numCache>
                <c:formatCode>0.00</c:formatCode>
                <c:ptCount val="11"/>
                <c:pt idx="0">
                  <c:v>7.1033898305084797</c:v>
                </c:pt>
                <c:pt idx="1">
                  <c:v>12.990909090909099</c:v>
                </c:pt>
                <c:pt idx="2">
                  <c:v>19.409090909090899</c:v>
                </c:pt>
                <c:pt idx="3">
                  <c:v>26.736363636363599</c:v>
                </c:pt>
                <c:pt idx="4">
                  <c:v>34.909090909090899</c:v>
                </c:pt>
                <c:pt idx="5">
                  <c:v>44.713559322033902</c:v>
                </c:pt>
                <c:pt idx="6">
                  <c:v>56.044067796610101</c:v>
                </c:pt>
                <c:pt idx="7">
                  <c:v>68.261016949152605</c:v>
                </c:pt>
                <c:pt idx="8">
                  <c:v>81.906779661016998</c:v>
                </c:pt>
                <c:pt idx="9">
                  <c:v>97.344067796610105</c:v>
                </c:pt>
                <c:pt idx="10">
                  <c:v>115.115254237288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'S38-9282016'!$BA$6:$BA$16</c:f>
              <c:numCache>
                <c:formatCode>0.00</c:formatCode>
                <c:ptCount val="11"/>
                <c:pt idx="0">
                  <c:v>7.2745762711864499</c:v>
                </c:pt>
                <c:pt idx="1">
                  <c:v>13.1090909090909</c:v>
                </c:pt>
                <c:pt idx="2">
                  <c:v>19.590909090909101</c:v>
                </c:pt>
                <c:pt idx="3">
                  <c:v>26.954545454545499</c:v>
                </c:pt>
                <c:pt idx="4">
                  <c:v>35.145454545454498</c:v>
                </c:pt>
                <c:pt idx="5">
                  <c:v>44.944067796610199</c:v>
                </c:pt>
                <c:pt idx="6">
                  <c:v>56.155932203389803</c:v>
                </c:pt>
                <c:pt idx="7">
                  <c:v>68.376271186440704</c:v>
                </c:pt>
                <c:pt idx="8">
                  <c:v>81.9813559322034</c:v>
                </c:pt>
                <c:pt idx="9">
                  <c:v>97.391525423728794</c:v>
                </c:pt>
                <c:pt idx="10">
                  <c:v>115.181355932203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'S38-9282016'!$BB$6:$BB$16</c:f>
              <c:numCache>
                <c:formatCode>0.00</c:formatCode>
                <c:ptCount val="11"/>
                <c:pt idx="0">
                  <c:v>7.4067796610169401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27.272727272727298</c:v>
                </c:pt>
                <c:pt idx="4">
                  <c:v>35.536363636363603</c:v>
                </c:pt>
                <c:pt idx="5">
                  <c:v>45.211864406779704</c:v>
                </c:pt>
                <c:pt idx="6">
                  <c:v>56.300000000000097</c:v>
                </c:pt>
                <c:pt idx="7">
                  <c:v>68.484745762711896</c:v>
                </c:pt>
                <c:pt idx="8">
                  <c:v>82.077966101694798</c:v>
                </c:pt>
                <c:pt idx="9">
                  <c:v>97.496610169491603</c:v>
                </c:pt>
                <c:pt idx="10">
                  <c:v>115.27627118644099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'S38-9282016'!$BC$6:$BC$16</c:f>
              <c:numCache>
                <c:formatCode>0.00</c:formatCode>
                <c:ptCount val="11"/>
                <c:pt idx="0">
                  <c:v>7.3050847457627199</c:v>
                </c:pt>
                <c:pt idx="1">
                  <c:v>13.2</c:v>
                </c:pt>
                <c:pt idx="2">
                  <c:v>19.590909090909101</c:v>
                </c:pt>
                <c:pt idx="3">
                  <c:v>26.981818181818198</c:v>
                </c:pt>
                <c:pt idx="4">
                  <c:v>35.200000000000003</c:v>
                </c:pt>
                <c:pt idx="5">
                  <c:v>44.937288135593199</c:v>
                </c:pt>
                <c:pt idx="6">
                  <c:v>56.222033898305099</c:v>
                </c:pt>
                <c:pt idx="7">
                  <c:v>68.411864406779699</c:v>
                </c:pt>
                <c:pt idx="8">
                  <c:v>81.989830508474597</c:v>
                </c:pt>
                <c:pt idx="9">
                  <c:v>97.399999999999906</c:v>
                </c:pt>
                <c:pt idx="10">
                  <c:v>115.238983050847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'S38-9282016'!$BD$6:$BD$16</c:f>
              <c:numCache>
                <c:formatCode>0.00</c:formatCode>
                <c:ptCount val="11"/>
                <c:pt idx="0">
                  <c:v>7.1813559322033802</c:v>
                </c:pt>
                <c:pt idx="1">
                  <c:v>13</c:v>
                </c:pt>
                <c:pt idx="2">
                  <c:v>19.472727272727301</c:v>
                </c:pt>
                <c:pt idx="3">
                  <c:v>26.781818181818199</c:v>
                </c:pt>
                <c:pt idx="4">
                  <c:v>34.909090909090899</c:v>
                </c:pt>
                <c:pt idx="5">
                  <c:v>44.723728813559397</c:v>
                </c:pt>
                <c:pt idx="6">
                  <c:v>56.071186440677899</c:v>
                </c:pt>
                <c:pt idx="7">
                  <c:v>68.305084745762798</c:v>
                </c:pt>
                <c:pt idx="8">
                  <c:v>81.913559322033905</c:v>
                </c:pt>
                <c:pt idx="9">
                  <c:v>97.357627118644004</c:v>
                </c:pt>
                <c:pt idx="10">
                  <c:v>115.208474576271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'S38-9282016'!$BE$6:$BE$16</c:f>
              <c:numCache>
                <c:formatCode>0.00</c:formatCode>
                <c:ptCount val="11"/>
                <c:pt idx="0">
                  <c:v>7.0661016949152602</c:v>
                </c:pt>
                <c:pt idx="1">
                  <c:v>12.8909090909091</c:v>
                </c:pt>
                <c:pt idx="2">
                  <c:v>19.409090909090899</c:v>
                </c:pt>
                <c:pt idx="3">
                  <c:v>26.690909090909098</c:v>
                </c:pt>
                <c:pt idx="4">
                  <c:v>34.645454545454498</c:v>
                </c:pt>
                <c:pt idx="5">
                  <c:v>44.472881355932202</c:v>
                </c:pt>
                <c:pt idx="6">
                  <c:v>55.730508474576297</c:v>
                </c:pt>
                <c:pt idx="7">
                  <c:v>67.955932203389807</c:v>
                </c:pt>
                <c:pt idx="8">
                  <c:v>81.459322033898403</c:v>
                </c:pt>
                <c:pt idx="9">
                  <c:v>97.338983050847403</c:v>
                </c:pt>
                <c:pt idx="10">
                  <c:v>115.205084745763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'S38-9282016'!$BF$6:$BF$16</c:f>
              <c:numCache>
                <c:formatCode>0.00</c:formatCode>
                <c:ptCount val="11"/>
                <c:pt idx="0">
                  <c:v>7.37627118644067</c:v>
                </c:pt>
                <c:pt idx="1">
                  <c:v>13.218181818181799</c:v>
                </c:pt>
                <c:pt idx="2">
                  <c:v>19.809090909090902</c:v>
                </c:pt>
                <c:pt idx="3">
                  <c:v>27.2545454545455</c:v>
                </c:pt>
                <c:pt idx="4">
                  <c:v>35.281818181818203</c:v>
                </c:pt>
                <c:pt idx="5">
                  <c:v>44.966101694915203</c:v>
                </c:pt>
                <c:pt idx="6">
                  <c:v>55.976271186440698</c:v>
                </c:pt>
                <c:pt idx="7">
                  <c:v>68.086440677965996</c:v>
                </c:pt>
                <c:pt idx="8">
                  <c:v>81.654237288135505</c:v>
                </c:pt>
                <c:pt idx="9">
                  <c:v>97.549152542372994</c:v>
                </c:pt>
                <c:pt idx="10">
                  <c:v>115.464406779661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6672"/>
        <c:axId val="353797824"/>
      </c:scatterChart>
      <c:valAx>
        <c:axId val="353796672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3797824"/>
        <c:crosses val="autoZero"/>
        <c:crossBetween val="midCat"/>
      </c:valAx>
      <c:valAx>
        <c:axId val="353797824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5379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'S38-9282016'!$DM$6:$DM$16</c:f>
              <c:numCache>
                <c:formatCode>0.00</c:formatCode>
                <c:ptCount val="11"/>
                <c:pt idx="0">
                  <c:v>27.398449016949201</c:v>
                </c:pt>
                <c:pt idx="1">
                  <c:v>27.634287545454502</c:v>
                </c:pt>
                <c:pt idx="2">
                  <c:v>27.687754454545502</c:v>
                </c:pt>
                <c:pt idx="3">
                  <c:v>27.681288909090899</c:v>
                </c:pt>
                <c:pt idx="4">
                  <c:v>27.843760727272699</c:v>
                </c:pt>
                <c:pt idx="5">
                  <c:v>28.511831237288099</c:v>
                </c:pt>
                <c:pt idx="6">
                  <c:v>29.3666813050847</c:v>
                </c:pt>
                <c:pt idx="7">
                  <c:v>29.908336864406799</c:v>
                </c:pt>
                <c:pt idx="8">
                  <c:v>30.326687508474599</c:v>
                </c:pt>
                <c:pt idx="9">
                  <c:v>31.145650661017001</c:v>
                </c:pt>
                <c:pt idx="10">
                  <c:v>31.9199020847458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'S38-9282016'!$DN$6:$DN$16</c:f>
              <c:numCache>
                <c:formatCode>0.00</c:formatCode>
                <c:ptCount val="11"/>
                <c:pt idx="0">
                  <c:v>26.056460203389801</c:v>
                </c:pt>
                <c:pt idx="1">
                  <c:v>26.402539090909102</c:v>
                </c:pt>
                <c:pt idx="2">
                  <c:v>26.316158999999999</c:v>
                </c:pt>
                <c:pt idx="3">
                  <c:v>26.265603272727301</c:v>
                </c:pt>
                <c:pt idx="4">
                  <c:v>26.463361636363601</c:v>
                </c:pt>
                <c:pt idx="5">
                  <c:v>27.300739186440701</c:v>
                </c:pt>
                <c:pt idx="6">
                  <c:v>28.0254828983051</c:v>
                </c:pt>
                <c:pt idx="7">
                  <c:v>28.641248050847501</c:v>
                </c:pt>
                <c:pt idx="8">
                  <c:v>29.198594203389799</c:v>
                </c:pt>
                <c:pt idx="9">
                  <c:v>30.078602542372899</c:v>
                </c:pt>
                <c:pt idx="10">
                  <c:v>30.718774406779701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'S38-9282016'!$DO$6:$DO$16</c:f>
              <c:numCache>
                <c:formatCode>0.00</c:formatCode>
                <c:ptCount val="11"/>
                <c:pt idx="0">
                  <c:v>26.5263538135593</c:v>
                </c:pt>
                <c:pt idx="1">
                  <c:v>26.912994909090902</c:v>
                </c:pt>
                <c:pt idx="2">
                  <c:v>26.796072363636402</c:v>
                </c:pt>
                <c:pt idx="3">
                  <c:v>26.723347181818198</c:v>
                </c:pt>
                <c:pt idx="4">
                  <c:v>27.039189181818202</c:v>
                </c:pt>
                <c:pt idx="5">
                  <c:v>27.860283881355901</c:v>
                </c:pt>
                <c:pt idx="6">
                  <c:v>28.471491966101699</c:v>
                </c:pt>
                <c:pt idx="7">
                  <c:v>28.951410474576299</c:v>
                </c:pt>
                <c:pt idx="8">
                  <c:v>29.503230203389801</c:v>
                </c:pt>
                <c:pt idx="9">
                  <c:v>30.748916423728801</c:v>
                </c:pt>
                <c:pt idx="10">
                  <c:v>31.3110510169492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'S38-9282016'!$DP$6:$DP$16</c:f>
              <c:numCache>
                <c:formatCode>0.00</c:formatCode>
                <c:ptCount val="11"/>
                <c:pt idx="0">
                  <c:v>26.989045949152501</c:v>
                </c:pt>
                <c:pt idx="1">
                  <c:v>26.982744090909101</c:v>
                </c:pt>
                <c:pt idx="2">
                  <c:v>27.3655492727273</c:v>
                </c:pt>
                <c:pt idx="3">
                  <c:v>27.271344272727301</c:v>
                </c:pt>
                <c:pt idx="4">
                  <c:v>27.3307694545455</c:v>
                </c:pt>
                <c:pt idx="5">
                  <c:v>28.350090389830498</c:v>
                </c:pt>
                <c:pt idx="6">
                  <c:v>28.859580694915199</c:v>
                </c:pt>
                <c:pt idx="7">
                  <c:v>29.329949474576299</c:v>
                </c:pt>
                <c:pt idx="8">
                  <c:v>29.959295169491501</c:v>
                </c:pt>
                <c:pt idx="9">
                  <c:v>30.882542966101699</c:v>
                </c:pt>
                <c:pt idx="10">
                  <c:v>31.627633898305099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'S38-9282016'!$DQ$6:$DQ$16</c:f>
              <c:numCache>
                <c:formatCode>0.00</c:formatCode>
                <c:ptCount val="11"/>
                <c:pt idx="0">
                  <c:v>26.594534406779701</c:v>
                </c:pt>
                <c:pt idx="1">
                  <c:v>26.4708493636364</c:v>
                </c:pt>
                <c:pt idx="2">
                  <c:v>26.552103727272701</c:v>
                </c:pt>
                <c:pt idx="3">
                  <c:v>26.666352181818201</c:v>
                </c:pt>
                <c:pt idx="4">
                  <c:v>26.978558181818201</c:v>
                </c:pt>
                <c:pt idx="5">
                  <c:v>27.733041118644099</c:v>
                </c:pt>
                <c:pt idx="6">
                  <c:v>28.372052322033898</c:v>
                </c:pt>
                <c:pt idx="7">
                  <c:v>28.892955186440702</c:v>
                </c:pt>
                <c:pt idx="8">
                  <c:v>29.476181101694898</c:v>
                </c:pt>
                <c:pt idx="9">
                  <c:v>30.365899305084699</c:v>
                </c:pt>
                <c:pt idx="10">
                  <c:v>31.011507949152499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'S38-9282016'!$DR$6:$DR$16</c:f>
              <c:numCache>
                <c:formatCode>0.00</c:formatCode>
                <c:ptCount val="11"/>
                <c:pt idx="0">
                  <c:v>26.279341983050799</c:v>
                </c:pt>
                <c:pt idx="1">
                  <c:v>26.341690545454501</c:v>
                </c:pt>
                <c:pt idx="2">
                  <c:v>25.947823727272699</c:v>
                </c:pt>
                <c:pt idx="3">
                  <c:v>26.007580636363599</c:v>
                </c:pt>
                <c:pt idx="4">
                  <c:v>26.6351177272727</c:v>
                </c:pt>
                <c:pt idx="5">
                  <c:v>27.469557559321998</c:v>
                </c:pt>
                <c:pt idx="6">
                  <c:v>28.060943728813601</c:v>
                </c:pt>
                <c:pt idx="7">
                  <c:v>28.598781084745799</c:v>
                </c:pt>
                <c:pt idx="8">
                  <c:v>29.238585779661001</c:v>
                </c:pt>
                <c:pt idx="9">
                  <c:v>29.670808322033899</c:v>
                </c:pt>
                <c:pt idx="10">
                  <c:v>30.3770447118644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'S38-9282016'!$DS$6:$DS$16</c:f>
              <c:numCache>
                <c:formatCode>0.00</c:formatCode>
                <c:ptCount val="11"/>
                <c:pt idx="0">
                  <c:v>26.172286016949101</c:v>
                </c:pt>
                <c:pt idx="1">
                  <c:v>26.399552545454501</c:v>
                </c:pt>
                <c:pt idx="2">
                  <c:v>25.675666818181799</c:v>
                </c:pt>
                <c:pt idx="3">
                  <c:v>25.683883818181801</c:v>
                </c:pt>
                <c:pt idx="4">
                  <c:v>26.666109090909099</c:v>
                </c:pt>
                <c:pt idx="5">
                  <c:v>27.406023661016899</c:v>
                </c:pt>
                <c:pt idx="6">
                  <c:v>28.197878237288101</c:v>
                </c:pt>
                <c:pt idx="7">
                  <c:v>28.704761864406802</c:v>
                </c:pt>
                <c:pt idx="8">
                  <c:v>29.222321915254199</c:v>
                </c:pt>
                <c:pt idx="9">
                  <c:v>29.4464635423729</c:v>
                </c:pt>
                <c:pt idx="10">
                  <c:v>30.404997508474601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'S38-9282016'!$DT$6:$DT$16</c:f>
              <c:numCache>
                <c:formatCode>0.00</c:formatCode>
                <c:ptCount val="11"/>
                <c:pt idx="0">
                  <c:v>27.321692067796601</c:v>
                </c:pt>
                <c:pt idx="1">
                  <c:v>28.1436568181818</c:v>
                </c:pt>
                <c:pt idx="2">
                  <c:v>27.3319050909091</c:v>
                </c:pt>
                <c:pt idx="3">
                  <c:v>27.565718181818202</c:v>
                </c:pt>
                <c:pt idx="4">
                  <c:v>28.504307636363599</c:v>
                </c:pt>
                <c:pt idx="5">
                  <c:v>29.159820322033902</c:v>
                </c:pt>
                <c:pt idx="6">
                  <c:v>29.731481898305098</c:v>
                </c:pt>
                <c:pt idx="7">
                  <c:v>30.208660694915199</c:v>
                </c:pt>
                <c:pt idx="8">
                  <c:v>30.776444779660999</c:v>
                </c:pt>
                <c:pt idx="9">
                  <c:v>31.2181755762712</c:v>
                </c:pt>
                <c:pt idx="10">
                  <c:v>31.830390847457601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79360"/>
        <c:axId val="362079936"/>
      </c:scatterChart>
      <c:valAx>
        <c:axId val="36207936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2079936"/>
        <c:crosses val="autoZero"/>
        <c:crossBetween val="midCat"/>
      </c:valAx>
      <c:valAx>
        <c:axId val="362079936"/>
        <c:scaling>
          <c:orientation val="minMax"/>
          <c:max val="32"/>
          <c:min val="25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207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CoreIn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'S38-9282016'!$BU$6</c:f>
              <c:numCache>
                <c:formatCode>0.00</c:formatCode>
                <c:ptCount val="1"/>
                <c:pt idx="0">
                  <c:v>32.987154406779702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'S38-9282016'!$BV$6</c:f>
              <c:numCache>
                <c:formatCode>0.00</c:formatCode>
                <c:ptCount val="1"/>
                <c:pt idx="0">
                  <c:v>33.031626440677996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'S38-9282016'!$CF$6:$CF$16</c:f>
              <c:numCache>
                <c:formatCode>0.00</c:formatCode>
                <c:ptCount val="11"/>
                <c:pt idx="0">
                  <c:v>34.1729784237288</c:v>
                </c:pt>
                <c:pt idx="1">
                  <c:v>37.307399727272703</c:v>
                </c:pt>
                <c:pt idx="2">
                  <c:v>41.148794363636398</c:v>
                </c:pt>
                <c:pt idx="3">
                  <c:v>44.965983181818203</c:v>
                </c:pt>
                <c:pt idx="4">
                  <c:v>49.196434090909101</c:v>
                </c:pt>
                <c:pt idx="5">
                  <c:v>54.277559084745803</c:v>
                </c:pt>
                <c:pt idx="6">
                  <c:v>59.766662779660997</c:v>
                </c:pt>
                <c:pt idx="7">
                  <c:v>65.140258322033901</c:v>
                </c:pt>
                <c:pt idx="8">
                  <c:v>71.068027593220293</c:v>
                </c:pt>
                <c:pt idx="9">
                  <c:v>77.506364559322094</c:v>
                </c:pt>
                <c:pt idx="10">
                  <c:v>83.894210796610196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'S38-9282016'!$CG$6:$CG$16</c:f>
              <c:numCache>
                <c:formatCode>0.00</c:formatCode>
                <c:ptCount val="11"/>
                <c:pt idx="0">
                  <c:v>34.292838745762701</c:v>
                </c:pt>
                <c:pt idx="1">
                  <c:v>37.528754999999997</c:v>
                </c:pt>
                <c:pt idx="2">
                  <c:v>41.339423090909101</c:v>
                </c:pt>
                <c:pt idx="3">
                  <c:v>45.387287909090901</c:v>
                </c:pt>
                <c:pt idx="4">
                  <c:v>49.568764363636397</c:v>
                </c:pt>
                <c:pt idx="5">
                  <c:v>54.562213830508497</c:v>
                </c:pt>
                <c:pt idx="6">
                  <c:v>59.964182152542399</c:v>
                </c:pt>
                <c:pt idx="7">
                  <c:v>65.461220169491497</c:v>
                </c:pt>
                <c:pt idx="8">
                  <c:v>71.333845593220303</c:v>
                </c:pt>
                <c:pt idx="9">
                  <c:v>77.855773898305102</c:v>
                </c:pt>
                <c:pt idx="10">
                  <c:v>84.364923728813494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'S38-9282016'!$CH$6:$CH$16</c:f>
              <c:numCache>
                <c:formatCode>0.00</c:formatCode>
                <c:ptCount val="11"/>
                <c:pt idx="0">
                  <c:v>33.855020440677997</c:v>
                </c:pt>
                <c:pt idx="1">
                  <c:v>37.077877999999998</c:v>
                </c:pt>
                <c:pt idx="2">
                  <c:v>40.834023727272701</c:v>
                </c:pt>
                <c:pt idx="3">
                  <c:v>44.963858454545502</c:v>
                </c:pt>
                <c:pt idx="4">
                  <c:v>49.249371363636399</c:v>
                </c:pt>
                <c:pt idx="5">
                  <c:v>54.285577694915297</c:v>
                </c:pt>
                <c:pt idx="6">
                  <c:v>59.402262898305104</c:v>
                </c:pt>
                <c:pt idx="7">
                  <c:v>64.899498254237301</c:v>
                </c:pt>
                <c:pt idx="8">
                  <c:v>70.785535694915296</c:v>
                </c:pt>
                <c:pt idx="9">
                  <c:v>77.681238813559304</c:v>
                </c:pt>
                <c:pt idx="10">
                  <c:v>84.167743610169495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'S38-9282016'!$CI$6:$CI$16</c:f>
              <c:numCache>
                <c:formatCode>0.00</c:formatCode>
                <c:ptCount val="11"/>
                <c:pt idx="0">
                  <c:v>33.421231237288097</c:v>
                </c:pt>
                <c:pt idx="1">
                  <c:v>36.763829454545501</c:v>
                </c:pt>
                <c:pt idx="2">
                  <c:v>40.501472181818201</c:v>
                </c:pt>
                <c:pt idx="3">
                  <c:v>44.613250272727299</c:v>
                </c:pt>
                <c:pt idx="4">
                  <c:v>48.8779021818182</c:v>
                </c:pt>
                <c:pt idx="5">
                  <c:v>53.940114050847399</c:v>
                </c:pt>
                <c:pt idx="6">
                  <c:v>58.964195220339001</c:v>
                </c:pt>
                <c:pt idx="7">
                  <c:v>64.439561915254203</c:v>
                </c:pt>
                <c:pt idx="8">
                  <c:v>70.287290457627094</c:v>
                </c:pt>
                <c:pt idx="9">
                  <c:v>77.210076932203407</c:v>
                </c:pt>
                <c:pt idx="10">
                  <c:v>83.761617237288206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'S38-9282016'!$CJ$6:$CJ$16</c:f>
              <c:numCache>
                <c:formatCode>0.00</c:formatCode>
                <c:ptCount val="11"/>
                <c:pt idx="0">
                  <c:v>33.531821864406801</c:v>
                </c:pt>
                <c:pt idx="1">
                  <c:v>36.983568818181801</c:v>
                </c:pt>
                <c:pt idx="2">
                  <c:v>40.512454363636401</c:v>
                </c:pt>
                <c:pt idx="3">
                  <c:v>44.748230999999997</c:v>
                </c:pt>
                <c:pt idx="4">
                  <c:v>49.145538999999999</c:v>
                </c:pt>
                <c:pt idx="5">
                  <c:v>54.107034508474598</c:v>
                </c:pt>
                <c:pt idx="6">
                  <c:v>59.198127847457599</c:v>
                </c:pt>
                <c:pt idx="7">
                  <c:v>64.637034949152607</c:v>
                </c:pt>
                <c:pt idx="8">
                  <c:v>70.668396999999999</c:v>
                </c:pt>
                <c:pt idx="9">
                  <c:v>77.356140491525395</c:v>
                </c:pt>
                <c:pt idx="10">
                  <c:v>83.868934508474595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'S38-9282016'!$CK$6:$CK$16</c:f>
              <c:numCache>
                <c:formatCode>0.00</c:formatCode>
                <c:ptCount val="11"/>
                <c:pt idx="0">
                  <c:v>34.089803983050899</c:v>
                </c:pt>
                <c:pt idx="1">
                  <c:v>37.810941</c:v>
                </c:pt>
                <c:pt idx="2">
                  <c:v>40.635348</c:v>
                </c:pt>
                <c:pt idx="3">
                  <c:v>44.759838999999999</c:v>
                </c:pt>
                <c:pt idx="4">
                  <c:v>50.176275545454502</c:v>
                </c:pt>
                <c:pt idx="5">
                  <c:v>54.853579220339</c:v>
                </c:pt>
                <c:pt idx="6">
                  <c:v>60.0580055932204</c:v>
                </c:pt>
                <c:pt idx="7">
                  <c:v>65.434941050847499</c:v>
                </c:pt>
                <c:pt idx="8">
                  <c:v>71.433663661016894</c:v>
                </c:pt>
                <c:pt idx="9">
                  <c:v>77.472395203389794</c:v>
                </c:pt>
                <c:pt idx="10">
                  <c:v>84.083147813559293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'S38-9282016'!$CL$6:$CL$16</c:f>
              <c:numCache>
                <c:formatCode>0.00</c:formatCode>
                <c:ptCount val="11"/>
                <c:pt idx="0">
                  <c:v>34.8506950677966</c:v>
                </c:pt>
                <c:pt idx="1">
                  <c:v>38.560186909090902</c:v>
                </c:pt>
                <c:pt idx="2">
                  <c:v>40.718603727272701</c:v>
                </c:pt>
                <c:pt idx="3">
                  <c:v>44.925552363636399</c:v>
                </c:pt>
                <c:pt idx="4">
                  <c:v>51.420945636363598</c:v>
                </c:pt>
                <c:pt idx="5">
                  <c:v>56.610023423728798</c:v>
                </c:pt>
                <c:pt idx="6">
                  <c:v>62.164835542372899</c:v>
                </c:pt>
                <c:pt idx="7">
                  <c:v>67.784140288135603</c:v>
                </c:pt>
                <c:pt idx="8">
                  <c:v>73.807615644067795</c:v>
                </c:pt>
                <c:pt idx="9">
                  <c:v>77.525171559322004</c:v>
                </c:pt>
                <c:pt idx="10">
                  <c:v>84.056555881355905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'S38-9282016'!$CM$6:$CM$16</c:f>
              <c:numCache>
                <c:formatCode>0.00</c:formatCode>
                <c:ptCount val="11"/>
                <c:pt idx="0">
                  <c:v>34.236976220339002</c:v>
                </c:pt>
                <c:pt idx="1">
                  <c:v>37.764191181818198</c:v>
                </c:pt>
                <c:pt idx="2">
                  <c:v>40.479633636363602</c:v>
                </c:pt>
                <c:pt idx="3">
                  <c:v>44.5000725454546</c:v>
                </c:pt>
                <c:pt idx="4">
                  <c:v>50.860508909090903</c:v>
                </c:pt>
                <c:pt idx="5">
                  <c:v>55.994649016949197</c:v>
                </c:pt>
                <c:pt idx="6">
                  <c:v>61.292390966101699</c:v>
                </c:pt>
                <c:pt idx="7">
                  <c:v>67.174750000000003</c:v>
                </c:pt>
                <c:pt idx="8">
                  <c:v>73.212057999999999</c:v>
                </c:pt>
                <c:pt idx="9">
                  <c:v>77.013115881355901</c:v>
                </c:pt>
                <c:pt idx="10">
                  <c:v>83.451702728813501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82240"/>
        <c:axId val="362082816"/>
      </c:scatterChart>
      <c:valAx>
        <c:axId val="36208224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2082816"/>
        <c:crosses val="autoZero"/>
        <c:crossBetween val="midCat"/>
      </c:valAx>
      <c:valAx>
        <c:axId val="362082816"/>
        <c:scaling>
          <c:orientation val="minMax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6208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'S38-9282016'!$CQ$6:$CQ$16</c:f>
              <c:numCache>
                <c:formatCode>0.00</c:formatCode>
                <c:ptCount val="11"/>
                <c:pt idx="0">
                  <c:v>36.647864525423699</c:v>
                </c:pt>
                <c:pt idx="1">
                  <c:v>40.031131636363597</c:v>
                </c:pt>
                <c:pt idx="2">
                  <c:v>44.066910090909097</c:v>
                </c:pt>
                <c:pt idx="3">
                  <c:v>49.140868454545497</c:v>
                </c:pt>
                <c:pt idx="4">
                  <c:v>54.446048090909102</c:v>
                </c:pt>
                <c:pt idx="5">
                  <c:v>61.137798457627099</c:v>
                </c:pt>
                <c:pt idx="6">
                  <c:v>69.077724762711895</c:v>
                </c:pt>
                <c:pt idx="7">
                  <c:v>77.367662338982996</c:v>
                </c:pt>
                <c:pt idx="8">
                  <c:v>85.468587881355901</c:v>
                </c:pt>
                <c:pt idx="9">
                  <c:v>95.297879101694903</c:v>
                </c:pt>
                <c:pt idx="10">
                  <c:v>104.956822271186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'S38-9282016'!$CR$6:$CR$16</c:f>
              <c:numCache>
                <c:formatCode>0.00</c:formatCode>
                <c:ptCount val="11"/>
                <c:pt idx="0">
                  <c:v>36.686152135593197</c:v>
                </c:pt>
                <c:pt idx="1">
                  <c:v>40.338275818181799</c:v>
                </c:pt>
                <c:pt idx="2">
                  <c:v>44.350368454545503</c:v>
                </c:pt>
                <c:pt idx="3">
                  <c:v>49.467132545454497</c:v>
                </c:pt>
                <c:pt idx="4">
                  <c:v>54.804287272727301</c:v>
                </c:pt>
                <c:pt idx="5">
                  <c:v>61.503252796610198</c:v>
                </c:pt>
                <c:pt idx="6">
                  <c:v>69.522267491525398</c:v>
                </c:pt>
                <c:pt idx="7">
                  <c:v>77.738796694915195</c:v>
                </c:pt>
                <c:pt idx="8">
                  <c:v>86.229951084745807</c:v>
                </c:pt>
                <c:pt idx="9">
                  <c:v>96.056970762711799</c:v>
                </c:pt>
                <c:pt idx="10">
                  <c:v>105.830837135593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'S38-9282016'!$CS$6:$CS$16</c:f>
              <c:numCache>
                <c:formatCode>0.00</c:formatCode>
                <c:ptCount val="11"/>
                <c:pt idx="0">
                  <c:v>36.249127457627097</c:v>
                </c:pt>
                <c:pt idx="1">
                  <c:v>39.858979272727296</c:v>
                </c:pt>
                <c:pt idx="2">
                  <c:v>43.9786043636364</c:v>
                </c:pt>
                <c:pt idx="3">
                  <c:v>49.085049181818199</c:v>
                </c:pt>
                <c:pt idx="4">
                  <c:v>54.501055272727299</c:v>
                </c:pt>
                <c:pt idx="5">
                  <c:v>61.291123322033897</c:v>
                </c:pt>
                <c:pt idx="6">
                  <c:v>69.151690355932203</c:v>
                </c:pt>
                <c:pt idx="7">
                  <c:v>77.3129867457627</c:v>
                </c:pt>
                <c:pt idx="8">
                  <c:v>85.736140067796597</c:v>
                </c:pt>
                <c:pt idx="9">
                  <c:v>95.632584627118604</c:v>
                </c:pt>
                <c:pt idx="10">
                  <c:v>105.62517733898299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'S38-9282016'!$CT$6:$CT$16</c:f>
              <c:numCache>
                <c:formatCode>0.00</c:formatCode>
                <c:ptCount val="11"/>
                <c:pt idx="0">
                  <c:v>35.835304305084698</c:v>
                </c:pt>
                <c:pt idx="1">
                  <c:v>39.469288454545499</c:v>
                </c:pt>
                <c:pt idx="2">
                  <c:v>43.649834727272697</c:v>
                </c:pt>
                <c:pt idx="3">
                  <c:v>48.643136727272697</c:v>
                </c:pt>
                <c:pt idx="4">
                  <c:v>54.087156818181803</c:v>
                </c:pt>
                <c:pt idx="5">
                  <c:v>60.952858389830503</c:v>
                </c:pt>
                <c:pt idx="6">
                  <c:v>68.632333677966102</c:v>
                </c:pt>
                <c:pt idx="7">
                  <c:v>76.818393830508498</c:v>
                </c:pt>
                <c:pt idx="8">
                  <c:v>85.505858457627099</c:v>
                </c:pt>
                <c:pt idx="9">
                  <c:v>95.599229745762699</c:v>
                </c:pt>
                <c:pt idx="10">
                  <c:v>105.327711271186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'S38-9282016'!$CU$6:$CU$16</c:f>
              <c:numCache>
                <c:formatCode>0.00</c:formatCode>
                <c:ptCount val="11"/>
                <c:pt idx="0">
                  <c:v>36.054569355932202</c:v>
                </c:pt>
                <c:pt idx="1">
                  <c:v>39.6967502727273</c:v>
                </c:pt>
                <c:pt idx="2">
                  <c:v>43.723435181818203</c:v>
                </c:pt>
                <c:pt idx="3">
                  <c:v>48.749586545454498</c:v>
                </c:pt>
                <c:pt idx="4">
                  <c:v>54.322299545454499</c:v>
                </c:pt>
                <c:pt idx="5">
                  <c:v>61.223897033898297</c:v>
                </c:pt>
                <c:pt idx="6">
                  <c:v>68.768489220339006</c:v>
                </c:pt>
                <c:pt idx="7">
                  <c:v>77.082128864406798</c:v>
                </c:pt>
                <c:pt idx="8">
                  <c:v>85.801081627118606</c:v>
                </c:pt>
                <c:pt idx="9">
                  <c:v>95.613534457627097</c:v>
                </c:pt>
                <c:pt idx="10">
                  <c:v>105.40549120339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'S38-9282016'!$CV$6:$CV$16</c:f>
              <c:numCache>
                <c:formatCode>0.00</c:formatCode>
                <c:ptCount val="11"/>
                <c:pt idx="0">
                  <c:v>36.559537491525397</c:v>
                </c:pt>
                <c:pt idx="1">
                  <c:v>40.385297999999999</c:v>
                </c:pt>
                <c:pt idx="2">
                  <c:v>43.756448272727297</c:v>
                </c:pt>
                <c:pt idx="3">
                  <c:v>48.810775999999997</c:v>
                </c:pt>
                <c:pt idx="4">
                  <c:v>55.093702818181796</c:v>
                </c:pt>
                <c:pt idx="5">
                  <c:v>61.854175864406798</c:v>
                </c:pt>
                <c:pt idx="6">
                  <c:v>69.507510220339</c:v>
                </c:pt>
                <c:pt idx="7">
                  <c:v>77.732712322033905</c:v>
                </c:pt>
                <c:pt idx="8">
                  <c:v>86.276187694915194</c:v>
                </c:pt>
                <c:pt idx="9">
                  <c:v>95.684302440677996</c:v>
                </c:pt>
                <c:pt idx="10">
                  <c:v>105.609956627119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'S38-9282016'!$CW$6:$CW$16</c:f>
              <c:numCache>
                <c:formatCode>0.00</c:formatCode>
                <c:ptCount val="11"/>
                <c:pt idx="0">
                  <c:v>36.817069186440698</c:v>
                </c:pt>
                <c:pt idx="1">
                  <c:v>40.595011454545499</c:v>
                </c:pt>
                <c:pt idx="2">
                  <c:v>43.899460818181801</c:v>
                </c:pt>
                <c:pt idx="3">
                  <c:v>48.854319181818198</c:v>
                </c:pt>
                <c:pt idx="4">
                  <c:v>55.715780818181798</c:v>
                </c:pt>
                <c:pt idx="5">
                  <c:v>62.722977576271198</c:v>
                </c:pt>
                <c:pt idx="6">
                  <c:v>70.6618602881356</c:v>
                </c:pt>
                <c:pt idx="7">
                  <c:v>78.972071813559296</c:v>
                </c:pt>
                <c:pt idx="8">
                  <c:v>87.533116847457606</c:v>
                </c:pt>
                <c:pt idx="9">
                  <c:v>95.672971305084701</c:v>
                </c:pt>
                <c:pt idx="10">
                  <c:v>105.647682542373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'S38-9282016'!$CX$6:$CX$16</c:f>
              <c:numCache>
                <c:formatCode>0.00</c:formatCode>
                <c:ptCount val="11"/>
                <c:pt idx="0">
                  <c:v>36.303496627118598</c:v>
                </c:pt>
                <c:pt idx="1">
                  <c:v>40.142306545454502</c:v>
                </c:pt>
                <c:pt idx="2">
                  <c:v>43.690997363636399</c:v>
                </c:pt>
                <c:pt idx="3">
                  <c:v>48.598713727272703</c:v>
                </c:pt>
                <c:pt idx="4">
                  <c:v>55.386810545454502</c:v>
                </c:pt>
                <c:pt idx="5">
                  <c:v>62.272321830508503</c:v>
                </c:pt>
                <c:pt idx="6">
                  <c:v>70.145243389830497</c:v>
                </c:pt>
                <c:pt idx="7">
                  <c:v>78.561463559321993</c:v>
                </c:pt>
                <c:pt idx="8">
                  <c:v>87.118151762711904</c:v>
                </c:pt>
                <c:pt idx="9">
                  <c:v>95.000849186440703</c:v>
                </c:pt>
                <c:pt idx="10">
                  <c:v>104.617858135593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85120"/>
        <c:axId val="362085696"/>
      </c:scatterChart>
      <c:valAx>
        <c:axId val="36208512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2085696"/>
        <c:crosses val="autoZero"/>
        <c:crossBetween val="midCat"/>
      </c:valAx>
      <c:valAx>
        <c:axId val="362085696"/>
        <c:scaling>
          <c:orientation val="minMax"/>
          <c:max val="110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620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20</xdr:row>
      <xdr:rowOff>0</xdr:rowOff>
    </xdr:from>
    <xdr:to>
      <xdr:col>51</xdr:col>
      <xdr:colOff>152400</xdr:colOff>
      <xdr:row>20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20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19</xdr:row>
      <xdr:rowOff>0</xdr:rowOff>
    </xdr:from>
    <xdr:ext cx="152400" cy="152400"/>
    <xdr:pic>
      <xdr:nvPicPr>
        <xdr:cNvPr id="5" name="Picture 4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6" y="1042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61</xdr:col>
      <xdr:colOff>0</xdr:colOff>
      <xdr:row>21</xdr:row>
      <xdr:rowOff>0</xdr:rowOff>
    </xdr:from>
    <xdr:to>
      <xdr:col>72</xdr:col>
      <xdr:colOff>0</xdr:colOff>
      <xdr:row>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425823</xdr:colOff>
      <xdr:row>21</xdr:row>
      <xdr:rowOff>0</xdr:rowOff>
    </xdr:from>
    <xdr:to>
      <xdr:col>60</xdr:col>
      <xdr:colOff>-1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115</xdr:col>
      <xdr:colOff>425822</xdr:colOff>
      <xdr:row>22</xdr:row>
      <xdr:rowOff>0</xdr:rowOff>
    </xdr:from>
    <xdr:to>
      <xdr:col>126</xdr:col>
      <xdr:colOff>425823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0</xdr:colOff>
      <xdr:row>22</xdr:row>
      <xdr:rowOff>0</xdr:rowOff>
    </xdr:from>
    <xdr:to>
      <xdr:col>94</xdr:col>
      <xdr:colOff>-1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0</xdr:colOff>
      <xdr:row>22</xdr:row>
      <xdr:rowOff>0</xdr:rowOff>
    </xdr:from>
    <xdr:to>
      <xdr:col>105</xdr:col>
      <xdr:colOff>0</xdr:colOff>
      <xdr:row>37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0"/>
  <sheetViews>
    <sheetView topLeftCell="N1" zoomScale="85" zoomScaleNormal="85" workbookViewId="0">
      <selection activeCell="S34" sqref="S34"/>
    </sheetView>
  </sheetViews>
  <sheetFormatPr defaultColWidth="9.125" defaultRowHeight="15" x14ac:dyDescent="0.25"/>
  <cols>
    <col min="1" max="1" width="12" style="1" bestFit="1" customWidth="1"/>
    <col min="2" max="22" width="5.625" style="7" customWidth="1"/>
    <col min="23" max="27" width="5.625" style="1" customWidth="1"/>
    <col min="28" max="28" width="5.625" style="48" customWidth="1"/>
    <col min="29" max="102" width="5.625" style="1" customWidth="1"/>
    <col min="103" max="109" width="14.375" style="1" bestFit="1" customWidth="1"/>
    <col min="110" max="16384" width="9.125" style="1"/>
  </cols>
  <sheetData>
    <row r="1" spans="1:109" ht="19.5" customHeight="1" x14ac:dyDescent="0.25">
      <c r="A1" s="77" t="s">
        <v>15</v>
      </c>
      <c r="B1" s="77"/>
      <c r="C1" s="77"/>
      <c r="D1" s="29" t="s">
        <v>1</v>
      </c>
      <c r="E1" s="25" t="s">
        <v>38</v>
      </c>
      <c r="F1" s="25"/>
      <c r="G1" s="25"/>
      <c r="H1" s="25"/>
      <c r="I1" s="25"/>
      <c r="J1" s="25"/>
      <c r="K1" s="25" t="s">
        <v>37</v>
      </c>
      <c r="L1" s="25"/>
      <c r="M1" s="25"/>
      <c r="N1" s="25"/>
      <c r="O1" s="25"/>
      <c r="P1" s="25"/>
      <c r="Q1" s="65" t="s">
        <v>22</v>
      </c>
      <c r="R1" s="65"/>
      <c r="S1" s="65"/>
      <c r="T1" s="65"/>
      <c r="U1" s="65"/>
      <c r="V1" s="65"/>
      <c r="W1" s="65" t="s">
        <v>36</v>
      </c>
      <c r="X1" s="65"/>
      <c r="Y1" s="65"/>
      <c r="Z1" s="65"/>
      <c r="AA1" s="65"/>
      <c r="AB1" s="65"/>
      <c r="AD1" s="78" t="s">
        <v>35</v>
      </c>
      <c r="AE1" s="78"/>
      <c r="AF1" s="78"/>
      <c r="AG1" s="78"/>
      <c r="AH1" s="78"/>
      <c r="AI1" s="78"/>
      <c r="AJ1" s="78"/>
      <c r="AK1" s="78" t="s">
        <v>2</v>
      </c>
      <c r="AL1" s="78"/>
      <c r="AM1" s="78"/>
      <c r="AN1" s="78"/>
      <c r="AO1" s="78"/>
      <c r="AP1" s="78"/>
      <c r="AQ1" s="78" t="s">
        <v>16</v>
      </c>
      <c r="AR1" s="78"/>
      <c r="AS1" s="78"/>
      <c r="AT1" s="78"/>
      <c r="AU1" s="78"/>
      <c r="AV1" s="78"/>
      <c r="AW1" s="78" t="s">
        <v>6</v>
      </c>
      <c r="AX1" s="78"/>
      <c r="AY1" s="78"/>
      <c r="AZ1" s="78"/>
      <c r="BA1" s="78"/>
      <c r="BB1" s="78"/>
      <c r="BC1" s="78" t="s">
        <v>7</v>
      </c>
      <c r="BD1" s="78"/>
      <c r="BE1" s="78"/>
      <c r="BF1" s="78"/>
      <c r="BG1" s="78"/>
      <c r="BH1" s="78"/>
      <c r="BI1" s="78" t="s">
        <v>8</v>
      </c>
      <c r="BJ1" s="78"/>
      <c r="BK1" s="78"/>
      <c r="BL1" s="78"/>
      <c r="BM1" s="78"/>
      <c r="BN1" s="78"/>
      <c r="BO1" s="78" t="s">
        <v>9</v>
      </c>
      <c r="BP1" s="78"/>
      <c r="BQ1" s="78"/>
      <c r="BR1" s="78"/>
      <c r="BS1" s="78"/>
      <c r="BT1" s="78"/>
      <c r="BU1" s="78" t="s">
        <v>30</v>
      </c>
      <c r="BV1" s="78"/>
      <c r="BW1" s="78"/>
      <c r="BX1" s="78"/>
      <c r="BY1" s="78"/>
      <c r="BZ1" s="78"/>
      <c r="CA1" s="78" t="s">
        <v>29</v>
      </c>
      <c r="CB1" s="78"/>
      <c r="CC1" s="78"/>
      <c r="CD1" s="78"/>
      <c r="CE1" s="78"/>
      <c r="CF1" s="78"/>
      <c r="CG1" s="78" t="s">
        <v>28</v>
      </c>
      <c r="CH1" s="78"/>
      <c r="CI1" s="78"/>
      <c r="CJ1" s="78"/>
      <c r="CK1" s="78"/>
      <c r="CL1" s="78"/>
      <c r="CM1" s="78" t="s">
        <v>27</v>
      </c>
      <c r="CN1" s="78"/>
      <c r="CO1" s="78"/>
      <c r="CP1" s="78"/>
      <c r="CQ1" s="78"/>
      <c r="CR1" s="78"/>
      <c r="CS1" s="78" t="s">
        <v>26</v>
      </c>
      <c r="CT1" s="78"/>
      <c r="CU1" s="78"/>
      <c r="CV1" s="78"/>
      <c r="CW1" s="78"/>
      <c r="CX1" s="78"/>
    </row>
    <row r="2" spans="1:109" ht="17.25" customHeight="1" x14ac:dyDescent="0.25">
      <c r="A2" s="1" t="s">
        <v>18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48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21</v>
      </c>
      <c r="AC3" s="2" t="s">
        <v>10</v>
      </c>
      <c r="CD3" s="1">
        <v>100</v>
      </c>
      <c r="CE3" s="1">
        <v>300</v>
      </c>
    </row>
    <row r="4" spans="1:109" x14ac:dyDescent="0.25">
      <c r="A4" s="8" t="s">
        <v>12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11</v>
      </c>
      <c r="AD4" s="2" t="s">
        <v>4</v>
      </c>
      <c r="AV4" s="3"/>
      <c r="CF4" s="3"/>
    </row>
    <row r="5" spans="1:109" ht="15" customHeight="1" x14ac:dyDescent="0.25">
      <c r="B5" s="27" t="s">
        <v>3</v>
      </c>
      <c r="C5" s="28" t="s">
        <v>17</v>
      </c>
      <c r="D5" s="28"/>
      <c r="Q5" s="12"/>
      <c r="R5" s="12"/>
      <c r="S5" s="12"/>
      <c r="T5" s="12"/>
      <c r="U5" s="12"/>
      <c r="V5" s="12"/>
      <c r="AC5" s="2"/>
      <c r="AD5" s="2" t="s">
        <v>5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13</v>
      </c>
      <c r="B6" s="26">
        <v>5.19</v>
      </c>
      <c r="C6" s="26">
        <v>14.53</v>
      </c>
      <c r="D6" s="68">
        <f>AC6/100</f>
        <v>2.77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L8" si="3">E6+AE6-Q6-W6</f>
        <v>30.850064581642545</v>
      </c>
      <c r="L6" s="6">
        <f t="shared" si="3"/>
        <v>30.910737001042175</v>
      </c>
      <c r="M6" s="6">
        <f t="shared" ref="M6:P8" si="4">G6+AG6-S6-Y6</f>
        <v>30.907303614818264</v>
      </c>
      <c r="N6" s="6">
        <f t="shared" si="4"/>
        <v>30.944113526865031</v>
      </c>
      <c r="O6" s="6">
        <f t="shared" si="4"/>
        <v>31.011319487493282</v>
      </c>
      <c r="P6" s="6">
        <f t="shared" si="4"/>
        <v>31.165572188504591</v>
      </c>
      <c r="Q6" s="22">
        <f t="shared" ref="Q6:V8" si="5">BO6-AK6</f>
        <v>6.4229201210120976</v>
      </c>
      <c r="R6" s="22">
        <f t="shared" si="5"/>
        <v>6.396805533950598</v>
      </c>
      <c r="S6" s="22">
        <f t="shared" si="5"/>
        <v>6.4181253024691038</v>
      </c>
      <c r="T6" s="22">
        <f t="shared" si="5"/>
        <v>6.4077234660493012</v>
      </c>
      <c r="U6" s="22">
        <f t="shared" si="5"/>
        <v>6.3661304953560034</v>
      </c>
      <c r="V6" s="22">
        <f t="shared" si="5"/>
        <v>6.3421354413579998</v>
      </c>
      <c r="W6" s="6">
        <f>$B$6*BI6*$B$7*ABS(AW6-BC6)</f>
        <v>0.33360533144875643</v>
      </c>
      <c r="X6" s="6">
        <f t="shared" ref="X6:AB6" si="6">$B$6*BJ6*$B$7*ABS(AX6-BD6)</f>
        <v>0.32180147426642541</v>
      </c>
      <c r="Y6" s="6">
        <f t="shared" si="6"/>
        <v>0.31562611357672565</v>
      </c>
      <c r="Z6" s="6">
        <f t="shared" si="6"/>
        <v>0.32518056264116996</v>
      </c>
      <c r="AA6" s="6">
        <f t="shared" si="6"/>
        <v>0.32885088711972199</v>
      </c>
      <c r="AB6" s="48">
        <f t="shared" si="6"/>
        <v>0.32294107384110315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4">
        <v>32.323405572057197</v>
      </c>
      <c r="BP6" s="54">
        <v>31.8353581234568</v>
      </c>
      <c r="BQ6" s="54">
        <v>32.397288061728403</v>
      </c>
      <c r="BR6" s="54">
        <v>31.7933842407407</v>
      </c>
      <c r="BS6" s="54">
        <v>32.290705102167202</v>
      </c>
      <c r="BT6" s="54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1" customFormat="1" ht="15" customHeight="1" x14ac:dyDescent="0.25">
      <c r="A7" s="30" t="s">
        <v>14</v>
      </c>
      <c r="B7" s="31">
        <v>0.61</v>
      </c>
      <c r="C7" s="31">
        <v>0.30499999999999999</v>
      </c>
      <c r="D7" s="68">
        <f t="shared" ref="D7:D9" si="7">AC7/100</f>
        <v>3.02</v>
      </c>
      <c r="E7" s="32">
        <f>AQ7-AK7-$B$4</f>
        <v>5.2612966930693021</v>
      </c>
      <c r="F7" s="32">
        <f>AR7-AL7-$C$4</f>
        <v>5.9098996388888008</v>
      </c>
      <c r="G7" s="32">
        <f>AS7-AM7-$B$4</f>
        <v>5.4758059999999995</v>
      </c>
      <c r="H7" s="32">
        <f>AT7-AN7-$C$4</f>
        <v>5.9430509876543045</v>
      </c>
      <c r="I7" s="32">
        <f>AU7-AO7-$B$4</f>
        <v>5.4528492407407017</v>
      </c>
      <c r="J7" s="32">
        <f>AV7-AP7-$C$4</f>
        <v>5.931963453703597</v>
      </c>
      <c r="K7" s="33">
        <f t="shared" si="3"/>
        <v>35.735465561916811</v>
      </c>
      <c r="L7" s="33">
        <f t="shared" si="3"/>
        <v>35.538036719112135</v>
      </c>
      <c r="M7" s="33">
        <f t="shared" si="4"/>
        <v>35.626175819834643</v>
      </c>
      <c r="N7" s="33">
        <f t="shared" si="4"/>
        <v>35.648943618053679</v>
      </c>
      <c r="O7" s="33">
        <f t="shared" si="4"/>
        <v>35.763520103894436</v>
      </c>
      <c r="P7" s="33">
        <f t="shared" si="4"/>
        <v>35.775668665253043</v>
      </c>
      <c r="Q7" s="34">
        <f t="shared" si="5"/>
        <v>6.6682125742572964</v>
      </c>
      <c r="R7" s="34">
        <f t="shared" si="5"/>
        <v>6.7142537993826998</v>
      </c>
      <c r="S7" s="34">
        <f t="shared" si="5"/>
        <v>6.6895869783950985</v>
      </c>
      <c r="T7" s="34">
        <f t="shared" si="5"/>
        <v>6.6406541604938027</v>
      </c>
      <c r="U7" s="34">
        <f t="shared" si="5"/>
        <v>6.6417394783949995</v>
      </c>
      <c r="V7" s="34">
        <f t="shared" si="5"/>
        <v>6.6195881203702989</v>
      </c>
      <c r="W7" s="6">
        <f t="shared" ref="W7:W9" si="8">$B$6*BI7*$B$7*ABS(AW7-BC7)</f>
        <v>0.35761855689519856</v>
      </c>
      <c r="X7" s="6">
        <f t="shared" ref="X7:X9" si="9">$B$6*BJ7*$B$7*ABS(AX7-BD7)</f>
        <v>0.3576091203939652</v>
      </c>
      <c r="Y7" s="6">
        <f t="shared" ref="Y7:AB8" si="10">$B$6*BK7*$B$7*ABS(AY7-BE7)</f>
        <v>0.36004320177025884</v>
      </c>
      <c r="Z7" s="6">
        <f t="shared" si="10"/>
        <v>0.35345320910682437</v>
      </c>
      <c r="AA7" s="6">
        <f t="shared" si="10"/>
        <v>0.34758965845126855</v>
      </c>
      <c r="AB7" s="48">
        <f t="shared" si="10"/>
        <v>0.33670666808024907</v>
      </c>
      <c r="AC7" s="35">
        <v>302</v>
      </c>
      <c r="AD7" s="36"/>
      <c r="AE7" s="37">
        <v>37.5</v>
      </c>
      <c r="AF7" s="37">
        <v>36.700000000000003</v>
      </c>
      <c r="AG7" s="37">
        <v>37.200000000000003</v>
      </c>
      <c r="AH7" s="37">
        <v>36.700000000000003</v>
      </c>
      <c r="AI7" s="37">
        <v>37.299999999999997</v>
      </c>
      <c r="AJ7" s="37">
        <v>36.799999999999997</v>
      </c>
      <c r="AK7" s="38">
        <v>25.444871344334501</v>
      </c>
      <c r="AL7" s="38">
        <v>24.657573256172899</v>
      </c>
      <c r="AM7" s="38">
        <v>25.2484502530864</v>
      </c>
      <c r="AN7" s="38">
        <v>24.615415808641998</v>
      </c>
      <c r="AO7" s="38">
        <v>25.277343638888901</v>
      </c>
      <c r="AP7" s="38">
        <v>24.6261776790124</v>
      </c>
      <c r="AQ7" s="37">
        <v>33.006168037403803</v>
      </c>
      <c r="AR7" s="37">
        <v>32.9874728950617</v>
      </c>
      <c r="AS7" s="37">
        <v>33.024256253086399</v>
      </c>
      <c r="AT7" s="37">
        <v>32.978466796296303</v>
      </c>
      <c r="AU7" s="37">
        <v>33.030192879629602</v>
      </c>
      <c r="AV7" s="37">
        <v>32.978141132715997</v>
      </c>
      <c r="AW7" s="38">
        <v>49.129796700770001</v>
      </c>
      <c r="AX7" s="38">
        <v>49.735341719135803</v>
      </c>
      <c r="AY7" s="38">
        <v>49.613498197530902</v>
      </c>
      <c r="AZ7" s="38">
        <v>49.593941916666701</v>
      </c>
      <c r="BA7" s="38">
        <v>49.551229191357997</v>
      </c>
      <c r="BB7" s="38">
        <v>49.561813046296301</v>
      </c>
      <c r="BC7" s="37">
        <v>45.361266242024101</v>
      </c>
      <c r="BD7" s="37">
        <v>45.967196706790098</v>
      </c>
      <c r="BE7" s="37">
        <v>45.8196074938271</v>
      </c>
      <c r="BF7" s="37">
        <v>45.869607120370397</v>
      </c>
      <c r="BG7" s="37">
        <v>45.888584324074102</v>
      </c>
      <c r="BH7" s="37">
        <v>46.013790351851803</v>
      </c>
      <c r="BI7" s="38">
        <v>2.9974422442244599E-2</v>
      </c>
      <c r="BJ7" s="38">
        <v>2.99766975308642E-2</v>
      </c>
      <c r="BK7" s="38">
        <v>2.9975925925925899E-2</v>
      </c>
      <c r="BL7" s="38">
        <v>2.99768518518518E-2</v>
      </c>
      <c r="BM7" s="38">
        <v>2.9976080246913599E-2</v>
      </c>
      <c r="BN7" s="38">
        <v>2.9975617283950599E-2</v>
      </c>
      <c r="BO7" s="36">
        <v>32.113083918591798</v>
      </c>
      <c r="BP7" s="36">
        <v>31.371827055555599</v>
      </c>
      <c r="BQ7" s="36">
        <v>31.938037231481498</v>
      </c>
      <c r="BR7" s="36">
        <v>31.256069969135801</v>
      </c>
      <c r="BS7" s="36">
        <v>31.9190831172839</v>
      </c>
      <c r="BT7" s="36">
        <v>31.245765799382699</v>
      </c>
      <c r="BU7" s="38">
        <v>0.202237378004261</v>
      </c>
      <c r="BV7" s="38">
        <v>0.55996436168115604</v>
      </c>
      <c r="BW7" s="38">
        <v>0.59636110723971703</v>
      </c>
      <c r="BX7" s="38">
        <v>0.58548509385731895</v>
      </c>
      <c r="BY7" s="38">
        <v>0.59250011122982804</v>
      </c>
      <c r="BZ7" s="38">
        <v>0.55780633197029095</v>
      </c>
      <c r="CA7" s="39">
        <v>0.26020902929336198</v>
      </c>
      <c r="CB7" s="39">
        <v>0.94421500335536201</v>
      </c>
      <c r="CC7" s="39">
        <v>0.98764872830594197</v>
      </c>
      <c r="CD7" s="39">
        <v>0.92261509576220002</v>
      </c>
      <c r="CE7" s="39">
        <v>1.04791623811504</v>
      </c>
      <c r="CF7" s="39">
        <v>0.98270121478886696</v>
      </c>
      <c r="CG7" s="38">
        <v>0.59930397548530501</v>
      </c>
      <c r="CH7" s="38">
        <v>8.2331067557817994E-2</v>
      </c>
      <c r="CI7" s="38">
        <v>0.11834353258725901</v>
      </c>
      <c r="CJ7" s="38">
        <v>8.5225553407935903E-2</v>
      </c>
      <c r="CK7" s="38">
        <v>7.94142370636957E-2</v>
      </c>
      <c r="CL7" s="38">
        <v>4.8574548522695001E-2</v>
      </c>
      <c r="CM7" s="39">
        <v>0.518126367758454</v>
      </c>
      <c r="CN7" s="39">
        <v>6.9112897412995797E-2</v>
      </c>
      <c r="CO7" s="39">
        <v>0.118097822777775</v>
      </c>
      <c r="CP7" s="39">
        <v>9.22852701352435E-2</v>
      </c>
      <c r="CQ7" s="39">
        <v>6.3800729393874003E-2</v>
      </c>
      <c r="CR7" s="39">
        <v>8.9349784831710105E-2</v>
      </c>
      <c r="CS7" s="39">
        <v>0.23461710497031901</v>
      </c>
      <c r="CT7" s="39">
        <v>0.589108442869828</v>
      </c>
      <c r="CU7" s="39">
        <v>0.62364194879763402</v>
      </c>
      <c r="CV7" s="39">
        <v>0.58340384163221404</v>
      </c>
      <c r="CW7" s="39">
        <v>0.62553876803150599</v>
      </c>
      <c r="CX7" s="39">
        <v>0.58947519589537001</v>
      </c>
      <c r="CY7" s="40">
        <v>42618.03570601852</v>
      </c>
      <c r="CZ7" s="40">
        <v>42618.077384259261</v>
      </c>
      <c r="DA7" s="40">
        <v>42618.119062500002</v>
      </c>
      <c r="DB7" s="40">
        <v>42618.160740740743</v>
      </c>
      <c r="DC7" s="40">
        <v>42618.202430555553</v>
      </c>
      <c r="DD7" s="40">
        <v>42618.244108796294</v>
      </c>
    </row>
    <row r="8" spans="1:109" ht="15" customHeight="1" x14ac:dyDescent="0.25">
      <c r="D8" s="68">
        <f t="shared" si="7"/>
        <v>3.27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40.349418856049098</v>
      </c>
      <c r="L8" s="6">
        <f t="shared" si="3"/>
        <v>40.2991004198715</v>
      </c>
      <c r="M8" s="6">
        <f t="shared" si="4"/>
        <v>40.122381220800975</v>
      </c>
      <c r="N8" s="6">
        <f t="shared" si="4"/>
        <v>39.96457367106364</v>
      </c>
      <c r="O8" s="6">
        <f t="shared" si="4"/>
        <v>39.645815266140389</v>
      </c>
      <c r="P8" s="6">
        <f t="shared" si="4"/>
        <v>39.521563872559092</v>
      </c>
      <c r="Q8" s="22">
        <f t="shared" si="5"/>
        <v>6.972813239560498</v>
      </c>
      <c r="R8" s="22">
        <f t="shared" si="5"/>
        <v>7.0526559197531</v>
      </c>
      <c r="S8" s="22">
        <f t="shared" si="5"/>
        <v>7.0428166697531012</v>
      </c>
      <c r="T8" s="22">
        <f t="shared" si="5"/>
        <v>7.0807483456789981</v>
      </c>
      <c r="U8" s="22">
        <f t="shared" si="5"/>
        <v>7.1329430712073965</v>
      </c>
      <c r="V8" s="22">
        <f t="shared" si="5"/>
        <v>7.1785984506172973</v>
      </c>
      <c r="W8" s="6">
        <f t="shared" si="8"/>
        <v>0.37390311647830321</v>
      </c>
      <c r="X8" s="6">
        <f t="shared" si="9"/>
        <v>0.38104567889389829</v>
      </c>
      <c r="Y8" s="6">
        <f t="shared" si="10"/>
        <v>0.38619910018672465</v>
      </c>
      <c r="Z8" s="6">
        <f t="shared" si="10"/>
        <v>0.38425166844256448</v>
      </c>
      <c r="AA8" s="6">
        <f t="shared" si="10"/>
        <v>0.39008082054691329</v>
      </c>
      <c r="AB8" s="48">
        <f t="shared" si="10"/>
        <v>0.3969161675644074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4">
        <v>31.883922076923099</v>
      </c>
      <c r="BP8" s="54">
        <v>31.2761743827161</v>
      </c>
      <c r="BQ8" s="54">
        <v>32.017191191358002</v>
      </c>
      <c r="BR8" s="54">
        <v>31.4185279506173</v>
      </c>
      <c r="BS8" s="54">
        <v>32.384083730650097</v>
      </c>
      <c r="BT8" s="54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68">
        <f t="shared" si="7"/>
        <v>3.52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43.817746533728318</v>
      </c>
      <c r="L9" s="6">
        <f>F9+AF9-R9-X9</f>
        <v>43.537425798775629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8"/>
        <v>0.42963859278437772</v>
      </c>
      <c r="X9" s="6">
        <f t="shared" si="9"/>
        <v>0.43045759937256295</v>
      </c>
      <c r="Y9" s="6"/>
      <c r="Z9" s="6"/>
      <c r="AA9" s="6"/>
      <c r="AB9" s="49"/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4">
        <v>33.358662404840501</v>
      </c>
      <c r="BP9" s="54">
        <v>32.892161083333299</v>
      </c>
      <c r="BQ9" s="54"/>
      <c r="BR9" s="54"/>
      <c r="BS9" s="54"/>
      <c r="BT9" s="54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5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C10" s="2" t="s">
        <v>24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48"/>
      <c r="AC11" s="2" t="s">
        <v>11</v>
      </c>
      <c r="AD11" s="2" t="s">
        <v>19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3"/>
      <c r="AW11" s="6"/>
      <c r="BO11" s="51"/>
      <c r="BP11" s="51"/>
      <c r="BQ11" s="51"/>
      <c r="BR11" s="51"/>
      <c r="BS11" s="51"/>
      <c r="BT11" s="51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48"/>
      <c r="AC12" s="2"/>
      <c r="AD12" s="2" t="s">
        <v>20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1"/>
      <c r="BP12" s="51"/>
      <c r="BQ12" s="51"/>
      <c r="BR12" s="51"/>
      <c r="BS12" s="51"/>
      <c r="BT12" s="5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68">
        <f t="shared" ref="D13:D16" si="11">AC13/100</f>
        <v>1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L15" si="12">E13+AE13-Q13-W13</f>
        <v>13.15806152722808</v>
      </c>
      <c r="L13" s="6">
        <f t="shared" si="12"/>
        <v>14.509379302111961</v>
      </c>
      <c r="M13" s="6">
        <f t="shared" ref="M13:P15" si="13">G13+AG13-S13-Y13</f>
        <v>12.216184502507792</v>
      </c>
      <c r="N13" s="6">
        <f t="shared" si="13"/>
        <v>13.878752246848361</v>
      </c>
      <c r="O13" s="6">
        <f t="shared" si="13"/>
        <v>12.29132240794587</v>
      </c>
      <c r="P13" s="6">
        <f t="shared" si="13"/>
        <v>13.705418575318244</v>
      </c>
      <c r="Q13" s="22">
        <f t="shared" ref="Q13:U15" si="14">BO13-AK13</f>
        <v>8.9433703703001299E-3</v>
      </c>
      <c r="R13" s="22">
        <f t="shared" si="14"/>
        <v>9.3784969136017082E-3</v>
      </c>
      <c r="S13" s="22">
        <f t="shared" si="14"/>
        <v>9.4062006173025736E-3</v>
      </c>
      <c r="T13" s="22">
        <f t="shared" si="14"/>
        <v>9.6018765432006603E-3</v>
      </c>
      <c r="U13" s="22">
        <f t="shared" si="14"/>
        <v>9.3864475309004547E-3</v>
      </c>
      <c r="V13" s="22">
        <f t="shared" ref="V13:V15" si="15">BT13-AP13</f>
        <v>8.1601358025018556E-3</v>
      </c>
      <c r="W13" s="6">
        <f t="shared" ref="W13:W16" si="16">$B$6*BI13*$B$7*ABS(AW13-BC13)</f>
        <v>7.2394944994120414E-2</v>
      </c>
      <c r="X13" s="6">
        <f t="shared" ref="X13:X16" si="17">$B$6*BJ13*$B$7*ABS(AX13-BD13)</f>
        <v>0.18608477813493943</v>
      </c>
      <c r="Y13" s="6">
        <f t="shared" ref="Y13:Y16" si="18">$B$6*BK13*$B$7*ABS(AY13-BE13)</f>
        <v>0.14160585860331198</v>
      </c>
      <c r="Z13" s="6">
        <f t="shared" ref="Z13:Z16" si="19">$B$6*BL13*$B$7*ABS(AZ13-BF13)</f>
        <v>9.284857413923496E-2</v>
      </c>
      <c r="AA13" s="6">
        <f t="shared" ref="AA13:AA16" si="20">$B$6*BM13*$B$7*ABS(BA13-BG13)</f>
        <v>0.12768323711583621</v>
      </c>
      <c r="AB13" s="48">
        <f t="shared" ref="AB13:AB16" si="21">$B$6*BN13*$B$7*ABS(BB13-BH13)</f>
        <v>9.381333208915961E-2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4">
        <v>23.522707222222198</v>
      </c>
      <c r="BP13" s="54">
        <v>21.766135280864201</v>
      </c>
      <c r="BQ13" s="54">
        <v>24.259904407407401</v>
      </c>
      <c r="BR13" s="54">
        <v>22.382682015432099</v>
      </c>
      <c r="BS13" s="54">
        <v>24.204488641975299</v>
      </c>
      <c r="BT13" s="54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68">
        <f t="shared" si="11"/>
        <v>2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12"/>
        <v>24.019175183988988</v>
      </c>
      <c r="L14" s="6">
        <f t="shared" si="12"/>
        <v>25.333543677481664</v>
      </c>
      <c r="M14" s="6">
        <f t="shared" si="13"/>
        <v>23.351936559042656</v>
      </c>
      <c r="N14" s="6">
        <f t="shared" si="13"/>
        <v>25.233142118347665</v>
      </c>
      <c r="O14" s="6">
        <f t="shared" si="13"/>
        <v>23.409145282987527</v>
      </c>
      <c r="P14" s="6">
        <f t="shared" si="13"/>
        <v>24.906654797288908</v>
      </c>
      <c r="Q14" s="22">
        <f t="shared" si="14"/>
        <v>1.3219351851898153E-2</v>
      </c>
      <c r="R14" s="22">
        <f t="shared" si="14"/>
        <v>1.4322388888899695E-2</v>
      </c>
      <c r="S14" s="22">
        <f t="shared" si="14"/>
        <v>1.3940990740699988E-2</v>
      </c>
      <c r="T14" s="22">
        <f t="shared" si="14"/>
        <v>1.5090503086398144E-2</v>
      </c>
      <c r="U14" s="22">
        <f t="shared" si="14"/>
        <v>1.5490648148102082E-2</v>
      </c>
      <c r="V14" s="22">
        <f t="shared" si="15"/>
        <v>1.6548388888899979E-2</v>
      </c>
      <c r="W14" s="6">
        <f t="shared" si="16"/>
        <v>1.3810198727015758E-2</v>
      </c>
      <c r="X14" s="6">
        <f t="shared" si="17"/>
        <v>0.22476615276524262</v>
      </c>
      <c r="Y14" s="6">
        <f t="shared" si="18"/>
        <v>0.12974206750053952</v>
      </c>
      <c r="Z14" s="6">
        <f t="shared" si="19"/>
        <v>0.18802901745472972</v>
      </c>
      <c r="AA14" s="6">
        <f t="shared" si="20"/>
        <v>0.1474308651606725</v>
      </c>
      <c r="AB14" s="48">
        <f t="shared" si="21"/>
        <v>0.15214467184689168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4">
        <v>23.350720947530899</v>
      </c>
      <c r="BP14" s="54">
        <v>21.310887391975299</v>
      </c>
      <c r="BQ14" s="54">
        <v>23.622725672839501</v>
      </c>
      <c r="BR14" s="54">
        <v>21.343789293209898</v>
      </c>
      <c r="BS14" s="54">
        <v>23.557343500000002</v>
      </c>
      <c r="BT14" s="54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1" customFormat="1" x14ac:dyDescent="0.25">
      <c r="B15" s="42"/>
      <c r="C15" s="42"/>
      <c r="D15" s="68">
        <f t="shared" si="11"/>
        <v>3</v>
      </c>
      <c r="E15" s="32">
        <f>AQ15-AK15-$B$4</f>
        <v>7.8426871052631038</v>
      </c>
      <c r="F15" s="32">
        <f>AR15-AL15-$C$4</f>
        <v>9.2665164228394996</v>
      </c>
      <c r="G15" s="32">
        <f>AS15-AM15-$B$4</f>
        <v>7.2274690740740022</v>
      </c>
      <c r="H15" s="32">
        <f>AT15-AN15-$C$4</f>
        <v>9.0554563518518041</v>
      </c>
      <c r="I15" s="32">
        <f>AU15-AO15-$B$4</f>
        <v>7.5988694999999966</v>
      </c>
      <c r="J15" s="32">
        <f>AV15-AP15-$C$4</f>
        <v>9.294773540123499</v>
      </c>
      <c r="K15" s="33">
        <f t="shared" si="12"/>
        <v>37.840278554893921</v>
      </c>
      <c r="L15" s="33">
        <f t="shared" si="12"/>
        <v>38.739666977536665</v>
      </c>
      <c r="M15" s="33">
        <f t="shared" si="13"/>
        <v>37.024540636983822</v>
      </c>
      <c r="N15" s="33">
        <f t="shared" si="13"/>
        <v>38.329215756708862</v>
      </c>
      <c r="O15" s="33">
        <f t="shared" si="13"/>
        <v>37.310506060898248</v>
      </c>
      <c r="P15" s="33">
        <f t="shared" si="13"/>
        <v>38.51999372177594</v>
      </c>
      <c r="Q15" s="34">
        <f t="shared" si="14"/>
        <v>1.971442414850344E-2</v>
      </c>
      <c r="R15" s="34">
        <f t="shared" si="14"/>
        <v>2.0185064814800313E-2</v>
      </c>
      <c r="S15" s="34">
        <f t="shared" si="14"/>
        <v>2.0559336419697871E-2</v>
      </c>
      <c r="T15" s="34">
        <f t="shared" si="14"/>
        <v>2.0999222222201297E-2</v>
      </c>
      <c r="U15" s="34">
        <f t="shared" si="14"/>
        <v>2.0756200617299214E-2</v>
      </c>
      <c r="V15" s="34">
        <f t="shared" si="15"/>
        <v>2.0795932098803149E-2</v>
      </c>
      <c r="W15" s="6">
        <f t="shared" si="16"/>
        <v>0.28269412622068341</v>
      </c>
      <c r="X15" s="6">
        <f t="shared" si="17"/>
        <v>0.20666438048802874</v>
      </c>
      <c r="Y15" s="6">
        <f t="shared" si="18"/>
        <v>0.28236910067048676</v>
      </c>
      <c r="Z15" s="6">
        <f t="shared" si="19"/>
        <v>0.30524137292074072</v>
      </c>
      <c r="AA15" s="6">
        <f t="shared" si="20"/>
        <v>0.26760723848445472</v>
      </c>
      <c r="AB15" s="48">
        <f t="shared" si="21"/>
        <v>0.25398388624875318</v>
      </c>
      <c r="AC15" s="43">
        <v>300</v>
      </c>
      <c r="AD15" s="37">
        <v>31.6</v>
      </c>
      <c r="AE15" s="37">
        <v>30.3</v>
      </c>
      <c r="AF15" s="37">
        <v>29.7</v>
      </c>
      <c r="AG15" s="37">
        <v>30.1</v>
      </c>
      <c r="AH15" s="37">
        <v>29.6</v>
      </c>
      <c r="AI15" s="37">
        <v>30</v>
      </c>
      <c r="AJ15" s="37">
        <v>29.5</v>
      </c>
      <c r="AK15" s="38">
        <v>22.843527755417998</v>
      </c>
      <c r="AL15" s="38">
        <v>21.298193280864201</v>
      </c>
      <c r="AM15" s="38">
        <v>23.483955148148201</v>
      </c>
      <c r="AN15" s="38">
        <v>21.510025901234599</v>
      </c>
      <c r="AO15" s="38">
        <v>23.1168267685185</v>
      </c>
      <c r="AP15" s="38">
        <v>21.273593271604899</v>
      </c>
      <c r="AQ15" s="37">
        <v>32.986214860681102</v>
      </c>
      <c r="AR15" s="37">
        <v>32.9847097037037</v>
      </c>
      <c r="AS15" s="37">
        <v>33.011424222222203</v>
      </c>
      <c r="AT15" s="37">
        <v>32.985482253086403</v>
      </c>
      <c r="AU15" s="37">
        <v>33.015696268518496</v>
      </c>
      <c r="AV15" s="37">
        <v>32.988366811728397</v>
      </c>
      <c r="AW15" s="38">
        <v>72.159108575851405</v>
      </c>
      <c r="AX15" s="38">
        <v>75.3159283117283</v>
      </c>
      <c r="AY15" s="38">
        <v>75.136408172839495</v>
      </c>
      <c r="AZ15" s="38">
        <v>75.141368824074107</v>
      </c>
      <c r="BA15" s="38">
        <v>75.528875249999899</v>
      </c>
      <c r="BB15" s="38">
        <v>75.679568234567896</v>
      </c>
      <c r="BC15" s="37">
        <v>75.138139275541903</v>
      </c>
      <c r="BD15" s="37">
        <v>77.493886277777904</v>
      </c>
      <c r="BE15" s="37">
        <v>78.111760688271602</v>
      </c>
      <c r="BF15" s="37">
        <v>78.357944114197494</v>
      </c>
      <c r="BG15" s="37">
        <v>78.348869219135807</v>
      </c>
      <c r="BH15" s="37">
        <v>78.356001919753098</v>
      </c>
      <c r="BI15" s="38">
        <v>2.99739938080495E-2</v>
      </c>
      <c r="BJ15" s="38">
        <v>2.9972222222222199E-2</v>
      </c>
      <c r="BK15" s="38">
        <v>2.9976543209876499E-2</v>
      </c>
      <c r="BL15" s="38">
        <v>2.9974537037037001E-2</v>
      </c>
      <c r="BM15" s="38">
        <v>2.9974537037037001E-2</v>
      </c>
      <c r="BN15" s="38">
        <v>2.9974537037037001E-2</v>
      </c>
      <c r="BO15" s="36">
        <v>22.863242179566502</v>
      </c>
      <c r="BP15" s="36">
        <v>21.318378345679001</v>
      </c>
      <c r="BQ15" s="36">
        <v>23.504514484567899</v>
      </c>
      <c r="BR15" s="36">
        <v>21.5310251234568</v>
      </c>
      <c r="BS15" s="36">
        <v>23.137582969135799</v>
      </c>
      <c r="BT15" s="36">
        <v>21.294389203703702</v>
      </c>
      <c r="BU15" s="38">
        <v>2.4641560072208999</v>
      </c>
      <c r="BV15" s="38">
        <v>0.40379838273241297</v>
      </c>
      <c r="BW15" s="38">
        <v>0.54253956124964597</v>
      </c>
      <c r="BX15" s="38">
        <v>0.36449227367424197</v>
      </c>
      <c r="BY15" s="38">
        <v>0.401025340912745</v>
      </c>
      <c r="BZ15" s="38">
        <v>0.373063108434184</v>
      </c>
      <c r="CA15" s="39">
        <v>2.95027347441681</v>
      </c>
      <c r="CB15" s="39">
        <v>0.78541770855596005</v>
      </c>
      <c r="CC15" s="39">
        <v>0.89585646566553201</v>
      </c>
      <c r="CD15" s="39">
        <v>0.7828177836868</v>
      </c>
      <c r="CE15" s="39">
        <v>0.78012176339190198</v>
      </c>
      <c r="CF15" s="39">
        <v>0.75512234541321399</v>
      </c>
      <c r="CG15" s="38">
        <v>2.73585782022043</v>
      </c>
      <c r="CH15" s="38">
        <v>0.137195857351357</v>
      </c>
      <c r="CI15" s="38">
        <v>0.113948065687845</v>
      </c>
      <c r="CJ15" s="38">
        <v>8.1700807548593393E-2</v>
      </c>
      <c r="CK15" s="38">
        <v>0.13379424241308099</v>
      </c>
      <c r="CL15" s="38">
        <v>4.6329774177167403E-2</v>
      </c>
      <c r="CM15" s="39">
        <v>1.34423325328036</v>
      </c>
      <c r="CN15" s="39">
        <v>0.35899104934637599</v>
      </c>
      <c r="CO15" s="39">
        <v>3.8900432129366502E-2</v>
      </c>
      <c r="CP15" s="39">
        <v>0.12395717882957299</v>
      </c>
      <c r="CQ15" s="39">
        <v>0.11048380353036601</v>
      </c>
      <c r="CR15" s="39">
        <v>0.107430940225449</v>
      </c>
      <c r="CS15" s="39">
        <v>2.4661834343181499</v>
      </c>
      <c r="CT15" s="39">
        <v>0.403952083110028</v>
      </c>
      <c r="CU15" s="39">
        <v>0.54241508228019097</v>
      </c>
      <c r="CV15" s="39">
        <v>0.36443185772240799</v>
      </c>
      <c r="CW15" s="39">
        <v>0.40078583053177003</v>
      </c>
      <c r="CX15" s="39">
        <v>0.37297810038107698</v>
      </c>
      <c r="CY15" s="44">
        <v>42633.744606481479</v>
      </c>
      <c r="CZ15" s="44">
        <v>42633.786168981482</v>
      </c>
      <c r="DA15" s="44">
        <v>42633.827847222223</v>
      </c>
      <c r="DB15" s="44">
        <v>42633.869525462964</v>
      </c>
      <c r="DC15" s="44">
        <v>42633.911203703705</v>
      </c>
      <c r="DD15" s="44">
        <v>42633.952881944446</v>
      </c>
      <c r="DE15" s="44">
        <v>42633.994560185187</v>
      </c>
    </row>
    <row r="16" spans="1:109" x14ac:dyDescent="0.25">
      <c r="D16" s="68">
        <f t="shared" si="11"/>
        <v>4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56.165036155783284</v>
      </c>
      <c r="L16" s="6">
        <f>F16+AF16-R16-X16</f>
        <v>57.371778888186277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16"/>
        <v>0.5968356646502162</v>
      </c>
      <c r="X16" s="6">
        <f t="shared" si="17"/>
        <v>0.52470487724582049</v>
      </c>
      <c r="Y16" s="6">
        <f t="shared" si="18"/>
        <v>0.5290849166684598</v>
      </c>
      <c r="Z16" s="6">
        <f t="shared" si="19"/>
        <v>0</v>
      </c>
      <c r="AA16" s="6">
        <f t="shared" si="20"/>
        <v>0</v>
      </c>
      <c r="AB16" s="48">
        <f t="shared" si="21"/>
        <v>0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4">
        <v>22.910694659442701</v>
      </c>
      <c r="BP16" s="54">
        <v>21.271834706790099</v>
      </c>
      <c r="BQ16" s="54">
        <v>22.8662609104938</v>
      </c>
      <c r="BR16" s="54">
        <v>0</v>
      </c>
      <c r="BS16" s="54">
        <v>0</v>
      </c>
      <c r="BT16" s="54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7"/>
      <c r="AC17" s="2" t="s">
        <v>23</v>
      </c>
    </row>
    <row r="18" spans="4:115" x14ac:dyDescent="0.25">
      <c r="D18" s="47"/>
      <c r="AC18" s="2"/>
      <c r="AD18" s="2" t="s">
        <v>19</v>
      </c>
    </row>
    <row r="19" spans="4:115" x14ac:dyDescent="0.25">
      <c r="D19" s="47"/>
      <c r="AC19" s="2"/>
      <c r="AD19" s="2" t="s">
        <v>25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68">
        <f t="shared" ref="D20:D25" si="22">AC20/100</f>
        <v>1</v>
      </c>
      <c r="E20" s="21">
        <f t="shared" ref="E20:E25" si="23">AQ20-AK20-$B$4</f>
        <v>6.9103697253086986</v>
      </c>
      <c r="F20" s="21">
        <f t="shared" ref="F20:F25" si="24">AR20-AL20-$C$4</f>
        <v>7.5618026697531011</v>
      </c>
      <c r="G20" s="21">
        <f t="shared" ref="G20:G25" si="25">AS20-AM20-$B$4</f>
        <v>5.1619645370370977</v>
      </c>
      <c r="H20" s="21">
        <f t="shared" ref="H20:H25" si="26"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L24" si="27">E20+AE20-Q20-W20</f>
        <v>13.510942370055046</v>
      </c>
      <c r="L20" s="6">
        <f t="shared" si="27"/>
        <v>13.905662239581199</v>
      </c>
      <c r="M20" s="6">
        <f t="shared" ref="M20:P24" si="28">G20+AG20-S20-Y20</f>
        <v>11.829070025458847</v>
      </c>
      <c r="N20" s="6">
        <f t="shared" si="28"/>
        <v>13.668200752183871</v>
      </c>
      <c r="O20" s="6">
        <f t="shared" si="28"/>
        <v>11.711100869599536</v>
      </c>
      <c r="P20" s="6">
        <f t="shared" si="28"/>
        <v>13.606513364214436</v>
      </c>
      <c r="Q20" s="22">
        <f t="shared" ref="Q20:U24" si="29">BO20-AK20</f>
        <v>2.3108629629700062E-2</v>
      </c>
      <c r="R20" s="22">
        <f t="shared" si="29"/>
        <v>2.3953185185199288E-2</v>
      </c>
      <c r="S20" s="22">
        <f t="shared" si="29"/>
        <v>2.6519601851902053E-2</v>
      </c>
      <c r="T20" s="22">
        <f t="shared" si="29"/>
        <v>2.9203540123397431E-2</v>
      </c>
      <c r="U20" s="22">
        <f t="shared" si="29"/>
        <v>3.1032274691398243E-2</v>
      </c>
      <c r="V20" s="22">
        <f t="shared" ref="V20:V21" si="30">BT20-AP20</f>
        <v>3.1574820433398543E-2</v>
      </c>
      <c r="W20" s="6">
        <f t="shared" ref="W20:W25" si="31">$B$6*BI20*$B$7*ABS(AW20-BC20)</f>
        <v>0.37631872562395069</v>
      </c>
      <c r="X20" s="6">
        <f t="shared" ref="X20:X25" si="32">$B$6*BJ20*$B$7*ABS(AX20-BD20)</f>
        <v>0.33218724498670454</v>
      </c>
      <c r="Y20" s="6">
        <f t="shared" ref="Y20:Y25" si="33">$B$6*BK20*$B$7*ABS(AY20-BE20)</f>
        <v>0.20637490972635053</v>
      </c>
      <c r="Z20" s="6">
        <f t="shared" ref="Z20:Z25" si="34">$B$6*BL20*$B$7*ABS(AZ20-BF20)</f>
        <v>0.22983083732232859</v>
      </c>
      <c r="AA20" s="6">
        <f t="shared" ref="AA20:AA25" si="35">$B$6*BM20*$B$7*ABS(BA20-BG20)</f>
        <v>0.20661013040046425</v>
      </c>
      <c r="AB20" s="48">
        <f t="shared" ref="AB20:AB25" si="36">$B$6*BN20*$B$7*ABS(BB20-BH20)</f>
        <v>0.21692236643576412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4">
        <v>23.808015354938298</v>
      </c>
      <c r="BP20" s="54">
        <v>23.023764731481499</v>
      </c>
      <c r="BQ20" s="54">
        <v>25.580055311728401</v>
      </c>
      <c r="BR20" s="54">
        <v>23.367701253086398</v>
      </c>
      <c r="BS20" s="54">
        <v>25.596201416666698</v>
      </c>
      <c r="BT20" s="54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68">
        <f t="shared" si="22"/>
        <v>2</v>
      </c>
      <c r="E21" s="21">
        <f t="shared" si="23"/>
        <v>5.7246756790124005</v>
      </c>
      <c r="F21" s="21">
        <f t="shared" si="24"/>
        <v>7.5610386327160963</v>
      </c>
      <c r="G21" s="21">
        <f t="shared" si="25"/>
        <v>5.9135478055555959</v>
      </c>
      <c r="H21" s="21">
        <f t="shared" si="26"/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7"/>
        <v>24.109871888885554</v>
      </c>
      <c r="L21" s="6">
        <f t="shared" si="27"/>
        <v>25.443490711443808</v>
      </c>
      <c r="M21" s="6">
        <f t="shared" si="28"/>
        <v>24.003138739848804</v>
      </c>
      <c r="N21" s="6">
        <f t="shared" si="28"/>
        <v>25.921018863748767</v>
      </c>
      <c r="O21" s="6">
        <f t="shared" si="28"/>
        <v>24.108463423429992</v>
      </c>
      <c r="P21" s="6">
        <f t="shared" si="28"/>
        <v>25.967874289877312</v>
      </c>
      <c r="Q21" s="22">
        <f t="shared" si="29"/>
        <v>5.3261388888902417E-2</v>
      </c>
      <c r="R21" s="22">
        <f t="shared" si="29"/>
        <v>5.3686845678999617E-2</v>
      </c>
      <c r="S21" s="22">
        <f t="shared" si="29"/>
        <v>5.2065243827197349E-2</v>
      </c>
      <c r="T21" s="22">
        <f t="shared" si="29"/>
        <v>4.9764067901200804E-2</v>
      </c>
      <c r="U21" s="22">
        <f t="shared" si="29"/>
        <v>4.8747136222900167E-2</v>
      </c>
      <c r="V21" s="22">
        <f t="shared" si="30"/>
        <v>4.7667333333297535E-2</v>
      </c>
      <c r="W21" s="6">
        <f t="shared" si="31"/>
        <v>0.26154240123794276</v>
      </c>
      <c r="X21" s="6">
        <f t="shared" si="32"/>
        <v>0.26386107559328648</v>
      </c>
      <c r="Y21" s="6">
        <f t="shared" si="33"/>
        <v>0.25834382187959254</v>
      </c>
      <c r="Z21" s="6">
        <f t="shared" si="34"/>
        <v>0.28628927205373267</v>
      </c>
      <c r="AA21" s="6">
        <f t="shared" si="35"/>
        <v>0.27752961372170604</v>
      </c>
      <c r="AB21" s="48">
        <f t="shared" si="36"/>
        <v>0.30310391382648871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4">
        <v>25.009471552469101</v>
      </c>
      <c r="BP21" s="54">
        <v>23.059749518518501</v>
      </c>
      <c r="BQ21" s="54">
        <v>24.851650203703699</v>
      </c>
      <c r="BR21" s="54">
        <v>22.5593452654321</v>
      </c>
      <c r="BS21" s="54">
        <v>24.732624513931899</v>
      </c>
      <c r="BT21" s="54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68">
        <f t="shared" si="22"/>
        <v>3</v>
      </c>
      <c r="E22" s="21">
        <f t="shared" si="23"/>
        <v>6.5769674643963016</v>
      </c>
      <c r="F22" s="21">
        <f t="shared" si="24"/>
        <v>8.4896319043210031</v>
      </c>
      <c r="G22" s="21">
        <f t="shared" si="25"/>
        <v>6.2286952623456999</v>
      </c>
      <c r="H22" s="21">
        <f t="shared" si="26"/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7"/>
        <v>39.607388405098575</v>
      </c>
      <c r="L22" s="6">
        <f t="shared" si="27"/>
        <v>40.645937833689366</v>
      </c>
      <c r="M22" s="6">
        <f t="shared" si="28"/>
        <v>38.921779732854908</v>
      </c>
      <c r="N22" s="6">
        <f t="shared" si="28"/>
        <v>40.6328820267466</v>
      </c>
      <c r="O22" s="6">
        <f t="shared" si="28"/>
        <v>38.656375388753233</v>
      </c>
      <c r="P22" s="6">
        <f t="shared" si="28"/>
        <v>40.383014111477522</v>
      </c>
      <c r="Q22" s="22">
        <f t="shared" si="29"/>
        <v>7.1903804953599604E-2</v>
      </c>
      <c r="R22" s="22">
        <f t="shared" si="29"/>
        <v>7.7709669753101451E-2</v>
      </c>
      <c r="S22" s="22">
        <f t="shared" si="29"/>
        <v>7.8877354938303057E-2</v>
      </c>
      <c r="T22" s="22">
        <f t="shared" si="29"/>
        <v>7.9936617284001699E-2</v>
      </c>
      <c r="U22" s="22">
        <f t="shared" si="29"/>
        <v>7.9411765432102044E-2</v>
      </c>
      <c r="V22" s="22">
        <f>BT22-AP22</f>
        <v>7.9850827160498739E-2</v>
      </c>
      <c r="W22" s="6">
        <f t="shared" si="31"/>
        <v>0.29767525434412906</v>
      </c>
      <c r="X22" s="6">
        <f t="shared" si="32"/>
        <v>0.36598440087853645</v>
      </c>
      <c r="Y22" s="6">
        <f t="shared" si="33"/>
        <v>0.32803817455249362</v>
      </c>
      <c r="Z22" s="6">
        <f t="shared" si="34"/>
        <v>0.33489038991998976</v>
      </c>
      <c r="AA22" s="6">
        <f t="shared" si="35"/>
        <v>0.29892401865416168</v>
      </c>
      <c r="AB22" s="48">
        <f t="shared" si="36"/>
        <v>0.29309683296698208</v>
      </c>
      <c r="AC22" s="35">
        <v>300</v>
      </c>
      <c r="AD22" s="39">
        <v>34.799999999999997</v>
      </c>
      <c r="AE22" s="39">
        <v>33.4</v>
      </c>
      <c r="AF22" s="39">
        <v>32.6</v>
      </c>
      <c r="AG22" s="39">
        <v>33.1</v>
      </c>
      <c r="AH22" s="39">
        <v>32.6</v>
      </c>
      <c r="AI22" s="39">
        <v>33</v>
      </c>
      <c r="AJ22" s="39">
        <v>32.5</v>
      </c>
      <c r="AK22" s="39">
        <v>24.106479489164101</v>
      </c>
      <c r="AL22" s="39">
        <v>22.070109317901199</v>
      </c>
      <c r="AM22" s="39">
        <v>24.490009734567899</v>
      </c>
      <c r="AN22" s="39">
        <v>22.1145054691358</v>
      </c>
      <c r="AO22" s="39">
        <v>24.6840886512346</v>
      </c>
      <c r="AP22" s="39">
        <v>22.3113621141975</v>
      </c>
      <c r="AQ22" s="39">
        <v>32.983446953560403</v>
      </c>
      <c r="AR22" s="39">
        <v>32.979741222222202</v>
      </c>
      <c r="AS22" s="39">
        <v>33.018704996913598</v>
      </c>
      <c r="AT22" s="39">
        <v>32.982214503086396</v>
      </c>
      <c r="AU22" s="39">
        <v>33.018799824074101</v>
      </c>
      <c r="AV22" s="39">
        <v>32.987323885802503</v>
      </c>
      <c r="AW22" s="39">
        <v>72.920721244582097</v>
      </c>
      <c r="AX22" s="39">
        <v>76.701657231481406</v>
      </c>
      <c r="AY22" s="39">
        <v>77.129366219135804</v>
      </c>
      <c r="AZ22" s="39">
        <v>77.434612956790204</v>
      </c>
      <c r="BA22" s="39">
        <v>77.188978830246896</v>
      </c>
      <c r="BB22" s="39">
        <v>77.255055577160505</v>
      </c>
      <c r="BC22" s="39">
        <v>69.783981411764699</v>
      </c>
      <c r="BD22" s="39">
        <v>72.845062935185197</v>
      </c>
      <c r="BE22" s="39">
        <v>73.672722753086404</v>
      </c>
      <c r="BF22" s="39">
        <v>73.905511141975296</v>
      </c>
      <c r="BG22" s="39">
        <v>74.038990830246902</v>
      </c>
      <c r="BH22" s="39">
        <v>74.166473030864196</v>
      </c>
      <c r="BI22" s="39">
        <v>2.9975541795665601E-2</v>
      </c>
      <c r="BJ22" s="39">
        <v>2.9975154320987601E-2</v>
      </c>
      <c r="BK22" s="39">
        <v>2.9975925925925899E-2</v>
      </c>
      <c r="BL22" s="39">
        <v>2.99737654320987E-2</v>
      </c>
      <c r="BM22" s="39">
        <v>2.9974691358024701E-2</v>
      </c>
      <c r="BN22" s="39">
        <v>2.9974691358024701E-2</v>
      </c>
      <c r="BO22" s="36">
        <v>24.178383294117701</v>
      </c>
      <c r="BP22" s="36">
        <v>22.147818987654301</v>
      </c>
      <c r="BQ22" s="36">
        <v>24.568887089506202</v>
      </c>
      <c r="BR22" s="36">
        <v>22.194442086419802</v>
      </c>
      <c r="BS22" s="36">
        <v>24.763500416666702</v>
      </c>
      <c r="BT22" s="36">
        <v>22.391212941357999</v>
      </c>
      <c r="BU22" s="39">
        <v>1.6080142481740001</v>
      </c>
      <c r="BV22" s="39">
        <v>0.40249401878518498</v>
      </c>
      <c r="BW22" s="39">
        <v>0.44092653468229898</v>
      </c>
      <c r="BX22" s="39">
        <v>0.377250131864587</v>
      </c>
      <c r="BY22" s="39">
        <v>0.39547211323787301</v>
      </c>
      <c r="BZ22" s="39">
        <v>0.36543246683068098</v>
      </c>
      <c r="CA22" s="39">
        <v>1.4206816919890799</v>
      </c>
      <c r="CB22" s="39">
        <v>0.76066235910824598</v>
      </c>
      <c r="CC22" s="39">
        <v>0.84498660469810705</v>
      </c>
      <c r="CD22" s="39">
        <v>0.79650188060421201</v>
      </c>
      <c r="CE22" s="39">
        <v>0.85321209148999899</v>
      </c>
      <c r="CF22" s="39">
        <v>0.78050110630761604</v>
      </c>
      <c r="CG22" s="39">
        <v>2.2701667656798601</v>
      </c>
      <c r="CH22" s="39">
        <v>0.45571059465867603</v>
      </c>
      <c r="CI22" s="39">
        <v>8.8590694430666694E-2</v>
      </c>
      <c r="CJ22" s="39">
        <v>0.128377167939912</v>
      </c>
      <c r="CK22" s="39">
        <v>0.21194478774217199</v>
      </c>
      <c r="CL22" s="39">
        <v>0.12377201572919599</v>
      </c>
      <c r="CM22" s="39">
        <v>1.50458131611131</v>
      </c>
      <c r="CN22" s="39">
        <v>0.50268578121734198</v>
      </c>
      <c r="CO22" s="39">
        <v>3.5468862048299202E-2</v>
      </c>
      <c r="CP22" s="39">
        <v>0.124052305087909</v>
      </c>
      <c r="CQ22" s="39">
        <v>4.9880518957931302E-2</v>
      </c>
      <c r="CR22" s="39">
        <v>9.0788012606070195E-2</v>
      </c>
      <c r="CS22" s="39">
        <v>1.6079602100338699</v>
      </c>
      <c r="CT22" s="39">
        <v>0.40309799084186199</v>
      </c>
      <c r="CU22" s="39">
        <v>0.44044887691606299</v>
      </c>
      <c r="CV22" s="39">
        <v>0.37740887048486799</v>
      </c>
      <c r="CW22" s="39">
        <v>0.39597655633906098</v>
      </c>
      <c r="CX22" s="39">
        <v>0.36599199103337798</v>
      </c>
      <c r="CY22" s="44">
        <v>42636.274687500001</v>
      </c>
      <c r="CZ22" s="44">
        <v>42636.316296296296</v>
      </c>
      <c r="DA22" s="44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68">
        <f t="shared" si="22"/>
        <v>4</v>
      </c>
      <c r="E23" s="21">
        <f t="shared" si="23"/>
        <v>6.2669100277778016</v>
      </c>
      <c r="F23" s="21">
        <f t="shared" si="24"/>
        <v>7.969158290123401</v>
      </c>
      <c r="G23" s="21">
        <f t="shared" si="25"/>
        <v>5.8510039382715968</v>
      </c>
      <c r="H23" s="21">
        <f t="shared" si="26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7"/>
        <v>58.763834590304199</v>
      </c>
      <c r="L23" s="6">
        <f t="shared" si="27"/>
        <v>60.150253690744833</v>
      </c>
      <c r="M23" s="6">
        <f t="shared" si="28"/>
        <v>58.05631028900244</v>
      </c>
      <c r="N23" s="6">
        <f t="shared" si="28"/>
        <v>60.215438762995902</v>
      </c>
      <c r="O23" s="6">
        <f t="shared" si="28"/>
        <v>58.065371709294496</v>
      </c>
      <c r="P23" s="6">
        <f t="shared" si="28"/>
        <v>30.08</v>
      </c>
      <c r="Q23" s="22">
        <f t="shared" si="29"/>
        <v>0.10491808641970124</v>
      </c>
      <c r="R23" s="22">
        <f t="shared" si="29"/>
        <v>0.10550046913580147</v>
      </c>
      <c r="S23" s="22">
        <f t="shared" si="29"/>
        <v>0.10753313888889693</v>
      </c>
      <c r="T23" s="22">
        <f t="shared" si="29"/>
        <v>0.10890621296289993</v>
      </c>
      <c r="U23" s="22">
        <f t="shared" si="29"/>
        <v>0.1104352738461003</v>
      </c>
      <c r="V23" s="22">
        <f>BT23-AP23</f>
        <v>0</v>
      </c>
      <c r="W23" s="6">
        <f t="shared" si="31"/>
        <v>0.19815735105390297</v>
      </c>
      <c r="X23" s="6">
        <f t="shared" si="32"/>
        <v>0.11340413024276863</v>
      </c>
      <c r="Y23" s="6">
        <f t="shared" si="33"/>
        <v>8.7160510380259737E-2</v>
      </c>
      <c r="Z23" s="6">
        <f t="shared" si="34"/>
        <v>8.602334502880167E-2</v>
      </c>
      <c r="AA23" s="6">
        <f t="shared" si="35"/>
        <v>7.6661964551701628E-2</v>
      </c>
      <c r="AB23" s="49">
        <f t="shared" si="3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4">
        <v>24.5205153950617</v>
      </c>
      <c r="BP23" s="54">
        <v>22.704142521605</v>
      </c>
      <c r="BQ23" s="54">
        <v>24.972593422839498</v>
      </c>
      <c r="BR23" s="54">
        <v>22.665486972222201</v>
      </c>
      <c r="BS23" s="54">
        <v>25.0748863230769</v>
      </c>
      <c r="BT23" s="54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68">
        <f t="shared" si="22"/>
        <v>5</v>
      </c>
      <c r="E24" s="21">
        <f t="shared" si="23"/>
        <v>6.5651112136223988</v>
      </c>
      <c r="F24" s="21">
        <f t="shared" si="24"/>
        <v>8.740658672839503</v>
      </c>
      <c r="G24" s="21">
        <f t="shared" si="25"/>
        <v>6.4480641759260005</v>
      </c>
      <c r="H24" s="21">
        <f t="shared" si="26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7"/>
        <v>84.021079367444742</v>
      </c>
      <c r="L24" s="6">
        <f t="shared" si="27"/>
        <v>85.886478496333453</v>
      </c>
      <c r="M24" s="6">
        <f t="shared" si="28"/>
        <v>83.654172542680385</v>
      </c>
      <c r="N24" s="6">
        <f t="shared" si="28"/>
        <v>85.857630518074771</v>
      </c>
      <c r="O24" s="6">
        <f t="shared" si="28"/>
        <v>83.582700938622395</v>
      </c>
      <c r="P24" s="6">
        <f t="shared" si="28"/>
        <v>85.818450789868976</v>
      </c>
      <c r="Q24" s="22">
        <f t="shared" si="29"/>
        <v>0.12354493808049938</v>
      </c>
      <c r="R24" s="22">
        <f t="shared" si="29"/>
        <v>0.12403464506170181</v>
      </c>
      <c r="S24" s="22">
        <f t="shared" si="29"/>
        <v>0.1226064135803</v>
      </c>
      <c r="T24" s="22">
        <f t="shared" si="29"/>
        <v>0.12202842283949877</v>
      </c>
      <c r="U24" s="22">
        <f t="shared" si="29"/>
        <v>0.12139644444440023</v>
      </c>
      <c r="V24" s="22">
        <f>BT24-AP24</f>
        <v>0.1216718024692014</v>
      </c>
      <c r="W24" s="6">
        <f t="shared" si="31"/>
        <v>0.12048690809716836</v>
      </c>
      <c r="X24" s="6">
        <f t="shared" si="32"/>
        <v>0.1301455314443572</v>
      </c>
      <c r="Y24" s="6">
        <f t="shared" si="33"/>
        <v>0.17128521966532373</v>
      </c>
      <c r="Z24" s="6">
        <f t="shared" si="34"/>
        <v>0.17759804674001947</v>
      </c>
      <c r="AA24" s="6">
        <f t="shared" si="35"/>
        <v>0.19279283915539791</v>
      </c>
      <c r="AB24" s="48">
        <f t="shared" si="36"/>
        <v>0.1821055126001272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4">
        <v>24.2449082321981</v>
      </c>
      <c r="BP24" s="54">
        <v>21.950105660493801</v>
      </c>
      <c r="BQ24" s="54">
        <v>24.3893289691358</v>
      </c>
      <c r="BR24" s="54">
        <v>22.032940515432099</v>
      </c>
      <c r="BS24" s="54">
        <v>24.441666521604901</v>
      </c>
      <c r="BT24" s="54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68">
        <f t="shared" si="22"/>
        <v>6</v>
      </c>
      <c r="E25" s="21">
        <f t="shared" si="23"/>
        <v>6.2598237272727042</v>
      </c>
      <c r="F25" s="21">
        <f t="shared" si="24"/>
        <v>7.8994877024607977</v>
      </c>
      <c r="G25" s="21">
        <f t="shared" si="25"/>
        <v>6.2358025524690968</v>
      </c>
      <c r="H25" s="21">
        <f t="shared" si="26"/>
        <v>8.5129544598764948</v>
      </c>
      <c r="I25" s="21"/>
      <c r="J25" s="21"/>
      <c r="K25" s="6">
        <f>E25+AE25-Q25-W25</f>
        <v>115.99413009173429</v>
      </c>
      <c r="L25" s="6">
        <f>F25+AF25-R25-X25</f>
        <v>117.21454086573998</v>
      </c>
      <c r="M25" s="6">
        <f>G25+AG25-S25-Y25</f>
        <v>115.33231217861204</v>
      </c>
      <c r="N25" s="6">
        <f>H25+AH25-T25-Z25</f>
        <v>117.80461739757354</v>
      </c>
      <c r="O25" s="6"/>
      <c r="P25" s="6"/>
      <c r="Q25" s="22">
        <f>BO25-AK25</f>
        <v>0.15104312626259997</v>
      </c>
      <c r="R25" s="22">
        <f>BP25-AL25</f>
        <v>0.15575172706930118</v>
      </c>
      <c r="S25" s="22">
        <f>BQ25-AM25</f>
        <v>0.15733750617279796</v>
      </c>
      <c r="T25" s="22">
        <f>BR25-AN25</f>
        <v>0.15913273765429992</v>
      </c>
      <c r="U25" s="22"/>
      <c r="V25" s="22"/>
      <c r="W25" s="6">
        <f t="shared" si="31"/>
        <v>0.41465050927582081</v>
      </c>
      <c r="X25" s="6">
        <f t="shared" si="32"/>
        <v>0.4291951096515319</v>
      </c>
      <c r="Y25" s="6">
        <f t="shared" si="33"/>
        <v>0.44615286768425727</v>
      </c>
      <c r="Z25" s="6">
        <f t="shared" si="34"/>
        <v>0.44920432464865917</v>
      </c>
      <c r="AA25" s="6">
        <f t="shared" si="35"/>
        <v>0.47875754657900232</v>
      </c>
      <c r="AB25" s="48">
        <f t="shared" si="36"/>
        <v>0</v>
      </c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4">
        <v>24.569193318181799</v>
      </c>
      <c r="BP25" s="54">
        <v>22.814153559284101</v>
      </c>
      <c r="BQ25" s="54">
        <v>24.646938512345699</v>
      </c>
      <c r="BR25" s="54">
        <v>22.205795373456802</v>
      </c>
      <c r="BS25" s="54">
        <v>24.754699095384598</v>
      </c>
      <c r="BT25" s="54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55"/>
      <c r="BP26" s="55"/>
      <c r="BQ26" s="55"/>
      <c r="BR26" s="55"/>
      <c r="BS26" s="55"/>
      <c r="BT26" s="55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/>
      <c r="AD27" s="2" t="s">
        <v>39</v>
      </c>
      <c r="AE27" s="69">
        <f>INDEX(LINEST(AE20:AE25,$D$20:$D$25^{1,2}),1)</f>
        <v>2.5946428571428548</v>
      </c>
      <c r="AF27" s="69">
        <f>INDEX(LINEST(AF20:AF25,$D$20:$D$25^{1,2}),1)</f>
        <v>2.6321428571428567</v>
      </c>
      <c r="AG27" s="69">
        <f>INDEX(LINEST(AG20:AG25,$D$20:$D$25^{1,2}),1)</f>
        <v>2.591071428571428</v>
      </c>
      <c r="AH27" s="69">
        <f>INDEX(LINEST(AH20:AH25,$D$20:$D$25^{1,2}),1)</f>
        <v>2.6303571428571435</v>
      </c>
      <c r="AI27" s="69"/>
      <c r="AJ27" s="69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13"/>
      <c r="DF27" s="13"/>
      <c r="DG27" s="13"/>
      <c r="DH27" s="13"/>
      <c r="DI27" s="13"/>
      <c r="DJ27" s="13"/>
      <c r="DK27" s="13"/>
    </row>
    <row r="28" spans="4:115" x14ac:dyDescent="0.25">
      <c r="AC28" s="2"/>
      <c r="AD28" s="2" t="s">
        <v>39</v>
      </c>
      <c r="AE28" s="69">
        <f>INDEX(LINEST(AE20:AE25,$D$20:$D$25^{1,2}),2)</f>
        <v>2.2060714285714358</v>
      </c>
      <c r="AF28" s="69">
        <f>INDEX(LINEST(AF20:AF25,$D$20:$D$25^{1,2}),2)</f>
        <v>1.9578571428571443</v>
      </c>
      <c r="AG28" s="69">
        <f>INDEX(LINEST(AG20:AG25,$D$20:$D$25^{1,2}),2)</f>
        <v>2.1653571428571436</v>
      </c>
      <c r="AH28" s="69">
        <f>INDEX(LINEST(AH20:AH25,$D$20:$D$25^{1,2}),2)</f>
        <v>1.9789285714285654</v>
      </c>
      <c r="AI28" s="69"/>
      <c r="AJ28" s="69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13"/>
      <c r="DF28" s="13"/>
      <c r="DG28" s="13"/>
      <c r="DH28" s="13"/>
      <c r="DI28" s="13"/>
      <c r="DJ28" s="13"/>
      <c r="DK28" s="13"/>
    </row>
    <row r="29" spans="4:115" x14ac:dyDescent="0.25">
      <c r="D29" s="46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9"/>
      <c r="AD29" s="54" t="s">
        <v>40</v>
      </c>
      <c r="AE29" s="69">
        <f>INDEX(LINEST(AE20:AE25,$D$20:$D$25^{1,2}),3)</f>
        <v>2.9100000000000037</v>
      </c>
      <c r="AF29" s="69">
        <f>INDEX(LINEST(AF20:AF25,$D$20:$D$25^{1,2}),3)</f>
        <v>2.7600000000000051</v>
      </c>
      <c r="AG29" s="69">
        <f>INDEX(LINEST(AG20:AG25,$D$20:$D$25^{1,2}),3)</f>
        <v>2.7899999999999991</v>
      </c>
      <c r="AH29" s="69">
        <f>INDEX(LINEST(AH20:AH25,$D$20:$D$25^{1,2}),3)</f>
        <v>2.7300000000000111</v>
      </c>
      <c r="AI29" s="69"/>
      <c r="AJ29" s="69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5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4:115" x14ac:dyDescent="0.25"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13"/>
      <c r="DF30" s="13"/>
      <c r="DG30" s="13"/>
      <c r="DH30" s="13"/>
      <c r="DI30" s="13"/>
      <c r="DJ30" s="13"/>
      <c r="DK30" s="13"/>
    </row>
  </sheetData>
  <mergeCells count="13">
    <mergeCell ref="A1:C1"/>
    <mergeCell ref="AQ1:AV1"/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46"/>
  <sheetViews>
    <sheetView tabSelected="1" zoomScale="85" zoomScaleNormal="85" workbookViewId="0">
      <selection activeCell="H37" sqref="H37"/>
    </sheetView>
  </sheetViews>
  <sheetFormatPr defaultColWidth="9.125" defaultRowHeight="15" x14ac:dyDescent="0.25"/>
  <cols>
    <col min="1" max="1" width="12" style="1" bestFit="1" customWidth="1"/>
    <col min="2" max="37" width="5.625" style="7" customWidth="1"/>
    <col min="38" max="47" width="5.625" style="1" customWidth="1"/>
    <col min="48" max="48" width="5.625" style="48" customWidth="1"/>
    <col min="49" max="136" width="5.625" style="1" customWidth="1"/>
    <col min="137" max="16384" width="9.125" style="1"/>
  </cols>
  <sheetData>
    <row r="1" spans="1:136" ht="19.5" customHeight="1" x14ac:dyDescent="0.25">
      <c r="A1" s="77" t="s">
        <v>15</v>
      </c>
      <c r="B1" s="77"/>
      <c r="C1" s="77"/>
      <c r="D1" s="29" t="s">
        <v>1</v>
      </c>
      <c r="E1" s="25" t="s">
        <v>38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37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65" t="s">
        <v>22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65" t="s">
        <v>36</v>
      </c>
      <c r="AM1" s="23"/>
      <c r="AN1" s="23"/>
      <c r="AO1" s="23"/>
      <c r="AP1" s="23"/>
      <c r="AQ1" s="23"/>
      <c r="AR1" s="23"/>
      <c r="AS1" s="23"/>
      <c r="AT1" s="23"/>
      <c r="AU1" s="23"/>
      <c r="AV1" s="50"/>
      <c r="AX1" s="78" t="s">
        <v>35</v>
      </c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 t="s">
        <v>2</v>
      </c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 t="s">
        <v>16</v>
      </c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 t="s">
        <v>6</v>
      </c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 t="s">
        <v>7</v>
      </c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 t="s">
        <v>8</v>
      </c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 t="s">
        <v>9</v>
      </c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9" t="s">
        <v>43</v>
      </c>
      <c r="DY1" s="79"/>
      <c r="DZ1" s="79"/>
      <c r="EA1" s="79" t="s">
        <v>2</v>
      </c>
      <c r="EB1" s="79"/>
      <c r="EC1" s="79"/>
      <c r="ED1" s="79" t="s">
        <v>9</v>
      </c>
      <c r="EE1" s="79"/>
      <c r="EF1" s="79"/>
    </row>
    <row r="2" spans="1:136" ht="17.25" customHeight="1" x14ac:dyDescent="0.25">
      <c r="A2" s="1" t="s">
        <v>18</v>
      </c>
      <c r="B2" s="20">
        <v>300</v>
      </c>
      <c r="C2" s="7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83.33</v>
      </c>
      <c r="O2">
        <v>300</v>
      </c>
      <c r="P2">
        <v>300</v>
      </c>
      <c r="Q2">
        <v>100</v>
      </c>
      <c r="R2">
        <v>150</v>
      </c>
      <c r="S2">
        <v>300</v>
      </c>
      <c r="T2">
        <v>150</v>
      </c>
      <c r="U2">
        <v>100</v>
      </c>
      <c r="V2">
        <v>91.666667000000004</v>
      </c>
      <c r="W2">
        <v>300</v>
      </c>
      <c r="X2">
        <v>300</v>
      </c>
      <c r="Y2">
        <v>83.33</v>
      </c>
      <c r="Z2">
        <v>300</v>
      </c>
      <c r="AA2">
        <v>300</v>
      </c>
      <c r="AB2">
        <v>100</v>
      </c>
      <c r="AC2">
        <v>150</v>
      </c>
      <c r="AD2">
        <v>300</v>
      </c>
      <c r="AE2">
        <v>150</v>
      </c>
      <c r="AF2">
        <v>100</v>
      </c>
      <c r="AG2">
        <v>91.666667000000004</v>
      </c>
      <c r="AH2">
        <v>300</v>
      </c>
      <c r="AI2">
        <v>300</v>
      </c>
      <c r="AJ2">
        <v>83.33</v>
      </c>
      <c r="AK2">
        <v>300</v>
      </c>
      <c r="AL2">
        <v>300</v>
      </c>
      <c r="AM2">
        <v>100</v>
      </c>
      <c r="AN2">
        <v>150</v>
      </c>
      <c r="AO2">
        <v>300</v>
      </c>
      <c r="AP2">
        <v>150</v>
      </c>
      <c r="AQ2">
        <v>100</v>
      </c>
      <c r="AR2">
        <v>91.666667000000004</v>
      </c>
      <c r="AS2">
        <v>300</v>
      </c>
      <c r="AT2">
        <v>300</v>
      </c>
      <c r="AU2">
        <v>83.33</v>
      </c>
      <c r="AV2" s="50">
        <v>300</v>
      </c>
      <c r="AX2" s="1" t="s">
        <v>0</v>
      </c>
      <c r="AY2">
        <v>300</v>
      </c>
      <c r="AZ2">
        <v>100</v>
      </c>
      <c r="BA2">
        <v>150</v>
      </c>
      <c r="BB2">
        <v>300</v>
      </c>
      <c r="BC2">
        <v>150</v>
      </c>
      <c r="BD2">
        <v>100</v>
      </c>
      <c r="BE2">
        <v>91.666667000000004</v>
      </c>
      <c r="BF2">
        <v>300</v>
      </c>
      <c r="BG2">
        <v>300</v>
      </c>
      <c r="BH2">
        <v>83.33</v>
      </c>
      <c r="BI2">
        <v>300</v>
      </c>
      <c r="BJ2">
        <v>300</v>
      </c>
      <c r="BK2">
        <v>100</v>
      </c>
      <c r="BL2">
        <v>150</v>
      </c>
      <c r="BM2">
        <v>300</v>
      </c>
      <c r="BN2">
        <v>150</v>
      </c>
      <c r="BO2">
        <v>100</v>
      </c>
      <c r="BP2">
        <v>91.666667000000004</v>
      </c>
      <c r="BQ2">
        <v>300</v>
      </c>
      <c r="BR2">
        <v>300</v>
      </c>
      <c r="BS2">
        <v>83.33</v>
      </c>
      <c r="BT2">
        <v>300</v>
      </c>
      <c r="BU2">
        <v>300</v>
      </c>
      <c r="BV2">
        <v>100</v>
      </c>
      <c r="BW2">
        <v>150</v>
      </c>
      <c r="BX2">
        <v>300</v>
      </c>
      <c r="BY2">
        <v>150</v>
      </c>
      <c r="BZ2">
        <v>100</v>
      </c>
      <c r="CA2">
        <v>91.666667000000004</v>
      </c>
      <c r="CB2">
        <v>300</v>
      </c>
      <c r="CC2">
        <v>300</v>
      </c>
      <c r="CD2">
        <v>83.33</v>
      </c>
      <c r="CE2">
        <v>300</v>
      </c>
      <c r="CF2">
        <v>300</v>
      </c>
      <c r="CG2">
        <v>100</v>
      </c>
      <c r="CH2">
        <v>150</v>
      </c>
      <c r="CI2">
        <v>300</v>
      </c>
      <c r="CJ2">
        <v>150</v>
      </c>
      <c r="CK2">
        <v>100</v>
      </c>
      <c r="CL2">
        <v>91.666667000000004</v>
      </c>
      <c r="CM2">
        <v>300</v>
      </c>
      <c r="CN2">
        <v>300</v>
      </c>
      <c r="CO2">
        <v>83.33</v>
      </c>
      <c r="CP2">
        <v>300</v>
      </c>
      <c r="CQ2">
        <v>300</v>
      </c>
      <c r="CR2">
        <v>100</v>
      </c>
      <c r="CS2">
        <v>150</v>
      </c>
      <c r="CT2">
        <v>300</v>
      </c>
      <c r="CU2">
        <v>150</v>
      </c>
      <c r="CV2">
        <v>100</v>
      </c>
      <c r="CW2">
        <v>91.666667000000004</v>
      </c>
      <c r="CX2">
        <v>300</v>
      </c>
      <c r="CY2">
        <v>300</v>
      </c>
      <c r="CZ2">
        <v>83.33</v>
      </c>
      <c r="DA2">
        <v>300</v>
      </c>
      <c r="DB2">
        <v>300</v>
      </c>
      <c r="DC2">
        <v>100</v>
      </c>
      <c r="DD2">
        <v>150</v>
      </c>
      <c r="DE2">
        <v>300</v>
      </c>
      <c r="DF2">
        <v>150</v>
      </c>
      <c r="DG2">
        <v>100</v>
      </c>
      <c r="DH2">
        <v>91.666667000000004</v>
      </c>
      <c r="DI2">
        <v>300</v>
      </c>
      <c r="DJ2">
        <v>300</v>
      </c>
      <c r="DK2">
        <v>83.33</v>
      </c>
      <c r="DL2">
        <v>300</v>
      </c>
      <c r="DM2">
        <v>300</v>
      </c>
      <c r="DN2">
        <v>100</v>
      </c>
      <c r="DO2">
        <v>150</v>
      </c>
      <c r="DP2">
        <v>300</v>
      </c>
      <c r="DQ2">
        <v>150</v>
      </c>
      <c r="DR2">
        <v>100</v>
      </c>
      <c r="DS2">
        <v>91.666667000000004</v>
      </c>
      <c r="DT2">
        <v>300</v>
      </c>
      <c r="DU2">
        <v>300</v>
      </c>
      <c r="DV2">
        <v>83.33</v>
      </c>
      <c r="DW2">
        <v>300</v>
      </c>
      <c r="DX2" s="80">
        <v>300</v>
      </c>
      <c r="DY2" s="80">
        <v>83.33</v>
      </c>
      <c r="DZ2" s="80">
        <v>300</v>
      </c>
      <c r="EA2" s="80">
        <v>300</v>
      </c>
      <c r="EB2" s="80">
        <v>83.33</v>
      </c>
      <c r="EC2" s="80">
        <v>300</v>
      </c>
      <c r="ED2" s="80">
        <v>300</v>
      </c>
      <c r="EE2" s="80">
        <v>83.33</v>
      </c>
      <c r="EF2" s="80">
        <v>300</v>
      </c>
    </row>
    <row r="3" spans="1:136" x14ac:dyDescent="0.25">
      <c r="A3" s="1" t="s">
        <v>21</v>
      </c>
      <c r="AW3" s="2" t="s">
        <v>33</v>
      </c>
      <c r="DX3" s="79"/>
      <c r="DY3" s="81" t="s">
        <v>44</v>
      </c>
      <c r="DZ3" s="79"/>
      <c r="EA3" s="79"/>
      <c r="EB3" s="79"/>
      <c r="EC3" s="79"/>
      <c r="ED3" s="79"/>
      <c r="EE3" s="79"/>
      <c r="EF3" s="79"/>
    </row>
    <row r="4" spans="1:136" x14ac:dyDescent="0.25">
      <c r="A4" s="52" t="s">
        <v>12</v>
      </c>
      <c r="B4" s="24">
        <v>2.2999999999999998</v>
      </c>
      <c r="C4" s="24">
        <v>2.42</v>
      </c>
      <c r="D4" s="5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W4" s="2" t="s">
        <v>11</v>
      </c>
      <c r="AX4" s="2" t="s">
        <v>31</v>
      </c>
      <c r="CB4" s="3"/>
      <c r="CE4" s="3"/>
      <c r="DX4" s="79"/>
      <c r="DY4" s="81">
        <v>0.42508309599999999</v>
      </c>
      <c r="DZ4" s="79"/>
      <c r="EA4" s="79"/>
      <c r="EB4" s="79"/>
      <c r="EC4" s="79"/>
      <c r="ED4" s="79"/>
      <c r="EE4" s="79"/>
      <c r="EF4" s="79"/>
    </row>
    <row r="5" spans="1:136" ht="15" customHeight="1" x14ac:dyDescent="0.25">
      <c r="B5" s="27" t="s">
        <v>3</v>
      </c>
      <c r="C5" s="28" t="s">
        <v>17</v>
      </c>
      <c r="D5" s="28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W5" s="2" t="s">
        <v>32</v>
      </c>
      <c r="AX5" s="2" t="s">
        <v>34</v>
      </c>
      <c r="BN5" s="3"/>
      <c r="BO5" s="3"/>
      <c r="BP5" s="3"/>
      <c r="BQ5" s="3"/>
      <c r="BR5" s="3"/>
      <c r="BS5" s="3"/>
      <c r="BT5" s="3"/>
      <c r="BU5" s="4"/>
      <c r="BV5" s="4"/>
      <c r="BW5" s="3"/>
      <c r="BX5" s="13"/>
      <c r="BY5" s="13"/>
      <c r="BZ5" s="13"/>
      <c r="CA5" s="13"/>
      <c r="CB5" s="3"/>
      <c r="CC5" s="13"/>
      <c r="CD5" s="13"/>
      <c r="CE5" s="3"/>
      <c r="DX5" s="79"/>
      <c r="DY5" s="79"/>
      <c r="DZ5" s="79"/>
      <c r="EA5" s="82"/>
      <c r="EB5" s="82"/>
      <c r="EC5" s="82"/>
      <c r="ED5" s="79"/>
      <c r="EE5" s="79"/>
      <c r="EF5" s="79"/>
    </row>
    <row r="6" spans="1:136" ht="15" customHeight="1" x14ac:dyDescent="0.25">
      <c r="A6" s="23" t="s">
        <v>13</v>
      </c>
      <c r="B6" s="26">
        <v>5.19</v>
      </c>
      <c r="C6" s="26">
        <v>14.53</v>
      </c>
      <c r="D6" s="68">
        <f>AW6/100</f>
        <v>1</v>
      </c>
      <c r="E6" s="21">
        <f>BU6-BJ6-$B$4</f>
        <v>5.1673267796611002</v>
      </c>
      <c r="F6" s="21">
        <f>BV6-BK6-$C$4</f>
        <v>6.3161207457626976</v>
      </c>
      <c r="G6" s="21">
        <f>BW6-BL6-$C$4</f>
        <v>5.6999024745761968</v>
      </c>
      <c r="H6" s="21">
        <f>BX6-BM6-$B$4</f>
        <v>5.2221209491526013</v>
      </c>
      <c r="I6" s="21">
        <f>BY6-BN6-$C$4</f>
        <v>5.4564115084746039</v>
      </c>
      <c r="J6" s="21">
        <f t="shared" ref="J6:L16" si="0">BZ6-BO6-$C$4</f>
        <v>5.9098047457626972</v>
      </c>
      <c r="K6" s="21">
        <f t="shared" si="0"/>
        <v>6.0885421694914985</v>
      </c>
      <c r="L6" s="21">
        <f t="shared" si="0"/>
        <v>4.9142622203388999</v>
      </c>
      <c r="M6" s="21">
        <f t="shared" ref="M6" si="1">CC6-BR6-$C$4</f>
        <v>5.156394038773259</v>
      </c>
      <c r="N6" s="21">
        <f t="shared" ref="N6" si="2">CD6-BS6-$C$4</f>
        <v>6.829338894440804</v>
      </c>
      <c r="O6" s="21">
        <f t="shared" ref="O6" si="3">CE6-BT6-$C$4</f>
        <v>5.0502789312979157</v>
      </c>
      <c r="P6" s="61">
        <f>E6+AY6-AA6-AL6</f>
        <v>10.421729660606918</v>
      </c>
      <c r="Q6" s="61">
        <f t="shared" ref="P6:T7" si="4">F6+AZ6-AB6-AM6</f>
        <v>11.431487428043591</v>
      </c>
      <c r="R6" s="61">
        <f t="shared" si="4"/>
        <v>11.133332701665095</v>
      </c>
      <c r="S6" s="61">
        <f t="shared" si="4"/>
        <v>10.864777213999826</v>
      </c>
      <c r="T6" s="61">
        <f t="shared" si="4"/>
        <v>11.031143896989365</v>
      </c>
      <c r="U6" s="61">
        <f t="shared" ref="U6:W6" si="5">J6+BD6-AF6-AQ6</f>
        <v>11.271251620114761</v>
      </c>
      <c r="V6" s="61">
        <f t="shared" si="5"/>
        <v>11.267546839504789</v>
      </c>
      <c r="W6" s="61">
        <f t="shared" si="5"/>
        <v>10.418836481155761</v>
      </c>
      <c r="X6" s="61">
        <f>M6+BG6-AI6-AT6</f>
        <v>10.200213736428783</v>
      </c>
      <c r="Y6" s="61">
        <f t="shared" ref="Y6" si="6">N6+BH6-AJ6-AU6</f>
        <v>11.746364537432623</v>
      </c>
      <c r="Z6" s="61">
        <f t="shared" ref="Z6" si="7">O6+BI6-AK6-AV6</f>
        <v>10.319832996864699</v>
      </c>
      <c r="AA6" s="22">
        <f t="shared" ref="AA6:AH6" si="8">DM6-BJ6</f>
        <v>1.8786213898305988</v>
      </c>
      <c r="AB6" s="22">
        <f t="shared" si="8"/>
        <v>1.7609545084745015</v>
      </c>
      <c r="AC6" s="22">
        <f t="shared" si="8"/>
        <v>1.6139332033897986</v>
      </c>
      <c r="AD6" s="22">
        <f t="shared" si="8"/>
        <v>1.5349114576270999</v>
      </c>
      <c r="AE6" s="22">
        <f t="shared" si="8"/>
        <v>1.4910397966102025</v>
      </c>
      <c r="AF6" s="22">
        <f t="shared" si="8"/>
        <v>1.5855188813558989</v>
      </c>
      <c r="AG6" s="22">
        <f t="shared" si="8"/>
        <v>1.7004498983050027</v>
      </c>
      <c r="AH6" s="22">
        <f t="shared" si="8"/>
        <v>1.6754250169491023</v>
      </c>
      <c r="AI6" s="22">
        <f t="shared" ref="AI6" si="9">DU6-BR6</f>
        <v>1.9439053559321984</v>
      </c>
      <c r="AJ6" s="22">
        <f t="shared" ref="AJ6" si="10">DV6-BS6</f>
        <v>1.8416810338983041</v>
      </c>
      <c r="AK6" s="22">
        <f t="shared" ref="AK6" si="11">DW6-BT6</f>
        <v>1.8443572033898334</v>
      </c>
      <c r="AL6" s="6">
        <f>$B$6*DB6*$B$7*ABS(CF6-CQ6)</f>
        <v>0.23477233939306383</v>
      </c>
      <c r="AM6" s="6">
        <f t="shared" ref="AM6:AS16" si="12">$B$6*DC6*$B$7*ABS(CG6-CR6)</f>
        <v>0.22706863975308519</v>
      </c>
      <c r="AN6" s="6">
        <f t="shared" si="12"/>
        <v>0.22721284070775263</v>
      </c>
      <c r="AO6" s="6">
        <f t="shared" si="12"/>
        <v>0.22921193854261471</v>
      </c>
      <c r="AP6" s="6">
        <f t="shared" si="12"/>
        <v>0.23931256063775666</v>
      </c>
      <c r="AQ6" s="6">
        <f t="shared" si="12"/>
        <v>0.23439017649541671</v>
      </c>
      <c r="AR6" s="6">
        <f t="shared" si="12"/>
        <v>0.18664712659696572</v>
      </c>
      <c r="AS6" s="6">
        <f t="shared" si="12"/>
        <v>0.19627190867470565</v>
      </c>
      <c r="AT6" s="6">
        <f t="shared" ref="AT6" si="13">$B$6*DJ6*$B$7*ABS(CN6-CY6)</f>
        <v>0.29024104810719781</v>
      </c>
      <c r="AU6" s="6">
        <f t="shared" ref="AU6" si="14">$B$6*DK6*$B$7*ABS(CO6-CZ6)</f>
        <v>0.28536111972005712</v>
      </c>
      <c r="AV6" s="57">
        <f t="shared" ref="AV6" si="15">$B$6*DL6*$B$7*ABS(CP6-DA6)</f>
        <v>0.29456330731456309</v>
      </c>
      <c r="AW6" s="56">
        <v>100</v>
      </c>
      <c r="AX6" s="54">
        <v>7.96949152542373</v>
      </c>
      <c r="AY6" s="54">
        <v>7.3677966101694796</v>
      </c>
      <c r="AZ6" s="54">
        <v>7.1033898305084797</v>
      </c>
      <c r="BA6" s="54">
        <v>7.2745762711864499</v>
      </c>
      <c r="BB6" s="54">
        <v>7.4067796610169401</v>
      </c>
      <c r="BC6" s="54">
        <v>7.3050847457627199</v>
      </c>
      <c r="BD6" s="54">
        <v>7.1813559322033802</v>
      </c>
      <c r="BE6" s="54">
        <v>7.0661016949152602</v>
      </c>
      <c r="BF6" s="54">
        <v>7.37627118644067</v>
      </c>
      <c r="BG6" s="4">
        <v>7.2779661016949202</v>
      </c>
      <c r="BH6" s="4">
        <v>7.0440677966101797</v>
      </c>
      <c r="BI6" s="4">
        <v>7.4084745762711801</v>
      </c>
      <c r="BJ6" s="54">
        <v>25.519827627118602</v>
      </c>
      <c r="BK6" s="54">
        <v>24.295505694915299</v>
      </c>
      <c r="BL6" s="54">
        <v>24.912420610169502</v>
      </c>
      <c r="BM6" s="54">
        <v>25.454134491525402</v>
      </c>
      <c r="BN6" s="54">
        <v>25.103494610169498</v>
      </c>
      <c r="BO6" s="54">
        <v>24.6938231016949</v>
      </c>
      <c r="BP6" s="54">
        <v>24.471836118644099</v>
      </c>
      <c r="BQ6" s="54">
        <v>25.646267050847499</v>
      </c>
      <c r="BR6" s="3">
        <f>EA6*$DY$4/DX6</f>
        <v>25.433157978175942</v>
      </c>
      <c r="BS6" s="3">
        <f>EB6*$DY$4/DY6</f>
        <v>23.791316190304997</v>
      </c>
      <c r="BT6" s="3">
        <f>EC6*$DY$4/DZ6</f>
        <v>25.535307255142786</v>
      </c>
      <c r="BU6" s="54">
        <v>32.987154406779702</v>
      </c>
      <c r="BV6" s="54">
        <v>33.031626440677996</v>
      </c>
      <c r="BW6" s="54">
        <v>33.032323084745698</v>
      </c>
      <c r="BX6" s="54">
        <v>32.976255440678003</v>
      </c>
      <c r="BY6" s="54">
        <v>32.979906118644102</v>
      </c>
      <c r="BZ6" s="54">
        <v>33.023627847457597</v>
      </c>
      <c r="CA6" s="54">
        <v>32.980378288135597</v>
      </c>
      <c r="CB6" s="54">
        <v>32.980529271186398</v>
      </c>
      <c r="CC6">
        <v>33.0095520169492</v>
      </c>
      <c r="CD6">
        <v>33.040655084745801</v>
      </c>
      <c r="CE6">
        <v>33.005586186440702</v>
      </c>
      <c r="CF6" s="54">
        <v>34.1729784237288</v>
      </c>
      <c r="CG6" s="54">
        <v>34.292838745762701</v>
      </c>
      <c r="CH6" s="54">
        <v>33.855020440677997</v>
      </c>
      <c r="CI6" s="54">
        <v>33.421231237288097</v>
      </c>
      <c r="CJ6" s="54">
        <v>33.531821864406801</v>
      </c>
      <c r="CK6" s="54">
        <v>34.089803983050899</v>
      </c>
      <c r="CL6" s="54">
        <v>34.8506950677966</v>
      </c>
      <c r="CM6" s="54">
        <v>34.236976220339002</v>
      </c>
      <c r="CN6">
        <v>34.033038152542403</v>
      </c>
      <c r="CO6">
        <v>34.628250457627097</v>
      </c>
      <c r="CP6">
        <v>33.746297440677999</v>
      </c>
      <c r="CQ6" s="54">
        <v>36.647864525423699</v>
      </c>
      <c r="CR6" s="54">
        <v>36.686152135593197</v>
      </c>
      <c r="CS6" s="54">
        <v>36.249127457627097</v>
      </c>
      <c r="CT6" s="54">
        <v>35.835304305084698</v>
      </c>
      <c r="CU6" s="54">
        <v>36.054569355932202</v>
      </c>
      <c r="CV6" s="54">
        <v>36.559537491525397</v>
      </c>
      <c r="CW6" s="54">
        <v>36.817069186440698</v>
      </c>
      <c r="CX6" s="54">
        <v>36.303496627118598</v>
      </c>
      <c r="CY6">
        <v>37.091538881355902</v>
      </c>
      <c r="CZ6">
        <v>37.635157474576303</v>
      </c>
      <c r="DA6">
        <v>36.849994254237302</v>
      </c>
      <c r="DB6" s="62">
        <v>2.9963636363636401E-2</v>
      </c>
      <c r="DC6" s="62">
        <v>2.99681818181818E-2</v>
      </c>
      <c r="DD6" s="62">
        <v>2.99772727272727E-2</v>
      </c>
      <c r="DE6" s="62">
        <v>2.9990909090909099E-2</v>
      </c>
      <c r="DF6" s="62">
        <v>2.9963636363636401E-2</v>
      </c>
      <c r="DG6" s="62">
        <v>2.99772727272727E-2</v>
      </c>
      <c r="DH6" s="62">
        <v>2.99818181818182E-2</v>
      </c>
      <c r="DI6" s="62">
        <v>0.03</v>
      </c>
      <c r="DJ6">
        <v>2.99745762711865E-2</v>
      </c>
      <c r="DK6">
        <v>2.9976271186440698E-2</v>
      </c>
      <c r="DL6">
        <v>2.9977966101694901E-2</v>
      </c>
      <c r="DM6" s="54">
        <v>27.398449016949201</v>
      </c>
      <c r="DN6" s="54">
        <v>26.056460203389801</v>
      </c>
      <c r="DO6" s="54">
        <v>26.5263538135593</v>
      </c>
      <c r="DP6" s="54">
        <v>26.989045949152501</v>
      </c>
      <c r="DQ6" s="54">
        <v>26.594534406779701</v>
      </c>
      <c r="DR6" s="54">
        <v>26.279341983050799</v>
      </c>
      <c r="DS6" s="54">
        <v>26.172286016949101</v>
      </c>
      <c r="DT6" s="54">
        <v>27.321692067796601</v>
      </c>
      <c r="DU6" s="4">
        <f>ED6-EA6+BR6</f>
        <v>27.37706333410814</v>
      </c>
      <c r="DV6" s="4">
        <f t="shared" ref="DV6:DW11" si="16">EE6-EB6+BS6</f>
        <v>25.632997224203301</v>
      </c>
      <c r="DW6" s="4">
        <f t="shared" si="16"/>
        <v>27.37966445853262</v>
      </c>
      <c r="DX6" s="80">
        <v>0.41674128813559302</v>
      </c>
      <c r="DY6" s="80">
        <v>5.33127118644068E-3</v>
      </c>
      <c r="DZ6" s="80">
        <v>5.2968813559322002E-3</v>
      </c>
      <c r="EA6" s="80">
        <v>24.934059050847502</v>
      </c>
      <c r="EB6" s="81">
        <v>0.29838391525423702</v>
      </c>
      <c r="EC6" s="81">
        <v>0.31819071186440701</v>
      </c>
      <c r="ED6" s="18">
        <v>26.8779644067797</v>
      </c>
      <c r="EE6" s="18">
        <v>2.1400649491525399</v>
      </c>
      <c r="EF6" s="18">
        <v>2.1625479152542399</v>
      </c>
    </row>
    <row r="7" spans="1:136" s="41" customFormat="1" ht="15" customHeight="1" x14ac:dyDescent="0.25">
      <c r="A7" s="23" t="s">
        <v>14</v>
      </c>
      <c r="B7" s="26">
        <v>0.61</v>
      </c>
      <c r="C7" s="26">
        <v>0.30499999999999999</v>
      </c>
      <c r="D7" s="68">
        <f t="shared" ref="D7:D16" si="17">AW7/100</f>
        <v>1.5</v>
      </c>
      <c r="E7" s="21">
        <f t="shared" ref="E7:E10" si="18">BU7-BJ7-$B$4</f>
        <v>5.3696762727271983</v>
      </c>
      <c r="F7" s="21">
        <f t="shared" ref="F7:F13" si="19">BV7-BK7-$C$4</f>
        <v>6.5558081818181986</v>
      </c>
      <c r="G7" s="21">
        <f t="shared" ref="G7:G13" si="20">BW7-BL7-$C$4</f>
        <v>5.7300424545454991</v>
      </c>
      <c r="H7" s="21">
        <f>BX7-BM7-$B$4</f>
        <v>5.4510848181818021</v>
      </c>
      <c r="I7" s="21">
        <f t="shared" ref="I7:I13" si="21">BY7-BN7-$C$4</f>
        <v>5.8623681818181996</v>
      </c>
      <c r="J7" s="21">
        <f t="shared" si="0"/>
        <v>6.4995644545455011</v>
      </c>
      <c r="K7" s="21">
        <f t="shared" si="0"/>
        <v>6.3658677272727022</v>
      </c>
      <c r="L7" s="21">
        <f t="shared" si="0"/>
        <v>4.5457591818182035</v>
      </c>
      <c r="M7" s="21">
        <f t="shared" ref="M7:M12" si="22">CC7-BR7-$C$4</f>
        <v>5.3292520406234498</v>
      </c>
      <c r="N7" s="21">
        <f t="shared" ref="N7:N12" si="23">CD7-BS7-$C$4</f>
        <v>6.7300366143084194</v>
      </c>
      <c r="O7" s="21">
        <f t="shared" ref="O7:O12" si="24">CE7-BT7-$C$4</f>
        <v>5.3098298508468478</v>
      </c>
      <c r="P7" s="61">
        <f t="shared" si="4"/>
        <v>16.105980862210327</v>
      </c>
      <c r="Q7" s="61">
        <f t="shared" si="4"/>
        <v>17.114582244132045</v>
      </c>
      <c r="R7" s="61">
        <f t="shared" si="4"/>
        <v>16.552884499263634</v>
      </c>
      <c r="S7" s="61">
        <f t="shared" si="4"/>
        <v>16.546407150050349</v>
      </c>
      <c r="T7" s="61">
        <f t="shared" si="4"/>
        <v>16.984095839109006</v>
      </c>
      <c r="U7" s="61">
        <f t="shared" ref="U7:U14" si="25">J7+BD7-AF7-AQ7</f>
        <v>17.175640348506914</v>
      </c>
      <c r="V7" s="61">
        <f t="shared" ref="V7:V14" si="26">K7+BE7-AG7-AR7</f>
        <v>16.758896870074175</v>
      </c>
      <c r="W7" s="61">
        <f t="shared" ref="W7:W14" si="27">L7+BF7-AH7-AS7</f>
        <v>15.266736514946873</v>
      </c>
      <c r="X7" s="61">
        <f t="shared" ref="X7:X11" si="28">M7+BG7-AI7-AT7</f>
        <v>16.08945251419361</v>
      </c>
      <c r="Y7" s="61">
        <f t="shared" ref="Y7:Y11" si="29">N7+BH7-AJ7-AU7</f>
        <v>16.922709062235384</v>
      </c>
      <c r="Z7" s="61">
        <f t="shared" ref="Z7:Z11" si="30">O7+BI7-AK7-AV7</f>
        <v>15.83865477342267</v>
      </c>
      <c r="AA7" s="22">
        <f t="shared" ref="AA7:AA10" si="31">DM7-BJ7</f>
        <v>2.3053170909089999</v>
      </c>
      <c r="AB7" s="22">
        <f t="shared" ref="AB7:AE10" si="32">DN7-BK7</f>
        <v>2.1655781818182014</v>
      </c>
      <c r="AC7" s="22">
        <f t="shared" si="32"/>
        <v>2.0222282727273004</v>
      </c>
      <c r="AD7" s="22">
        <f t="shared" si="32"/>
        <v>1.9479938181818</v>
      </c>
      <c r="AE7" s="22">
        <f t="shared" si="32"/>
        <v>1.8207777272728016</v>
      </c>
      <c r="AF7" s="22">
        <f t="shared" ref="AF7:AF16" si="33">DR7-BO7</f>
        <v>2.079826909090901</v>
      </c>
      <c r="AG7" s="22">
        <f t="shared" ref="AG7:AG16" si="34">DS7-BP7</f>
        <v>2.304735545454502</v>
      </c>
      <c r="AH7" s="22">
        <f t="shared" ref="AH7:AH16" si="35">DT7-BQ7</f>
        <v>2.2713040000000007</v>
      </c>
      <c r="AI7" s="22">
        <f t="shared" ref="AI7:AI11" si="36">DU7-BR7</f>
        <v>2.302600796610168</v>
      </c>
      <c r="AJ7" s="22">
        <f t="shared" ref="AJ7:AJ11" si="37">DV7-BS7</f>
        <v>2.4255053559322022</v>
      </c>
      <c r="AK7" s="22">
        <f t="shared" ref="AK7:AK11" si="38">DW7-BT7</f>
        <v>2.4589619661016968</v>
      </c>
      <c r="AL7" s="6">
        <f t="shared" ref="AL7:AL15" si="39">$B$6*DB7*$B$7*ABS(CF7-CQ7)</f>
        <v>0.258378319607872</v>
      </c>
      <c r="AM7" s="6">
        <f t="shared" si="12"/>
        <v>0.26655684677705299</v>
      </c>
      <c r="AN7" s="6">
        <f t="shared" si="12"/>
        <v>0.26402059164546582</v>
      </c>
      <c r="AO7" s="6">
        <f t="shared" si="12"/>
        <v>0.25668384994965099</v>
      </c>
      <c r="AP7" s="6">
        <f t="shared" si="12"/>
        <v>0.25749461543639152</v>
      </c>
      <c r="AQ7" s="6">
        <f t="shared" si="12"/>
        <v>0.24409719694768492</v>
      </c>
      <c r="AR7" s="6">
        <f t="shared" si="12"/>
        <v>0.19314440265312408</v>
      </c>
      <c r="AS7" s="6">
        <f t="shared" si="12"/>
        <v>0.2259004850531299</v>
      </c>
      <c r="AT7" s="6">
        <f t="shared" ref="AT7:AT11" si="40">$B$6*DJ7*$B$7*ABS(CN7-CY7)</f>
        <v>0.33041906880267446</v>
      </c>
      <c r="AU7" s="6">
        <f t="shared" ref="AU7:AU11" si="41">$B$6*DK7*$B$7*ABS(CO7-CZ7)</f>
        <v>0.26995778936113374</v>
      </c>
      <c r="AV7" s="57">
        <f t="shared" ref="AV7:AV11" si="42">$B$6*DL7*$B$7*ABS(CP7-DA7)</f>
        <v>0.27323006047498055</v>
      </c>
      <c r="AW7" s="56">
        <v>150</v>
      </c>
      <c r="AX7" s="54">
        <v>14.1</v>
      </c>
      <c r="AY7" s="54">
        <v>13.3</v>
      </c>
      <c r="AZ7" s="54">
        <v>12.990909090909099</v>
      </c>
      <c r="BA7" s="54">
        <v>13.1090909090909</v>
      </c>
      <c r="BB7" s="54">
        <v>13.3</v>
      </c>
      <c r="BC7" s="54">
        <v>13.2</v>
      </c>
      <c r="BD7" s="54">
        <v>13</v>
      </c>
      <c r="BE7" s="54">
        <v>12.8909090909091</v>
      </c>
      <c r="BF7" s="54">
        <v>13.218181818181799</v>
      </c>
      <c r="BG7">
        <v>13.393220338982999</v>
      </c>
      <c r="BH7">
        <v>12.8881355932203</v>
      </c>
      <c r="BI7">
        <v>13.2610169491525</v>
      </c>
      <c r="BJ7" s="54">
        <v>25.328970454545502</v>
      </c>
      <c r="BK7" s="54">
        <v>24.2369609090909</v>
      </c>
      <c r="BL7" s="54">
        <v>24.890766636363601</v>
      </c>
      <c r="BM7" s="54">
        <v>25.034750272727301</v>
      </c>
      <c r="BN7" s="54">
        <v>24.650071636363599</v>
      </c>
      <c r="BO7" s="54">
        <v>24.2618636363636</v>
      </c>
      <c r="BP7" s="54">
        <v>24.094816999999999</v>
      </c>
      <c r="BQ7" s="54">
        <v>25.872352818181799</v>
      </c>
      <c r="BR7" s="3">
        <f>EA7*$DY$4/DX7</f>
        <v>25.29453175598675</v>
      </c>
      <c r="BS7" s="3">
        <f>EB7*$DY$4/DY7</f>
        <v>23.833386368742481</v>
      </c>
      <c r="BT7" s="3">
        <f>EC7*$DY$4/DZ7</f>
        <v>25.299951657627751</v>
      </c>
      <c r="BU7" s="54">
        <v>32.9986467272727</v>
      </c>
      <c r="BV7" s="54">
        <v>33.212769090909099</v>
      </c>
      <c r="BW7" s="54">
        <v>33.0408090909091</v>
      </c>
      <c r="BX7" s="54">
        <v>32.785835090909103</v>
      </c>
      <c r="BY7" s="54">
        <v>32.932439818181798</v>
      </c>
      <c r="BZ7" s="54">
        <v>33.181428090909101</v>
      </c>
      <c r="CA7" s="54">
        <v>32.880684727272701</v>
      </c>
      <c r="CB7" s="54">
        <v>32.838112000000002</v>
      </c>
      <c r="CC7">
        <v>33.043783796610199</v>
      </c>
      <c r="CD7">
        <v>32.9834229830509</v>
      </c>
      <c r="CE7">
        <v>33.029781508474599</v>
      </c>
      <c r="CF7" s="54">
        <v>37.307399727272703</v>
      </c>
      <c r="CG7" s="54">
        <v>37.528754999999997</v>
      </c>
      <c r="CH7" s="54">
        <v>37.077877999999998</v>
      </c>
      <c r="CI7" s="54">
        <v>36.763829454545501</v>
      </c>
      <c r="CJ7" s="54">
        <v>36.983568818181801</v>
      </c>
      <c r="CK7" s="54">
        <v>37.810941</v>
      </c>
      <c r="CL7" s="54">
        <v>38.560186909090902</v>
      </c>
      <c r="CM7" s="54">
        <v>37.764191181818198</v>
      </c>
      <c r="CN7">
        <v>37.145482101694903</v>
      </c>
      <c r="CO7">
        <v>38.843242355932198</v>
      </c>
      <c r="CP7">
        <v>38.047836237288102</v>
      </c>
      <c r="CQ7" s="62">
        <v>40.031131636363597</v>
      </c>
      <c r="CR7" s="62">
        <v>40.338275818181799</v>
      </c>
      <c r="CS7" s="62">
        <v>39.858979272727296</v>
      </c>
      <c r="CT7" s="62">
        <v>39.469288454545499</v>
      </c>
      <c r="CU7" s="62">
        <v>39.6967502727273</v>
      </c>
      <c r="CV7" s="62">
        <v>40.385297999999999</v>
      </c>
      <c r="CW7" s="62">
        <v>40.595011454545499</v>
      </c>
      <c r="CX7" s="62">
        <v>40.142306545454502</v>
      </c>
      <c r="CY7">
        <v>40.626780033898299</v>
      </c>
      <c r="CZ7">
        <v>41.688404457627101</v>
      </c>
      <c r="DA7">
        <v>40.927160067796599</v>
      </c>
      <c r="DB7" s="62">
        <v>2.9963636363636401E-2</v>
      </c>
      <c r="DC7" s="62">
        <v>2.99681818181818E-2</v>
      </c>
      <c r="DD7" s="62">
        <v>2.9986363636363599E-2</v>
      </c>
      <c r="DE7" s="62">
        <v>2.99681818181818E-2</v>
      </c>
      <c r="DF7" s="62">
        <v>2.99772727272727E-2</v>
      </c>
      <c r="DG7" s="62">
        <v>2.9950000000000001E-2</v>
      </c>
      <c r="DH7" s="62">
        <v>2.99818181818182E-2</v>
      </c>
      <c r="DI7" s="62">
        <v>3.0004545454545499E-2</v>
      </c>
      <c r="DJ7">
        <v>2.99796610169492E-2</v>
      </c>
      <c r="DK7">
        <v>2.99703389830509E-2</v>
      </c>
      <c r="DL7">
        <v>2.9973728813559301E-2</v>
      </c>
      <c r="DM7" s="54">
        <v>27.634287545454502</v>
      </c>
      <c r="DN7" s="54">
        <v>26.402539090909102</v>
      </c>
      <c r="DO7" s="54">
        <v>26.912994909090902</v>
      </c>
      <c r="DP7" s="54">
        <v>26.982744090909101</v>
      </c>
      <c r="DQ7" s="54">
        <v>26.4708493636364</v>
      </c>
      <c r="DR7" s="54">
        <v>26.341690545454501</v>
      </c>
      <c r="DS7" s="54">
        <v>26.399552545454501</v>
      </c>
      <c r="DT7" s="54">
        <v>28.1436568181818</v>
      </c>
      <c r="DU7" s="4">
        <f t="shared" ref="DU7:DU11" si="43">ED7-EA7+BR7</f>
        <v>27.597132552596918</v>
      </c>
      <c r="DV7" s="4">
        <f t="shared" si="16"/>
        <v>26.258891724674683</v>
      </c>
      <c r="DW7" s="4">
        <f t="shared" si="16"/>
        <v>27.758913623729448</v>
      </c>
      <c r="DX7" s="80">
        <v>5.3115932203389796E-3</v>
      </c>
      <c r="DY7" s="80">
        <v>5.2685084745762696E-3</v>
      </c>
      <c r="DZ7" s="80">
        <v>5.2451694915254202E-3</v>
      </c>
      <c r="EA7" s="80">
        <v>0.316065881355932</v>
      </c>
      <c r="EB7" s="80">
        <v>0.29539259322033901</v>
      </c>
      <c r="EC7" s="80">
        <v>0.31218022033898302</v>
      </c>
      <c r="ED7" s="18">
        <v>2.6186666779660999</v>
      </c>
      <c r="EE7" s="18">
        <v>2.72089794915254</v>
      </c>
      <c r="EF7" s="18">
        <v>2.77114218644068</v>
      </c>
    </row>
    <row r="8" spans="1:136" s="41" customFormat="1" ht="15" customHeight="1" x14ac:dyDescent="0.25">
      <c r="A8" s="23"/>
      <c r="B8" s="26"/>
      <c r="C8" s="26"/>
      <c r="D8" s="68">
        <f t="shared" si="17"/>
        <v>2</v>
      </c>
      <c r="E8" s="21">
        <f t="shared" si="18"/>
        <v>5.7993457272728017</v>
      </c>
      <c r="F8" s="21">
        <f t="shared" si="19"/>
        <v>7.1474543636362977</v>
      </c>
      <c r="G8" s="21">
        <f t="shared" si="20"/>
        <v>6.3702733636362989</v>
      </c>
      <c r="H8" s="21">
        <f>BX8-BM8-$B$4</f>
        <v>5.5769023636362975</v>
      </c>
      <c r="I8" s="21">
        <f t="shared" si="21"/>
        <v>6.3893065454545042</v>
      </c>
      <c r="J8" s="21">
        <f t="shared" si="0"/>
        <v>6.8422141818181981</v>
      </c>
      <c r="K8" s="21">
        <f t="shared" si="0"/>
        <v>7.1668690909091008</v>
      </c>
      <c r="L8" s="21">
        <f t="shared" si="0"/>
        <v>5.8023517272727023</v>
      </c>
      <c r="M8" s="21">
        <f t="shared" si="22"/>
        <v>4.898199831050599</v>
      </c>
      <c r="N8" s="21">
        <f t="shared" si="23"/>
        <v>6.7145888965569309</v>
      </c>
      <c r="O8" s="21">
        <f t="shared" si="24"/>
        <v>5.1179653028863168</v>
      </c>
      <c r="P8" s="61">
        <f t="shared" ref="P8:P10" si="44">E8+AY8-AA8-AL8</f>
        <v>22.530135234506336</v>
      </c>
      <c r="Q8" s="61">
        <f t="shared" ref="Q8:T10" si="45">F8+AZ8-AB8-AM8</f>
        <v>23.603056856594854</v>
      </c>
      <c r="R8" s="61">
        <f t="shared" si="45"/>
        <v>23.081041879169046</v>
      </c>
      <c r="S8" s="61">
        <f t="shared" si="45"/>
        <v>22.601128445092581</v>
      </c>
      <c r="T8" s="61">
        <f t="shared" si="45"/>
        <v>23.276832777452888</v>
      </c>
      <c r="U8" s="61">
        <f t="shared" si="25"/>
        <v>23.667972107343218</v>
      </c>
      <c r="V8" s="61">
        <f t="shared" si="26"/>
        <v>23.839734470862123</v>
      </c>
      <c r="W8" s="61">
        <f t="shared" si="27"/>
        <v>22.789592613755204</v>
      </c>
      <c r="X8" s="61">
        <f t="shared" si="28"/>
        <v>21.686023301653517</v>
      </c>
      <c r="Y8" s="61">
        <f t="shared" si="29"/>
        <v>22.552521139665565</v>
      </c>
      <c r="Z8" s="61">
        <f t="shared" si="30"/>
        <v>21.547673151163089</v>
      </c>
      <c r="AA8" s="22">
        <f t="shared" si="31"/>
        <v>2.7652038181819023</v>
      </c>
      <c r="AB8" s="22">
        <f t="shared" si="32"/>
        <v>2.6679078181817992</v>
      </c>
      <c r="AC8" s="22">
        <f t="shared" si="32"/>
        <v>2.581704000000002</v>
      </c>
      <c r="AD8" s="22">
        <f t="shared" si="32"/>
        <v>2.4497509999999991</v>
      </c>
      <c r="AE8" s="22">
        <f t="shared" si="32"/>
        <v>2.3985983636363031</v>
      </c>
      <c r="AF8" s="22">
        <f t="shared" si="33"/>
        <v>2.3508060909090993</v>
      </c>
      <c r="AG8" s="22">
        <f t="shared" si="34"/>
        <v>2.4343919090908983</v>
      </c>
      <c r="AH8" s="22">
        <f t="shared" si="35"/>
        <v>2.5170291818181987</v>
      </c>
      <c r="AI8" s="22">
        <f t="shared" si="36"/>
        <v>2.5914854745762703</v>
      </c>
      <c r="AJ8" s="22">
        <f t="shared" si="37"/>
        <v>2.9996756440677999</v>
      </c>
      <c r="AK8" s="22">
        <f t="shared" si="38"/>
        <v>2.9655573389830465</v>
      </c>
      <c r="AL8" s="6">
        <f t="shared" si="39"/>
        <v>0.27673394731186263</v>
      </c>
      <c r="AM8" s="6">
        <f t="shared" si="12"/>
        <v>0.28558059795054624</v>
      </c>
      <c r="AN8" s="6">
        <f t="shared" si="12"/>
        <v>0.29843657537635421</v>
      </c>
      <c r="AO8" s="6">
        <f t="shared" si="12"/>
        <v>0.2987501912710141</v>
      </c>
      <c r="AP8" s="6">
        <f t="shared" si="12"/>
        <v>0.30478449527441176</v>
      </c>
      <c r="AQ8" s="6">
        <f t="shared" si="12"/>
        <v>0.2961632562931818</v>
      </c>
      <c r="AR8" s="6">
        <f t="shared" si="12"/>
        <v>0.30183362004698</v>
      </c>
      <c r="AS8" s="6">
        <f t="shared" si="12"/>
        <v>0.30482084079020372</v>
      </c>
      <c r="AT8" s="6">
        <f t="shared" si="40"/>
        <v>0.34611478363441212</v>
      </c>
      <c r="AU8" s="6">
        <f t="shared" si="41"/>
        <v>0.42340906197606576</v>
      </c>
      <c r="AV8" s="57">
        <f t="shared" si="42"/>
        <v>0.41998905002828607</v>
      </c>
      <c r="AW8" s="56">
        <v>200</v>
      </c>
      <c r="AX8" s="54">
        <v>20.645454545454498</v>
      </c>
      <c r="AY8" s="54">
        <v>19.772727272727298</v>
      </c>
      <c r="AZ8" s="54">
        <v>19.409090909090899</v>
      </c>
      <c r="BA8" s="54">
        <v>19.590909090909101</v>
      </c>
      <c r="BB8" s="54">
        <v>19.772727272727298</v>
      </c>
      <c r="BC8" s="54">
        <v>19.590909090909101</v>
      </c>
      <c r="BD8" s="54">
        <v>19.472727272727301</v>
      </c>
      <c r="BE8" s="54">
        <v>19.409090909090899</v>
      </c>
      <c r="BF8" s="54">
        <v>19.809090909090902</v>
      </c>
      <c r="BG8">
        <v>19.725423728813599</v>
      </c>
      <c r="BH8">
        <v>19.261016949152499</v>
      </c>
      <c r="BI8">
        <v>19.815254237288102</v>
      </c>
      <c r="BJ8" s="54">
        <v>24.922550636363599</v>
      </c>
      <c r="BK8" s="54">
        <v>23.6482511818182</v>
      </c>
      <c r="BL8" s="54">
        <v>24.2143683636364</v>
      </c>
      <c r="BM8" s="54">
        <v>24.915798272727301</v>
      </c>
      <c r="BN8" s="54">
        <v>24.153505363636398</v>
      </c>
      <c r="BO8" s="54">
        <v>23.597017636363599</v>
      </c>
      <c r="BP8" s="54">
        <v>23.241274909090901</v>
      </c>
      <c r="BQ8" s="54">
        <v>24.814875909090901</v>
      </c>
      <c r="BR8" s="3">
        <f>EA8*$DY$4/DX8</f>
        <v>25.654555779118901</v>
      </c>
      <c r="BS8" s="3">
        <f>EB8*$DY$4/DY8</f>
        <v>23.878801018697271</v>
      </c>
      <c r="BT8" s="3">
        <f>EC8*$DY$4/DZ8</f>
        <v>25.500776747961186</v>
      </c>
      <c r="BU8" s="54">
        <v>33.021896363636401</v>
      </c>
      <c r="BV8" s="54">
        <v>33.215705545454497</v>
      </c>
      <c r="BW8" s="54">
        <v>33.004641727272698</v>
      </c>
      <c r="BX8" s="54">
        <v>32.792700636363598</v>
      </c>
      <c r="BY8" s="54">
        <v>32.962811909090902</v>
      </c>
      <c r="BZ8" s="54">
        <v>32.859231818181797</v>
      </c>
      <c r="CA8" s="54">
        <v>32.828144000000002</v>
      </c>
      <c r="CB8" s="54">
        <v>33.037227636363603</v>
      </c>
      <c r="CC8">
        <v>32.9727556101695</v>
      </c>
      <c r="CD8">
        <v>33.013389915254201</v>
      </c>
      <c r="CE8">
        <v>33.038742050847503</v>
      </c>
      <c r="CF8" s="54">
        <v>41.148794363636398</v>
      </c>
      <c r="CG8" s="54">
        <v>41.339423090909101</v>
      </c>
      <c r="CH8" s="54">
        <v>40.834023727272701</v>
      </c>
      <c r="CI8" s="54">
        <v>40.501472181818201</v>
      </c>
      <c r="CJ8" s="54">
        <v>40.512454363636401</v>
      </c>
      <c r="CK8" s="54">
        <v>40.635348</v>
      </c>
      <c r="CL8" s="54">
        <v>40.718603727272701</v>
      </c>
      <c r="CM8" s="54">
        <v>40.479633636363602</v>
      </c>
      <c r="CN8">
        <v>42.525300135593199</v>
      </c>
      <c r="CO8">
        <v>42.0506760508475</v>
      </c>
      <c r="CP8">
        <v>41.279533033898304</v>
      </c>
      <c r="CQ8" s="62">
        <v>44.066910090909097</v>
      </c>
      <c r="CR8" s="62">
        <v>44.350368454545503</v>
      </c>
      <c r="CS8" s="62">
        <v>43.9786043636364</v>
      </c>
      <c r="CT8" s="62">
        <v>43.649834727272697</v>
      </c>
      <c r="CU8" s="62">
        <v>43.723435181818203</v>
      </c>
      <c r="CV8" s="62">
        <v>43.756448272727297</v>
      </c>
      <c r="CW8" s="62">
        <v>43.899460818181801</v>
      </c>
      <c r="CX8" s="62">
        <v>43.690997363636399</v>
      </c>
      <c r="CY8">
        <v>46.172586847457602</v>
      </c>
      <c r="CZ8">
        <v>46.514619559322</v>
      </c>
      <c r="DA8">
        <v>45.705792203389798</v>
      </c>
      <c r="DB8" s="62">
        <v>2.9954545454545501E-2</v>
      </c>
      <c r="DC8" s="62">
        <v>2.9959090909090901E-2</v>
      </c>
      <c r="DD8" s="62">
        <v>2.99772727272727E-2</v>
      </c>
      <c r="DE8" s="62">
        <v>2.99727272727273E-2</v>
      </c>
      <c r="DF8" s="62">
        <v>2.99818181818182E-2</v>
      </c>
      <c r="DG8" s="62">
        <v>2.99727272727273E-2</v>
      </c>
      <c r="DH8" s="62">
        <v>2.99727272727273E-2</v>
      </c>
      <c r="DI8" s="62">
        <v>2.99818181818182E-2</v>
      </c>
      <c r="DJ8">
        <v>2.9974576271186399E-2</v>
      </c>
      <c r="DK8">
        <v>2.9960169491525399E-2</v>
      </c>
      <c r="DL8">
        <v>2.9971186440678001E-2</v>
      </c>
      <c r="DM8" s="54">
        <v>27.687754454545502</v>
      </c>
      <c r="DN8" s="54">
        <v>26.316158999999999</v>
      </c>
      <c r="DO8" s="54">
        <v>26.796072363636402</v>
      </c>
      <c r="DP8" s="54">
        <v>27.3655492727273</v>
      </c>
      <c r="DQ8" s="54">
        <v>26.552103727272701</v>
      </c>
      <c r="DR8" s="54">
        <v>25.947823727272699</v>
      </c>
      <c r="DS8" s="54">
        <v>25.675666818181799</v>
      </c>
      <c r="DT8" s="54">
        <v>27.3319050909091</v>
      </c>
      <c r="DU8" s="4">
        <f t="shared" si="43"/>
        <v>28.246041253695171</v>
      </c>
      <c r="DV8" s="4">
        <f t="shared" si="16"/>
        <v>26.87847666276507</v>
      </c>
      <c r="DW8" s="4">
        <f t="shared" si="16"/>
        <v>28.466334086944233</v>
      </c>
      <c r="DX8" s="80">
        <v>5.2733220338983099E-3</v>
      </c>
      <c r="DY8" s="80">
        <v>5.3217118644067699E-3</v>
      </c>
      <c r="DZ8" s="80">
        <v>5.31328813559322E-3</v>
      </c>
      <c r="EA8" s="80">
        <v>0.31825479661016898</v>
      </c>
      <c r="EB8" s="80">
        <v>0.29894413559321997</v>
      </c>
      <c r="EC8" s="80">
        <v>0.31874467796610201</v>
      </c>
      <c r="ED8" s="18">
        <v>2.9097402711864402</v>
      </c>
      <c r="EE8" s="18">
        <v>3.2986197796610202</v>
      </c>
      <c r="EF8" s="18">
        <v>3.2843020169491499</v>
      </c>
    </row>
    <row r="9" spans="1:136" s="41" customFormat="1" ht="15" customHeight="1" x14ac:dyDescent="0.25">
      <c r="A9" s="23"/>
      <c r="B9" s="26"/>
      <c r="C9" s="26"/>
      <c r="D9" s="68">
        <f t="shared" si="17"/>
        <v>2.5</v>
      </c>
      <c r="E9" s="21">
        <f t="shared" si="18"/>
        <v>6.4254176363637017</v>
      </c>
      <c r="F9" s="21">
        <f t="shared" si="19"/>
        <v>7.426462727272698</v>
      </c>
      <c r="G9" s="21">
        <f t="shared" si="20"/>
        <v>6.5929791818180998</v>
      </c>
      <c r="H9" s="21">
        <f>BX9-BM9-$B$4</f>
        <v>6.4497204545455</v>
      </c>
      <c r="I9" s="21">
        <f t="shared" si="21"/>
        <v>7.042010545454497</v>
      </c>
      <c r="J9" s="21">
        <f t="shared" si="0"/>
        <v>7.3013520909090968</v>
      </c>
      <c r="K9" s="21">
        <f t="shared" si="0"/>
        <v>7.8935456363635961</v>
      </c>
      <c r="L9" s="21">
        <f t="shared" si="0"/>
        <v>6.2011112727273012</v>
      </c>
      <c r="M9" s="21">
        <f t="shared" si="22"/>
        <v>5.4712859153505757</v>
      </c>
      <c r="N9" s="21">
        <f t="shared" si="23"/>
        <v>7.2261296369327699</v>
      </c>
      <c r="O9" s="21">
        <f t="shared" si="24"/>
        <v>5.1419729494271476</v>
      </c>
      <c r="P9" s="61">
        <f t="shared" si="44"/>
        <v>30.037148925474927</v>
      </c>
      <c r="Q9" s="61">
        <f t="shared" si="45"/>
        <v>30.669063150065956</v>
      </c>
      <c r="R9" s="61">
        <f t="shared" si="45"/>
        <v>30.21212762713246</v>
      </c>
      <c r="S9" s="61">
        <f t="shared" si="45"/>
        <v>30.24579550029852</v>
      </c>
      <c r="T9" s="61">
        <f t="shared" si="45"/>
        <v>30.671997742309941</v>
      </c>
      <c r="U9" s="61">
        <f t="shared" si="25"/>
        <v>30.792679878785517</v>
      </c>
      <c r="V9" s="61">
        <f t="shared" si="26"/>
        <v>31.260493543819056</v>
      </c>
      <c r="W9" s="61">
        <f t="shared" si="27"/>
        <v>30.100076626658989</v>
      </c>
      <c r="X9" s="61">
        <f t="shared" si="28"/>
        <v>29.111922017899335</v>
      </c>
      <c r="Y9" s="61">
        <f t="shared" si="29"/>
        <v>30.236034769998057</v>
      </c>
      <c r="Z9" s="61">
        <f t="shared" si="30"/>
        <v>28.663091074969977</v>
      </c>
      <c r="AA9" s="22">
        <f t="shared" si="31"/>
        <v>3.1921711818181997</v>
      </c>
      <c r="AB9" s="22">
        <f t="shared" si="32"/>
        <v>3.106565363636399</v>
      </c>
      <c r="AC9" s="22">
        <f t="shared" si="32"/>
        <v>2.9443938181817977</v>
      </c>
      <c r="AD9" s="22">
        <f t="shared" si="32"/>
        <v>3.0943696363637017</v>
      </c>
      <c r="AE9" s="22">
        <f t="shared" si="32"/>
        <v>2.972139727272701</v>
      </c>
      <c r="AF9" s="22">
        <f t="shared" si="33"/>
        <v>2.9062109090908983</v>
      </c>
      <c r="AG9" s="22">
        <f t="shared" si="34"/>
        <v>2.9512144545454007</v>
      </c>
      <c r="AH9" s="22">
        <f t="shared" si="35"/>
        <v>2.9665983636364004</v>
      </c>
      <c r="AI9" s="22">
        <f t="shared" si="36"/>
        <v>3.1519702372881397</v>
      </c>
      <c r="AJ9" s="22">
        <f t="shared" si="37"/>
        <v>3.1474603050847456</v>
      </c>
      <c r="AK9" s="22">
        <f t="shared" si="38"/>
        <v>3.2131263220338937</v>
      </c>
      <c r="AL9" s="6">
        <f t="shared" si="39"/>
        <v>0.39609752907057233</v>
      </c>
      <c r="AM9" s="6">
        <f t="shared" si="12"/>
        <v>0.38719784993394435</v>
      </c>
      <c r="AN9" s="6">
        <f t="shared" si="12"/>
        <v>0.391003191049341</v>
      </c>
      <c r="AO9" s="6">
        <f t="shared" si="12"/>
        <v>0.38228259061057895</v>
      </c>
      <c r="AP9" s="6">
        <f t="shared" si="12"/>
        <v>0.37969125769005013</v>
      </c>
      <c r="AQ9" s="6">
        <f t="shared" si="12"/>
        <v>0.38427948485088032</v>
      </c>
      <c r="AR9" s="6">
        <f t="shared" si="12"/>
        <v>0.37274672890823535</v>
      </c>
      <c r="AS9" s="6">
        <f t="shared" si="12"/>
        <v>0.38898173697741217</v>
      </c>
      <c r="AT9" s="6">
        <f t="shared" si="40"/>
        <v>0.50569874490880151</v>
      </c>
      <c r="AU9" s="6">
        <f t="shared" si="41"/>
        <v>0.50873625676527212</v>
      </c>
      <c r="AV9" s="57">
        <f t="shared" si="42"/>
        <v>0.52168775581307703</v>
      </c>
      <c r="AW9" s="56">
        <v>250</v>
      </c>
      <c r="AX9" s="54">
        <v>28.3</v>
      </c>
      <c r="AY9" s="54">
        <v>27.2</v>
      </c>
      <c r="AZ9" s="54">
        <v>26.736363636363599</v>
      </c>
      <c r="BA9" s="54">
        <v>26.954545454545499</v>
      </c>
      <c r="BB9" s="54">
        <v>27.272727272727298</v>
      </c>
      <c r="BC9" s="54">
        <v>26.981818181818198</v>
      </c>
      <c r="BD9" s="54">
        <v>26.781818181818199</v>
      </c>
      <c r="BE9" s="54">
        <v>26.690909090909098</v>
      </c>
      <c r="BF9" s="54">
        <v>27.2545454545455</v>
      </c>
      <c r="BG9">
        <v>27.298305084745699</v>
      </c>
      <c r="BH9">
        <v>26.666101694915302</v>
      </c>
      <c r="BI9">
        <v>27.255932203389801</v>
      </c>
      <c r="BJ9" s="54">
        <v>24.489117727272699</v>
      </c>
      <c r="BK9" s="54">
        <v>23.159037909090902</v>
      </c>
      <c r="BL9" s="54">
        <v>23.778953363636401</v>
      </c>
      <c r="BM9" s="54">
        <v>24.1769746363636</v>
      </c>
      <c r="BN9" s="54">
        <v>23.6942124545455</v>
      </c>
      <c r="BO9" s="54">
        <v>23.101369727272701</v>
      </c>
      <c r="BP9" s="54">
        <v>22.732669363636401</v>
      </c>
      <c r="BQ9" s="54">
        <v>24.599119818181801</v>
      </c>
      <c r="BR9" s="3">
        <f>EA9*$DY$4/DX9</f>
        <v>25.120244915157922</v>
      </c>
      <c r="BS9" s="3">
        <f>EB9*$DY$4/DY9</f>
        <v>23.397703532558729</v>
      </c>
      <c r="BT9" s="3">
        <f>EC9*$DY$4/DZ9</f>
        <v>25.44576299972535</v>
      </c>
      <c r="BU9" s="54">
        <v>33.214535363636401</v>
      </c>
      <c r="BV9" s="54">
        <v>33.0055006363636</v>
      </c>
      <c r="BW9" s="54">
        <v>32.7919325454545</v>
      </c>
      <c r="BX9" s="54">
        <v>32.926695090909099</v>
      </c>
      <c r="BY9" s="54">
        <v>33.156222999999997</v>
      </c>
      <c r="BZ9" s="54">
        <v>32.822721818181797</v>
      </c>
      <c r="CA9" s="54">
        <v>33.046214999999997</v>
      </c>
      <c r="CB9" s="54">
        <v>33.220231090909103</v>
      </c>
      <c r="CC9">
        <v>33.011530830508498</v>
      </c>
      <c r="CD9">
        <v>33.043833169491499</v>
      </c>
      <c r="CE9">
        <v>33.007735949152497</v>
      </c>
      <c r="CF9" s="54">
        <v>44.965983181818203</v>
      </c>
      <c r="CG9" s="54">
        <v>45.387287909090901</v>
      </c>
      <c r="CH9" s="54">
        <v>44.963858454545502</v>
      </c>
      <c r="CI9" s="54">
        <v>44.613250272727299</v>
      </c>
      <c r="CJ9" s="54">
        <v>44.748230999999997</v>
      </c>
      <c r="CK9" s="54">
        <v>44.759838999999999</v>
      </c>
      <c r="CL9" s="54">
        <v>44.925552363636399</v>
      </c>
      <c r="CM9" s="54">
        <v>44.5000725454546</v>
      </c>
      <c r="CN9">
        <v>44.709383694915203</v>
      </c>
      <c r="CO9">
        <v>45.303775898305098</v>
      </c>
      <c r="CP9">
        <v>44.873556305084698</v>
      </c>
      <c r="CQ9" s="62">
        <v>49.140868454545497</v>
      </c>
      <c r="CR9" s="62">
        <v>49.467132545454497</v>
      </c>
      <c r="CS9" s="62">
        <v>49.085049181818199</v>
      </c>
      <c r="CT9" s="62">
        <v>48.643136727272697</v>
      </c>
      <c r="CU9" s="62">
        <v>48.749586545454498</v>
      </c>
      <c r="CV9" s="62">
        <v>48.810775999999997</v>
      </c>
      <c r="CW9" s="62">
        <v>48.854319181818198</v>
      </c>
      <c r="CX9" s="62">
        <v>48.598713727272703</v>
      </c>
      <c r="CY9">
        <v>50.039086932203404</v>
      </c>
      <c r="CZ9">
        <v>50.6654923389831</v>
      </c>
      <c r="DA9">
        <v>50.371150474576297</v>
      </c>
      <c r="DB9" s="62">
        <v>2.99681818181818E-2</v>
      </c>
      <c r="DC9" s="62">
        <v>2.99772727272727E-2</v>
      </c>
      <c r="DD9" s="62">
        <v>2.99681818181818E-2</v>
      </c>
      <c r="DE9" s="62">
        <v>2.9963636363636401E-2</v>
      </c>
      <c r="DF9" s="62">
        <v>2.99727272727273E-2</v>
      </c>
      <c r="DG9" s="62">
        <v>2.9963636363636401E-2</v>
      </c>
      <c r="DH9" s="62">
        <v>2.99681818181818E-2</v>
      </c>
      <c r="DI9" s="62">
        <v>2.99772727272727E-2</v>
      </c>
      <c r="DJ9">
        <v>2.99703389830509E-2</v>
      </c>
      <c r="DK9">
        <v>2.99703389830509E-2</v>
      </c>
      <c r="DL9">
        <v>2.9973728813559301E-2</v>
      </c>
      <c r="DM9" s="54">
        <v>27.681288909090899</v>
      </c>
      <c r="DN9" s="54">
        <v>26.265603272727301</v>
      </c>
      <c r="DO9" s="54">
        <v>26.723347181818198</v>
      </c>
      <c r="DP9" s="54">
        <v>27.271344272727301</v>
      </c>
      <c r="DQ9" s="54">
        <v>26.666352181818201</v>
      </c>
      <c r="DR9" s="54">
        <v>26.007580636363599</v>
      </c>
      <c r="DS9" s="54">
        <v>25.683883818181801</v>
      </c>
      <c r="DT9" s="54">
        <v>27.565718181818202</v>
      </c>
      <c r="DU9" s="4">
        <f t="shared" si="43"/>
        <v>28.272215152446062</v>
      </c>
      <c r="DV9" s="4">
        <f t="shared" si="16"/>
        <v>26.545163837643475</v>
      </c>
      <c r="DW9" s="4">
        <f t="shared" si="16"/>
        <v>28.658889321759244</v>
      </c>
      <c r="DX9" s="80">
        <v>5.3668644067796601E-3</v>
      </c>
      <c r="DY9" s="80">
        <v>5.3777966101694902E-3</v>
      </c>
      <c r="DZ9" s="80">
        <v>5.3633220338983097E-3</v>
      </c>
      <c r="EA9" s="80">
        <v>0.31715433898305101</v>
      </c>
      <c r="EB9" s="80">
        <v>0.296008220338983</v>
      </c>
      <c r="EC9" s="80">
        <v>0.32105210169491499</v>
      </c>
      <c r="ED9" s="18">
        <v>3.4691245762711902</v>
      </c>
      <c r="EE9" s="18">
        <v>3.4434685254237301</v>
      </c>
      <c r="EF9" s="18">
        <v>3.5341784237288101</v>
      </c>
    </row>
    <row r="10" spans="1:136" s="41" customFormat="1" ht="15" customHeight="1" x14ac:dyDescent="0.25">
      <c r="A10" s="23"/>
      <c r="B10" s="26"/>
      <c r="C10" s="26"/>
      <c r="D10" s="68">
        <f t="shared" si="17"/>
        <v>3</v>
      </c>
      <c r="E10" s="21">
        <f t="shared" si="18"/>
        <v>6.6396501818181983</v>
      </c>
      <c r="F10" s="21">
        <f t="shared" si="19"/>
        <v>7.7111780000000021</v>
      </c>
      <c r="G10" s="21">
        <f t="shared" si="20"/>
        <v>7.2113631818182018</v>
      </c>
      <c r="H10" s="21">
        <f>BX10-BM10-$B$4</f>
        <v>7.0419417272727012</v>
      </c>
      <c r="I10" s="21">
        <f t="shared" si="21"/>
        <v>7.2911033636364042</v>
      </c>
      <c r="J10" s="21">
        <f t="shared" si="0"/>
        <v>7.6207471818181975</v>
      </c>
      <c r="K10" s="21">
        <f t="shared" si="0"/>
        <v>8.1054005454544988</v>
      </c>
      <c r="L10" s="21">
        <f t="shared" si="0"/>
        <v>6.1126523636364016</v>
      </c>
      <c r="M10" s="21">
        <f t="shared" si="22"/>
        <v>5.2847302882132876</v>
      </c>
      <c r="N10" s="21">
        <f t="shared" si="23"/>
        <v>7.2667304100376686</v>
      </c>
      <c r="O10" s="21">
        <f t="shared" si="24"/>
        <v>5.1458955800657638</v>
      </c>
      <c r="P10" s="61">
        <f t="shared" si="44"/>
        <v>37.924775402138884</v>
      </c>
      <c r="Q10" s="61">
        <f t="shared" si="45"/>
        <v>38.320586015971955</v>
      </c>
      <c r="R10" s="61">
        <f t="shared" si="45"/>
        <v>38.137935807532259</v>
      </c>
      <c r="S10" s="61">
        <f t="shared" si="45"/>
        <v>38.620205331209981</v>
      </c>
      <c r="T10" s="61">
        <f t="shared" si="45"/>
        <v>38.37419279742366</v>
      </c>
      <c r="U10" s="61">
        <f t="shared" si="25"/>
        <v>38.360633548545572</v>
      </c>
      <c r="V10" s="61">
        <f t="shared" si="26"/>
        <v>38.339501021094613</v>
      </c>
      <c r="W10" s="61">
        <f t="shared" si="27"/>
        <v>37.008937989983643</v>
      </c>
      <c r="X10" s="61">
        <f t="shared" si="28"/>
        <v>36.059635713337109</v>
      </c>
      <c r="Y10" s="61">
        <f t="shared" si="29"/>
        <v>37.079359723387988</v>
      </c>
      <c r="Z10" s="61">
        <f t="shared" si="30"/>
        <v>35.723421517090998</v>
      </c>
      <c r="AA10" s="22">
        <f t="shared" si="31"/>
        <v>3.7805229090908981</v>
      </c>
      <c r="AB10" s="22">
        <f t="shared" si="32"/>
        <v>3.8027300000000004</v>
      </c>
      <c r="AC10" s="22">
        <f t="shared" si="32"/>
        <v>3.7205461818182002</v>
      </c>
      <c r="AD10" s="22">
        <f t="shared" si="32"/>
        <v>3.4635655454545997</v>
      </c>
      <c r="AE10" s="22">
        <f t="shared" si="32"/>
        <v>3.6255353636364021</v>
      </c>
      <c r="AF10" s="22">
        <f t="shared" si="33"/>
        <v>3.7025866363635984</v>
      </c>
      <c r="AG10" s="22">
        <f t="shared" si="34"/>
        <v>4.0036907272726978</v>
      </c>
      <c r="AH10" s="22">
        <f t="shared" si="35"/>
        <v>3.9560288181817995</v>
      </c>
      <c r="AI10" s="22">
        <f t="shared" si="36"/>
        <v>4.0748861694915277</v>
      </c>
      <c r="AJ10" s="22">
        <f t="shared" si="37"/>
        <v>4.2177413898305076</v>
      </c>
      <c r="AK10" s="22">
        <f t="shared" si="38"/>
        <v>4.211743491525425</v>
      </c>
      <c r="AL10" s="6">
        <f t="shared" si="39"/>
        <v>0.49798823422481531</v>
      </c>
      <c r="AM10" s="6">
        <f t="shared" si="12"/>
        <v>0.49695289311894725</v>
      </c>
      <c r="AN10" s="6">
        <f t="shared" si="12"/>
        <v>0.49833573792224167</v>
      </c>
      <c r="AO10" s="6">
        <f t="shared" si="12"/>
        <v>0.49453448697172453</v>
      </c>
      <c r="AP10" s="6">
        <f t="shared" si="12"/>
        <v>0.49137520257634404</v>
      </c>
      <c r="AQ10" s="6">
        <f t="shared" si="12"/>
        <v>0.46661790599992814</v>
      </c>
      <c r="AR10" s="6">
        <f t="shared" si="12"/>
        <v>0.40766334254169084</v>
      </c>
      <c r="AS10" s="6">
        <f t="shared" si="12"/>
        <v>0.42950373728916325</v>
      </c>
      <c r="AT10" s="6">
        <f t="shared" si="40"/>
        <v>0.59936094775755167</v>
      </c>
      <c r="AU10" s="6">
        <f t="shared" si="41"/>
        <v>0.59674794088696825</v>
      </c>
      <c r="AV10" s="57">
        <f t="shared" si="42"/>
        <v>0.60734074094094359</v>
      </c>
      <c r="AW10" s="56">
        <v>300</v>
      </c>
      <c r="AX10" s="54">
        <v>36.818181818181799</v>
      </c>
      <c r="AY10" s="54">
        <v>35.563636363636398</v>
      </c>
      <c r="AZ10" s="54">
        <v>34.909090909090899</v>
      </c>
      <c r="BA10" s="54">
        <v>35.145454545454498</v>
      </c>
      <c r="BB10" s="54">
        <v>35.536363636363603</v>
      </c>
      <c r="BC10" s="54">
        <v>35.200000000000003</v>
      </c>
      <c r="BD10" s="54">
        <v>34.909090909090899</v>
      </c>
      <c r="BE10" s="54">
        <v>34.645454545454498</v>
      </c>
      <c r="BF10" s="54">
        <v>35.281818181818203</v>
      </c>
      <c r="BG10">
        <v>35.4491525423729</v>
      </c>
      <c r="BH10">
        <v>34.627118644067799</v>
      </c>
      <c r="BI10">
        <v>35.396610169491602</v>
      </c>
      <c r="BJ10" s="54">
        <v>24.063237818181801</v>
      </c>
      <c r="BK10" s="54">
        <v>22.6606316363636</v>
      </c>
      <c r="BL10" s="54">
        <v>23.318643000000002</v>
      </c>
      <c r="BM10" s="54">
        <v>23.8672039090909</v>
      </c>
      <c r="BN10" s="54">
        <v>23.353022818181799</v>
      </c>
      <c r="BO10" s="54">
        <v>22.932531090909102</v>
      </c>
      <c r="BP10" s="54">
        <v>22.662418363636402</v>
      </c>
      <c r="BQ10" s="54">
        <v>24.548278818181799</v>
      </c>
      <c r="BR10" s="3">
        <f>EA10*$DY$4/DX10</f>
        <v>25.271311999922315</v>
      </c>
      <c r="BS10" s="3">
        <f>EB10*$DY$4/DY10</f>
        <v>23.292572217080931</v>
      </c>
      <c r="BT10" s="3">
        <f>EC10*$DY$4/DZ10</f>
        <v>25.459064708069839</v>
      </c>
      <c r="BU10" s="54">
        <v>33.002887999999999</v>
      </c>
      <c r="BV10" s="54">
        <v>32.791809636363602</v>
      </c>
      <c r="BW10" s="54">
        <v>32.950006181818203</v>
      </c>
      <c r="BX10" s="54">
        <v>33.209145636363601</v>
      </c>
      <c r="BY10" s="54">
        <v>33.064126181818203</v>
      </c>
      <c r="BZ10" s="54">
        <v>32.973278272727299</v>
      </c>
      <c r="CA10" s="54">
        <v>33.1878189090909</v>
      </c>
      <c r="CB10" s="54">
        <v>33.080931181818201</v>
      </c>
      <c r="CC10">
        <v>32.976042288135602</v>
      </c>
      <c r="CD10">
        <v>32.979302627118599</v>
      </c>
      <c r="CE10">
        <v>33.024960288135603</v>
      </c>
      <c r="CF10" s="54">
        <v>49.196434090909101</v>
      </c>
      <c r="CG10" s="54">
        <v>49.568764363636397</v>
      </c>
      <c r="CH10" s="54">
        <v>49.249371363636399</v>
      </c>
      <c r="CI10" s="54">
        <v>48.8779021818182</v>
      </c>
      <c r="CJ10" s="54">
        <v>49.145538999999999</v>
      </c>
      <c r="CK10" s="54">
        <v>50.176275545454502</v>
      </c>
      <c r="CL10" s="54">
        <v>51.420945636363598</v>
      </c>
      <c r="CM10" s="54">
        <v>50.860508909090903</v>
      </c>
      <c r="CN10">
        <v>50.845683813559297</v>
      </c>
      <c r="CO10">
        <v>51.936721711864401</v>
      </c>
      <c r="CP10">
        <v>51.184388542372901</v>
      </c>
      <c r="CQ10" s="62">
        <v>54.446048090909102</v>
      </c>
      <c r="CR10" s="62">
        <v>54.804287272727301</v>
      </c>
      <c r="CS10" s="62">
        <v>54.501055272727299</v>
      </c>
      <c r="CT10" s="62">
        <v>54.087156818181803</v>
      </c>
      <c r="CU10" s="62">
        <v>54.322299545454499</v>
      </c>
      <c r="CV10" s="62">
        <v>55.093702818181796</v>
      </c>
      <c r="CW10" s="62">
        <v>55.715780818181798</v>
      </c>
      <c r="CX10" s="62">
        <v>55.386810545454502</v>
      </c>
      <c r="CY10">
        <v>57.161091084745799</v>
      </c>
      <c r="CZ10">
        <v>58.224951525423698</v>
      </c>
      <c r="DA10">
        <v>57.584963779661003</v>
      </c>
      <c r="DB10" s="62">
        <v>2.9963636363636401E-2</v>
      </c>
      <c r="DC10" s="62">
        <v>2.99818181818182E-2</v>
      </c>
      <c r="DD10" s="62">
        <v>2.99727272727273E-2</v>
      </c>
      <c r="DE10" s="62">
        <v>2.9986363636363599E-2</v>
      </c>
      <c r="DF10" s="62">
        <v>2.99818181818182E-2</v>
      </c>
      <c r="DG10" s="62">
        <v>2.99727272727273E-2</v>
      </c>
      <c r="DH10" s="62">
        <v>2.99818181818182E-2</v>
      </c>
      <c r="DI10" s="62">
        <v>2.99727272727273E-2</v>
      </c>
      <c r="DJ10">
        <v>2.99771186440678E-2</v>
      </c>
      <c r="DK10">
        <v>2.9975423728813601E-2</v>
      </c>
      <c r="DL10">
        <v>2.9972033898305099E-2</v>
      </c>
      <c r="DM10" s="54">
        <v>27.843760727272699</v>
      </c>
      <c r="DN10" s="54">
        <v>26.463361636363601</v>
      </c>
      <c r="DO10" s="54">
        <v>27.039189181818202</v>
      </c>
      <c r="DP10" s="54">
        <v>27.3307694545455</v>
      </c>
      <c r="DQ10" s="54">
        <v>26.978558181818201</v>
      </c>
      <c r="DR10" s="54">
        <v>26.6351177272727</v>
      </c>
      <c r="DS10" s="54">
        <v>26.666109090909099</v>
      </c>
      <c r="DT10" s="54">
        <v>28.504307636363599</v>
      </c>
      <c r="DU10" s="4">
        <f t="shared" si="43"/>
        <v>29.346198169413842</v>
      </c>
      <c r="DV10" s="4">
        <f t="shared" si="16"/>
        <v>27.510313606911438</v>
      </c>
      <c r="DW10" s="4">
        <f t="shared" si="16"/>
        <v>29.670808199595264</v>
      </c>
      <c r="DX10" s="80">
        <v>5.3056949152542401E-3</v>
      </c>
      <c r="DY10" s="80">
        <v>5.2600338983050804E-3</v>
      </c>
      <c r="DZ10" s="80">
        <v>5.2018644067796599E-3</v>
      </c>
      <c r="EA10" s="80">
        <v>0.31542508474576297</v>
      </c>
      <c r="EB10" s="80">
        <v>0.28822533898305103</v>
      </c>
      <c r="EC10" s="80">
        <v>0.31154991525423698</v>
      </c>
      <c r="ED10" s="18">
        <v>4.3903112542372904</v>
      </c>
      <c r="EE10" s="18">
        <v>4.5059667288135596</v>
      </c>
      <c r="EF10" s="18">
        <v>4.5232934067796604</v>
      </c>
    </row>
    <row r="11" spans="1:136" s="41" customFormat="1" ht="15" customHeight="1" x14ac:dyDescent="0.25">
      <c r="A11" s="23"/>
      <c r="B11" s="26"/>
      <c r="C11" s="26"/>
      <c r="D11" s="68">
        <f t="shared" si="17"/>
        <v>3.5</v>
      </c>
      <c r="E11" s="21">
        <f t="shared" ref="E11:E13" si="46">BU11-BJ11-$B$4</f>
        <v>6.661312627118698</v>
      </c>
      <c r="F11" s="21">
        <f t="shared" si="19"/>
        <v>7.7091013220337974</v>
      </c>
      <c r="G11" s="21">
        <f t="shared" si="20"/>
        <v>7.1542310169490992</v>
      </c>
      <c r="H11" s="21">
        <f t="shared" ref="H11:H13" si="47">BX11-BM11-$B$4</f>
        <v>6.7578535932204007</v>
      </c>
      <c r="I11" s="21">
        <f t="shared" si="21"/>
        <v>7.123138169491499</v>
      </c>
      <c r="J11" s="21">
        <f t="shared" si="0"/>
        <v>7.6042071864405987</v>
      </c>
      <c r="K11" s="21">
        <f t="shared" si="0"/>
        <v>7.8409869661017009</v>
      </c>
      <c r="L11" s="21">
        <f t="shared" si="0"/>
        <v>6.1122497118644983</v>
      </c>
      <c r="M11" s="21">
        <f t="shared" si="22"/>
        <v>5.6848404687899912</v>
      </c>
      <c r="N11" s="21">
        <f t="shared" si="23"/>
        <v>7.6548303229418462</v>
      </c>
      <c r="O11" s="21">
        <f t="shared" si="24"/>
        <v>6.0719619581765674</v>
      </c>
      <c r="P11" s="61">
        <f t="shared" ref="P11:P13" si="48">E11+AY11-AA11-AL11</f>
        <v>46.732436923707169</v>
      </c>
      <c r="Q11" s="61">
        <f t="shared" ref="Q11:Q13" si="49">F11+AZ11-AB11-AM11</f>
        <v>47.301893294777507</v>
      </c>
      <c r="R11" s="61">
        <f t="shared" ref="R11:R12" si="50">G11+BA11-AC11-AN11</f>
        <v>47.002810568027328</v>
      </c>
      <c r="S11" s="61">
        <f t="shared" ref="S11:S13" si="51">H11+BB11-AD11-AO11</f>
        <v>46.938802252707731</v>
      </c>
      <c r="T11" s="61">
        <f t="shared" ref="T11:T13" si="52">I11+BC11-AE11-AP11</f>
        <v>47.117841798199578</v>
      </c>
      <c r="U11" s="61">
        <f t="shared" si="25"/>
        <v>47.197894391990801</v>
      </c>
      <c r="V11" s="61">
        <f t="shared" si="26"/>
        <v>47.101380491635624</v>
      </c>
      <c r="W11" s="61">
        <f t="shared" si="27"/>
        <v>45.781899655666614</v>
      </c>
      <c r="X11" s="61">
        <f t="shared" si="28"/>
        <v>45.628055984902858</v>
      </c>
      <c r="Y11" s="61">
        <f t="shared" si="29"/>
        <v>47.116807156934328</v>
      </c>
      <c r="Z11" s="61">
        <f t="shared" si="30"/>
        <v>46.312474061926011</v>
      </c>
      <c r="AA11" s="22">
        <f t="shared" ref="AA11:AA13" si="53">DM11-BJ11</f>
        <v>4.4847714237287981</v>
      </c>
      <c r="AB11" s="22">
        <f t="shared" ref="AB11:AB13" si="54">DN11-BK11</f>
        <v>4.4622359491525003</v>
      </c>
      <c r="AC11" s="22">
        <f t="shared" ref="AC11:AC13" si="55">DO11-BL11</f>
        <v>4.4307052033898024</v>
      </c>
      <c r="AD11" s="22">
        <f t="shared" ref="AD11:AD13" si="56">DP11-BM11</f>
        <v>4.3654684067796978</v>
      </c>
      <c r="AE11" s="22">
        <f t="shared" ref="AE11:AE13" si="57">DQ11-BN11</f>
        <v>4.2670854237287976</v>
      </c>
      <c r="AF11" s="22">
        <f t="shared" si="33"/>
        <v>4.4655591525422977</v>
      </c>
      <c r="AG11" s="22">
        <f t="shared" si="34"/>
        <v>4.6324718135592988</v>
      </c>
      <c r="AH11" s="22">
        <f t="shared" si="35"/>
        <v>4.7007056610170004</v>
      </c>
      <c r="AI11" s="22">
        <f t="shared" si="36"/>
        <v>4.4409034067796576</v>
      </c>
      <c r="AJ11" s="22">
        <f t="shared" si="37"/>
        <v>4.3024904067796648</v>
      </c>
      <c r="AK11" s="22">
        <f t="shared" si="38"/>
        <v>4.1912813559322046</v>
      </c>
      <c r="AL11" s="6">
        <f t="shared" si="39"/>
        <v>0.65088394069972944</v>
      </c>
      <c r="AM11" s="6">
        <f t="shared" si="12"/>
        <v>0.65853140013769085</v>
      </c>
      <c r="AN11" s="6">
        <f t="shared" si="12"/>
        <v>0.66478304214215833</v>
      </c>
      <c r="AO11" s="6">
        <f t="shared" si="12"/>
        <v>0.66544734051267529</v>
      </c>
      <c r="AP11" s="6">
        <f t="shared" si="12"/>
        <v>0.67549908315632634</v>
      </c>
      <c r="AQ11" s="6">
        <f t="shared" si="12"/>
        <v>0.66448245546689866</v>
      </c>
      <c r="AR11" s="6">
        <f t="shared" si="12"/>
        <v>0.58001601683898352</v>
      </c>
      <c r="AS11" s="6">
        <f t="shared" si="12"/>
        <v>0.59574609009609003</v>
      </c>
      <c r="AT11" s="6">
        <f t="shared" si="40"/>
        <v>0.85486412795498323</v>
      </c>
      <c r="AU11" s="6">
        <f t="shared" si="41"/>
        <v>0.84909208126166114</v>
      </c>
      <c r="AV11" s="57">
        <f t="shared" si="42"/>
        <v>0.85125738777595239</v>
      </c>
      <c r="AW11" s="56">
        <v>350</v>
      </c>
      <c r="AX11" s="54">
        <v>46.581355932203302</v>
      </c>
      <c r="AY11" s="54">
        <v>45.206779661017002</v>
      </c>
      <c r="AZ11" s="54">
        <v>44.713559322033902</v>
      </c>
      <c r="BA11" s="54">
        <v>44.944067796610199</v>
      </c>
      <c r="BB11" s="54">
        <v>45.211864406779704</v>
      </c>
      <c r="BC11" s="54">
        <v>44.937288135593199</v>
      </c>
      <c r="BD11" s="54">
        <v>44.723728813559397</v>
      </c>
      <c r="BE11" s="54">
        <v>44.472881355932202</v>
      </c>
      <c r="BF11" s="54">
        <v>44.966101694915203</v>
      </c>
      <c r="BG11">
        <v>45.238983050847501</v>
      </c>
      <c r="BH11">
        <v>44.613559322033801</v>
      </c>
      <c r="BI11">
        <v>45.283050847457602</v>
      </c>
      <c r="BJ11" s="54">
        <v>24.027059813559301</v>
      </c>
      <c r="BK11" s="54">
        <v>22.838503237288201</v>
      </c>
      <c r="BL11" s="54">
        <v>23.429578677966099</v>
      </c>
      <c r="BM11" s="54">
        <v>23.984621983050801</v>
      </c>
      <c r="BN11" s="54">
        <v>23.465955694915301</v>
      </c>
      <c r="BO11" s="54">
        <v>23.003998406779701</v>
      </c>
      <c r="BP11" s="54">
        <v>22.7735518474576</v>
      </c>
      <c r="BQ11" s="54">
        <v>24.459114661016901</v>
      </c>
      <c r="BR11" s="3">
        <f>EA11*$DY$4/DX11</f>
        <v>24.865006599006609</v>
      </c>
      <c r="BS11" s="3">
        <f>EB11*$DY$4/DY11</f>
        <v>22.946791880447957</v>
      </c>
      <c r="BT11" s="3">
        <f>EC11*$DY$4/DZ11</f>
        <v>24.546103872331933</v>
      </c>
      <c r="BU11" s="54">
        <v>32.988372440677999</v>
      </c>
      <c r="BV11" s="54">
        <v>32.967604559321998</v>
      </c>
      <c r="BW11" s="54">
        <v>33.003809694915198</v>
      </c>
      <c r="BX11" s="54">
        <v>33.042475576271201</v>
      </c>
      <c r="BY11" s="54">
        <v>33.0090938644068</v>
      </c>
      <c r="BZ11" s="54">
        <v>33.028205593220299</v>
      </c>
      <c r="CA11" s="54">
        <v>33.034538813559301</v>
      </c>
      <c r="CB11" s="54">
        <v>32.991364372881399</v>
      </c>
      <c r="CC11">
        <v>32.9698470677966</v>
      </c>
      <c r="CD11">
        <v>33.021622203389803</v>
      </c>
      <c r="CE11">
        <v>33.038065830508501</v>
      </c>
      <c r="CF11" s="54">
        <v>54.277559084745803</v>
      </c>
      <c r="CG11" s="54">
        <v>54.562213830508497</v>
      </c>
      <c r="CH11" s="54">
        <v>54.285577694915297</v>
      </c>
      <c r="CI11" s="54">
        <v>53.940114050847399</v>
      </c>
      <c r="CJ11" s="54">
        <v>54.107034508474598</v>
      </c>
      <c r="CK11" s="54">
        <v>54.853579220339</v>
      </c>
      <c r="CL11" s="54">
        <v>56.610023423728798</v>
      </c>
      <c r="CM11" s="54">
        <v>55.994649016949197</v>
      </c>
      <c r="CN11">
        <v>53.963921491525397</v>
      </c>
      <c r="CO11">
        <v>54.436547949152498</v>
      </c>
      <c r="CP11">
        <v>53.592285661016902</v>
      </c>
      <c r="CQ11" s="54">
        <v>61.137798457627099</v>
      </c>
      <c r="CR11" s="54">
        <v>61.503252796610198</v>
      </c>
      <c r="CS11" s="54">
        <v>61.291123322033897</v>
      </c>
      <c r="CT11" s="54">
        <v>60.952858389830503</v>
      </c>
      <c r="CU11" s="54">
        <v>61.223897033898297</v>
      </c>
      <c r="CV11" s="54">
        <v>61.854175864406798</v>
      </c>
      <c r="CW11" s="54">
        <v>62.722977576271198</v>
      </c>
      <c r="CX11" s="54">
        <v>62.272321830508503</v>
      </c>
      <c r="CY11">
        <v>62.973068745762703</v>
      </c>
      <c r="CZ11">
        <v>63.383347576271198</v>
      </c>
      <c r="DA11">
        <v>62.560126254237296</v>
      </c>
      <c r="DB11" s="54">
        <v>2.9968644067796601E-2</v>
      </c>
      <c r="DC11" s="54">
        <v>2.99677966101695E-2</v>
      </c>
      <c r="DD11" s="54">
        <v>2.9973728813559301E-2</v>
      </c>
      <c r="DE11" s="54">
        <v>2.99728813559322E-2</v>
      </c>
      <c r="DF11" s="54">
        <v>2.9980508474576301E-2</v>
      </c>
      <c r="DG11" s="54">
        <v>2.9981355932203399E-2</v>
      </c>
      <c r="DH11" s="54">
        <v>2.99703389830509E-2</v>
      </c>
      <c r="DI11" s="54">
        <v>2.9975423728813601E-2</v>
      </c>
      <c r="DJ11">
        <v>2.9972033898305099E-2</v>
      </c>
      <c r="DK11">
        <v>2.99771186440678E-2</v>
      </c>
      <c r="DL11">
        <v>2.9983050847457601E-2</v>
      </c>
      <c r="DM11" s="54">
        <v>28.511831237288099</v>
      </c>
      <c r="DN11" s="54">
        <v>27.300739186440701</v>
      </c>
      <c r="DO11" s="54">
        <v>27.860283881355901</v>
      </c>
      <c r="DP11" s="54">
        <v>28.350090389830498</v>
      </c>
      <c r="DQ11" s="54">
        <v>27.733041118644099</v>
      </c>
      <c r="DR11" s="54">
        <v>27.469557559321998</v>
      </c>
      <c r="DS11" s="54">
        <v>27.406023661016899</v>
      </c>
      <c r="DT11" s="54">
        <v>29.159820322033902</v>
      </c>
      <c r="DU11" s="4">
        <f t="shared" si="43"/>
        <v>29.305910005786266</v>
      </c>
      <c r="DV11" s="4">
        <f t="shared" si="16"/>
        <v>27.249282287227622</v>
      </c>
      <c r="DW11" s="4">
        <f t="shared" si="16"/>
        <v>28.737385228264138</v>
      </c>
      <c r="DX11" s="80">
        <v>5.2417627118644099E-3</v>
      </c>
      <c r="DY11" s="80">
        <v>5.2664576271186404E-3</v>
      </c>
      <c r="DZ11" s="80">
        <v>5.2748474576271203E-3</v>
      </c>
      <c r="EA11" s="80">
        <v>0.30661408474576302</v>
      </c>
      <c r="EB11" s="80">
        <v>0.28429337288135598</v>
      </c>
      <c r="EC11" s="80">
        <v>0.30459210169491502</v>
      </c>
      <c r="ED11" s="18">
        <v>4.7475174915254197</v>
      </c>
      <c r="EE11" s="18">
        <v>4.5867837796610198</v>
      </c>
      <c r="EF11" s="18">
        <v>4.4958734576271198</v>
      </c>
    </row>
    <row r="12" spans="1:136" s="41" customFormat="1" ht="15" customHeight="1" x14ac:dyDescent="0.25">
      <c r="A12" s="23"/>
      <c r="B12" s="26"/>
      <c r="C12" s="26"/>
      <c r="D12" s="68">
        <f t="shared" si="17"/>
        <v>4</v>
      </c>
      <c r="E12" s="21">
        <f t="shared" si="46"/>
        <v>6.5092686101695003</v>
      </c>
      <c r="F12" s="21">
        <f t="shared" si="19"/>
        <v>7.5856523220339032</v>
      </c>
      <c r="G12" s="21">
        <f t="shared" si="20"/>
        <v>7.1495520847457978</v>
      </c>
      <c r="H12" s="21">
        <f t="shared" si="47"/>
        <v>6.7479854745761978</v>
      </c>
      <c r="I12" s="21">
        <f t="shared" si="21"/>
        <v>7.0885777457626968</v>
      </c>
      <c r="J12" s="21">
        <f t="shared" si="0"/>
        <v>7.5706626101694976</v>
      </c>
      <c r="K12" s="21">
        <f t="shared" si="0"/>
        <v>7.6719600338982961</v>
      </c>
      <c r="L12" s="21">
        <f t="shared" si="0"/>
        <v>6.1039050847458025</v>
      </c>
      <c r="M12" s="21"/>
      <c r="N12" s="21"/>
      <c r="O12" s="21"/>
      <c r="P12" s="61">
        <f t="shared" si="48"/>
        <v>56.6493345059177</v>
      </c>
      <c r="Q12" s="61">
        <f t="shared" si="49"/>
        <v>57.684072371606256</v>
      </c>
      <c r="R12" s="61">
        <f t="shared" si="50"/>
        <v>57.37112782928687</v>
      </c>
      <c r="S12" s="61">
        <f t="shared" si="51"/>
        <v>57.248144177564399</v>
      </c>
      <c r="T12" s="61">
        <f t="shared" si="52"/>
        <v>57.486466179266067</v>
      </c>
      <c r="U12" s="61">
        <f t="shared" si="25"/>
        <v>57.724344084183265</v>
      </c>
      <c r="V12" s="61">
        <f t="shared" si="26"/>
        <v>57.302313931663406</v>
      </c>
      <c r="W12" s="61">
        <f t="shared" si="27"/>
        <v>55.953167090745303</v>
      </c>
      <c r="X12" s="61"/>
      <c r="Y12" s="61"/>
      <c r="Z12" s="61"/>
      <c r="AA12" s="22">
        <f t="shared" si="53"/>
        <v>5.2135600000000011</v>
      </c>
      <c r="AB12" s="22">
        <f t="shared" si="54"/>
        <v>5.0384905762712009</v>
      </c>
      <c r="AC12" s="22">
        <f t="shared" si="55"/>
        <v>5.0090128644067988</v>
      </c>
      <c r="AD12" s="22">
        <f t="shared" si="56"/>
        <v>4.8822649322032987</v>
      </c>
      <c r="AE12" s="22">
        <f t="shared" si="57"/>
        <v>4.9160029152541966</v>
      </c>
      <c r="AF12" s="22">
        <f t="shared" si="33"/>
        <v>5.0206278305085021</v>
      </c>
      <c r="AG12" s="22">
        <f t="shared" si="34"/>
        <v>5.2938849661017002</v>
      </c>
      <c r="AH12" s="22">
        <f t="shared" si="35"/>
        <v>5.2869043728813985</v>
      </c>
      <c r="AI12" s="22"/>
      <c r="AJ12" s="22"/>
      <c r="AK12" s="22"/>
      <c r="AL12" s="6">
        <f t="shared" si="39"/>
        <v>0.88366223984510006</v>
      </c>
      <c r="AM12" s="6">
        <f t="shared" si="12"/>
        <v>0.90715717076654723</v>
      </c>
      <c r="AN12" s="6">
        <f t="shared" si="12"/>
        <v>0.92534359444193648</v>
      </c>
      <c r="AO12" s="6">
        <f t="shared" si="12"/>
        <v>0.91757636480859284</v>
      </c>
      <c r="AP12" s="6">
        <f t="shared" si="12"/>
        <v>0.90814254954753626</v>
      </c>
      <c r="AQ12" s="6">
        <f t="shared" si="12"/>
        <v>0.89687713615562781</v>
      </c>
      <c r="AR12" s="6">
        <f t="shared" si="12"/>
        <v>0.80626961070948566</v>
      </c>
      <c r="AS12" s="6">
        <f t="shared" si="12"/>
        <v>0.84010480755980665</v>
      </c>
      <c r="AT12" s="6"/>
      <c r="AU12" s="6"/>
      <c r="AV12" s="57"/>
      <c r="AW12" s="56">
        <v>400</v>
      </c>
      <c r="AX12" s="54">
        <v>57.532203389830499</v>
      </c>
      <c r="AY12" s="54">
        <v>56.237288135593303</v>
      </c>
      <c r="AZ12" s="54">
        <v>56.044067796610101</v>
      </c>
      <c r="BA12" s="54">
        <v>56.155932203389803</v>
      </c>
      <c r="BB12" s="54">
        <v>56.300000000000097</v>
      </c>
      <c r="BC12" s="54">
        <v>56.222033898305099</v>
      </c>
      <c r="BD12" s="54">
        <v>56.071186440677899</v>
      </c>
      <c r="BE12" s="54">
        <v>55.730508474576297</v>
      </c>
      <c r="BF12" s="54">
        <v>55.976271186440698</v>
      </c>
      <c r="BG12" s="54"/>
      <c r="BH12" s="54"/>
      <c r="BI12" s="54"/>
      <c r="BJ12" s="54">
        <v>24.153121305084699</v>
      </c>
      <c r="BK12" s="54">
        <v>22.986992322033899</v>
      </c>
      <c r="BL12" s="54">
        <v>23.4624791016949</v>
      </c>
      <c r="BM12" s="54">
        <v>23.9773157627119</v>
      </c>
      <c r="BN12" s="54">
        <v>23.456049406779702</v>
      </c>
      <c r="BO12" s="54">
        <v>23.040315898305099</v>
      </c>
      <c r="BP12" s="54">
        <v>22.903993271186401</v>
      </c>
      <c r="BQ12" s="54">
        <v>24.4445775254237</v>
      </c>
      <c r="BR12" s="54"/>
      <c r="BS12" s="54"/>
      <c r="BT12" s="54"/>
      <c r="BU12" s="54">
        <v>32.962389915254199</v>
      </c>
      <c r="BV12" s="54">
        <v>32.992644644067802</v>
      </c>
      <c r="BW12" s="54">
        <v>33.032031186440697</v>
      </c>
      <c r="BX12" s="54">
        <v>33.025301237288097</v>
      </c>
      <c r="BY12" s="54">
        <v>32.964627152542398</v>
      </c>
      <c r="BZ12" s="54">
        <v>33.030978508474597</v>
      </c>
      <c r="CA12" s="54">
        <v>32.995953305084697</v>
      </c>
      <c r="CB12" s="54">
        <v>32.968482610169502</v>
      </c>
      <c r="CC12" s="54"/>
      <c r="CD12" s="54"/>
      <c r="CE12" s="54"/>
      <c r="CF12" s="54">
        <v>59.766662779660997</v>
      </c>
      <c r="CG12" s="54">
        <v>59.964182152542399</v>
      </c>
      <c r="CH12" s="54">
        <v>59.402262898305104</v>
      </c>
      <c r="CI12" s="54">
        <v>58.964195220339001</v>
      </c>
      <c r="CJ12" s="54">
        <v>59.198127847457599</v>
      </c>
      <c r="CK12" s="54">
        <v>60.0580055932204</v>
      </c>
      <c r="CL12" s="54">
        <v>62.164835542372899</v>
      </c>
      <c r="CM12" s="54">
        <v>61.292390966101699</v>
      </c>
      <c r="CN12" s="54"/>
      <c r="CO12" s="54"/>
      <c r="CP12" s="54"/>
      <c r="CQ12" s="54">
        <v>69.077724762711895</v>
      </c>
      <c r="CR12" s="54">
        <v>69.522267491525398</v>
      </c>
      <c r="CS12" s="54">
        <v>69.151690355932203</v>
      </c>
      <c r="CT12" s="54">
        <v>68.632333677966102</v>
      </c>
      <c r="CU12" s="54">
        <v>68.768489220339006</v>
      </c>
      <c r="CV12" s="54">
        <v>69.507510220339</v>
      </c>
      <c r="CW12" s="54">
        <v>70.6618602881356</v>
      </c>
      <c r="CX12" s="54">
        <v>70.145243389830497</v>
      </c>
      <c r="CY12" s="54"/>
      <c r="CZ12" s="54"/>
      <c r="DA12" s="54"/>
      <c r="DB12" s="54">
        <v>2.99771186440678E-2</v>
      </c>
      <c r="DC12" s="54">
        <v>2.9978813559321998E-2</v>
      </c>
      <c r="DD12" s="54">
        <v>2.99796610169492E-2</v>
      </c>
      <c r="DE12" s="54">
        <v>2.9977966101694901E-2</v>
      </c>
      <c r="DF12" s="54">
        <v>2.99728813559322E-2</v>
      </c>
      <c r="DG12" s="54">
        <v>2.99796610169492E-2</v>
      </c>
      <c r="DH12" s="54">
        <v>2.9972033898305099E-2</v>
      </c>
      <c r="DI12" s="54">
        <v>2.99745762711865E-2</v>
      </c>
      <c r="DJ12" s="54"/>
      <c r="DK12" s="54"/>
      <c r="DL12" s="54"/>
      <c r="DM12" s="54">
        <v>29.3666813050847</v>
      </c>
      <c r="DN12" s="54">
        <v>28.0254828983051</v>
      </c>
      <c r="DO12" s="54">
        <v>28.471491966101699</v>
      </c>
      <c r="DP12" s="54">
        <v>28.859580694915199</v>
      </c>
      <c r="DQ12" s="54">
        <v>28.372052322033898</v>
      </c>
      <c r="DR12" s="54">
        <v>28.060943728813601</v>
      </c>
      <c r="DS12" s="54">
        <v>28.197878237288101</v>
      </c>
      <c r="DT12" s="54">
        <v>29.731481898305098</v>
      </c>
      <c r="DU12" s="54"/>
      <c r="DV12" s="54"/>
      <c r="DW12" s="54"/>
      <c r="EA12" s="54"/>
      <c r="EB12" s="54"/>
      <c r="EC12" s="54"/>
    </row>
    <row r="13" spans="1:136" s="41" customFormat="1" ht="15" customHeight="1" x14ac:dyDescent="0.25">
      <c r="A13" s="23"/>
      <c r="B13" s="26"/>
      <c r="C13" s="26"/>
      <c r="D13" s="68">
        <f t="shared" si="17"/>
        <v>4.5</v>
      </c>
      <c r="E13" s="21">
        <f t="shared" si="46"/>
        <v>6.6443452033898014</v>
      </c>
      <c r="F13" s="21">
        <f t="shared" si="19"/>
        <v>7.7379186610169999</v>
      </c>
      <c r="G13" s="21">
        <f t="shared" si="20"/>
        <v>7.2539354915254979</v>
      </c>
      <c r="H13" s="21">
        <f t="shared" si="47"/>
        <v>6.826938491525401</v>
      </c>
      <c r="I13" s="21">
        <f t="shared" si="21"/>
        <v>7.1705513898304982</v>
      </c>
      <c r="J13" s="21">
        <f t="shared" si="0"/>
        <v>7.5952996779661976</v>
      </c>
      <c r="K13" s="21">
        <f t="shared" si="0"/>
        <v>7.7461271355932997</v>
      </c>
      <c r="L13" s="21">
        <f t="shared" si="0"/>
        <v>6.3005581355932012</v>
      </c>
      <c r="M13" s="21"/>
      <c r="N13" s="21"/>
      <c r="O13" s="21"/>
      <c r="P13" s="61">
        <f t="shared" si="48"/>
        <v>68.156257690114103</v>
      </c>
      <c r="Q13" s="61">
        <f t="shared" si="49"/>
        <v>69.074789757622483</v>
      </c>
      <c r="R13" s="61">
        <f>G13+BA13-AC13-AN13</f>
        <v>68.836558490472953</v>
      </c>
      <c r="S13" s="61">
        <f t="shared" si="51"/>
        <v>68.641432854580415</v>
      </c>
      <c r="T13" s="61">
        <f t="shared" si="52"/>
        <v>68.910737194474024</v>
      </c>
      <c r="U13" s="61">
        <f t="shared" si="25"/>
        <v>69.086632368188617</v>
      </c>
      <c r="V13" s="61">
        <f t="shared" si="26"/>
        <v>68.746812722138785</v>
      </c>
      <c r="W13" s="61">
        <f t="shared" si="27"/>
        <v>67.400266117399653</v>
      </c>
      <c r="X13" s="61"/>
      <c r="Y13" s="61"/>
      <c r="Z13" s="61"/>
      <c r="AA13" s="22">
        <f t="shared" si="53"/>
        <v>5.8532060677965987</v>
      </c>
      <c r="AB13" s="22">
        <f t="shared" si="54"/>
        <v>5.7589149152543015</v>
      </c>
      <c r="AC13" s="22">
        <f t="shared" si="55"/>
        <v>5.6154849152542994</v>
      </c>
      <c r="AD13" s="22">
        <f t="shared" si="56"/>
        <v>5.4956098644067986</v>
      </c>
      <c r="AE13" s="22">
        <f t="shared" si="57"/>
        <v>5.4907493898305013</v>
      </c>
      <c r="AF13" s="22">
        <f t="shared" si="33"/>
        <v>5.6468024576271993</v>
      </c>
      <c r="AG13" s="22">
        <f t="shared" si="34"/>
        <v>5.8936710169492024</v>
      </c>
      <c r="AH13" s="22">
        <f t="shared" si="35"/>
        <v>5.9058983559320986</v>
      </c>
      <c r="AI13" s="22"/>
      <c r="AJ13" s="22"/>
      <c r="AK13" s="22"/>
      <c r="AL13" s="6">
        <f t="shared" si="39"/>
        <v>1.160305174292608</v>
      </c>
      <c r="AM13" s="6">
        <f t="shared" si="12"/>
        <v>1.1652309372928205</v>
      </c>
      <c r="AN13" s="6">
        <f t="shared" si="12"/>
        <v>1.1781632722389428</v>
      </c>
      <c r="AO13" s="6">
        <f t="shared" si="12"/>
        <v>1.1746415352500765</v>
      </c>
      <c r="AP13" s="6">
        <f t="shared" si="12"/>
        <v>1.180929212305672</v>
      </c>
      <c r="AQ13" s="6">
        <f t="shared" si="12"/>
        <v>1.1669495979131677</v>
      </c>
      <c r="AR13" s="6">
        <f t="shared" si="12"/>
        <v>1.0615755998951202</v>
      </c>
      <c r="AS13" s="6">
        <f t="shared" si="12"/>
        <v>1.0808343402274476</v>
      </c>
      <c r="AT13" s="6"/>
      <c r="AU13" s="6"/>
      <c r="AV13" s="57"/>
      <c r="AW13" s="56">
        <v>450</v>
      </c>
      <c r="AX13" s="54">
        <v>69.8288135593221</v>
      </c>
      <c r="AY13" s="54">
        <v>68.525423728813493</v>
      </c>
      <c r="AZ13" s="54">
        <v>68.261016949152605</v>
      </c>
      <c r="BA13" s="54">
        <v>68.376271186440704</v>
      </c>
      <c r="BB13" s="54">
        <v>68.484745762711896</v>
      </c>
      <c r="BC13" s="54">
        <v>68.411864406779699</v>
      </c>
      <c r="BD13" s="4">
        <v>68.305084745762798</v>
      </c>
      <c r="BE13" s="4">
        <v>67.955932203389807</v>
      </c>
      <c r="BF13" s="4">
        <v>68.086440677965996</v>
      </c>
      <c r="BG13" s="4"/>
      <c r="BH13" s="4"/>
      <c r="BI13" s="4"/>
      <c r="BJ13" s="54">
        <v>24.0551307966102</v>
      </c>
      <c r="BK13" s="54">
        <v>22.8823331355932</v>
      </c>
      <c r="BL13" s="54">
        <v>23.335925559322</v>
      </c>
      <c r="BM13" s="54">
        <v>23.834339610169501</v>
      </c>
      <c r="BN13" s="54">
        <v>23.4022057966102</v>
      </c>
      <c r="BO13" s="4">
        <v>22.951978627118599</v>
      </c>
      <c r="BP13" s="4">
        <v>22.811090847457599</v>
      </c>
      <c r="BQ13" s="4">
        <v>24.302762338983101</v>
      </c>
      <c r="BR13" s="4"/>
      <c r="BS13" s="4"/>
      <c r="BT13" s="4"/>
      <c r="BU13" s="54">
        <v>32.999476000000001</v>
      </c>
      <c r="BV13" s="54">
        <v>33.0402517966102</v>
      </c>
      <c r="BW13" s="54">
        <v>33.009861050847498</v>
      </c>
      <c r="BX13" s="54">
        <v>32.961278101694901</v>
      </c>
      <c r="BY13" s="54">
        <v>32.992757186440699</v>
      </c>
      <c r="BZ13" s="4">
        <v>32.967278305084797</v>
      </c>
      <c r="CA13" s="4">
        <v>32.977217983050899</v>
      </c>
      <c r="CB13" s="4">
        <v>33.023320474576302</v>
      </c>
      <c r="CC13" s="4"/>
      <c r="CD13" s="4"/>
      <c r="CE13" s="4"/>
      <c r="CF13" s="54">
        <v>65.140258322033901</v>
      </c>
      <c r="CG13" s="54">
        <v>65.461220169491497</v>
      </c>
      <c r="CH13" s="54">
        <v>64.899498254237301</v>
      </c>
      <c r="CI13" s="54">
        <v>64.439561915254203</v>
      </c>
      <c r="CJ13" s="54">
        <v>64.637034949152607</v>
      </c>
      <c r="CK13" s="4">
        <v>65.434941050847499</v>
      </c>
      <c r="CL13" s="4">
        <v>67.784140288135603</v>
      </c>
      <c r="CM13" s="4">
        <v>67.174750000000003</v>
      </c>
      <c r="CN13" s="4"/>
      <c r="CO13" s="4"/>
      <c r="CP13" s="4"/>
      <c r="CQ13" s="54">
        <v>77.367662338982996</v>
      </c>
      <c r="CR13" s="54">
        <v>77.738796694915195</v>
      </c>
      <c r="CS13" s="54">
        <v>77.3129867457627</v>
      </c>
      <c r="CT13" s="54">
        <v>76.818393830508498</v>
      </c>
      <c r="CU13" s="54">
        <v>77.082128864406798</v>
      </c>
      <c r="CV13" s="4">
        <v>77.732712322033905</v>
      </c>
      <c r="CW13" s="4">
        <v>78.972071813559296</v>
      </c>
      <c r="CX13" s="4">
        <v>78.561463559321993</v>
      </c>
      <c r="CY13" s="4"/>
      <c r="CZ13" s="4"/>
      <c r="DA13" s="4"/>
      <c r="DB13" s="54">
        <v>2.9973728813559301E-2</v>
      </c>
      <c r="DC13" s="54">
        <v>2.9977966101694901E-2</v>
      </c>
      <c r="DD13" s="54">
        <v>2.9978813559321998E-2</v>
      </c>
      <c r="DE13" s="54">
        <v>2.99728813559322E-2</v>
      </c>
      <c r="DF13" s="54">
        <v>2.99728813559322E-2</v>
      </c>
      <c r="DG13" s="4">
        <v>2.99728813559322E-2</v>
      </c>
      <c r="DH13" s="4">
        <v>2.9971186440678001E-2</v>
      </c>
      <c r="DI13" s="4">
        <v>2.99822033898305E-2</v>
      </c>
      <c r="DJ13" s="4"/>
      <c r="DK13" s="4"/>
      <c r="DL13" s="4"/>
      <c r="DM13" s="54">
        <v>29.908336864406799</v>
      </c>
      <c r="DN13" s="54">
        <v>28.641248050847501</v>
      </c>
      <c r="DO13" s="54">
        <v>28.951410474576299</v>
      </c>
      <c r="DP13" s="54">
        <v>29.329949474576299</v>
      </c>
      <c r="DQ13" s="54">
        <v>28.892955186440702</v>
      </c>
      <c r="DR13" s="4">
        <v>28.598781084745799</v>
      </c>
      <c r="DS13" s="4">
        <v>28.704761864406802</v>
      </c>
      <c r="DT13" s="4">
        <v>30.208660694915199</v>
      </c>
      <c r="DU13" s="4"/>
      <c r="DV13" s="4"/>
      <c r="DW13" s="4"/>
      <c r="EA13" s="4"/>
      <c r="EB13" s="4"/>
      <c r="EC13" s="4"/>
    </row>
    <row r="14" spans="1:136" ht="15" customHeight="1" x14ac:dyDescent="0.25">
      <c r="A14" s="58"/>
      <c r="B14" s="59"/>
      <c r="C14" s="59"/>
      <c r="D14" s="68">
        <f t="shared" si="17"/>
        <v>5</v>
      </c>
      <c r="E14" s="21">
        <f t="shared" ref="E14" si="58">BU14-BJ14-$B$4</f>
        <v>6.814720050847499</v>
      </c>
      <c r="F14" s="21">
        <f t="shared" ref="F14" si="59">BV14-BK14-$C$4</f>
        <v>7.7449855084745014</v>
      </c>
      <c r="G14" s="21">
        <f t="shared" ref="G14" si="60">BW14-BL14-$C$4</f>
        <v>7.2406508474576032</v>
      </c>
      <c r="H14" s="21">
        <f t="shared" ref="H14" si="61">BX14-BM14-$B$4</f>
        <v>6.9738021525423983</v>
      </c>
      <c r="I14" s="21">
        <f t="shared" ref="I14" si="62">BY14-BN14-$C$4</f>
        <v>7.288240983050903</v>
      </c>
      <c r="J14" s="21">
        <f t="shared" si="0"/>
        <v>7.6206618813558986</v>
      </c>
      <c r="K14" s="21">
        <f t="shared" si="0"/>
        <v>7.8778501525423987</v>
      </c>
      <c r="L14" s="21">
        <f t="shared" si="0"/>
        <v>6.3410010338982996</v>
      </c>
      <c r="M14" s="21"/>
      <c r="N14" s="21"/>
      <c r="O14" s="21"/>
      <c r="P14" s="61">
        <f t="shared" ref="P14" si="63">E14+AY14-AA14-AL14</f>
        <v>81.239413365467414</v>
      </c>
      <c r="Q14" s="61">
        <f t="shared" ref="Q14" si="64">F14+AZ14-AB14-AM14</f>
        <v>81.847335119369049</v>
      </c>
      <c r="R14" s="61">
        <f>G14+BA14-AC14-AN14</f>
        <v>81.615310963551678</v>
      </c>
      <c r="S14" s="61">
        <f t="shared" ref="S14" si="65">H14+BB14-AD14-AO14</f>
        <v>81.396933196728398</v>
      </c>
      <c r="T14" s="61">
        <f t="shared" ref="T14" si="66">I14+BC14-AE14-AP14</f>
        <v>81.695156975719215</v>
      </c>
      <c r="U14" s="61">
        <f t="shared" si="25"/>
        <v>81.853207890406409</v>
      </c>
      <c r="V14" s="61">
        <f t="shared" si="26"/>
        <v>81.553991553240138</v>
      </c>
      <c r="W14" s="61">
        <f t="shared" si="27"/>
        <v>80.156142647241666</v>
      </c>
      <c r="X14" s="6"/>
      <c r="Y14" s="6"/>
      <c r="Z14" s="6"/>
      <c r="AA14" s="22">
        <f t="shared" ref="AA14" si="67">DM14-BJ14</f>
        <v>6.4085505762711996</v>
      </c>
      <c r="AB14" s="22">
        <f t="shared" ref="AB14" si="68">DN14-BK14</f>
        <v>6.3909615084745006</v>
      </c>
      <c r="AC14" s="22">
        <f t="shared" ref="AC14" si="69">DO14-BL14</f>
        <v>6.1880158474576028</v>
      </c>
      <c r="AD14" s="22">
        <f t="shared" ref="AD14" si="70">DP14-BM14</f>
        <v>6.2105643898305019</v>
      </c>
      <c r="AE14" s="22">
        <f t="shared" ref="AE14" si="71">DQ14-BN14</f>
        <v>6.1468755423729</v>
      </c>
      <c r="AF14" s="22">
        <f t="shared" si="33"/>
        <v>6.2722308135593003</v>
      </c>
      <c r="AG14" s="22">
        <f t="shared" si="34"/>
        <v>6.4807889322033994</v>
      </c>
      <c r="AH14" s="22">
        <f t="shared" si="35"/>
        <v>6.5193439661016974</v>
      </c>
      <c r="AI14" s="22"/>
      <c r="AJ14" s="22"/>
      <c r="AK14" s="22"/>
      <c r="AL14" s="6">
        <f t="shared" si="39"/>
        <v>1.3667561091087921</v>
      </c>
      <c r="AM14" s="6">
        <f t="shared" si="12"/>
        <v>1.4134685416479442</v>
      </c>
      <c r="AN14" s="6">
        <f t="shared" si="12"/>
        <v>1.418679968651714</v>
      </c>
      <c r="AO14" s="6">
        <f t="shared" si="12"/>
        <v>1.4442706676783121</v>
      </c>
      <c r="AP14" s="6">
        <f t="shared" si="12"/>
        <v>1.4360389734333809</v>
      </c>
      <c r="AQ14" s="6">
        <f t="shared" si="12"/>
        <v>1.4087824994240901</v>
      </c>
      <c r="AR14" s="6">
        <f t="shared" si="12"/>
        <v>1.3023917009972583</v>
      </c>
      <c r="AS14" s="6">
        <f t="shared" si="12"/>
        <v>1.3197517086904356</v>
      </c>
      <c r="AT14" s="6"/>
      <c r="AU14" s="6"/>
      <c r="AV14" s="57"/>
      <c r="AW14" s="56">
        <v>500</v>
      </c>
      <c r="AX14" s="4">
        <v>83.471186440677997</v>
      </c>
      <c r="AY14" s="4">
        <v>82.199999999999903</v>
      </c>
      <c r="AZ14" s="4">
        <v>81.906779661016998</v>
      </c>
      <c r="BA14" s="4">
        <v>81.9813559322034</v>
      </c>
      <c r="BB14" s="4">
        <v>82.077966101694798</v>
      </c>
      <c r="BC14" s="4">
        <v>81.989830508474597</v>
      </c>
      <c r="BD14" s="4">
        <v>81.913559322033905</v>
      </c>
      <c r="BE14" s="4">
        <v>81.459322033898403</v>
      </c>
      <c r="BF14" s="4">
        <v>81.654237288135505</v>
      </c>
      <c r="BG14" s="54"/>
      <c r="BH14" s="54"/>
      <c r="BI14" s="54"/>
      <c r="BJ14" s="4">
        <v>23.918136932203399</v>
      </c>
      <c r="BK14" s="4">
        <v>22.807632694915299</v>
      </c>
      <c r="BL14" s="4">
        <v>23.315214355932198</v>
      </c>
      <c r="BM14" s="4">
        <v>23.748730779660999</v>
      </c>
      <c r="BN14" s="4">
        <v>23.329305559321998</v>
      </c>
      <c r="BO14" s="4">
        <v>22.966354966101701</v>
      </c>
      <c r="BP14" s="4">
        <v>22.741532983050799</v>
      </c>
      <c r="BQ14" s="4">
        <v>24.257100813559301</v>
      </c>
      <c r="BR14" s="54"/>
      <c r="BS14" s="54"/>
      <c r="BT14" s="54"/>
      <c r="BU14" s="4">
        <v>33.032856983050898</v>
      </c>
      <c r="BV14" s="4">
        <v>32.9726182033898</v>
      </c>
      <c r="BW14" s="4">
        <v>32.975865203389802</v>
      </c>
      <c r="BX14" s="4">
        <v>33.022532932203397</v>
      </c>
      <c r="BY14" s="4">
        <v>33.037546542372901</v>
      </c>
      <c r="BZ14" s="4">
        <v>33.007016847457599</v>
      </c>
      <c r="CA14" s="4">
        <v>33.039383135593198</v>
      </c>
      <c r="CB14" s="4">
        <v>33.018101847457601</v>
      </c>
      <c r="CC14" s="54"/>
      <c r="CD14" s="54"/>
      <c r="CE14" s="54"/>
      <c r="CF14" s="4">
        <v>71.068027593220293</v>
      </c>
      <c r="CG14" s="4">
        <v>71.333845593220303</v>
      </c>
      <c r="CH14" s="4">
        <v>70.785535694915296</v>
      </c>
      <c r="CI14" s="4">
        <v>70.287290457627094</v>
      </c>
      <c r="CJ14" s="4">
        <v>70.668396999999999</v>
      </c>
      <c r="CK14" s="4">
        <v>71.433663661016894</v>
      </c>
      <c r="CL14" s="4">
        <v>73.807615644067795</v>
      </c>
      <c r="CM14" s="4">
        <v>73.212057999999999</v>
      </c>
      <c r="CN14" s="4"/>
      <c r="CO14" s="54"/>
      <c r="CP14" s="54"/>
      <c r="CQ14" s="4">
        <v>85.468587881355901</v>
      </c>
      <c r="CR14" s="4">
        <v>86.229951084745807</v>
      </c>
      <c r="CS14" s="4">
        <v>85.736140067796597</v>
      </c>
      <c r="CT14" s="4">
        <v>85.505858457627099</v>
      </c>
      <c r="CU14" s="4">
        <v>85.801081627118606</v>
      </c>
      <c r="CV14" s="4">
        <v>86.276187694915194</v>
      </c>
      <c r="CW14" s="4">
        <v>87.533116847457606</v>
      </c>
      <c r="CX14" s="4">
        <v>87.118151762711904</v>
      </c>
      <c r="CY14" s="54"/>
      <c r="CZ14" s="54"/>
      <c r="DA14" s="54"/>
      <c r="DB14" s="4">
        <v>2.9978813559321998E-2</v>
      </c>
      <c r="DC14" s="4">
        <v>2.9972033898305099E-2</v>
      </c>
      <c r="DD14" s="4">
        <v>2.99728813559322E-2</v>
      </c>
      <c r="DE14" s="4">
        <v>2.9976271186440698E-2</v>
      </c>
      <c r="DF14" s="4">
        <v>2.99745762711865E-2</v>
      </c>
      <c r="DG14" s="4">
        <v>2.9980508474576301E-2</v>
      </c>
      <c r="DH14" s="4">
        <v>2.9972033898305099E-2</v>
      </c>
      <c r="DI14" s="4">
        <v>2.99771186440678E-2</v>
      </c>
      <c r="DJ14" s="4"/>
      <c r="DK14" s="54"/>
      <c r="DL14" s="54"/>
      <c r="DM14" s="4">
        <v>30.326687508474599</v>
      </c>
      <c r="DN14" s="4">
        <v>29.198594203389799</v>
      </c>
      <c r="DO14" s="4">
        <v>29.503230203389801</v>
      </c>
      <c r="DP14" s="4">
        <v>29.959295169491501</v>
      </c>
      <c r="DQ14" s="4">
        <v>29.476181101694898</v>
      </c>
      <c r="DR14" s="4">
        <v>29.238585779661001</v>
      </c>
      <c r="DS14" s="4">
        <v>29.222321915254199</v>
      </c>
      <c r="DT14" s="4">
        <v>30.776444779660999</v>
      </c>
      <c r="DU14" s="54"/>
      <c r="DV14" s="54"/>
      <c r="DW14" s="54"/>
      <c r="EA14" s="54"/>
      <c r="EB14" s="54"/>
      <c r="EC14" s="54"/>
    </row>
    <row r="15" spans="1:136" ht="15" customHeight="1" x14ac:dyDescent="0.25">
      <c r="A15" s="58"/>
      <c r="B15" s="59"/>
      <c r="C15" s="59"/>
      <c r="D15" s="68">
        <f t="shared" si="17"/>
        <v>5.5</v>
      </c>
      <c r="E15" s="21">
        <f t="shared" ref="E15:E16" si="72">BU15-BJ15-$B$4</f>
        <v>6.7884283389830005</v>
      </c>
      <c r="F15" s="21">
        <f t="shared" ref="F15:F16" si="73">BV15-BK15-$C$4</f>
        <v>7.6380329830508007</v>
      </c>
      <c r="G15" s="21">
        <f t="shared" ref="G15:G16" si="74">BW15-BL15-$C$4</f>
        <v>7.1406618644067006</v>
      </c>
      <c r="H15" s="21">
        <f t="shared" ref="H15:H16" si="75">BX15-BM15-$B$4</f>
        <v>6.9342227966101975</v>
      </c>
      <c r="I15" s="21">
        <f t="shared" ref="I15:I16" si="76">BY15-BN15-$C$4</f>
        <v>7.2650254915254973</v>
      </c>
      <c r="J15" s="21">
        <f t="shared" si="0"/>
        <v>7.9294040847457996</v>
      </c>
      <c r="K15" s="21">
        <f t="shared" si="0"/>
        <v>8.1225660338983001</v>
      </c>
      <c r="L15" s="21">
        <f t="shared" si="0"/>
        <v>6.483981203389801</v>
      </c>
      <c r="M15" s="21"/>
      <c r="N15" s="21"/>
      <c r="O15" s="21"/>
      <c r="P15" s="61">
        <f t="shared" ref="P15:P16" si="77">E15+AY15-AA15-AL15</f>
        <v>95.377417007835618</v>
      </c>
      <c r="Q15" s="61">
        <f t="shared" ref="Q15:Q16" si="78">F15+AZ15-AB15-AM15</f>
        <v>96.093504499357152</v>
      </c>
      <c r="R15" s="61">
        <f t="shared" ref="R15:R16" si="79">G15+BA15-AC15-AN15</f>
        <v>95.536837178079509</v>
      </c>
      <c r="S15" s="61">
        <f t="shared" ref="S15:S16" si="80">H15+BB15-AD15-AO15</f>
        <v>95.603065585296463</v>
      </c>
      <c r="T15" s="61">
        <f t="shared" ref="T15:T16" si="81">I15+BC15-AE15-AP15</f>
        <v>95.862034386154662</v>
      </c>
      <c r="U15" s="61">
        <f t="shared" ref="U15:U16" si="82">J15+BD15-AF15-AQ15</f>
        <v>96.581819663250968</v>
      </c>
      <c r="V15" s="61">
        <f t="shared" ref="V15:V16" si="83">K15+BE15-AG15-AR15</f>
        <v>96.758078267053364</v>
      </c>
      <c r="W15" s="61">
        <f t="shared" ref="W15:W16" si="84">L15+BF15-AH15-AS15</f>
        <v>95.167303812930385</v>
      </c>
      <c r="X15" s="6"/>
      <c r="Y15" s="6"/>
      <c r="Z15" s="6"/>
      <c r="AA15" s="22">
        <f t="shared" ref="AA15:AA16" si="85">DM15-BJ15</f>
        <v>7.2613553220339</v>
      </c>
      <c r="AB15" s="22">
        <f t="shared" ref="AB15:AB16" si="86">DN15-BK15</f>
        <v>7.1617080338983001</v>
      </c>
      <c r="AC15" s="22">
        <f t="shared" ref="AC15:AC16" si="87">DO15-BL15</f>
        <v>7.2916373728813006</v>
      </c>
      <c r="AD15" s="22">
        <f t="shared" ref="AD15:AD16" si="88">DP15-BM15</f>
        <v>7.0828982881355991</v>
      </c>
      <c r="AE15" s="22">
        <f t="shared" ref="AE15:AE16" si="89">DQ15-BN15</f>
        <v>7.0704771016948982</v>
      </c>
      <c r="AF15" s="22">
        <f t="shared" si="33"/>
        <v>6.9766230508475005</v>
      </c>
      <c r="AG15" s="22">
        <f t="shared" si="34"/>
        <v>6.9812105593221006</v>
      </c>
      <c r="AH15" s="22">
        <f t="shared" si="35"/>
        <v>7.1589533220338986</v>
      </c>
      <c r="AI15" s="22"/>
      <c r="AJ15" s="22"/>
      <c r="AK15" s="22"/>
      <c r="AL15" s="6">
        <f t="shared" si="39"/>
        <v>1.6886390599609848</v>
      </c>
      <c r="AM15" s="6">
        <f t="shared" si="12"/>
        <v>1.726888246405448</v>
      </c>
      <c r="AN15" s="6">
        <f t="shared" si="12"/>
        <v>1.7037127371746839</v>
      </c>
      <c r="AO15" s="6">
        <f t="shared" si="12"/>
        <v>1.7448690926697421</v>
      </c>
      <c r="AP15" s="6">
        <f t="shared" si="12"/>
        <v>1.7325140036758337</v>
      </c>
      <c r="AQ15" s="6">
        <f t="shared" si="12"/>
        <v>1.7285884892913319</v>
      </c>
      <c r="AR15" s="6">
        <f t="shared" si="12"/>
        <v>1.7222602583702344</v>
      </c>
      <c r="AS15" s="6">
        <f t="shared" si="12"/>
        <v>1.7068766107985154</v>
      </c>
      <c r="AT15" s="6"/>
      <c r="AU15" s="6"/>
      <c r="AV15" s="49"/>
      <c r="AW15" s="56">
        <v>550</v>
      </c>
      <c r="AX15" s="4">
        <v>98.981355932203499</v>
      </c>
      <c r="AY15" s="4">
        <v>97.538983050847506</v>
      </c>
      <c r="AZ15" s="4">
        <v>97.344067796610105</v>
      </c>
      <c r="BA15" s="4">
        <v>97.391525423728794</v>
      </c>
      <c r="BB15" s="4">
        <v>97.496610169491603</v>
      </c>
      <c r="BC15" s="4">
        <v>97.399999999999906</v>
      </c>
      <c r="BD15" s="4">
        <v>97.357627118644004</v>
      </c>
      <c r="BE15" s="4">
        <v>97.338983050847403</v>
      </c>
      <c r="BF15" s="4">
        <v>97.549152542372994</v>
      </c>
      <c r="BG15" s="54"/>
      <c r="BH15" s="54"/>
      <c r="BI15" s="54"/>
      <c r="BJ15" s="4">
        <v>23.884295338983101</v>
      </c>
      <c r="BK15" s="4">
        <v>22.916894508474599</v>
      </c>
      <c r="BL15" s="4">
        <v>23.4572790508475</v>
      </c>
      <c r="BM15" s="4">
        <v>23.7996446779661</v>
      </c>
      <c r="BN15" s="4">
        <v>23.295422203389801</v>
      </c>
      <c r="BO15" s="4">
        <v>22.694185271186399</v>
      </c>
      <c r="BP15" s="4">
        <v>22.465252983050799</v>
      </c>
      <c r="BQ15" s="4">
        <v>24.059222254237302</v>
      </c>
      <c r="BR15" s="54"/>
      <c r="BS15" s="54"/>
      <c r="BT15" s="54"/>
      <c r="BU15" s="4">
        <v>32.972723677966101</v>
      </c>
      <c r="BV15" s="4">
        <v>32.974927491525399</v>
      </c>
      <c r="BW15" s="4">
        <v>33.017940915254201</v>
      </c>
      <c r="BX15" s="4">
        <v>33.033867474576297</v>
      </c>
      <c r="BY15" s="4">
        <v>32.980447694915298</v>
      </c>
      <c r="BZ15" s="4">
        <v>33.043589355932198</v>
      </c>
      <c r="CA15" s="4">
        <v>33.007819016949099</v>
      </c>
      <c r="CB15" s="4">
        <v>32.963203457627102</v>
      </c>
      <c r="CC15" s="54"/>
      <c r="CD15" s="54"/>
      <c r="CE15" s="54"/>
      <c r="CF15" s="4">
        <v>77.506364559322094</v>
      </c>
      <c r="CG15" s="4">
        <v>77.855773898305102</v>
      </c>
      <c r="CH15" s="4">
        <v>77.681238813559304</v>
      </c>
      <c r="CI15" s="4">
        <v>77.210076932203407</v>
      </c>
      <c r="CJ15" s="4">
        <v>77.356140491525395</v>
      </c>
      <c r="CK15" s="4">
        <v>77.472395203389794</v>
      </c>
      <c r="CL15" s="4">
        <v>77.525171559322004</v>
      </c>
      <c r="CM15" s="4">
        <v>77.013115881355901</v>
      </c>
      <c r="CN15" s="54"/>
      <c r="CO15" s="54"/>
      <c r="CP15" s="54"/>
      <c r="CQ15" s="4">
        <v>95.297879101694903</v>
      </c>
      <c r="CR15" s="4">
        <v>96.056970762711799</v>
      </c>
      <c r="CS15" s="4">
        <v>95.632584627118604</v>
      </c>
      <c r="CT15" s="4">
        <v>95.599229745762699</v>
      </c>
      <c r="CU15" s="4">
        <v>95.613534457627097</v>
      </c>
      <c r="CV15" s="4">
        <v>95.684302440677996</v>
      </c>
      <c r="CW15" s="4">
        <v>95.672971305084701</v>
      </c>
      <c r="CX15" s="4">
        <v>95.000849186440703</v>
      </c>
      <c r="CY15" s="54"/>
      <c r="CZ15" s="54"/>
      <c r="DA15" s="54"/>
      <c r="DB15" s="4">
        <v>2.99796610169492E-2</v>
      </c>
      <c r="DC15" s="4">
        <v>2.9968644067796601E-2</v>
      </c>
      <c r="DD15" s="4">
        <v>2.9977966101694901E-2</v>
      </c>
      <c r="DE15" s="4">
        <v>2.9971186440678001E-2</v>
      </c>
      <c r="DF15" s="4">
        <v>2.9973728813559301E-2</v>
      </c>
      <c r="DG15" s="4">
        <v>2.9980508474576301E-2</v>
      </c>
      <c r="DH15" s="4">
        <v>2.9976271186440698E-2</v>
      </c>
      <c r="DI15" s="4">
        <v>2.99728813559322E-2</v>
      </c>
      <c r="DJ15" s="54"/>
      <c r="DK15" s="54"/>
      <c r="DL15" s="54"/>
      <c r="DM15" s="4">
        <v>31.145650661017001</v>
      </c>
      <c r="DN15" s="4">
        <v>30.078602542372899</v>
      </c>
      <c r="DO15" s="4">
        <v>30.748916423728801</v>
      </c>
      <c r="DP15" s="4">
        <v>30.882542966101699</v>
      </c>
      <c r="DQ15" s="4">
        <v>30.365899305084699</v>
      </c>
      <c r="DR15" s="4">
        <v>29.670808322033899</v>
      </c>
      <c r="DS15" s="4">
        <v>29.4464635423729</v>
      </c>
      <c r="DT15" s="4">
        <v>31.2181755762712</v>
      </c>
      <c r="DU15" s="54"/>
      <c r="DV15" s="54"/>
      <c r="DW15" s="54"/>
      <c r="EA15" s="54"/>
      <c r="EB15" s="54"/>
      <c r="EC15" s="54"/>
    </row>
    <row r="16" spans="1:136" ht="15" customHeight="1" x14ac:dyDescent="0.25">
      <c r="A16" s="60"/>
      <c r="B16" s="59"/>
      <c r="C16" s="59"/>
      <c r="D16" s="68">
        <f t="shared" si="17"/>
        <v>6</v>
      </c>
      <c r="E16" s="21">
        <f t="shared" si="72"/>
        <v>6.769538864406802</v>
      </c>
      <c r="F16" s="21">
        <f t="shared" si="73"/>
        <v>7.7698469152542007</v>
      </c>
      <c r="G16" s="21">
        <f t="shared" si="74"/>
        <v>7.2364577627117992</v>
      </c>
      <c r="H16" s="21">
        <f t="shared" si="75"/>
        <v>6.9254017118644002</v>
      </c>
      <c r="I16" s="21">
        <f t="shared" si="76"/>
        <v>7.2610389661017027</v>
      </c>
      <c r="J16" s="21">
        <f t="shared" si="0"/>
        <v>7.8941561864407017</v>
      </c>
      <c r="K16" s="21">
        <f t="shared" si="0"/>
        <v>8.0392294067796986</v>
      </c>
      <c r="L16" s="21">
        <f t="shared" si="0"/>
        <v>6.5806041864406968</v>
      </c>
      <c r="M16" s="21"/>
      <c r="N16" s="21"/>
      <c r="O16" s="21"/>
      <c r="P16" s="61">
        <f t="shared" si="77"/>
        <v>112.0470937036107</v>
      </c>
      <c r="Q16" s="61">
        <f t="shared" si="78"/>
        <v>112.95874280386887</v>
      </c>
      <c r="R16" s="61">
        <f t="shared" si="79"/>
        <v>112.45155206123324</v>
      </c>
      <c r="S16" s="61">
        <f t="shared" si="80"/>
        <v>112.30425040441882</v>
      </c>
      <c r="T16" s="61">
        <f t="shared" si="81"/>
        <v>112.72544624332001</v>
      </c>
      <c r="U16" s="61">
        <f t="shared" si="82"/>
        <v>113.39998359024044</v>
      </c>
      <c r="V16" s="61">
        <f t="shared" si="83"/>
        <v>113.35181143813743</v>
      </c>
      <c r="W16" s="61">
        <f t="shared" si="84"/>
        <v>112.17115016629765</v>
      </c>
      <c r="X16" s="6"/>
      <c r="Y16" s="6"/>
      <c r="Z16" s="6"/>
      <c r="AA16" s="22">
        <f t="shared" si="85"/>
        <v>8.0082530508475003</v>
      </c>
      <c r="AB16" s="22">
        <f t="shared" si="86"/>
        <v>7.8888573220338998</v>
      </c>
      <c r="AC16" s="22">
        <f t="shared" si="87"/>
        <v>7.9299108983050992</v>
      </c>
      <c r="AD16" s="22">
        <f t="shared" si="88"/>
        <v>7.8507018305084983</v>
      </c>
      <c r="AE16" s="22">
        <f t="shared" si="89"/>
        <v>7.7311205932203002</v>
      </c>
      <c r="AF16" s="22">
        <f t="shared" si="33"/>
        <v>7.6600013898305015</v>
      </c>
      <c r="AG16" s="22">
        <f t="shared" si="34"/>
        <v>7.8439276949153012</v>
      </c>
      <c r="AH16" s="22">
        <f t="shared" si="35"/>
        <v>7.865323288135599</v>
      </c>
      <c r="AI16" s="22"/>
      <c r="AJ16" s="22"/>
      <c r="AK16" s="22"/>
      <c r="AL16" s="6">
        <f>$B$6*DB16*$B$7*ABS(CF16-CQ16)</f>
        <v>1.9989378726606013</v>
      </c>
      <c r="AM16" s="6">
        <f t="shared" si="12"/>
        <v>2.0375010266394273</v>
      </c>
      <c r="AN16" s="6">
        <f t="shared" si="12"/>
        <v>2.0363507353764554</v>
      </c>
      <c r="AO16" s="6">
        <f t="shared" si="12"/>
        <v>2.046720663378061</v>
      </c>
      <c r="AP16" s="6">
        <f t="shared" si="12"/>
        <v>2.0434551804083951</v>
      </c>
      <c r="AQ16" s="6">
        <f t="shared" si="12"/>
        <v>2.0426457826407551</v>
      </c>
      <c r="AR16" s="6">
        <f t="shared" si="12"/>
        <v>2.0485750194899781</v>
      </c>
      <c r="AS16" s="6">
        <f t="shared" si="12"/>
        <v>2.0085375116684472</v>
      </c>
      <c r="AW16" s="56">
        <v>600</v>
      </c>
      <c r="AX16" s="4">
        <v>116.884745762712</v>
      </c>
      <c r="AY16" s="4">
        <v>115.28474576271201</v>
      </c>
      <c r="AZ16" s="4">
        <v>115.115254237288</v>
      </c>
      <c r="BA16" s="4">
        <v>115.181355932203</v>
      </c>
      <c r="BB16" s="4">
        <v>115.27627118644099</v>
      </c>
      <c r="BC16" s="4">
        <v>115.238983050847</v>
      </c>
      <c r="BD16" s="4">
        <v>115.208474576271</v>
      </c>
      <c r="BE16" s="4">
        <v>115.205084745763</v>
      </c>
      <c r="BF16" s="4">
        <v>115.464406779661</v>
      </c>
      <c r="BG16" s="54"/>
      <c r="BH16" s="54"/>
      <c r="BI16" s="54"/>
      <c r="BJ16" s="4">
        <v>23.9116490338983</v>
      </c>
      <c r="BK16" s="4">
        <v>22.829917084745802</v>
      </c>
      <c r="BL16" s="4">
        <v>23.381140118644101</v>
      </c>
      <c r="BM16" s="4">
        <v>23.776932067796601</v>
      </c>
      <c r="BN16" s="4">
        <v>23.280387355932199</v>
      </c>
      <c r="BO16" s="4">
        <v>22.717043322033899</v>
      </c>
      <c r="BP16" s="4">
        <v>22.5610698135593</v>
      </c>
      <c r="BQ16" s="4">
        <v>23.965067559322002</v>
      </c>
      <c r="BR16" s="54"/>
      <c r="BS16" s="54"/>
      <c r="BT16" s="54"/>
      <c r="BU16" s="4">
        <v>32.981187898305102</v>
      </c>
      <c r="BV16" s="4">
        <v>33.019764000000002</v>
      </c>
      <c r="BW16" s="4">
        <v>33.0375978813559</v>
      </c>
      <c r="BX16" s="4">
        <v>33.002333779661001</v>
      </c>
      <c r="BY16" s="4">
        <v>32.961426322033901</v>
      </c>
      <c r="BZ16" s="4">
        <v>33.0311995084746</v>
      </c>
      <c r="CA16" s="4">
        <v>33.020299220338998</v>
      </c>
      <c r="CB16" s="4">
        <v>32.965671745762698</v>
      </c>
      <c r="CC16" s="54"/>
      <c r="CD16" s="54"/>
      <c r="CE16" s="54"/>
      <c r="CF16" s="4">
        <v>83.894210796610196</v>
      </c>
      <c r="CG16" s="4">
        <v>84.364923728813494</v>
      </c>
      <c r="CH16" s="4">
        <v>84.167743610169495</v>
      </c>
      <c r="CI16" s="4">
        <v>83.761617237288206</v>
      </c>
      <c r="CJ16" s="4">
        <v>83.868934508474595</v>
      </c>
      <c r="CK16" s="4">
        <v>84.083147813559293</v>
      </c>
      <c r="CL16" s="4">
        <v>84.056555881355905</v>
      </c>
      <c r="CM16" s="4">
        <v>83.451702728813501</v>
      </c>
      <c r="CN16" s="4"/>
      <c r="CO16" s="54"/>
      <c r="CP16" s="54"/>
      <c r="CQ16" s="4">
        <v>104.956822271186</v>
      </c>
      <c r="CR16" s="4">
        <v>105.830837135593</v>
      </c>
      <c r="CS16" s="4">
        <v>105.62517733898299</v>
      </c>
      <c r="CT16" s="4">
        <v>105.327711271186</v>
      </c>
      <c r="CU16" s="4">
        <v>105.40549120339</v>
      </c>
      <c r="CV16" s="4">
        <v>105.609956627119</v>
      </c>
      <c r="CW16" s="4">
        <v>105.647682542373</v>
      </c>
      <c r="CX16" s="4">
        <v>104.617858135593</v>
      </c>
      <c r="CY16" s="54"/>
      <c r="CZ16" s="54"/>
      <c r="DA16" s="54"/>
      <c r="DB16" s="4">
        <v>2.99771186440678E-2</v>
      </c>
      <c r="DC16" s="4">
        <v>2.9981355932203399E-2</v>
      </c>
      <c r="DD16" s="4">
        <v>2.9976271186440698E-2</v>
      </c>
      <c r="DE16" s="4">
        <v>2.99771186440678E-2</v>
      </c>
      <c r="DF16" s="4">
        <v>2.99703389830509E-2</v>
      </c>
      <c r="DG16" s="4">
        <v>2.9972033898305099E-2</v>
      </c>
      <c r="DH16" s="4">
        <v>2.9969491525423698E-2</v>
      </c>
      <c r="DI16" s="4">
        <v>2.9973728813559301E-2</v>
      </c>
      <c r="DJ16" s="54"/>
      <c r="DK16" s="54"/>
      <c r="DL16" s="54"/>
      <c r="DM16" s="4">
        <v>31.9199020847458</v>
      </c>
      <c r="DN16" s="4">
        <v>30.718774406779701</v>
      </c>
      <c r="DO16" s="4">
        <v>31.3110510169492</v>
      </c>
      <c r="DP16" s="4">
        <v>31.627633898305099</v>
      </c>
      <c r="DQ16" s="4">
        <v>31.011507949152499</v>
      </c>
      <c r="DR16" s="4">
        <v>30.3770447118644</v>
      </c>
      <c r="DS16" s="4">
        <v>30.404997508474601</v>
      </c>
      <c r="DT16" s="4">
        <v>31.830390847457601</v>
      </c>
      <c r="DU16" s="54"/>
      <c r="DV16" s="54"/>
      <c r="DW16" s="54"/>
      <c r="EA16" s="54"/>
      <c r="EB16" s="54"/>
      <c r="EC16" s="54"/>
    </row>
    <row r="17" spans="2:133" ht="15" customHeight="1" x14ac:dyDescent="0.25">
      <c r="B17" s="3"/>
      <c r="C17" s="3"/>
      <c r="D17" s="45"/>
      <c r="E17" s="3"/>
      <c r="F17" s="3"/>
      <c r="G17" s="3"/>
      <c r="H17" s="3"/>
      <c r="I17" s="3"/>
      <c r="J17" s="3"/>
      <c r="K17" s="3"/>
      <c r="L17" s="3"/>
      <c r="M17" s="3"/>
      <c r="N17" s="52"/>
      <c r="O17" s="52"/>
      <c r="P17" s="52"/>
      <c r="Q17" s="52"/>
      <c r="R17" s="52"/>
      <c r="S17" s="52"/>
      <c r="T17" s="52"/>
      <c r="U17" s="52"/>
      <c r="V17" s="52"/>
      <c r="W17" s="64"/>
      <c r="X17" s="64"/>
      <c r="Y17" s="64"/>
      <c r="Z17" s="52"/>
      <c r="AA17" s="67"/>
      <c r="AB17" s="67"/>
      <c r="AC17" s="67"/>
      <c r="AD17" s="52"/>
      <c r="AE17" s="52"/>
      <c r="AF17" s="64"/>
      <c r="AG17" s="64"/>
      <c r="AH17" s="64"/>
      <c r="AI17" s="52"/>
      <c r="AJ17" s="52"/>
      <c r="AK17" s="52"/>
      <c r="AL17" s="53"/>
      <c r="AM17" s="66"/>
      <c r="AN17" s="53"/>
      <c r="AO17" s="53"/>
      <c r="AP17" s="53"/>
      <c r="AQ17" s="63"/>
      <c r="AR17" s="63"/>
      <c r="AS17" s="63"/>
      <c r="AT17" s="53"/>
      <c r="AU17" s="53"/>
      <c r="AV17" s="50"/>
      <c r="AW17" s="2"/>
    </row>
    <row r="18" spans="2:133" s="53" customFormat="1" x14ac:dyDescent="0.25">
      <c r="B18" s="9"/>
      <c r="C18" s="52"/>
      <c r="D18" s="20"/>
      <c r="E18" s="52"/>
      <c r="F18" s="52"/>
      <c r="G18" s="52"/>
      <c r="H18" s="52"/>
      <c r="I18" s="52"/>
      <c r="J18" s="64"/>
      <c r="K18" s="64"/>
      <c r="L18" s="64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64"/>
      <c r="X18" s="64"/>
      <c r="Y18" s="64"/>
      <c r="Z18" s="75" t="s">
        <v>39</v>
      </c>
      <c r="AA18" s="70">
        <f>INDEX(LINEST(AA6:AA16,$D$6:$D$16^{1,2}),1)</f>
        <v>7.6749057233477566E-2</v>
      </c>
      <c r="AB18" s="70">
        <f>INDEX(LINEST(AB6:AB16,$D$6:$D$16^{1,2}),1)</f>
        <v>6.6507221790017432E-2</v>
      </c>
      <c r="AC18" s="70">
        <f>INDEX(LINEST(AC6:AC16,$D$6:$D$16^{1,2}),1)</f>
        <v>7.4772865739290914E-2</v>
      </c>
      <c r="AD18" s="70">
        <f>INDEX(LINEST(AD6:AD16,$D$6:$D$16^{1,2}),1)</f>
        <v>7.4602336590987278E-2</v>
      </c>
      <c r="AE18" s="71">
        <f>INDEX(LINEST(AE6:AE16,$D$6:$D$16^{1,2}),1)</f>
        <v>5.9731596574974101E-2</v>
      </c>
      <c r="AF18" s="70">
        <f>INDEX(LINEST(AF6:AF16,$D$6:$D$16^{1,2}),1)</f>
        <v>4.6227808836258856E-2</v>
      </c>
      <c r="AG18" s="70">
        <f>INDEX(LINEST(AG6:AG16,$D$6:$D$16^{1,2}),1)</f>
        <v>3.2139615294823752E-2</v>
      </c>
      <c r="AH18" s="70">
        <f>INDEX(LINEST(AH6:AH16,$D$6:$D$16^{1,2}),1)</f>
        <v>3.369678188067253E-2</v>
      </c>
      <c r="AI18" s="67"/>
      <c r="AJ18" s="67"/>
      <c r="AK18" s="75" t="s">
        <v>39</v>
      </c>
      <c r="AL18" s="70">
        <f>INDEX(LINEST(AL6:AL16,$D$6:$D$16^{1,2}),1)</f>
        <v>7.1152249454507432E-2</v>
      </c>
      <c r="AM18" s="70">
        <f>INDEX(LINEST(AM6:AM16,$D$6:$D$16^{1,2}),1)</f>
        <v>7.3162187019474426E-2</v>
      </c>
      <c r="AN18" s="70">
        <f>INDEX(LINEST(AN6:AN16,$D$6:$D$16^{1,2}),1)</f>
        <v>7.0707663765627343E-2</v>
      </c>
      <c r="AO18" s="70">
        <f>INDEX(LINEST(AO6:AO16,$D$6:$D$16^{1,2}),1)</f>
        <v>7.3194731931298981E-2</v>
      </c>
      <c r="AP18" s="71">
        <f>INDEX(LINEST(AP6:AP16,$D$6:$D$16^{1,2}),1)</f>
        <v>7.33164146433814E-2</v>
      </c>
      <c r="AQ18" s="70">
        <f>INDEX(LINEST(AQ6:AQ16,$D$6:$D$16^{1,2}),1)</f>
        <v>7.4886029455040234E-2</v>
      </c>
      <c r="AR18" s="70">
        <f>INDEX(LINEST(AR6:AR16,$D$6:$D$16^{1,2}),1)</f>
        <v>8.4312559981023355E-2</v>
      </c>
      <c r="AS18" s="70">
        <f>INDEX(LINEST(AS6:AS16,$D$6:$D$16^{1,2}),1)</f>
        <v>7.8514671622124665E-2</v>
      </c>
      <c r="AV18" s="50"/>
      <c r="AW18" s="2"/>
      <c r="AX18" s="72" t="s">
        <v>39</v>
      </c>
      <c r="AY18" s="72">
        <f>INDEX(LINEST(AY6:AY16,$D$6:$D$16^{1,2}),1)</f>
        <v>2.5651312221420124</v>
      </c>
      <c r="AZ18" s="72">
        <f>INDEX(LINEST(AZ6:AZ16,$D$6:$D$16^{1,2}),1)</f>
        <v>2.6026822689380373</v>
      </c>
      <c r="BA18" s="72">
        <f>INDEX(LINEST(BA6:BA16,$D$6:$D$16^{1,2}),1)</f>
        <v>2.5880296385689023</v>
      </c>
      <c r="BB18" s="72">
        <f>INDEX(LINEST(BB6:BB16,$D$6:$D$16^{1,2}),1)</f>
        <v>2.5640278570941306</v>
      </c>
      <c r="BC18" s="73">
        <f>INDEX(LINEST(BC6:BC16,$D$6:$D$16^{1,2}),1)</f>
        <v>2.5904288828787689</v>
      </c>
      <c r="BD18" s="72">
        <f>INDEX(LINEST(BD6:BD16,$D$6:$D$16^{1,2}),1)</f>
        <v>2.6108425729380857</v>
      </c>
      <c r="BE18" s="72">
        <f>INDEX(LINEST(BE6:BE16,$D$6:$D$16^{1,2}),1)</f>
        <v>2.6507468905003782</v>
      </c>
      <c r="BF18" s="72">
        <f>INDEX(LINEST(BF6:BF16,$D$6:$D$16^{1,2}),1)</f>
        <v>2.6234084354269296</v>
      </c>
      <c r="BG18" s="1"/>
      <c r="BH18" s="1"/>
      <c r="BI18" s="1"/>
      <c r="BJ18" s="3"/>
      <c r="BK18" s="3"/>
      <c r="BL18" s="3"/>
      <c r="BM18" s="3"/>
      <c r="BN18" s="3"/>
      <c r="BO18" s="54"/>
      <c r="BP18" s="54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3"/>
      <c r="CC18" s="1"/>
      <c r="CD18" s="1"/>
      <c r="CE18" s="3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EA18" s="1"/>
      <c r="EB18" s="1"/>
      <c r="EC18" s="1"/>
    </row>
    <row r="19" spans="2:133" s="53" customFormat="1" x14ac:dyDescent="0.25">
      <c r="B19" s="20"/>
      <c r="C19" s="52"/>
      <c r="D19" s="20"/>
      <c r="E19" s="52"/>
      <c r="F19" s="52"/>
      <c r="G19" s="52"/>
      <c r="H19" s="52"/>
      <c r="I19" s="52"/>
      <c r="J19" s="64"/>
      <c r="K19" s="64"/>
      <c r="L19" s="64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64"/>
      <c r="X19" s="64"/>
      <c r="Y19" s="64"/>
      <c r="Z19" s="75" t="s">
        <v>41</v>
      </c>
      <c r="AA19" s="70">
        <f>INDEX(LINEST(AA6:AA16,$D$6:$D$16^{1,2}),2)</f>
        <v>0.70198311512416434</v>
      </c>
      <c r="AB19" s="70">
        <f>INDEX(LINEST(AB6:AB16,$D$6:$D$16^{1,2}),2)</f>
        <v>0.77687952431537755</v>
      </c>
      <c r="AC19" s="70">
        <f>INDEX(LINEST(AC6:AC16,$D$6:$D$16^{1,2}),2)</f>
        <v>0.7512646542667617</v>
      </c>
      <c r="AD19" s="70">
        <f>INDEX(LINEST(AD6:AD16,$D$6:$D$16^{1,2}),2)</f>
        <v>0.74364163943669936</v>
      </c>
      <c r="AE19" s="71">
        <f>INDEX(LINEST(AE6:AE16,$D$6:$D$16^{1,2}),2)</f>
        <v>0.8504555493148549</v>
      </c>
      <c r="AF19" s="70">
        <f>INDEX(LINEST(AF6:AF16,$D$6:$D$16^{1,2}),2)</f>
        <v>0.92227980302923374</v>
      </c>
      <c r="AG19" s="70">
        <f>INDEX(LINEST(AG6:AG16,$D$6:$D$16^{1,2}),2)</f>
        <v>1.024797010599797</v>
      </c>
      <c r="AH19" s="70">
        <f>INDEX(LINEST(AH6:AH16,$D$6:$D$16^{1,2}),2)</f>
        <v>1.0316954093118298</v>
      </c>
      <c r="AI19" s="52"/>
      <c r="AJ19" s="52"/>
      <c r="AK19" s="75" t="s">
        <v>41</v>
      </c>
      <c r="AL19" s="70">
        <f>INDEX(LINEST(AL6:AL16,$D$6:$D$16^{1,2}),2)</f>
        <v>-0.13941072055963788</v>
      </c>
      <c r="AM19" s="70">
        <f>INDEX(LINEST(AM6:AM16,$D$6:$D$16^{1,2}),2)</f>
        <v>-0.14407309429263301</v>
      </c>
      <c r="AN19" s="70">
        <f>INDEX(LINEST(AN6:AN16,$D$6:$D$16^{1,2}),2)</f>
        <v>-0.12828971446511225</v>
      </c>
      <c r="AO19" s="70">
        <f>INDEX(LINEST(AO6:AO16,$D$6:$D$16^{1,2}),2)</f>
        <v>-0.13991574549372285</v>
      </c>
      <c r="AP19" s="71">
        <f>INDEX(LINEST(AP6:AP16,$D$6:$D$16^{1,2}),2)</f>
        <v>-0.14350949627657344</v>
      </c>
      <c r="AQ19" s="70">
        <f>INDEX(LINEST(AQ6:AQ16,$D$6:$D$16^{1,2}),2)</f>
        <v>-0.1548803809893857</v>
      </c>
      <c r="AR19" s="70">
        <f>INDEX(LINEST(AR6:AR16,$D$6:$D$16^{1,2}),2)</f>
        <v>-0.22284171731578351</v>
      </c>
      <c r="AS19" s="70">
        <f>INDEX(LINEST(AS6:AS16,$D$6:$D$16^{1,2}),2)</f>
        <v>-0.18916031229266075</v>
      </c>
      <c r="AV19" s="50"/>
      <c r="AW19" s="2"/>
      <c r="AX19" s="72" t="s">
        <v>41</v>
      </c>
      <c r="AY19" s="72">
        <f>INDEX(LINEST(AY6:AY16,$D$6:$D$16^{1,2}),2)</f>
        <v>3.2649359064150731</v>
      </c>
      <c r="AZ19" s="72">
        <f>INDEX(LINEST(AZ6:AZ16,$D$6:$D$16^{1,2}),2)</f>
        <v>3.0384842378987678</v>
      </c>
      <c r="BA19" s="72">
        <f>INDEX(LINEST(BA6:BA16,$D$6:$D$16^{1,2}),2)</f>
        <v>3.1144999120039163</v>
      </c>
      <c r="BB19" s="72">
        <f>INDEX(LINEST(BB6:BB16,$D$6:$D$16^{1,2}),2)</f>
        <v>3.2561193300791724</v>
      </c>
      <c r="BC19" s="73">
        <f>INDEX(LINEST(BC6:BC16,$D$6:$D$16^{1,2}),2)</f>
        <v>3.0951502221458069</v>
      </c>
      <c r="BD19" s="72">
        <f>INDEX(LINEST(BD6:BD16,$D$6:$D$16^{1,2}),2)</f>
        <v>2.9804151985663121</v>
      </c>
      <c r="BE19" s="72">
        <f>INDEX(LINEST(BE6:BE16,$D$6:$D$16^{1,2}),2)</f>
        <v>2.6857354869063976</v>
      </c>
      <c r="BF19" s="72">
        <f>INDEX(LINEST(BF6:BF16,$D$6:$D$16^{1,2}),2)</f>
        <v>2.8299271965835602</v>
      </c>
      <c r="BG19" s="1"/>
      <c r="BH19" s="1"/>
      <c r="BI19" s="1"/>
      <c r="BJ19" s="1"/>
      <c r="BK19" s="3"/>
      <c r="BL19" s="3"/>
      <c r="BM19" s="3"/>
      <c r="BN19" s="3"/>
      <c r="BO19" s="54"/>
      <c r="BP19" s="54"/>
      <c r="BQ19" s="3"/>
      <c r="BR19" s="3"/>
      <c r="BS19" s="3"/>
      <c r="BT19" s="3"/>
      <c r="BU19" s="4"/>
      <c r="BV19" s="4"/>
      <c r="BW19" s="3"/>
      <c r="BX19" s="13"/>
      <c r="BY19" s="13"/>
      <c r="BZ19" s="13"/>
      <c r="CA19" s="13"/>
      <c r="CB19" s="3"/>
      <c r="CC19" s="13"/>
      <c r="CD19" s="13"/>
      <c r="CE19" s="3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EA19" s="3"/>
      <c r="EB19" s="3"/>
      <c r="EC19" s="3"/>
    </row>
    <row r="20" spans="2:133" s="53" customFormat="1" x14ac:dyDescent="0.25">
      <c r="B20" s="6"/>
      <c r="C20" s="6"/>
      <c r="D20" s="4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  <c r="R20" s="6"/>
      <c r="S20" s="6"/>
      <c r="T20" s="6"/>
      <c r="U20" s="6"/>
      <c r="V20" s="6"/>
      <c r="W20" s="6"/>
      <c r="X20" s="6"/>
      <c r="Y20" s="6"/>
      <c r="Z20" s="76" t="s">
        <v>40</v>
      </c>
      <c r="AA20" s="70">
        <f>INDEX(LINEST(AA6:AA16,$D$6:$D$16^{1,2}),3)</f>
        <v>1.0611498510996846</v>
      </c>
      <c r="AB20" s="70">
        <f>INDEX(LINEST(AB6:AB16,$D$6:$D$16^{1,2}),3)</f>
        <v>0.86402234142029477</v>
      </c>
      <c r="AC20" s="70">
        <f>INDEX(LINEST(AC6:AC16,$D$6:$D$16^{1,2}),3)</f>
        <v>0.75381690203106611</v>
      </c>
      <c r="AD20" s="70">
        <f>INDEX(LINEST(AD6:AD16,$D$6:$D$16^{1,2}),3)</f>
        <v>0.69487881266281604</v>
      </c>
      <c r="AE20" s="71">
        <f>INDEX(LINEST(AE6:AE16,$D$6:$D$16^{1,2}),3)</f>
        <v>0.49967379560168546</v>
      </c>
      <c r="AF20" s="70">
        <f>INDEX(LINEST(AF6:AF16,$D$6:$D$16^{1,2}),3)</f>
        <v>0.51441452012883637</v>
      </c>
      <c r="AG20" s="70">
        <f>INDEX(LINEST(AG6:AG16,$D$6:$D$16^{1,2}),3)</f>
        <v>0.53191818436746896</v>
      </c>
      <c r="AH20" s="70">
        <f>INDEX(LINEST(AH6:AH16,$D$6:$D$16^{1,2}),3)</f>
        <v>0.51235802073114733</v>
      </c>
      <c r="AI20" s="6"/>
      <c r="AJ20" s="6"/>
      <c r="AK20" s="76" t="s">
        <v>40</v>
      </c>
      <c r="AL20" s="70">
        <f>INDEX(LINEST(AL6:AL16,$D$6:$D$16^{1,2}),3)</f>
        <v>0.29418318488438455</v>
      </c>
      <c r="AM20" s="70">
        <f>INDEX(LINEST(AM6:AM16,$D$6:$D$16^{1,2}),3)</f>
        <v>0.29530758516182698</v>
      </c>
      <c r="AN20" s="70">
        <f>INDEX(LINEST(AN6:AN16,$D$6:$D$16^{1,2}),3)</f>
        <v>0.27935253160553009</v>
      </c>
      <c r="AO20" s="70">
        <f>INDEX(LINEST(AO6:AO16,$D$6:$D$16^{1,2}),3)</f>
        <v>0.2878090606634649</v>
      </c>
      <c r="AP20" s="71">
        <f>INDEX(LINEST(AP6:AP16,$D$6:$D$16^{1,2}),3)</f>
        <v>0.29806949680923145</v>
      </c>
      <c r="AQ20" s="70">
        <f>INDEX(LINEST(AQ6:AQ16,$D$6:$D$16^{1,2}),3)</f>
        <v>0.30422821549909407</v>
      </c>
      <c r="AR20" s="70">
        <f>INDEX(LINEST(AR6:AR16,$D$6:$D$16^{1,2}),3)</f>
        <v>0.35298333516224401</v>
      </c>
      <c r="AS20" s="70">
        <f>INDEX(LINEST(AS6:AS16,$D$6:$D$16^{1,2}),3)</f>
        <v>0.330999666400279</v>
      </c>
      <c r="AT20" s="6"/>
      <c r="AU20" s="6"/>
      <c r="AV20" s="49"/>
      <c r="AW20" s="56"/>
      <c r="AX20" s="74" t="s">
        <v>40</v>
      </c>
      <c r="AY20" s="72">
        <f>INDEX(LINEST(AY6:AY16,$D$6:$D$16^{1,2}),3)</f>
        <v>2.3913461269085943</v>
      </c>
      <c r="AZ20" s="72">
        <f>INDEX(LINEST(AZ6:AZ16,$D$6:$D$16^{1,2}),3)</f>
        <v>2.2969771676705051</v>
      </c>
      <c r="BA20" s="72">
        <f>INDEX(LINEST(BA6:BA16,$D$6:$D$16^{1,2}),3)</f>
        <v>2.3899117523461086</v>
      </c>
      <c r="BB20" s="72">
        <f>INDEX(LINEST(BB6:BB16,$D$6:$D$16^{1,2}),3)</f>
        <v>2.4329037680348549</v>
      </c>
      <c r="BC20" s="73">
        <f>INDEX(LINEST(BC6:BC16,$D$6:$D$16^{1,2}),3)</f>
        <v>2.4561311107996104</v>
      </c>
      <c r="BD20" s="72">
        <f>INDEX(LINEST(BD6:BD16,$D$6:$D$16^{1,2}),3)</f>
        <v>2.4154055189801298</v>
      </c>
      <c r="BE20" s="72">
        <f>INDEX(LINEST(BE6:BE16,$D$6:$D$16^{1,2}),3)</f>
        <v>2.6709707241912142</v>
      </c>
      <c r="BF20" s="72">
        <f>INDEX(LINEST(BF6:BF16,$D$6:$D$16^{1,2}),3)</f>
        <v>2.9123910911892779</v>
      </c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EA20" s="54"/>
      <c r="EB20" s="54"/>
      <c r="EC20" s="54"/>
    </row>
    <row r="21" spans="2:133" x14ac:dyDescent="0.25">
      <c r="D21" s="4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5"/>
      <c r="AB21" s="55"/>
      <c r="AC21" s="55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49"/>
      <c r="AW21" s="56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EA21" s="54"/>
      <c r="EB21" s="54"/>
      <c r="EC21" s="54"/>
    </row>
    <row r="22" spans="2:133" s="41" customFormat="1" x14ac:dyDescent="0.25">
      <c r="B22" s="42"/>
      <c r="C22" s="42"/>
      <c r="D22" s="4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49"/>
      <c r="AW22" s="56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EA22" s="54"/>
      <c r="EB22" s="54"/>
      <c r="EC22" s="54"/>
    </row>
    <row r="23" spans="2:133" x14ac:dyDescent="0.25">
      <c r="D23" s="4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W23" s="56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EA23" s="54"/>
      <c r="EB23" s="54"/>
      <c r="EC23" s="54"/>
    </row>
    <row r="24" spans="2:133" x14ac:dyDescent="0.25">
      <c r="D24" s="47"/>
      <c r="AW24" s="56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EA24" s="54"/>
      <c r="EB24" s="54"/>
      <c r="EC24" s="54"/>
    </row>
    <row r="25" spans="2:133" x14ac:dyDescent="0.25">
      <c r="D25" s="47"/>
      <c r="AW25" s="56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EA25" s="54"/>
      <c r="EB25" s="54"/>
      <c r="EC25" s="54"/>
    </row>
    <row r="26" spans="2:133" x14ac:dyDescent="0.25">
      <c r="D26" s="47"/>
      <c r="AW26" s="56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EA26" s="54"/>
      <c r="EB26" s="54"/>
      <c r="EC26" s="54"/>
    </row>
    <row r="27" spans="2:133" x14ac:dyDescent="0.25">
      <c r="D27" s="4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49"/>
      <c r="AW27" s="56"/>
      <c r="AX27" s="54"/>
      <c r="AY27" s="54"/>
      <c r="AZ27" s="54"/>
      <c r="BA27" s="54"/>
      <c r="BB27" s="54"/>
      <c r="BC27" s="54"/>
      <c r="BD27" s="54"/>
      <c r="BE27" s="54"/>
      <c r="BF27" s="54"/>
      <c r="BG27"/>
      <c r="BH27"/>
      <c r="BI27"/>
      <c r="BJ27" s="54"/>
      <c r="BK27" s="54"/>
      <c r="BL27" s="54"/>
      <c r="BM27" s="54"/>
      <c r="BN27" s="54"/>
      <c r="BO27" s="54"/>
      <c r="BP27" s="54"/>
      <c r="BQ27" s="54"/>
      <c r="BR27"/>
      <c r="BS27"/>
      <c r="BT27"/>
      <c r="BU27" s="54"/>
      <c r="BV27" s="54"/>
      <c r="BW27" s="54"/>
      <c r="BX27" s="54"/>
      <c r="BY27" s="54"/>
      <c r="BZ27"/>
      <c r="CA27"/>
      <c r="CB27"/>
      <c r="CC27"/>
      <c r="CD27"/>
      <c r="CE27"/>
      <c r="CF27" s="54"/>
      <c r="CG27" s="54"/>
      <c r="CH27" s="54"/>
      <c r="CI27" s="54"/>
      <c r="CJ27" s="54"/>
      <c r="CK27"/>
      <c r="CL27"/>
      <c r="CM27"/>
      <c r="CN27"/>
      <c r="CO27"/>
      <c r="CP27"/>
      <c r="CQ27" s="54"/>
      <c r="CR27" s="54"/>
      <c r="CS27" s="54"/>
      <c r="CT27" s="54"/>
      <c r="CU27" s="54"/>
      <c r="CV27"/>
      <c r="CW27"/>
      <c r="CX27"/>
      <c r="CY27"/>
      <c r="CZ27"/>
      <c r="DA27"/>
      <c r="DB27" s="54"/>
      <c r="DC27" s="54"/>
      <c r="DD27" s="54"/>
      <c r="DE27" s="54"/>
      <c r="DF27" s="54"/>
      <c r="DG27"/>
      <c r="DH27"/>
      <c r="DI27"/>
      <c r="DJ27"/>
      <c r="DK27"/>
      <c r="DL27"/>
      <c r="DM27" s="54"/>
      <c r="DN27" s="54"/>
      <c r="DO27" s="54"/>
      <c r="DP27" s="54"/>
      <c r="DQ27" s="54"/>
      <c r="DR27"/>
      <c r="DS27"/>
      <c r="DT27"/>
      <c r="DU27"/>
      <c r="DV27"/>
      <c r="DW27"/>
      <c r="EA27"/>
      <c r="EB27"/>
      <c r="EC27"/>
    </row>
    <row r="28" spans="2:133" x14ac:dyDescent="0.25">
      <c r="D28" s="4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9"/>
      <c r="AW28" s="56"/>
      <c r="AX28"/>
      <c r="AY28"/>
      <c r="AZ28"/>
      <c r="BA28"/>
      <c r="BB28"/>
      <c r="BC28"/>
      <c r="BD28"/>
      <c r="BE28"/>
      <c r="BF28"/>
      <c r="BG28" s="54"/>
      <c r="BH28" s="54"/>
      <c r="BI28" s="54"/>
      <c r="BJ28"/>
      <c r="BK28"/>
      <c r="BL28"/>
      <c r="BM28"/>
      <c r="BN28"/>
      <c r="BO28"/>
      <c r="BP28"/>
      <c r="BQ28"/>
      <c r="BR28" s="54"/>
      <c r="BS28" s="54"/>
      <c r="BT28" s="54"/>
      <c r="BU28"/>
      <c r="BV28"/>
      <c r="BW28"/>
      <c r="BX28"/>
      <c r="BY28"/>
      <c r="BZ28"/>
      <c r="CA28"/>
      <c r="CB28"/>
      <c r="CC28" s="54"/>
      <c r="CD28" s="54"/>
      <c r="CE28" s="54"/>
      <c r="CF28" s="54"/>
      <c r="CG28"/>
      <c r="CH28"/>
      <c r="CI28"/>
      <c r="CJ28"/>
      <c r="CK28"/>
      <c r="CL28" s="54"/>
      <c r="CM28" s="54"/>
      <c r="CN28"/>
      <c r="CO28" s="54"/>
      <c r="CP28" s="54"/>
      <c r="CQ28"/>
      <c r="CR28"/>
      <c r="CS28"/>
      <c r="CT28"/>
      <c r="CU28"/>
      <c r="CV28"/>
      <c r="CW28"/>
      <c r="CX28"/>
      <c r="CY28" s="54"/>
      <c r="CZ28" s="54"/>
      <c r="DA28" s="54"/>
      <c r="DB28"/>
      <c r="DC28"/>
      <c r="DD28"/>
      <c r="DE28"/>
      <c r="DF28"/>
      <c r="DG28"/>
      <c r="DH28"/>
      <c r="DI28"/>
      <c r="DJ28" s="54"/>
      <c r="DK28" s="54"/>
      <c r="DL28" s="54"/>
      <c r="DM28"/>
      <c r="DN28"/>
      <c r="DO28"/>
      <c r="DP28"/>
      <c r="DQ28"/>
      <c r="DR28"/>
      <c r="DS28"/>
      <c r="DT28"/>
      <c r="DU28" s="54"/>
      <c r="DV28" s="54"/>
      <c r="DW28" s="54"/>
      <c r="EA28" s="54"/>
      <c r="EB28" s="54"/>
      <c r="EC28" s="54"/>
    </row>
    <row r="29" spans="2:133" x14ac:dyDescent="0.25">
      <c r="D29" s="4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9"/>
      <c r="AW29" s="56"/>
      <c r="AX29" s="3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EA29" s="54"/>
      <c r="EB29" s="54"/>
      <c r="EC29" s="54"/>
    </row>
    <row r="30" spans="2:133" x14ac:dyDescent="0.25">
      <c r="D30" s="4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9"/>
      <c r="AW30" s="56"/>
      <c r="AX30"/>
      <c r="AY30"/>
      <c r="AZ30"/>
      <c r="BA30"/>
      <c r="BB30"/>
      <c r="BC30"/>
      <c r="BD30"/>
      <c r="BE30"/>
      <c r="BF30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EA30" s="54"/>
      <c r="EB30" s="54"/>
      <c r="EC30" s="54"/>
    </row>
    <row r="31" spans="2:133" x14ac:dyDescent="0.25">
      <c r="D31" s="4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 t="s">
        <v>42</v>
      </c>
      <c r="AM31" s="6"/>
      <c r="AN31" s="6"/>
      <c r="AO31" s="6"/>
      <c r="AP31" s="6"/>
      <c r="AQ31" s="6"/>
      <c r="AR31" s="6"/>
      <c r="AS31" s="6"/>
      <c r="AT31" s="6"/>
      <c r="AU31" s="6"/>
      <c r="AV31" s="49"/>
      <c r="AW31" s="55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EA31" s="54"/>
      <c r="EB31" s="54"/>
      <c r="EC31" s="54"/>
    </row>
    <row r="32" spans="2:133" x14ac:dyDescent="0.25">
      <c r="D32" s="4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49"/>
      <c r="AW32" s="55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EA32" s="54"/>
      <c r="EB32" s="54"/>
      <c r="EC32" s="54"/>
    </row>
    <row r="33" spans="4:133" x14ac:dyDescent="0.25">
      <c r="AW33" s="2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EA33" s="55"/>
      <c r="EB33" s="55"/>
      <c r="EC33" s="55"/>
    </row>
    <row r="34" spans="4:133" x14ac:dyDescent="0.25">
      <c r="AW34" s="2"/>
      <c r="AX34" s="2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EA34" s="55"/>
      <c r="EB34" s="55"/>
      <c r="EC34" s="55"/>
    </row>
    <row r="35" spans="4:133" x14ac:dyDescent="0.25">
      <c r="AW35" s="2"/>
      <c r="AX35" s="2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EA35" s="55"/>
      <c r="EB35" s="55"/>
      <c r="EC35" s="55"/>
    </row>
    <row r="36" spans="4:133" x14ac:dyDescent="0.25">
      <c r="D36" s="4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49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EA36" s="54"/>
      <c r="EB36" s="54"/>
      <c r="EC36" s="54"/>
    </row>
    <row r="37" spans="4:133" x14ac:dyDescent="0.25"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EA37" s="55"/>
      <c r="EB37" s="55"/>
      <c r="EC37" s="55"/>
    </row>
    <row r="46" spans="4:133" x14ac:dyDescent="0.25">
      <c r="BC46" s="1" t="s">
        <v>42</v>
      </c>
    </row>
  </sheetData>
  <mergeCells count="8">
    <mergeCell ref="DM1:DW1"/>
    <mergeCell ref="A1:C1"/>
    <mergeCell ref="AX1:BI1"/>
    <mergeCell ref="BJ1:BT1"/>
    <mergeCell ref="BU1:CE1"/>
    <mergeCell ref="CF1:CP1"/>
    <mergeCell ref="CQ1:DA1"/>
    <mergeCell ref="DB1:DL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S38-9042016-9232016</vt:lpstr>
      <vt:lpstr>S38-9282016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2016-10-12T22:23:50Z</dcterms:modified>
</cp:coreProperties>
</file>