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4400" windowHeight="12540" activeTab="1"/>
  </bookViews>
  <sheets>
    <sheet name="S38-9042016-9232016" sheetId="7" r:id="rId1"/>
    <sheet name="S38-9282016" sheetId="8" r:id="rId2"/>
    <sheet name="11042016-11072016-500c" sheetId="9" r:id="rId3"/>
  </sheets>
  <calcPr calcId="145621"/>
</workbook>
</file>

<file path=xl/calcChain.xml><?xml version="1.0" encoding="utf-8"?>
<calcChain xmlns="http://schemas.openxmlformats.org/spreadsheetml/2006/main">
  <c r="AL30" i="8" l="1"/>
  <c r="AL14" i="8"/>
  <c r="AO20" i="8"/>
  <c r="AN10" i="8"/>
  <c r="AN20" i="8"/>
  <c r="AS20" i="8"/>
  <c r="P28" i="8" l="1"/>
  <c r="P34" i="8"/>
  <c r="DE36" i="8"/>
  <c r="DD36" i="8"/>
  <c r="DC36" i="8"/>
  <c r="DB36" i="8"/>
  <c r="DA36" i="8"/>
  <c r="CZ36" i="8"/>
  <c r="CY36" i="8"/>
  <c r="CX36" i="8"/>
  <c r="CW36" i="8"/>
  <c r="CV36" i="8"/>
  <c r="CU36" i="8"/>
  <c r="CT36" i="8"/>
  <c r="CS36" i="8"/>
  <c r="CR36" i="8"/>
  <c r="CQ36" i="8"/>
  <c r="CP36" i="8"/>
  <c r="CO36" i="8"/>
  <c r="CN36" i="8"/>
  <c r="CM36" i="8"/>
  <c r="CL36" i="8"/>
  <c r="CK36" i="8"/>
  <c r="CJ36" i="8"/>
  <c r="CI36" i="8"/>
  <c r="CH36" i="8"/>
  <c r="AM34" i="8" l="1"/>
  <c r="AB34" i="8"/>
  <c r="O34" i="8"/>
  <c r="Z34" i="8"/>
  <c r="N34" i="8"/>
  <c r="Y34" i="8" s="1"/>
  <c r="M34" i="8"/>
  <c r="L34" i="8"/>
  <c r="K34" i="8"/>
  <c r="J34" i="8"/>
  <c r="I34" i="8"/>
  <c r="H34" i="8"/>
  <c r="G34" i="8"/>
  <c r="F34" i="8"/>
  <c r="Q34" i="8" s="1"/>
  <c r="E34" i="8"/>
  <c r="AA34" i="8"/>
  <c r="AV34" i="8"/>
  <c r="AU34" i="8"/>
  <c r="AT34" i="8"/>
  <c r="AS34" i="8"/>
  <c r="AR34" i="8"/>
  <c r="AQ34" i="8"/>
  <c r="AP34" i="8"/>
  <c r="AO34" i="8"/>
  <c r="AN34" i="8"/>
  <c r="AL34" i="8"/>
  <c r="AK34" i="8"/>
  <c r="AJ34" i="8"/>
  <c r="AI34" i="8"/>
  <c r="AH34" i="8"/>
  <c r="W34" i="8" s="1"/>
  <c r="AG34" i="8"/>
  <c r="AF34" i="8"/>
  <c r="AE34" i="8"/>
  <c r="AD34" i="8"/>
  <c r="S34" i="8" s="1"/>
  <c r="AC34" i="8"/>
  <c r="V34" i="8"/>
  <c r="U34" i="8"/>
  <c r="R34" i="8"/>
  <c r="X34" i="8" l="1"/>
  <c r="T34" i="8"/>
  <c r="EC6" i="8"/>
  <c r="AA20" i="8" l="1"/>
  <c r="E20" i="8"/>
  <c r="P20" i="8" l="1"/>
  <c r="Z29" i="8"/>
  <c r="Y29" i="8"/>
  <c r="X29" i="8"/>
  <c r="W29" i="8"/>
  <c r="V29" i="8"/>
  <c r="U29" i="8"/>
  <c r="T29" i="8"/>
  <c r="S29" i="8"/>
  <c r="R29" i="8"/>
  <c r="Q29" i="8"/>
  <c r="P29" i="8"/>
  <c r="Z28" i="8"/>
  <c r="Y28" i="8"/>
  <c r="X28" i="8"/>
  <c r="W28" i="8"/>
  <c r="V28" i="8"/>
  <c r="U28" i="8"/>
  <c r="T28" i="8"/>
  <c r="S28" i="8"/>
  <c r="R28" i="8"/>
  <c r="Q28" i="8"/>
  <c r="Z27" i="8"/>
  <c r="Y27" i="8"/>
  <c r="X27" i="8"/>
  <c r="W27" i="8"/>
  <c r="V27" i="8"/>
  <c r="U27" i="8"/>
  <c r="T27" i="8"/>
  <c r="S27" i="8"/>
  <c r="R27" i="8"/>
  <c r="Q27" i="8"/>
  <c r="P27" i="8"/>
  <c r="Z26" i="8"/>
  <c r="Y26" i="8"/>
  <c r="X26" i="8"/>
  <c r="W26" i="8"/>
  <c r="V26" i="8"/>
  <c r="U26" i="8"/>
  <c r="T26" i="8"/>
  <c r="S26" i="8"/>
  <c r="R26" i="8"/>
  <c r="Q26" i="8"/>
  <c r="P26" i="8"/>
  <c r="Z25" i="8"/>
  <c r="Y25" i="8"/>
  <c r="X25" i="8"/>
  <c r="W25" i="8"/>
  <c r="V25" i="8"/>
  <c r="U25" i="8"/>
  <c r="T25" i="8"/>
  <c r="S25" i="8"/>
  <c r="R25" i="8"/>
  <c r="Q25" i="8"/>
  <c r="P25" i="8"/>
  <c r="Z24" i="8"/>
  <c r="Y24" i="8"/>
  <c r="X24" i="8"/>
  <c r="W24" i="8"/>
  <c r="V24" i="8"/>
  <c r="U24" i="8"/>
  <c r="T24" i="8"/>
  <c r="S24" i="8"/>
  <c r="R24" i="8"/>
  <c r="Q24" i="8"/>
  <c r="P24" i="8"/>
  <c r="Z23" i="8"/>
  <c r="Y23" i="8"/>
  <c r="X23" i="8"/>
  <c r="W23" i="8"/>
  <c r="V23" i="8"/>
  <c r="U23" i="8"/>
  <c r="T23" i="8"/>
  <c r="S23" i="8"/>
  <c r="R23" i="8"/>
  <c r="Q23" i="8"/>
  <c r="P23" i="8"/>
  <c r="Z22" i="8"/>
  <c r="Y22" i="8"/>
  <c r="X22" i="8"/>
  <c r="W22" i="8"/>
  <c r="V22" i="8"/>
  <c r="U22" i="8"/>
  <c r="T22" i="8"/>
  <c r="S22" i="8"/>
  <c r="R22" i="8"/>
  <c r="Q22" i="8"/>
  <c r="P22" i="8"/>
  <c r="Z21" i="8"/>
  <c r="Y21" i="8"/>
  <c r="X21" i="8"/>
  <c r="W21" i="8"/>
  <c r="V21" i="8"/>
  <c r="U21" i="8"/>
  <c r="T21" i="8"/>
  <c r="S21" i="8"/>
  <c r="R21" i="8"/>
  <c r="Q21" i="8"/>
  <c r="P21" i="8"/>
  <c r="Z20" i="8"/>
  <c r="Y20" i="8"/>
  <c r="X20" i="8"/>
  <c r="W20" i="8"/>
  <c r="V20" i="8"/>
  <c r="U20" i="8"/>
  <c r="T20" i="8"/>
  <c r="S20" i="8"/>
  <c r="R20" i="8"/>
  <c r="Q20" i="8"/>
  <c r="BI56" i="8"/>
  <c r="BH56" i="8"/>
  <c r="BG56" i="8"/>
  <c r="BF56" i="8"/>
  <c r="BE56" i="8"/>
  <c r="BD56" i="8"/>
  <c r="BC56" i="8"/>
  <c r="BB56" i="8"/>
  <c r="BA56" i="8"/>
  <c r="AZ56" i="8"/>
  <c r="AY56" i="8"/>
  <c r="BI55" i="8"/>
  <c r="BH55" i="8"/>
  <c r="BG55" i="8"/>
  <c r="BF55" i="8"/>
  <c r="BE55" i="8"/>
  <c r="BD55" i="8"/>
  <c r="BC55" i="8"/>
  <c r="BB55" i="8"/>
  <c r="BA55" i="8"/>
  <c r="AZ55" i="8"/>
  <c r="AY55" i="8"/>
  <c r="BI54" i="8"/>
  <c r="BH54" i="8"/>
  <c r="BG54" i="8"/>
  <c r="BF54" i="8"/>
  <c r="BE54" i="8"/>
  <c r="BD54" i="8"/>
  <c r="BC54" i="8"/>
  <c r="BB54" i="8"/>
  <c r="BA54" i="8"/>
  <c r="AZ54" i="8"/>
  <c r="AY54" i="8"/>
  <c r="D7" i="8"/>
  <c r="D8" i="8"/>
  <c r="D9" i="8"/>
  <c r="D10" i="8"/>
  <c r="D11" i="8"/>
  <c r="D12" i="8"/>
  <c r="D13" i="8"/>
  <c r="D14" i="8"/>
  <c r="D15" i="8"/>
  <c r="D16" i="8"/>
  <c r="D6" i="8"/>
  <c r="AA29" i="8"/>
  <c r="E29" i="8"/>
  <c r="AL29" i="8"/>
  <c r="F28" i="8"/>
  <c r="G28" i="8"/>
  <c r="H28" i="8"/>
  <c r="I28" i="8"/>
  <c r="J28" i="8"/>
  <c r="K28" i="8"/>
  <c r="L28" i="8"/>
  <c r="M28" i="8"/>
  <c r="N28" i="8"/>
  <c r="O28" i="8"/>
  <c r="F29" i="8"/>
  <c r="G29" i="8"/>
  <c r="H29" i="8"/>
  <c r="I29" i="8"/>
  <c r="J29" i="8"/>
  <c r="K29" i="8"/>
  <c r="L29" i="8"/>
  <c r="M29" i="8"/>
  <c r="N29" i="8"/>
  <c r="O29" i="8"/>
  <c r="F27" i="8" l="1"/>
  <c r="G27" i="8"/>
  <c r="H27" i="8"/>
  <c r="I27" i="8"/>
  <c r="J27" i="8"/>
  <c r="K27" i="8"/>
  <c r="L27" i="8"/>
  <c r="M27" i="8"/>
  <c r="N27" i="8"/>
  <c r="O27" i="8"/>
  <c r="F25" i="8" l="1"/>
  <c r="G25" i="8"/>
  <c r="H25" i="8"/>
  <c r="I25" i="8"/>
  <c r="J25" i="8"/>
  <c r="K25" i="8"/>
  <c r="L25" i="8"/>
  <c r="M25" i="8"/>
  <c r="F26" i="8"/>
  <c r="G26" i="8"/>
  <c r="H26" i="8"/>
  <c r="I26" i="8"/>
  <c r="J26" i="8"/>
  <c r="K26" i="8"/>
  <c r="L26" i="8"/>
  <c r="M26" i="8"/>
  <c r="N26" i="8"/>
  <c r="O26" i="8"/>
  <c r="AA16" i="8" l="1"/>
  <c r="D30" i="8"/>
  <c r="D21" i="8"/>
  <c r="D22" i="8"/>
  <c r="D23" i="8"/>
  <c r="D24" i="8"/>
  <c r="D25" i="8"/>
  <c r="D26" i="8"/>
  <c r="D27" i="8"/>
  <c r="D28" i="8"/>
  <c r="D29" i="8"/>
  <c r="D20" i="8"/>
  <c r="J24" i="8"/>
  <c r="M24" i="8"/>
  <c r="L24" i="8"/>
  <c r="K24" i="8"/>
  <c r="M23" i="8"/>
  <c r="L23" i="8"/>
  <c r="K23" i="8"/>
  <c r="J23" i="8"/>
  <c r="M22" i="8"/>
  <c r="L22" i="8"/>
  <c r="K22" i="8"/>
  <c r="J22" i="8"/>
  <c r="M21" i="8"/>
  <c r="L21" i="8"/>
  <c r="K21" i="8"/>
  <c r="J21" i="8"/>
  <c r="O20" i="8"/>
  <c r="N20" i="8"/>
  <c r="M20" i="8"/>
  <c r="E24" i="8"/>
  <c r="AA21" i="8"/>
  <c r="E21" i="8" s="1"/>
  <c r="AB21" i="8"/>
  <c r="AC21" i="8"/>
  <c r="AD21" i="8"/>
  <c r="AE21" i="8"/>
  <c r="AF21" i="8"/>
  <c r="AG21" i="8"/>
  <c r="AH21" i="8"/>
  <c r="AI21" i="8"/>
  <c r="AJ21" i="8"/>
  <c r="AK21" i="8"/>
  <c r="AA22" i="8"/>
  <c r="E22" i="8" s="1"/>
  <c r="AB22" i="8"/>
  <c r="AC22" i="8"/>
  <c r="AD22" i="8"/>
  <c r="AE22" i="8"/>
  <c r="AF22" i="8"/>
  <c r="AG22" i="8"/>
  <c r="AH22" i="8"/>
  <c r="AI22" i="8"/>
  <c r="AJ22" i="8"/>
  <c r="AK22" i="8"/>
  <c r="AA23" i="8"/>
  <c r="E23" i="8" s="1"/>
  <c r="AB23" i="8"/>
  <c r="AC23" i="8"/>
  <c r="AD23" i="8"/>
  <c r="AE23" i="8"/>
  <c r="AF23" i="8"/>
  <c r="AG23" i="8"/>
  <c r="AH23" i="8"/>
  <c r="AI23" i="8"/>
  <c r="AJ23" i="8"/>
  <c r="AK23" i="8"/>
  <c r="AA24" i="8"/>
  <c r="AB24" i="8"/>
  <c r="AC24" i="8"/>
  <c r="AD24" i="8"/>
  <c r="AE24" i="8"/>
  <c r="AF24" i="8"/>
  <c r="AG24" i="8"/>
  <c r="AH24" i="8"/>
  <c r="AI24" i="8"/>
  <c r="AJ24" i="8"/>
  <c r="AK24" i="8"/>
  <c r="AA25" i="8"/>
  <c r="E25" i="8" s="1"/>
  <c r="AB25" i="8"/>
  <c r="AC25" i="8"/>
  <c r="AD25" i="8"/>
  <c r="AE25" i="8"/>
  <c r="AF25" i="8"/>
  <c r="AG25" i="8"/>
  <c r="AH25" i="8"/>
  <c r="AI25" i="8"/>
  <c r="AJ25" i="8"/>
  <c r="AK25" i="8"/>
  <c r="AA26" i="8"/>
  <c r="AB26" i="8"/>
  <c r="AC26" i="8"/>
  <c r="AD26" i="8"/>
  <c r="AE26" i="8"/>
  <c r="AF26" i="8"/>
  <c r="AG26" i="8"/>
  <c r="AH26" i="8"/>
  <c r="AI26" i="8"/>
  <c r="AJ26" i="8"/>
  <c r="AK26" i="8"/>
  <c r="AA27" i="8"/>
  <c r="AB27" i="8"/>
  <c r="AC27" i="8"/>
  <c r="AD27" i="8"/>
  <c r="AE27" i="8"/>
  <c r="AF27" i="8"/>
  <c r="AG27" i="8"/>
  <c r="AH27" i="8"/>
  <c r="AI27" i="8"/>
  <c r="AJ27" i="8"/>
  <c r="AK27" i="8"/>
  <c r="AA28" i="8"/>
  <c r="AB28" i="8"/>
  <c r="AC28" i="8"/>
  <c r="AD28" i="8"/>
  <c r="AE28" i="8"/>
  <c r="AF28" i="8"/>
  <c r="AG28" i="8"/>
  <c r="AH28" i="8"/>
  <c r="AI28" i="8"/>
  <c r="AJ28" i="8"/>
  <c r="AK28" i="8"/>
  <c r="AB29" i="8"/>
  <c r="AC29" i="8"/>
  <c r="AD29" i="8"/>
  <c r="AE29" i="8"/>
  <c r="AF29" i="8"/>
  <c r="AG29" i="8"/>
  <c r="AH29" i="8"/>
  <c r="AI29" i="8"/>
  <c r="AJ29" i="8"/>
  <c r="AK29" i="8"/>
  <c r="AA30" i="8"/>
  <c r="AB30" i="8"/>
  <c r="AC30" i="8"/>
  <c r="AD30" i="8"/>
  <c r="AE30" i="8"/>
  <c r="AF30" i="8"/>
  <c r="AG30" i="8"/>
  <c r="AH30" i="8"/>
  <c r="AI30" i="8"/>
  <c r="AJ30" i="8"/>
  <c r="AK30" i="8"/>
  <c r="AK20" i="8"/>
  <c r="AJ20" i="8"/>
  <c r="AI20" i="8"/>
  <c r="AH20" i="8"/>
  <c r="AG20" i="8"/>
  <c r="AF20" i="8"/>
  <c r="AE20" i="8"/>
  <c r="AD20" i="8"/>
  <c r="AC20" i="8"/>
  <c r="AB20" i="8"/>
  <c r="AV30" i="8"/>
  <c r="O30" i="8" s="1"/>
  <c r="Z30" i="8" s="1"/>
  <c r="AU30" i="8"/>
  <c r="N30" i="8" s="1"/>
  <c r="Y30" i="8" s="1"/>
  <c r="AT30" i="8"/>
  <c r="M30" i="8" s="1"/>
  <c r="X30" i="8" s="1"/>
  <c r="AS30" i="8"/>
  <c r="L30" i="8" s="1"/>
  <c r="W30" i="8" s="1"/>
  <c r="AR30" i="8"/>
  <c r="K30" i="8" s="1"/>
  <c r="V30" i="8" s="1"/>
  <c r="AQ30" i="8"/>
  <c r="J30" i="8" s="1"/>
  <c r="U30" i="8" s="1"/>
  <c r="AP30" i="8"/>
  <c r="I30" i="8" s="1"/>
  <c r="T30" i="8" s="1"/>
  <c r="AO30" i="8"/>
  <c r="H30" i="8" s="1"/>
  <c r="S30" i="8" s="1"/>
  <c r="AN30" i="8"/>
  <c r="G30" i="8" s="1"/>
  <c r="R30" i="8" s="1"/>
  <c r="AM30" i="8"/>
  <c r="F30" i="8" s="1"/>
  <c r="Q30" i="8" s="1"/>
  <c r="E30" i="8"/>
  <c r="AV29" i="8"/>
  <c r="AU29" i="8"/>
  <c r="AT29" i="8"/>
  <c r="AS29" i="8"/>
  <c r="AR29" i="8"/>
  <c r="AQ29" i="8"/>
  <c r="AP29" i="8"/>
  <c r="AO29" i="8"/>
  <c r="AN29" i="8"/>
  <c r="AM29" i="8"/>
  <c r="AV28" i="8"/>
  <c r="AU28" i="8"/>
  <c r="AT28" i="8"/>
  <c r="AS28" i="8"/>
  <c r="AR28" i="8"/>
  <c r="AQ28" i="8"/>
  <c r="AP28" i="8"/>
  <c r="AO28" i="8"/>
  <c r="AN28" i="8"/>
  <c r="AM28" i="8"/>
  <c r="AV27" i="8"/>
  <c r="AU27" i="8"/>
  <c r="AT27" i="8"/>
  <c r="AS27" i="8"/>
  <c r="AR27" i="8"/>
  <c r="AQ27" i="8"/>
  <c r="AP27" i="8"/>
  <c r="AO27" i="8"/>
  <c r="AN27" i="8"/>
  <c r="AM27" i="8"/>
  <c r="AV26" i="8"/>
  <c r="AU26" i="8"/>
  <c r="AT26" i="8"/>
  <c r="AS26" i="8"/>
  <c r="AR26" i="8"/>
  <c r="AQ26" i="8"/>
  <c r="AP26" i="8"/>
  <c r="AO26" i="8"/>
  <c r="AN26" i="8"/>
  <c r="AM26" i="8"/>
  <c r="AV25" i="8"/>
  <c r="AU25" i="8"/>
  <c r="AT25" i="8"/>
  <c r="AS25" i="8"/>
  <c r="AR25" i="8"/>
  <c r="AQ25" i="8"/>
  <c r="AP25" i="8"/>
  <c r="AO25" i="8"/>
  <c r="AN25" i="8"/>
  <c r="AM25" i="8"/>
  <c r="AV24" i="8"/>
  <c r="AU24" i="8"/>
  <c r="AT24" i="8"/>
  <c r="AS24" i="8"/>
  <c r="AR24" i="8"/>
  <c r="AQ24" i="8"/>
  <c r="AP24" i="8"/>
  <c r="AO24" i="8"/>
  <c r="AN24" i="8"/>
  <c r="AM24" i="8"/>
  <c r="AV23" i="8"/>
  <c r="AU23" i="8"/>
  <c r="AT23" i="8"/>
  <c r="AS23" i="8"/>
  <c r="AR23" i="8"/>
  <c r="AQ23" i="8"/>
  <c r="AP23" i="8"/>
  <c r="AO23" i="8"/>
  <c r="AN23" i="8"/>
  <c r="AM23" i="8"/>
  <c r="AV22" i="8"/>
  <c r="AU22" i="8"/>
  <c r="AT22" i="8"/>
  <c r="AS22" i="8"/>
  <c r="AR22" i="8"/>
  <c r="AQ22" i="8"/>
  <c r="AP22" i="8"/>
  <c r="AO22" i="8"/>
  <c r="AN22" i="8"/>
  <c r="AM22" i="8"/>
  <c r="AV21" i="8"/>
  <c r="AU21" i="8"/>
  <c r="AT21" i="8"/>
  <c r="AS21" i="8"/>
  <c r="AR21" i="8"/>
  <c r="AQ21" i="8"/>
  <c r="AP21" i="8"/>
  <c r="AO21" i="8"/>
  <c r="AN21" i="8"/>
  <c r="AM21" i="8"/>
  <c r="AV20" i="8"/>
  <c r="AU20" i="8"/>
  <c r="AT20" i="8"/>
  <c r="AR20" i="8"/>
  <c r="AQ20" i="8"/>
  <c r="AP20" i="8"/>
  <c r="AM20" i="8"/>
  <c r="AL21" i="8"/>
  <c r="AL22" i="8"/>
  <c r="AL23" i="8"/>
  <c r="AL24" i="8"/>
  <c r="AL25" i="8"/>
  <c r="AL26" i="8"/>
  <c r="AL27" i="8"/>
  <c r="AL28" i="8"/>
  <c r="AL20" i="8"/>
  <c r="AL6" i="8"/>
  <c r="P30" i="8" l="1"/>
  <c r="E26" i="8"/>
  <c r="E28" i="8"/>
  <c r="E27" i="8"/>
  <c r="M12" i="8"/>
  <c r="N12" i="8"/>
  <c r="O12" i="8"/>
  <c r="M13" i="8"/>
  <c r="N13" i="8"/>
  <c r="O13" i="8"/>
  <c r="M14" i="8"/>
  <c r="N14" i="8"/>
  <c r="O14" i="8"/>
  <c r="M15" i="8"/>
  <c r="N15" i="8"/>
  <c r="O15" i="8"/>
  <c r="M16" i="8"/>
  <c r="N16" i="8"/>
  <c r="O16" i="8"/>
  <c r="AT12" i="8"/>
  <c r="AU12" i="8"/>
  <c r="AV12" i="8"/>
  <c r="AT13" i="8"/>
  <c r="AU13" i="8"/>
  <c r="AV13" i="8"/>
  <c r="AT14" i="8"/>
  <c r="AU14" i="8"/>
  <c r="AV14" i="8"/>
  <c r="AT15" i="8"/>
  <c r="AU15" i="8"/>
  <c r="AV15" i="8"/>
  <c r="AT16" i="8"/>
  <c r="AU16" i="8"/>
  <c r="AV16" i="8"/>
  <c r="AI12" i="8"/>
  <c r="AJ12" i="8"/>
  <c r="AK12" i="8"/>
  <c r="AI13" i="8"/>
  <c r="AJ13" i="8"/>
  <c r="AK13" i="8"/>
  <c r="AI14" i="8"/>
  <c r="AJ14" i="8"/>
  <c r="AK14" i="8"/>
  <c r="AI15" i="8"/>
  <c r="AJ15" i="8"/>
  <c r="AK15" i="8"/>
  <c r="AI16" i="8"/>
  <c r="AJ16" i="8"/>
  <c r="AK16" i="8"/>
  <c r="X13" i="8"/>
  <c r="Y14" i="8"/>
  <c r="Z15" i="8"/>
  <c r="Y15" i="8" l="1"/>
  <c r="Z12" i="8"/>
  <c r="X15" i="8"/>
  <c r="Y12" i="8"/>
  <c r="Z14" i="8"/>
  <c r="X12" i="8"/>
  <c r="Z16" i="8"/>
  <c r="X14" i="8"/>
  <c r="Y16" i="8"/>
  <c r="Z13" i="8"/>
  <c r="X16" i="8"/>
  <c r="Y13" i="8"/>
  <c r="EA12" i="8"/>
  <c r="EB12" i="8"/>
  <c r="EB13" i="8"/>
  <c r="EC13" i="8"/>
  <c r="EB14" i="8"/>
  <c r="EC14" i="8"/>
  <c r="EA15" i="8"/>
  <c r="EB15" i="8"/>
  <c r="EA16" i="8"/>
  <c r="EB16" i="8"/>
  <c r="BS12" i="8"/>
  <c r="BT12" i="8"/>
  <c r="BU12" i="8"/>
  <c r="EC12" i="8" s="1"/>
  <c r="BS13" i="8"/>
  <c r="EA13" i="8" s="1"/>
  <c r="BT13" i="8"/>
  <c r="BU13" i="8"/>
  <c r="BS14" i="8"/>
  <c r="EA14" i="8" s="1"/>
  <c r="BT14" i="8"/>
  <c r="BU14" i="8"/>
  <c r="BS15" i="8"/>
  <c r="BT15" i="8"/>
  <c r="BU15" i="8"/>
  <c r="EC15" i="8" s="1"/>
  <c r="BS16" i="8"/>
  <c r="BT16" i="8"/>
  <c r="BU16" i="8"/>
  <c r="EC16" i="8" s="1"/>
  <c r="AT7" i="8" l="1"/>
  <c r="AU7" i="8"/>
  <c r="AV7" i="8"/>
  <c r="AT8" i="8"/>
  <c r="AU8" i="8"/>
  <c r="AV8" i="8"/>
  <c r="AT9" i="8"/>
  <c r="AU9" i="8"/>
  <c r="AV9" i="8"/>
  <c r="AT10" i="8"/>
  <c r="AU10" i="8"/>
  <c r="AV10" i="8"/>
  <c r="AT11" i="8"/>
  <c r="AU11" i="8"/>
  <c r="AV11" i="8"/>
  <c r="AI7" i="8"/>
  <c r="AI11" i="8"/>
  <c r="O7" i="8"/>
  <c r="Z7" i="8" s="1"/>
  <c r="M8" i="8"/>
  <c r="N9" i="8"/>
  <c r="O10" i="8"/>
  <c r="O11" i="8"/>
  <c r="Z11" i="8" s="1"/>
  <c r="O6" i="8"/>
  <c r="EC11" i="8"/>
  <c r="AK11" i="8" s="1"/>
  <c r="O25" i="8" s="1"/>
  <c r="EB11" i="8"/>
  <c r="AJ11" i="8" s="1"/>
  <c r="N25" i="8" s="1"/>
  <c r="EC9" i="8"/>
  <c r="AK9" i="8" s="1"/>
  <c r="O23" i="8" s="1"/>
  <c r="EB9" i="8"/>
  <c r="AJ9" i="8" s="1"/>
  <c r="N23" i="8" s="1"/>
  <c r="EC7" i="8"/>
  <c r="AK7" i="8" s="1"/>
  <c r="O21" i="8" s="1"/>
  <c r="EB7" i="8"/>
  <c r="AJ7" i="8" s="1"/>
  <c r="N21" i="8" s="1"/>
  <c r="EA7" i="8"/>
  <c r="EA8" i="8"/>
  <c r="AI8" i="8" s="1"/>
  <c r="EA11" i="8"/>
  <c r="EA6" i="8"/>
  <c r="AI6" i="8" s="1"/>
  <c r="BU11" i="8"/>
  <c r="BT11" i="8"/>
  <c r="N11" i="8" s="1"/>
  <c r="BU10" i="8"/>
  <c r="EC10" i="8" s="1"/>
  <c r="AK10" i="8" s="1"/>
  <c r="O24" i="8" s="1"/>
  <c r="BT10" i="8"/>
  <c r="N10" i="8" s="1"/>
  <c r="BU9" i="8"/>
  <c r="O9" i="8" s="1"/>
  <c r="BT9" i="8"/>
  <c r="BU8" i="8"/>
  <c r="EC8" i="8" s="1"/>
  <c r="AK8" i="8" s="1"/>
  <c r="O22" i="8" s="1"/>
  <c r="BT8" i="8"/>
  <c r="EB8" i="8" s="1"/>
  <c r="AJ8" i="8" s="1"/>
  <c r="N22" i="8" s="1"/>
  <c r="BU7" i="8"/>
  <c r="BT7" i="8"/>
  <c r="N7" i="8" s="1"/>
  <c r="BU6" i="8"/>
  <c r="AK6" i="8" s="1"/>
  <c r="BT6" i="8"/>
  <c r="N6" i="8" s="1"/>
  <c r="BS7" i="8"/>
  <c r="M7" i="8" s="1"/>
  <c r="X7" i="8" s="1"/>
  <c r="BS8" i="8"/>
  <c r="BS9" i="8"/>
  <c r="EA9" i="8" s="1"/>
  <c r="AI9" i="8" s="1"/>
  <c r="BS10" i="8"/>
  <c r="M10" i="8" s="1"/>
  <c r="BS11" i="8"/>
  <c r="M11" i="8" s="1"/>
  <c r="X11" i="8" s="1"/>
  <c r="BS6" i="8"/>
  <c r="M6" i="8" s="1"/>
  <c r="Z10" i="8" l="1"/>
  <c r="Y9" i="8"/>
  <c r="Z9" i="8"/>
  <c r="Y7" i="8"/>
  <c r="Y11" i="8"/>
  <c r="X8" i="8"/>
  <c r="M9" i="8"/>
  <c r="X9" i="8" s="1"/>
  <c r="EB6" i="8"/>
  <c r="AJ6" i="8" s="1"/>
  <c r="EB10" i="8"/>
  <c r="AJ10" i="8" s="1"/>
  <c r="O8" i="8"/>
  <c r="Z8" i="8" s="1"/>
  <c r="N8" i="8"/>
  <c r="Y8" i="8" s="1"/>
  <c r="EA10" i="8"/>
  <c r="AI10" i="8" s="1"/>
  <c r="X10" i="8" s="1"/>
  <c r="AL16" i="8"/>
  <c r="Y10" i="8" l="1"/>
  <c r="N24" i="8"/>
  <c r="AH29" i="7"/>
  <c r="AG29" i="7"/>
  <c r="AF29" i="7"/>
  <c r="AE29" i="7"/>
  <c r="AH28" i="7"/>
  <c r="AG28" i="7"/>
  <c r="AF28" i="7"/>
  <c r="AE28" i="7"/>
  <c r="AH27" i="7"/>
  <c r="AG27" i="7"/>
  <c r="AF27" i="7"/>
  <c r="AE27" i="7"/>
  <c r="D25" i="7"/>
  <c r="D24" i="7"/>
  <c r="D23" i="7"/>
  <c r="D22" i="7"/>
  <c r="D21" i="7"/>
  <c r="D20" i="7"/>
  <c r="D16" i="7"/>
  <c r="D15" i="7"/>
  <c r="D14" i="7"/>
  <c r="D13" i="7"/>
  <c r="D7" i="7"/>
  <c r="D8" i="7"/>
  <c r="D9" i="7"/>
  <c r="D6" i="7"/>
  <c r="BH52" i="8" l="1"/>
  <c r="BG52" i="8"/>
  <c r="BI51" i="8"/>
  <c r="BH51" i="8"/>
  <c r="BG51" i="8"/>
  <c r="BI50" i="8"/>
  <c r="BH50" i="8"/>
  <c r="BI52" i="8"/>
  <c r="BG50" i="8"/>
  <c r="BF52" i="8"/>
  <c r="BF51" i="8"/>
  <c r="BF50" i="8"/>
  <c r="BE52" i="8"/>
  <c r="BE51" i="8"/>
  <c r="BE50" i="8"/>
  <c r="BD52" i="8"/>
  <c r="BD51" i="8"/>
  <c r="BD50" i="8"/>
  <c r="BB51" i="8"/>
  <c r="BA51" i="8"/>
  <c r="BC52" i="8"/>
  <c r="BC51" i="8"/>
  <c r="BC50" i="8"/>
  <c r="BB52" i="8"/>
  <c r="BB50" i="8"/>
  <c r="BA50" i="8"/>
  <c r="BA52" i="8"/>
  <c r="AZ52" i="8"/>
  <c r="AZ51" i="8"/>
  <c r="AZ50" i="8"/>
  <c r="AY52" i="8"/>
  <c r="AY51" i="8"/>
  <c r="E6" i="8"/>
  <c r="AB25" i="7" l="1"/>
  <c r="AA25" i="7"/>
  <c r="Z25" i="7"/>
  <c r="Y25" i="7"/>
  <c r="X25" i="7"/>
  <c r="W25" i="7"/>
  <c r="AB24" i="7"/>
  <c r="AA24" i="7"/>
  <c r="Z24" i="7"/>
  <c r="Y24" i="7"/>
  <c r="X24" i="7"/>
  <c r="W24" i="7"/>
  <c r="AB23" i="7"/>
  <c r="AA23" i="7"/>
  <c r="Z23" i="7"/>
  <c r="Y23" i="7"/>
  <c r="X23" i="7"/>
  <c r="W23" i="7"/>
  <c r="AB22" i="7"/>
  <c r="AA22" i="7"/>
  <c r="Z22" i="7"/>
  <c r="Y22" i="7"/>
  <c r="X22" i="7"/>
  <c r="W22" i="7"/>
  <c r="AB21" i="7"/>
  <c r="AA21" i="7"/>
  <c r="Z21" i="7"/>
  <c r="Y21" i="7"/>
  <c r="X21" i="7"/>
  <c r="W21" i="7"/>
  <c r="AB20" i="7"/>
  <c r="AA20" i="7"/>
  <c r="Z20" i="7"/>
  <c r="Y20" i="7"/>
  <c r="X20" i="7"/>
  <c r="W20" i="7"/>
  <c r="AB16" i="7"/>
  <c r="AA16" i="7"/>
  <c r="Z16" i="7"/>
  <c r="Y16" i="7"/>
  <c r="X16" i="7"/>
  <c r="W16" i="7"/>
  <c r="AB15" i="7"/>
  <c r="AA15" i="7"/>
  <c r="Z15" i="7"/>
  <c r="Y15" i="7"/>
  <c r="X15" i="7"/>
  <c r="W15" i="7"/>
  <c r="AB14" i="7"/>
  <c r="AA14" i="7"/>
  <c r="Z14" i="7"/>
  <c r="Y14" i="7"/>
  <c r="X14" i="7"/>
  <c r="W14" i="7"/>
  <c r="AB13" i="7"/>
  <c r="AA13" i="7"/>
  <c r="Z13" i="7"/>
  <c r="Y13" i="7"/>
  <c r="X13" i="7"/>
  <c r="W13" i="7"/>
  <c r="X9" i="7"/>
  <c r="W9" i="7"/>
  <c r="AB8" i="7"/>
  <c r="AA8" i="7"/>
  <c r="Z8" i="7"/>
  <c r="Y8" i="7"/>
  <c r="X8" i="7"/>
  <c r="W8" i="7"/>
  <c r="AB7" i="7"/>
  <c r="AA7" i="7"/>
  <c r="Z7" i="7"/>
  <c r="Y7" i="7"/>
  <c r="X7" i="7"/>
  <c r="W7" i="7"/>
  <c r="AB6" i="7"/>
  <c r="AA6" i="7"/>
  <c r="Z6" i="7"/>
  <c r="Y6" i="7"/>
  <c r="X6" i="7"/>
  <c r="W6" i="7"/>
  <c r="AV6" i="8"/>
  <c r="Z6" i="8" s="1"/>
  <c r="AU6" i="8"/>
  <c r="Y6" i="8" s="1"/>
  <c r="AT6" i="8"/>
  <c r="X6" i="8" s="1"/>
  <c r="AS16" i="8"/>
  <c r="AR16" i="8"/>
  <c r="AQ16" i="8"/>
  <c r="AP16" i="8"/>
  <c r="AO16" i="8"/>
  <c r="AN16" i="8"/>
  <c r="AM16" i="8"/>
  <c r="AS15" i="8"/>
  <c r="AR15" i="8"/>
  <c r="AQ15" i="8"/>
  <c r="AP15" i="8"/>
  <c r="AO15" i="8"/>
  <c r="AN15" i="8"/>
  <c r="AM15" i="8"/>
  <c r="AS14" i="8"/>
  <c r="AR14" i="8"/>
  <c r="AQ14" i="8"/>
  <c r="AP14" i="8"/>
  <c r="AO14" i="8"/>
  <c r="AN14" i="8"/>
  <c r="AM14" i="8"/>
  <c r="AS13" i="8"/>
  <c r="AR13" i="8"/>
  <c r="AQ13" i="8"/>
  <c r="AP13" i="8"/>
  <c r="AO13" i="8"/>
  <c r="AN13" i="8"/>
  <c r="AM13" i="8"/>
  <c r="AS12" i="8"/>
  <c r="AR12" i="8"/>
  <c r="AQ12" i="8"/>
  <c r="AP12" i="8"/>
  <c r="AO12" i="8"/>
  <c r="AN12" i="8"/>
  <c r="AM12" i="8"/>
  <c r="AS11" i="8"/>
  <c r="AR11" i="8"/>
  <c r="AQ11" i="8"/>
  <c r="AP11" i="8"/>
  <c r="AO11" i="8"/>
  <c r="AN11" i="8"/>
  <c r="AM11" i="8"/>
  <c r="AS10" i="8"/>
  <c r="AR10" i="8"/>
  <c r="AQ10" i="8"/>
  <c r="AP10" i="8"/>
  <c r="AO10" i="8"/>
  <c r="AM10" i="8"/>
  <c r="AS9" i="8"/>
  <c r="AR9" i="8"/>
  <c r="AQ9" i="8"/>
  <c r="AP9" i="8"/>
  <c r="AO9" i="8"/>
  <c r="AN9" i="8"/>
  <c r="AM9" i="8"/>
  <c r="AS8" i="8"/>
  <c r="AR8" i="8"/>
  <c r="AQ8" i="8"/>
  <c r="AP8" i="8"/>
  <c r="AO8" i="8"/>
  <c r="AN8" i="8"/>
  <c r="AM8" i="8"/>
  <c r="AS7" i="8"/>
  <c r="AR7" i="8"/>
  <c r="AQ7" i="8"/>
  <c r="AP7" i="8"/>
  <c r="AO7" i="8"/>
  <c r="AN7" i="8"/>
  <c r="AM7" i="8"/>
  <c r="AS6" i="8"/>
  <c r="AR6" i="8"/>
  <c r="AQ6" i="8"/>
  <c r="AP6" i="8"/>
  <c r="AO6" i="8"/>
  <c r="AN6" i="8"/>
  <c r="AM6" i="8"/>
  <c r="AL7" i="8"/>
  <c r="AL8" i="8"/>
  <c r="AL9" i="8"/>
  <c r="AL10" i="8"/>
  <c r="AL11" i="8"/>
  <c r="AL12" i="8"/>
  <c r="AL13" i="8"/>
  <c r="AL15" i="8"/>
  <c r="L16" i="8" l="1"/>
  <c r="K16" i="8"/>
  <c r="J16" i="8"/>
  <c r="L15" i="8"/>
  <c r="K15" i="8"/>
  <c r="J15" i="8"/>
  <c r="L14" i="8"/>
  <c r="K14" i="8"/>
  <c r="J14" i="8"/>
  <c r="L13" i="8"/>
  <c r="K13" i="8"/>
  <c r="J13" i="8"/>
  <c r="L12" i="8"/>
  <c r="K12" i="8"/>
  <c r="J12" i="8"/>
  <c r="L11" i="8"/>
  <c r="W11" i="8" s="1"/>
  <c r="K11" i="8"/>
  <c r="J11" i="8"/>
  <c r="L10" i="8"/>
  <c r="K10" i="8"/>
  <c r="J10" i="8"/>
  <c r="L9" i="8"/>
  <c r="K9" i="8"/>
  <c r="J9" i="8"/>
  <c r="L8" i="8"/>
  <c r="K8" i="8"/>
  <c r="J8" i="8"/>
  <c r="L7" i="8"/>
  <c r="K7" i="8"/>
  <c r="J7" i="8"/>
  <c r="L6" i="8"/>
  <c r="K6" i="8"/>
  <c r="J6" i="8"/>
  <c r="E15" i="8"/>
  <c r="F15" i="8"/>
  <c r="G15" i="8"/>
  <c r="H15" i="8"/>
  <c r="I15" i="8"/>
  <c r="E16" i="8"/>
  <c r="F16" i="8"/>
  <c r="G16" i="8"/>
  <c r="H16" i="8"/>
  <c r="S16" i="8" s="1"/>
  <c r="I16" i="8"/>
  <c r="AA15" i="8"/>
  <c r="AB15" i="8"/>
  <c r="AC15" i="8"/>
  <c r="AD15" i="8"/>
  <c r="AE15" i="8"/>
  <c r="AB16" i="8"/>
  <c r="AC16" i="8"/>
  <c r="AD16" i="8"/>
  <c r="AE16" i="8"/>
  <c r="AF7" i="8"/>
  <c r="AG7" i="8"/>
  <c r="AH7" i="8"/>
  <c r="W7" i="8" s="1"/>
  <c r="AF8" i="8"/>
  <c r="AG8" i="8"/>
  <c r="AH8" i="8"/>
  <c r="W8" i="8" s="1"/>
  <c r="AF9" i="8"/>
  <c r="AG9" i="8"/>
  <c r="AH9" i="8"/>
  <c r="AF10" i="8"/>
  <c r="U10" i="8" s="1"/>
  <c r="AG10" i="8"/>
  <c r="AH10" i="8"/>
  <c r="AF11" i="8"/>
  <c r="AG11" i="8"/>
  <c r="AH11" i="8"/>
  <c r="AF12" i="8"/>
  <c r="AG12" i="8"/>
  <c r="AH12" i="8"/>
  <c r="AF13" i="8"/>
  <c r="AG13" i="8"/>
  <c r="AH13" i="8"/>
  <c r="AF14" i="8"/>
  <c r="AG14" i="8"/>
  <c r="V14" i="8" s="1"/>
  <c r="AH14" i="8"/>
  <c r="AF15" i="8"/>
  <c r="AG15" i="8"/>
  <c r="AH15" i="8"/>
  <c r="AF16" i="8"/>
  <c r="AG16" i="8"/>
  <c r="AH16" i="8"/>
  <c r="W16" i="8" s="1"/>
  <c r="AH6" i="8"/>
  <c r="L20" i="8" s="1"/>
  <c r="AG6" i="8"/>
  <c r="K20" i="8" s="1"/>
  <c r="AF6" i="8"/>
  <c r="J20" i="8" s="1"/>
  <c r="W15" i="8"/>
  <c r="V10" i="8"/>
  <c r="U13" i="8"/>
  <c r="U14" i="8"/>
  <c r="U9" i="8" l="1"/>
  <c r="U7" i="8"/>
  <c r="V11" i="8"/>
  <c r="V7" i="8"/>
  <c r="V8" i="8"/>
  <c r="U6" i="8"/>
  <c r="U15" i="8"/>
  <c r="S15" i="8"/>
  <c r="U16" i="8"/>
  <c r="W12" i="8"/>
  <c r="V15" i="8"/>
  <c r="R16" i="8"/>
  <c r="W14" i="8"/>
  <c r="W9" i="8"/>
  <c r="V12" i="8"/>
  <c r="U8" i="8"/>
  <c r="W10" i="8"/>
  <c r="V13" i="8"/>
  <c r="U11" i="8"/>
  <c r="W13" i="8"/>
  <c r="V16" i="8"/>
  <c r="U12" i="8"/>
  <c r="V9" i="8"/>
  <c r="Q16" i="8"/>
  <c r="P16" i="8"/>
  <c r="T15" i="8"/>
  <c r="R15" i="8"/>
  <c r="T16" i="8"/>
  <c r="Q15" i="8"/>
  <c r="P15" i="8"/>
  <c r="V6" i="8"/>
  <c r="W6" i="8"/>
  <c r="AA14" i="8" l="1"/>
  <c r="AB14" i="8"/>
  <c r="AC14" i="8"/>
  <c r="AD14" i="8"/>
  <c r="AE14" i="8"/>
  <c r="E14" i="8"/>
  <c r="P14" i="8" s="1"/>
  <c r="F14" i="8"/>
  <c r="G14" i="8"/>
  <c r="H14" i="8"/>
  <c r="I14" i="8"/>
  <c r="T14" i="8" l="1"/>
  <c r="S14" i="8"/>
  <c r="R14" i="8"/>
  <c r="Q14" i="8"/>
  <c r="AA6" i="8"/>
  <c r="I7" i="8"/>
  <c r="I8" i="8"/>
  <c r="I9" i="8"/>
  <c r="I10" i="8"/>
  <c r="I11" i="8"/>
  <c r="I12" i="8"/>
  <c r="I13" i="8"/>
  <c r="I6" i="8"/>
  <c r="H6" i="8"/>
  <c r="G7" i="8"/>
  <c r="G8" i="8"/>
  <c r="G9" i="8"/>
  <c r="G10" i="8"/>
  <c r="G11" i="8"/>
  <c r="G12" i="8"/>
  <c r="G13" i="8"/>
  <c r="G6" i="8"/>
  <c r="F7" i="8"/>
  <c r="F8" i="8"/>
  <c r="F9" i="8"/>
  <c r="F10" i="8"/>
  <c r="F11" i="8"/>
  <c r="Q11" i="8" s="1"/>
  <c r="F12" i="8"/>
  <c r="F13" i="8"/>
  <c r="F6" i="8"/>
  <c r="E11" i="8"/>
  <c r="H11" i="8"/>
  <c r="AA11" i="8"/>
  <c r="AB11" i="8"/>
  <c r="AC11" i="8"/>
  <c r="R11" i="8" s="1"/>
  <c r="AD11" i="8"/>
  <c r="AE11" i="8"/>
  <c r="E12" i="8"/>
  <c r="H12" i="8"/>
  <c r="AA12" i="8"/>
  <c r="AB12" i="8"/>
  <c r="AC12" i="8"/>
  <c r="R12" i="8" s="1"/>
  <c r="AD12" i="8"/>
  <c r="AE12" i="8"/>
  <c r="E13" i="8"/>
  <c r="H13" i="8"/>
  <c r="AA13" i="8"/>
  <c r="AB13" i="8"/>
  <c r="AC13" i="8"/>
  <c r="AD13" i="8"/>
  <c r="AE13" i="8"/>
  <c r="T13" i="8" s="1"/>
  <c r="P6" i="8" l="1"/>
  <c r="P13" i="8"/>
  <c r="T12" i="8"/>
  <c r="T11" i="8"/>
  <c r="Q13" i="8"/>
  <c r="R13" i="8"/>
  <c r="S11" i="8"/>
  <c r="S12" i="8"/>
  <c r="S13" i="8"/>
  <c r="P12" i="8"/>
  <c r="P11" i="8"/>
  <c r="Q12" i="8"/>
  <c r="H10" i="8"/>
  <c r="H9" i="8"/>
  <c r="H8" i="8"/>
  <c r="H7" i="8"/>
  <c r="E7" i="8"/>
  <c r="E8" i="8"/>
  <c r="E9" i="8"/>
  <c r="E10" i="8"/>
  <c r="AE10" i="8"/>
  <c r="AD10" i="8"/>
  <c r="H24" i="8" s="1"/>
  <c r="AC10" i="8"/>
  <c r="G24" i="8" s="1"/>
  <c r="AB10" i="8"/>
  <c r="F24" i="8" s="1"/>
  <c r="AE9" i="8"/>
  <c r="I23" i="8" s="1"/>
  <c r="AD9" i="8"/>
  <c r="AC9" i="8"/>
  <c r="G23" i="8" s="1"/>
  <c r="AB9" i="8"/>
  <c r="F23" i="8" s="1"/>
  <c r="AE8" i="8"/>
  <c r="I22" i="8" s="1"/>
  <c r="AD8" i="8"/>
  <c r="H22" i="8" s="1"/>
  <c r="AC8" i="8"/>
  <c r="AB8" i="8"/>
  <c r="F22" i="8" s="1"/>
  <c r="AE7" i="8"/>
  <c r="I21" i="8" s="1"/>
  <c r="AD7" i="8"/>
  <c r="H21" i="8" s="1"/>
  <c r="AC7" i="8"/>
  <c r="G21" i="8" s="1"/>
  <c r="AB7" i="8"/>
  <c r="AE6" i="8"/>
  <c r="I20" i="8" s="1"/>
  <c r="AD6" i="8"/>
  <c r="H20" i="8" s="1"/>
  <c r="AC6" i="8"/>
  <c r="G20" i="8" s="1"/>
  <c r="AB6" i="8"/>
  <c r="F20" i="8" s="1"/>
  <c r="AA7" i="8"/>
  <c r="AA8" i="8"/>
  <c r="AA9" i="8"/>
  <c r="AA10" i="8"/>
  <c r="P10" i="8" s="1"/>
  <c r="R8" i="8" l="1"/>
  <c r="G22" i="8"/>
  <c r="T10" i="8"/>
  <c r="I24" i="8"/>
  <c r="Q7" i="8"/>
  <c r="F21" i="8"/>
  <c r="S9" i="8"/>
  <c r="H23" i="8"/>
  <c r="S7" i="8"/>
  <c r="T8" i="8"/>
  <c r="T7" i="8"/>
  <c r="S6" i="8"/>
  <c r="T6" i="8"/>
  <c r="R6" i="8"/>
  <c r="Q10" i="8"/>
  <c r="Q6" i="8"/>
  <c r="R7" i="8"/>
  <c r="S8" i="8"/>
  <c r="T9" i="8"/>
  <c r="Q9" i="8"/>
  <c r="R10" i="8"/>
  <c r="Q8" i="8"/>
  <c r="R9" i="8"/>
  <c r="S10" i="8"/>
  <c r="P9" i="8"/>
  <c r="P8" i="8"/>
  <c r="P7" i="8"/>
  <c r="Q20" i="7" l="1"/>
  <c r="E22" i="7" l="1"/>
  <c r="F22" i="7"/>
  <c r="G22" i="7"/>
  <c r="H22" i="7"/>
  <c r="I22" i="7"/>
  <c r="J22" i="7"/>
  <c r="Q22" i="7"/>
  <c r="R22" i="7"/>
  <c r="S22" i="7"/>
  <c r="T22" i="7"/>
  <c r="U22" i="7"/>
  <c r="V22" i="7"/>
  <c r="E23" i="7"/>
  <c r="F23" i="7"/>
  <c r="G23" i="7"/>
  <c r="H23" i="7"/>
  <c r="I23" i="7"/>
  <c r="J23" i="7"/>
  <c r="Q23" i="7"/>
  <c r="R23" i="7"/>
  <c r="S23" i="7"/>
  <c r="T23" i="7"/>
  <c r="U23" i="7"/>
  <c r="V23" i="7"/>
  <c r="E24" i="7"/>
  <c r="F24" i="7"/>
  <c r="G24" i="7"/>
  <c r="H24" i="7"/>
  <c r="I24" i="7"/>
  <c r="J24" i="7"/>
  <c r="Q24" i="7"/>
  <c r="R24" i="7"/>
  <c r="S24" i="7"/>
  <c r="T24" i="7"/>
  <c r="U24" i="7"/>
  <c r="V24" i="7"/>
  <c r="E25" i="7"/>
  <c r="F25" i="7"/>
  <c r="G25" i="7"/>
  <c r="H25" i="7"/>
  <c r="N25" i="7" s="1"/>
  <c r="Q25" i="7"/>
  <c r="R25" i="7"/>
  <c r="S25" i="7"/>
  <c r="T25" i="7"/>
  <c r="L22" i="7" l="1"/>
  <c r="K23" i="7"/>
  <c r="O22" i="7"/>
  <c r="K22" i="7"/>
  <c r="K25" i="7"/>
  <c r="N22" i="7"/>
  <c r="P22" i="7"/>
  <c r="M23" i="7"/>
  <c r="K24" i="7"/>
  <c r="O23" i="7"/>
  <c r="M24" i="7"/>
  <c r="P23" i="7"/>
  <c r="O24" i="7"/>
  <c r="L24" i="7"/>
  <c r="N24" i="7"/>
  <c r="L23" i="7"/>
  <c r="M25" i="7"/>
  <c r="P24" i="7"/>
  <c r="N23" i="7"/>
  <c r="L25" i="7"/>
  <c r="M22" i="7"/>
  <c r="Q6" i="7"/>
  <c r="J13" i="7"/>
  <c r="I13" i="7"/>
  <c r="H13" i="7"/>
  <c r="G13" i="7"/>
  <c r="F13" i="7"/>
  <c r="E13" i="7"/>
  <c r="F6" i="7"/>
  <c r="E6" i="7"/>
  <c r="K6" i="7" s="1"/>
  <c r="V21" i="7"/>
  <c r="U21" i="7"/>
  <c r="T21" i="7"/>
  <c r="S21" i="7"/>
  <c r="R21" i="7"/>
  <c r="Q21" i="7"/>
  <c r="J21" i="7"/>
  <c r="I21" i="7"/>
  <c r="H21" i="7"/>
  <c r="G21" i="7"/>
  <c r="F21" i="7"/>
  <c r="E21" i="7"/>
  <c r="V20" i="7"/>
  <c r="U20" i="7"/>
  <c r="T20" i="7"/>
  <c r="S20" i="7"/>
  <c r="R20" i="7"/>
  <c r="J20" i="7"/>
  <c r="I20" i="7"/>
  <c r="H20" i="7"/>
  <c r="G20" i="7"/>
  <c r="F20" i="7"/>
  <c r="E20" i="7"/>
  <c r="Q13" i="7"/>
  <c r="K20" i="7" l="1"/>
  <c r="P21" i="7"/>
  <c r="O21" i="7"/>
  <c r="O20" i="7"/>
  <c r="L21" i="7"/>
  <c r="N20" i="7"/>
  <c r="M21" i="7"/>
  <c r="K21" i="7"/>
  <c r="N21" i="7"/>
  <c r="L20" i="7"/>
  <c r="M20" i="7"/>
  <c r="P20" i="7"/>
  <c r="K13" i="7"/>
  <c r="R16" i="7"/>
  <c r="Q16" i="7"/>
  <c r="F16" i="7"/>
  <c r="E16" i="7"/>
  <c r="V15" i="7"/>
  <c r="U15" i="7"/>
  <c r="T15" i="7"/>
  <c r="S15" i="7"/>
  <c r="R15" i="7"/>
  <c r="Q15" i="7"/>
  <c r="J15" i="7"/>
  <c r="I15" i="7"/>
  <c r="H15" i="7"/>
  <c r="G15" i="7"/>
  <c r="F15" i="7"/>
  <c r="E15" i="7"/>
  <c r="V14" i="7"/>
  <c r="U14" i="7"/>
  <c r="T14" i="7"/>
  <c r="S14" i="7"/>
  <c r="R14" i="7"/>
  <c r="Q14" i="7"/>
  <c r="J14" i="7"/>
  <c r="I14" i="7"/>
  <c r="H14" i="7"/>
  <c r="G14" i="7"/>
  <c r="F14" i="7"/>
  <c r="E14" i="7"/>
  <c r="V13" i="7"/>
  <c r="P13" i="7" s="1"/>
  <c r="U13" i="7"/>
  <c r="O13" i="7" s="1"/>
  <c r="T13" i="7"/>
  <c r="S13" i="7"/>
  <c r="R13" i="7"/>
  <c r="L13" i="7" s="1"/>
  <c r="N15" i="7" l="1"/>
  <c r="K14" i="7"/>
  <c r="L16" i="7"/>
  <c r="M14" i="7"/>
  <c r="L15" i="7"/>
  <c r="N13" i="7"/>
  <c r="P14" i="7"/>
  <c r="M15" i="7"/>
  <c r="M13" i="7"/>
  <c r="K15" i="7"/>
  <c r="N14" i="7"/>
  <c r="P15" i="7"/>
  <c r="L14" i="7"/>
  <c r="O14" i="7"/>
  <c r="K16" i="7"/>
  <c r="O15" i="7"/>
  <c r="P2" i="7"/>
  <c r="O2" i="7"/>
  <c r="N2" i="7"/>
  <c r="M2" i="7"/>
  <c r="L2" i="7"/>
  <c r="K2" i="7"/>
  <c r="S8" i="7" l="1"/>
  <c r="V2" i="7"/>
  <c r="AB2" i="7" s="1"/>
  <c r="U2" i="7"/>
  <c r="AA2" i="7" s="1"/>
  <c r="T2" i="7"/>
  <c r="Z2" i="7" s="1"/>
  <c r="S2" i="7"/>
  <c r="Y2" i="7" s="1"/>
  <c r="R2" i="7"/>
  <c r="X2" i="7" s="1"/>
  <c r="Q2" i="7"/>
  <c r="W2" i="7" s="1"/>
  <c r="R9" i="7"/>
  <c r="V8" i="7"/>
  <c r="U8" i="7"/>
  <c r="T8" i="7"/>
  <c r="R8" i="7"/>
  <c r="V7" i="7"/>
  <c r="U7" i="7"/>
  <c r="T7" i="7"/>
  <c r="S7" i="7"/>
  <c r="R7" i="7"/>
  <c r="V6" i="7"/>
  <c r="U6" i="7"/>
  <c r="T6" i="7"/>
  <c r="S6" i="7"/>
  <c r="R6" i="7"/>
  <c r="Q7" i="7"/>
  <c r="Q8" i="7"/>
  <c r="Q9" i="7"/>
  <c r="J8" i="7"/>
  <c r="J7" i="7"/>
  <c r="J6" i="7"/>
  <c r="H8" i="7"/>
  <c r="H7" i="7"/>
  <c r="H6" i="7"/>
  <c r="F7" i="7"/>
  <c r="F8" i="7"/>
  <c r="F9" i="7"/>
  <c r="I8" i="7"/>
  <c r="I7" i="7"/>
  <c r="I6" i="7"/>
  <c r="G8" i="7"/>
  <c r="G7" i="7"/>
  <c r="G6" i="7"/>
  <c r="E7" i="7"/>
  <c r="E8" i="7"/>
  <c r="E9" i="7"/>
  <c r="M6" i="7" l="1"/>
  <c r="P7" i="7"/>
  <c r="K9" i="7"/>
  <c r="N7" i="7"/>
  <c r="O6" i="7"/>
  <c r="M8" i="7"/>
  <c r="L9" i="7"/>
  <c r="O8" i="7"/>
  <c r="P8" i="7"/>
  <c r="L6" i="7"/>
  <c r="L8" i="7"/>
  <c r="N6" i="7"/>
  <c r="P6" i="7"/>
  <c r="N8" i="7"/>
  <c r="L7" i="7"/>
  <c r="O7" i="7"/>
  <c r="K7" i="7"/>
  <c r="K8" i="7"/>
  <c r="M7" i="7"/>
  <c r="AY50" i="8" l="1"/>
</calcChain>
</file>

<file path=xl/comments1.xml><?xml version="1.0" encoding="utf-8"?>
<comments xmlns="http://schemas.openxmlformats.org/spreadsheetml/2006/main">
  <authors>
    <author>Owner</author>
  </authors>
  <commentList>
    <comment ref="EI6" authorId="0">
      <text>
        <r>
          <rPr>
            <b/>
            <sz val="9"/>
            <color indexed="81"/>
            <rFont val="Tahoma"/>
            <family val="2"/>
          </rPr>
          <t xml:space="preserve">Termination LPM sensor has problem I t needs to be calculated.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L6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termination flow meter broke</t>
        </r>
      </text>
    </comment>
  </commentList>
</comments>
</file>

<file path=xl/sharedStrings.xml><?xml version="1.0" encoding="utf-8"?>
<sst xmlns="http://schemas.openxmlformats.org/spreadsheetml/2006/main" count="92" uniqueCount="53">
  <si>
    <t>NQ</t>
  </si>
  <si>
    <t>Temp</t>
  </si>
  <si>
    <t>Term</t>
  </si>
  <si>
    <t>He</t>
  </si>
  <si>
    <t>/SRIdata/300-100ns steps 275-350C in 25C steps He 30sccm 100psi.csv</t>
  </si>
  <si>
    <t>/SRIdata/2016-08-12/2016-08-12_day-23.csv : 2016-08-12_day-24.csv</t>
  </si>
  <si>
    <t>CoreIn</t>
  </si>
  <si>
    <t>CoreOut</t>
  </si>
  <si>
    <t>H2MakeupLPM</t>
  </si>
  <si>
    <t>PowOut</t>
  </si>
  <si>
    <t>He(9/4/2016-9/5/2016)</t>
  </si>
  <si>
    <t>Seq</t>
  </si>
  <si>
    <t>L_pulseOther</t>
  </si>
  <si>
    <t>GasCap</t>
  </si>
  <si>
    <t>Gas Den</t>
  </si>
  <si>
    <t>/SRIdata/2016-07-11.csv</t>
  </si>
  <si>
    <t>QPow</t>
  </si>
  <si>
    <t>H2</t>
  </si>
  <si>
    <t>Q pulse Length</t>
  </si>
  <si>
    <t>/SRIdata/100-600C&amp;300-100ns steps in 100C steps He 30sccm 100psiQV200V-000.csv</t>
  </si>
  <si>
    <t>/SRIdata/2016-09-19_day-01.csv</t>
  </si>
  <si>
    <t>Step1</t>
  </si>
  <si>
    <t>L_Argon(Q) (PowOut - Term)</t>
  </si>
  <si>
    <t>He (9/22/2016-9/23/2016)</t>
  </si>
  <si>
    <t>He(9/19/2016-9/22/2016)</t>
  </si>
  <si>
    <t>/SRIdata/2016-09-19_day-04.csv : 06.csv</t>
  </si>
  <si>
    <t>PowOut Coefficient Variance</t>
  </si>
  <si>
    <t>CoreOut Coefficient Variance</t>
  </si>
  <si>
    <t>CoreIn Coefficient Variance</t>
  </si>
  <si>
    <t>P-Pi Coefficient Variance</t>
  </si>
  <si>
    <t>Term Coefficient Variance</t>
  </si>
  <si>
    <t>\SRIdata\100-600C&amp;300-100ns steps in 100C steps He 30sccm 100psiQV200V-004.csv</t>
  </si>
  <si>
    <t>Data</t>
  </si>
  <si>
    <t>HP</t>
  </si>
  <si>
    <t>L_He(Q)=gasCP*den*H2makeup*abs(coreGasIn-CoreGasOut))</t>
  </si>
  <si>
    <t>Step3 L_Jacket(Q)=HP+Lpulse2Core-L_Argon-L_He</t>
  </si>
  <si>
    <t>Step2 Lpulse2Core= QPow-Term-LPulseOther</t>
  </si>
  <si>
    <t>x2</t>
  </si>
  <si>
    <t>c</t>
  </si>
  <si>
    <t>x</t>
  </si>
  <si>
    <t xml:space="preserve"> </t>
  </si>
  <si>
    <t>Term LPM</t>
  </si>
  <si>
    <t>averageLPM</t>
  </si>
  <si>
    <t>\SRIdata\2016-09-19_day-10after.csv:21.csv</t>
  </si>
  <si>
    <t>He (9/27/2016-10/14/2016)</t>
  </si>
  <si>
    <t>\SRIdata\100-600C&amp;300-100-91-83ns steps in 100C steps H 30…siQV200V-000.csv</t>
  </si>
  <si>
    <t>HP(he)-Hp(H2)+L_Argon(H)-L_Argon(He)+L_H-L_He</t>
  </si>
  <si>
    <t>H2 (10/17/2016-10/31/2016)</t>
  </si>
  <si>
    <t>\SRIdata\2016-09-19_day-29.csv:42.csv</t>
  </si>
  <si>
    <t>LENR=</t>
  </si>
  <si>
    <t>H2 (11/03/2016-11/07/2016)</t>
  </si>
  <si>
    <t>\SRIdata\500-600C&amp;300-100-91-83ns steps in 100C steps H 30sccm 100psiQV200V-001.csv</t>
  </si>
  <si>
    <t>\SRIdata\2016-09-19_day-47.csv:49.csv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</si>
</sst>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ont="1" applyFill="1"/>
    <xf numFmtId="0" fontId="1" fillId="0" borderId="0" xfId="0" applyFont="1" applyFill="1"/>
    <xf numFmtId="2" fontId="0" fillId="0" borderId="0" xfId="0" applyNumberFormat="1" applyFont="1" applyFill="1"/>
    <xf numFmtId="2" fontId="0" fillId="0" borderId="0" xfId="0" applyNumberFormat="1"/>
    <xf numFmtId="0" fontId="0" fillId="0" borderId="0" xfId="0" applyFont="1" applyFill="1" applyAlignment="1"/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Border="1"/>
    <xf numFmtId="22" fontId="0" fillId="0" borderId="0" xfId="0" applyNumberFormat="1" applyFill="1"/>
    <xf numFmtId="22" fontId="0" fillId="0" borderId="0" xfId="0" applyNumberFormat="1"/>
    <xf numFmtId="0" fontId="0" fillId="0" borderId="0" xfId="0" applyFont="1" applyFill="1" applyAlignment="1">
      <alignment horizontal="center"/>
    </xf>
    <xf numFmtId="1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2" fontId="0" fillId="3" borderId="0" xfId="0" applyNumberFormat="1" applyFill="1"/>
    <xf numFmtId="1" fontId="0" fillId="0" borderId="0" xfId="0" applyNumberFormat="1" applyFont="1" applyFill="1" applyBorder="1" applyAlignment="1">
      <alignment horizontal="center"/>
    </xf>
    <xf numFmtId="2" fontId="0" fillId="4" borderId="0" xfId="0" applyNumberFormat="1" applyFont="1" applyFill="1"/>
    <xf numFmtId="2" fontId="0" fillId="4" borderId="0" xfId="0" applyNumberFormat="1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0" fillId="2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164" fontId="2" fillId="2" borderId="0" xfId="0" applyNumberFormat="1" applyFont="1" applyFill="1" applyAlignment="1">
      <alignment wrapText="1"/>
    </xf>
    <xf numFmtId="2" fontId="0" fillId="0" borderId="0" xfId="0" applyNumberFormat="1" applyFont="1" applyFill="1" applyBorder="1" applyAlignment="1"/>
    <xf numFmtId="0" fontId="0" fillId="0" borderId="0" xfId="0" applyFill="1" applyBorder="1" applyAlignme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wrapText="1"/>
    </xf>
    <xf numFmtId="164" fontId="3" fillId="2" borderId="0" xfId="0" applyNumberFormat="1" applyFont="1" applyFill="1" applyAlignment="1">
      <alignment wrapText="1"/>
    </xf>
    <xf numFmtId="2" fontId="3" fillId="4" borderId="0" xfId="0" applyNumberFormat="1" applyFont="1" applyFill="1"/>
    <xf numFmtId="2" fontId="3" fillId="0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3" fillId="0" borderId="0" xfId="0" applyFont="1"/>
    <xf numFmtId="2" fontId="3" fillId="0" borderId="0" xfId="0" applyNumberFormat="1" applyFont="1" applyFill="1"/>
    <xf numFmtId="2" fontId="3" fillId="2" borderId="0" xfId="0" applyNumberFormat="1" applyFont="1" applyFill="1"/>
    <xf numFmtId="2" fontId="3" fillId="3" borderId="0" xfId="0" applyNumberFormat="1" applyFont="1" applyFill="1"/>
    <xf numFmtId="2" fontId="3" fillId="0" borderId="0" xfId="0" applyNumberFormat="1" applyFont="1"/>
    <xf numFmtId="22" fontId="3" fillId="3" borderId="0" xfId="0" applyNumberFormat="1" applyFont="1" applyFill="1"/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Fill="1" applyAlignment="1"/>
    <xf numFmtId="22" fontId="3" fillId="0" borderId="0" xfId="0" applyNumberFormat="1" applyFont="1"/>
    <xf numFmtId="1" fontId="0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Border="1"/>
    <xf numFmtId="0" fontId="0" fillId="0" borderId="1" xfId="0" applyFont="1" applyFill="1" applyBorder="1"/>
    <xf numFmtId="2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ill="1"/>
    <xf numFmtId="0" fontId="0" fillId="0" borderId="0" xfId="0" applyFill="1"/>
    <xf numFmtId="0" fontId="2" fillId="0" borderId="0" xfId="0" applyFont="1"/>
    <xf numFmtId="2" fontId="0" fillId="0" borderId="1" xfId="0" applyNumberFormat="1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Alignment="1"/>
    <xf numFmtId="2" fontId="2" fillId="0" borderId="0" xfId="0" applyNumberFormat="1" applyFont="1" applyFill="1" applyAlignment="1">
      <alignment wrapText="1"/>
    </xf>
    <xf numFmtId="164" fontId="0" fillId="4" borderId="0" xfId="0" applyNumberFormat="1" applyFill="1"/>
    <xf numFmtId="0" fontId="2" fillId="5" borderId="0" xfId="0" applyFont="1" applyFill="1"/>
    <xf numFmtId="164" fontId="2" fillId="5" borderId="0" xfId="0" applyNumberFormat="1" applyFont="1" applyFill="1"/>
    <xf numFmtId="2" fontId="2" fillId="5" borderId="0" xfId="0" applyNumberFormat="1" applyFont="1" applyFill="1"/>
    <xf numFmtId="0" fontId="0" fillId="0" borderId="0" xfId="0" applyFont="1" applyFill="1" applyAlignment="1">
      <alignment horizontal="center"/>
    </xf>
    <xf numFmtId="164" fontId="0" fillId="0" borderId="0" xfId="0" applyNumberFormat="1" applyFill="1"/>
    <xf numFmtId="1" fontId="2" fillId="0" borderId="0" xfId="0" applyNumberFormat="1" applyFont="1" applyFill="1" applyAlignment="1">
      <alignment wrapText="1"/>
    </xf>
    <xf numFmtId="0" fontId="0" fillId="0" borderId="0" xfId="0" applyFont="1" applyFill="1" applyAlignment="1">
      <alignment horizontal="center"/>
    </xf>
    <xf numFmtId="2" fontId="0" fillId="6" borderId="0" xfId="0" applyNumberFormat="1" applyFont="1" applyFill="1"/>
    <xf numFmtId="165" fontId="2" fillId="0" borderId="0" xfId="0" applyNumberFormat="1" applyFont="1" applyFill="1" applyAlignment="1">
      <alignment wrapText="1"/>
    </xf>
    <xf numFmtId="2" fontId="3" fillId="0" borderId="0" xfId="0" applyNumberFormat="1" applyFont="1" applyFill="1" applyAlignment="1">
      <alignment wrapText="1"/>
    </xf>
    <xf numFmtId="2" fontId="3" fillId="6" borderId="0" xfId="0" applyNumberFormat="1" applyFont="1" applyFill="1"/>
    <xf numFmtId="2" fontId="0" fillId="6" borderId="0" xfId="0" applyNumberFormat="1" applyFill="1"/>
    <xf numFmtId="165" fontId="0" fillId="0" borderId="0" xfId="0" applyNumberFormat="1"/>
    <xf numFmtId="165" fontId="2" fillId="0" borderId="0" xfId="0" applyNumberFormat="1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Border="1"/>
    <xf numFmtId="165" fontId="0" fillId="2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/>
    <xf numFmtId="165" fontId="2" fillId="2" borderId="0" xfId="0" applyNumberFormat="1" applyFont="1" applyFill="1" applyAlignment="1">
      <alignment wrapText="1"/>
    </xf>
    <xf numFmtId="165" fontId="2" fillId="0" borderId="0" xfId="0" applyNumberFormat="1" applyFont="1" applyFill="1" applyBorder="1"/>
    <xf numFmtId="165" fontId="0" fillId="0" borderId="0" xfId="0" applyNumberFormat="1" applyFont="1" applyFill="1"/>
    <xf numFmtId="165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TTP vs. temp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'S38-9282016'!$BK$6:$BK$16</c:f>
              <c:numCache>
                <c:formatCode>0.00</c:formatCode>
                <c:ptCount val="11"/>
                <c:pt idx="0">
                  <c:v>25.519827627118602</c:v>
                </c:pt>
                <c:pt idx="1">
                  <c:v>25.328970454545502</c:v>
                </c:pt>
                <c:pt idx="2">
                  <c:v>24.922550636363599</c:v>
                </c:pt>
                <c:pt idx="3">
                  <c:v>24.489117727272699</c:v>
                </c:pt>
                <c:pt idx="4">
                  <c:v>24.063237818181801</c:v>
                </c:pt>
                <c:pt idx="5">
                  <c:v>24.027059813559301</c:v>
                </c:pt>
                <c:pt idx="6">
                  <c:v>24.153121305084699</c:v>
                </c:pt>
                <c:pt idx="7">
                  <c:v>24.0551307966102</c:v>
                </c:pt>
                <c:pt idx="8">
                  <c:v>23.918136932203399</c:v>
                </c:pt>
                <c:pt idx="9">
                  <c:v>23.884295338983101</c:v>
                </c:pt>
                <c:pt idx="10">
                  <c:v>23.9116490338983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'S38-9282016'!$BL$6:$BL$16</c:f>
              <c:numCache>
                <c:formatCode>0.00</c:formatCode>
                <c:ptCount val="11"/>
                <c:pt idx="0">
                  <c:v>24.295505694915299</c:v>
                </c:pt>
                <c:pt idx="1">
                  <c:v>24.2369609090909</c:v>
                </c:pt>
                <c:pt idx="2">
                  <c:v>23.6482511818182</c:v>
                </c:pt>
                <c:pt idx="3">
                  <c:v>23.159037909090902</c:v>
                </c:pt>
                <c:pt idx="4">
                  <c:v>22.6606316363636</c:v>
                </c:pt>
                <c:pt idx="5">
                  <c:v>22.838503237288201</c:v>
                </c:pt>
                <c:pt idx="6">
                  <c:v>22.986992322033899</c:v>
                </c:pt>
                <c:pt idx="7">
                  <c:v>22.8823331355932</c:v>
                </c:pt>
                <c:pt idx="8">
                  <c:v>22.807632694915299</c:v>
                </c:pt>
                <c:pt idx="9">
                  <c:v>22.916894508474599</c:v>
                </c:pt>
                <c:pt idx="10">
                  <c:v>22.829917084745802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'S38-9282016'!$BM$6:$BM$16</c:f>
              <c:numCache>
                <c:formatCode>0.00</c:formatCode>
                <c:ptCount val="11"/>
                <c:pt idx="0">
                  <c:v>24.912420610169502</c:v>
                </c:pt>
                <c:pt idx="1">
                  <c:v>24.890766636363601</c:v>
                </c:pt>
                <c:pt idx="2">
                  <c:v>24.2143683636364</c:v>
                </c:pt>
                <c:pt idx="3">
                  <c:v>23.778953363636401</c:v>
                </c:pt>
                <c:pt idx="4">
                  <c:v>23.318643000000002</c:v>
                </c:pt>
                <c:pt idx="5">
                  <c:v>23.429578677966099</c:v>
                </c:pt>
                <c:pt idx="6">
                  <c:v>23.4624791016949</c:v>
                </c:pt>
                <c:pt idx="7">
                  <c:v>23.335925559322</c:v>
                </c:pt>
                <c:pt idx="8">
                  <c:v>23.315214355932198</c:v>
                </c:pt>
                <c:pt idx="9">
                  <c:v>23.4572790508475</c:v>
                </c:pt>
                <c:pt idx="10">
                  <c:v>23.381140118644101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'S38-9282016'!$BN$6:$BN$16</c:f>
              <c:numCache>
                <c:formatCode>0.00</c:formatCode>
                <c:ptCount val="11"/>
                <c:pt idx="0">
                  <c:v>25.454134491525402</c:v>
                </c:pt>
                <c:pt idx="1">
                  <c:v>25.034750272727301</c:v>
                </c:pt>
                <c:pt idx="2">
                  <c:v>24.915798272727301</c:v>
                </c:pt>
                <c:pt idx="3">
                  <c:v>24.1769746363636</c:v>
                </c:pt>
                <c:pt idx="4">
                  <c:v>23.8672039090909</c:v>
                </c:pt>
                <c:pt idx="5">
                  <c:v>23.984621983050801</c:v>
                </c:pt>
                <c:pt idx="6">
                  <c:v>23.9773157627119</c:v>
                </c:pt>
                <c:pt idx="7">
                  <c:v>23.834339610169501</c:v>
                </c:pt>
                <c:pt idx="8">
                  <c:v>23.748730779660999</c:v>
                </c:pt>
                <c:pt idx="9">
                  <c:v>23.7996446779661</c:v>
                </c:pt>
                <c:pt idx="10">
                  <c:v>23.776932067796601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'S38-9282016'!$BO$6:$BO$16</c:f>
              <c:numCache>
                <c:formatCode>0.00</c:formatCode>
                <c:ptCount val="11"/>
                <c:pt idx="0">
                  <c:v>25.103494610169498</c:v>
                </c:pt>
                <c:pt idx="1">
                  <c:v>24.650071636363599</c:v>
                </c:pt>
                <c:pt idx="2">
                  <c:v>24.153505363636398</c:v>
                </c:pt>
                <c:pt idx="3">
                  <c:v>23.6942124545455</c:v>
                </c:pt>
                <c:pt idx="4">
                  <c:v>23.353022818181799</c:v>
                </c:pt>
                <c:pt idx="5">
                  <c:v>23.465955694915301</c:v>
                </c:pt>
                <c:pt idx="6">
                  <c:v>23.456049406779702</c:v>
                </c:pt>
                <c:pt idx="7">
                  <c:v>23.4022057966102</c:v>
                </c:pt>
                <c:pt idx="8">
                  <c:v>23.329305559321998</c:v>
                </c:pt>
                <c:pt idx="9">
                  <c:v>23.295422203389801</c:v>
                </c:pt>
                <c:pt idx="10">
                  <c:v>23.280387355932199</c:v>
                </c:pt>
              </c:numCache>
            </c:numRef>
          </c:yVal>
          <c:smooth val="1"/>
        </c:ser>
        <c:ser>
          <c:idx val="5"/>
          <c:order val="5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'S38-9282016'!$BP$6:$BP$16</c:f>
              <c:numCache>
                <c:formatCode>0.00</c:formatCode>
                <c:ptCount val="11"/>
                <c:pt idx="0">
                  <c:v>24.6938231016949</c:v>
                </c:pt>
                <c:pt idx="1">
                  <c:v>24.2618636363636</c:v>
                </c:pt>
                <c:pt idx="2">
                  <c:v>23.597017636363599</c:v>
                </c:pt>
                <c:pt idx="3">
                  <c:v>23.101369727272701</c:v>
                </c:pt>
                <c:pt idx="4">
                  <c:v>22.932531090909102</c:v>
                </c:pt>
                <c:pt idx="5">
                  <c:v>23.003998406779701</c:v>
                </c:pt>
                <c:pt idx="6">
                  <c:v>23.040315898305099</c:v>
                </c:pt>
                <c:pt idx="7">
                  <c:v>22.951978627118599</c:v>
                </c:pt>
                <c:pt idx="8">
                  <c:v>22.966354966101701</c:v>
                </c:pt>
                <c:pt idx="9">
                  <c:v>22.694185271186399</c:v>
                </c:pt>
                <c:pt idx="10">
                  <c:v>22.717043322033899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'S38-9282016'!$BQ$6:$BQ$16</c:f>
              <c:numCache>
                <c:formatCode>0.00</c:formatCode>
                <c:ptCount val="11"/>
                <c:pt idx="0">
                  <c:v>24.471836118644099</c:v>
                </c:pt>
                <c:pt idx="1">
                  <c:v>24.094816999999999</c:v>
                </c:pt>
                <c:pt idx="2">
                  <c:v>23.241274909090901</c:v>
                </c:pt>
                <c:pt idx="3">
                  <c:v>22.732669363636401</c:v>
                </c:pt>
                <c:pt idx="4">
                  <c:v>22.662418363636402</c:v>
                </c:pt>
                <c:pt idx="5">
                  <c:v>22.7735518474576</c:v>
                </c:pt>
                <c:pt idx="6">
                  <c:v>22.903993271186401</c:v>
                </c:pt>
                <c:pt idx="7">
                  <c:v>22.811090847457599</c:v>
                </c:pt>
                <c:pt idx="8">
                  <c:v>22.741532983050799</c:v>
                </c:pt>
                <c:pt idx="9">
                  <c:v>22.465252983050799</c:v>
                </c:pt>
                <c:pt idx="10">
                  <c:v>22.5610698135593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'S38-9282016'!$BR$6:$BR$16</c:f>
              <c:numCache>
                <c:formatCode>0.00</c:formatCode>
                <c:ptCount val="11"/>
                <c:pt idx="0">
                  <c:v>25.646267050847499</c:v>
                </c:pt>
                <c:pt idx="1">
                  <c:v>25.872352818181799</c:v>
                </c:pt>
                <c:pt idx="2">
                  <c:v>24.814875909090901</c:v>
                </c:pt>
                <c:pt idx="3">
                  <c:v>24.599119818181801</c:v>
                </c:pt>
                <c:pt idx="4">
                  <c:v>24.548278818181799</c:v>
                </c:pt>
                <c:pt idx="5">
                  <c:v>24.459114661016901</c:v>
                </c:pt>
                <c:pt idx="6">
                  <c:v>24.4445775254237</c:v>
                </c:pt>
                <c:pt idx="7">
                  <c:v>24.302762338983101</c:v>
                </c:pt>
                <c:pt idx="8">
                  <c:v>24.257100813559301</c:v>
                </c:pt>
                <c:pt idx="9">
                  <c:v>24.059222254237302</c:v>
                </c:pt>
                <c:pt idx="10">
                  <c:v>23.965067559322002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81696"/>
        <c:axId val="259782272"/>
      </c:scatterChart>
      <c:valAx>
        <c:axId val="259781696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59782272"/>
        <c:crosses val="autoZero"/>
        <c:crossBetween val="midCat"/>
      </c:valAx>
      <c:valAx>
        <c:axId val="259782272"/>
        <c:scaling>
          <c:orientation val="minMax"/>
          <c:max val="26"/>
          <c:min val="22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5978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</a:t>
            </a:r>
            <a:r>
              <a:rPr lang="en-US" baseline="0"/>
              <a:t> vs. temp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'S38-9282016'!$AY$6:$AY$16</c:f>
              <c:numCache>
                <c:formatCode>0.00</c:formatCode>
                <c:ptCount val="11"/>
                <c:pt idx="0">
                  <c:v>7.3677966101694796</c:v>
                </c:pt>
                <c:pt idx="1">
                  <c:v>13.3</c:v>
                </c:pt>
                <c:pt idx="2">
                  <c:v>19.772727272727298</c:v>
                </c:pt>
                <c:pt idx="3">
                  <c:v>27.2</c:v>
                </c:pt>
                <c:pt idx="4">
                  <c:v>35.563636363636398</c:v>
                </c:pt>
                <c:pt idx="5">
                  <c:v>45.206779661017002</c:v>
                </c:pt>
                <c:pt idx="6">
                  <c:v>56.237288135593303</c:v>
                </c:pt>
                <c:pt idx="7">
                  <c:v>68.525423728813493</c:v>
                </c:pt>
                <c:pt idx="8">
                  <c:v>82.199999999999903</c:v>
                </c:pt>
                <c:pt idx="9">
                  <c:v>97.538983050847506</c:v>
                </c:pt>
                <c:pt idx="10" formatCode="0.0">
                  <c:v>115.28474576271201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'S38-9282016'!$AZ$6:$AZ$16</c:f>
              <c:numCache>
                <c:formatCode>0.00</c:formatCode>
                <c:ptCount val="11"/>
                <c:pt idx="0">
                  <c:v>7.1033898305084797</c:v>
                </c:pt>
                <c:pt idx="1">
                  <c:v>12.990909090909099</c:v>
                </c:pt>
                <c:pt idx="2">
                  <c:v>19.409090909090899</c:v>
                </c:pt>
                <c:pt idx="3">
                  <c:v>26.736363636363599</c:v>
                </c:pt>
                <c:pt idx="4">
                  <c:v>34.909090909090899</c:v>
                </c:pt>
                <c:pt idx="5">
                  <c:v>44.713559322033902</c:v>
                </c:pt>
                <c:pt idx="6">
                  <c:v>56.044067796610101</c:v>
                </c:pt>
                <c:pt idx="7">
                  <c:v>68.261016949152605</c:v>
                </c:pt>
                <c:pt idx="8">
                  <c:v>81.906779661016998</c:v>
                </c:pt>
                <c:pt idx="9">
                  <c:v>97.344067796610105</c:v>
                </c:pt>
                <c:pt idx="10" formatCode="0.0">
                  <c:v>115.115254237288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'S38-9282016'!$BA$6:$BA$16</c:f>
              <c:numCache>
                <c:formatCode>0.00</c:formatCode>
                <c:ptCount val="11"/>
                <c:pt idx="0">
                  <c:v>7.2745762711864499</c:v>
                </c:pt>
                <c:pt idx="1">
                  <c:v>13.1090909090909</c:v>
                </c:pt>
                <c:pt idx="2">
                  <c:v>19.590909090909101</c:v>
                </c:pt>
                <c:pt idx="3">
                  <c:v>26.954545454545499</c:v>
                </c:pt>
                <c:pt idx="4">
                  <c:v>35.145454545454498</c:v>
                </c:pt>
                <c:pt idx="5">
                  <c:v>44.944067796610199</c:v>
                </c:pt>
                <c:pt idx="6">
                  <c:v>56.155932203389803</c:v>
                </c:pt>
                <c:pt idx="7">
                  <c:v>68.376271186440704</c:v>
                </c:pt>
                <c:pt idx="8">
                  <c:v>81.9813559322034</c:v>
                </c:pt>
                <c:pt idx="9">
                  <c:v>97.391525423728794</c:v>
                </c:pt>
                <c:pt idx="10" formatCode="0.0">
                  <c:v>115.181355932203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'S38-9282016'!$BB$6:$BB$16</c:f>
              <c:numCache>
                <c:formatCode>0.00</c:formatCode>
                <c:ptCount val="11"/>
                <c:pt idx="0">
                  <c:v>7.4067796610169401</c:v>
                </c:pt>
                <c:pt idx="1">
                  <c:v>13.3</c:v>
                </c:pt>
                <c:pt idx="2">
                  <c:v>19.772727272727298</c:v>
                </c:pt>
                <c:pt idx="3">
                  <c:v>27.272727272727298</c:v>
                </c:pt>
                <c:pt idx="4">
                  <c:v>35.536363636363603</c:v>
                </c:pt>
                <c:pt idx="5">
                  <c:v>45.211864406779704</c:v>
                </c:pt>
                <c:pt idx="6">
                  <c:v>56.300000000000097</c:v>
                </c:pt>
                <c:pt idx="7">
                  <c:v>68.484745762711896</c:v>
                </c:pt>
                <c:pt idx="8">
                  <c:v>82.077966101694798</c:v>
                </c:pt>
                <c:pt idx="9">
                  <c:v>97.496610169491603</c:v>
                </c:pt>
                <c:pt idx="10" formatCode="0.0">
                  <c:v>115.27627118644099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'S38-9282016'!$BC$6:$BC$16</c:f>
              <c:numCache>
                <c:formatCode>0.00</c:formatCode>
                <c:ptCount val="11"/>
                <c:pt idx="0">
                  <c:v>7.3050847457627199</c:v>
                </c:pt>
                <c:pt idx="1">
                  <c:v>13.2</c:v>
                </c:pt>
                <c:pt idx="2">
                  <c:v>19.590909090909101</c:v>
                </c:pt>
                <c:pt idx="3">
                  <c:v>26.981818181818198</c:v>
                </c:pt>
                <c:pt idx="4">
                  <c:v>35.200000000000003</c:v>
                </c:pt>
                <c:pt idx="5">
                  <c:v>44.937288135593199</c:v>
                </c:pt>
                <c:pt idx="6">
                  <c:v>56.222033898305099</c:v>
                </c:pt>
                <c:pt idx="7">
                  <c:v>68.411864406779699</c:v>
                </c:pt>
                <c:pt idx="8">
                  <c:v>81.989830508474597</c:v>
                </c:pt>
                <c:pt idx="9">
                  <c:v>97.399999999999906</c:v>
                </c:pt>
                <c:pt idx="10" formatCode="0.0">
                  <c:v>115.238983050847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'S38-9282016'!$BD$6:$BD$16</c:f>
              <c:numCache>
                <c:formatCode>0.00</c:formatCode>
                <c:ptCount val="11"/>
                <c:pt idx="0">
                  <c:v>7.1813559322033802</c:v>
                </c:pt>
                <c:pt idx="1">
                  <c:v>13</c:v>
                </c:pt>
                <c:pt idx="2">
                  <c:v>19.472727272727301</c:v>
                </c:pt>
                <c:pt idx="3">
                  <c:v>26.781818181818199</c:v>
                </c:pt>
                <c:pt idx="4">
                  <c:v>34.909090909090899</c:v>
                </c:pt>
                <c:pt idx="5">
                  <c:v>44.723728813559397</c:v>
                </c:pt>
                <c:pt idx="6">
                  <c:v>56.071186440677899</c:v>
                </c:pt>
                <c:pt idx="7">
                  <c:v>68.305084745762798</c:v>
                </c:pt>
                <c:pt idx="8">
                  <c:v>81.913559322033905</c:v>
                </c:pt>
                <c:pt idx="9">
                  <c:v>97.357627118644004</c:v>
                </c:pt>
                <c:pt idx="10" formatCode="0.0">
                  <c:v>115.208474576271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'S38-9282016'!$BE$6:$BE$16</c:f>
              <c:numCache>
                <c:formatCode>0.00</c:formatCode>
                <c:ptCount val="11"/>
                <c:pt idx="0">
                  <c:v>7.0661016949152602</c:v>
                </c:pt>
                <c:pt idx="1">
                  <c:v>12.8909090909091</c:v>
                </c:pt>
                <c:pt idx="2">
                  <c:v>19.409090909090899</c:v>
                </c:pt>
                <c:pt idx="3">
                  <c:v>26.690909090909098</c:v>
                </c:pt>
                <c:pt idx="4">
                  <c:v>34.645454545454498</c:v>
                </c:pt>
                <c:pt idx="5">
                  <c:v>44.472881355932202</c:v>
                </c:pt>
                <c:pt idx="6">
                  <c:v>55.730508474576297</c:v>
                </c:pt>
                <c:pt idx="7">
                  <c:v>67.955932203389807</c:v>
                </c:pt>
                <c:pt idx="8">
                  <c:v>81.459322033898403</c:v>
                </c:pt>
                <c:pt idx="9">
                  <c:v>97.338983050847403</c:v>
                </c:pt>
                <c:pt idx="10" formatCode="0.0">
                  <c:v>115.205084745763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43265397552643203"/>
                  <c:y val="5.1315380640199505E-2"/>
                </c:manualLayout>
              </c:layout>
              <c:numFmt formatCode="General" sourceLinked="0"/>
            </c:trendlineLbl>
          </c:trendline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'S38-9282016'!$BF$6:$BF$16</c:f>
              <c:numCache>
                <c:formatCode>0.00</c:formatCode>
                <c:ptCount val="11"/>
                <c:pt idx="0">
                  <c:v>7.37627118644067</c:v>
                </c:pt>
                <c:pt idx="1">
                  <c:v>13.218181818181799</c:v>
                </c:pt>
                <c:pt idx="2">
                  <c:v>19.809090909090902</c:v>
                </c:pt>
                <c:pt idx="3">
                  <c:v>27.2545454545455</c:v>
                </c:pt>
                <c:pt idx="4">
                  <c:v>35.281818181818203</c:v>
                </c:pt>
                <c:pt idx="5">
                  <c:v>44.966101694915203</c:v>
                </c:pt>
                <c:pt idx="6">
                  <c:v>55.976271186440698</c:v>
                </c:pt>
                <c:pt idx="7">
                  <c:v>68.086440677965996</c:v>
                </c:pt>
                <c:pt idx="8">
                  <c:v>81.654237288135505</c:v>
                </c:pt>
                <c:pt idx="9">
                  <c:v>97.549152542372994</c:v>
                </c:pt>
                <c:pt idx="10" formatCode="0.0">
                  <c:v>115.464406779661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'S38-9282016'!$AW$20:$AW$30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'S38-9282016'!$AX$20:$AX$30</c:f>
              <c:numCache>
                <c:formatCode>0.00</c:formatCode>
                <c:ptCount val="11"/>
                <c:pt idx="0">
                  <c:v>8.2508474576271205</c:v>
                </c:pt>
                <c:pt idx="1">
                  <c:v>14.4813559322034</c:v>
                </c:pt>
                <c:pt idx="2">
                  <c:v>21.144067796610202</c:v>
                </c:pt>
                <c:pt idx="3">
                  <c:v>28.713559322033898</c:v>
                </c:pt>
                <c:pt idx="4">
                  <c:v>37.516949152542402</c:v>
                </c:pt>
                <c:pt idx="5">
                  <c:v>47.327118644067802</c:v>
                </c:pt>
                <c:pt idx="6">
                  <c:v>58.333898305084801</c:v>
                </c:pt>
                <c:pt idx="7">
                  <c:v>70.413559322033905</c:v>
                </c:pt>
                <c:pt idx="8">
                  <c:v>85.252542372881393</c:v>
                </c:pt>
                <c:pt idx="9">
                  <c:v>93.781355932203397</c:v>
                </c:pt>
                <c:pt idx="10" formatCode="0.0">
                  <c:v>110.915254237288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'S38-9282016'!$AW$20:$AW$30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'S38-9282016'!$AY$20:$AY$30</c:f>
              <c:numCache>
                <c:formatCode>0.00</c:formatCode>
                <c:ptCount val="11"/>
                <c:pt idx="0">
                  <c:v>7.6084745762711901</c:v>
                </c:pt>
                <c:pt idx="1">
                  <c:v>13.683050847457601</c:v>
                </c:pt>
                <c:pt idx="2">
                  <c:v>20.213559322033898</c:v>
                </c:pt>
                <c:pt idx="3">
                  <c:v>27.6016949152542</c:v>
                </c:pt>
                <c:pt idx="4">
                  <c:v>36.106779661016901</c:v>
                </c:pt>
                <c:pt idx="5">
                  <c:v>45.986440677966101</c:v>
                </c:pt>
                <c:pt idx="6">
                  <c:v>57.077966101694898</c:v>
                </c:pt>
                <c:pt idx="7">
                  <c:v>69.042372881355902</c:v>
                </c:pt>
                <c:pt idx="8">
                  <c:v>84.094915254237307</c:v>
                </c:pt>
                <c:pt idx="9">
                  <c:v>92.125423728813402</c:v>
                </c:pt>
                <c:pt idx="10" formatCode="0.0">
                  <c:v>109.46101694915301</c:v>
                </c:pt>
              </c:numCache>
            </c:numRef>
          </c:yVal>
          <c:smooth val="1"/>
        </c:ser>
        <c:ser>
          <c:idx val="10"/>
          <c:order val="10"/>
          <c:tx>
            <c:v>h2-100</c:v>
          </c:tx>
          <c:marker>
            <c:symbol val="none"/>
          </c:marker>
          <c:xVal>
            <c:numRef>
              <c:f>'S38-9282016'!$AW$20:$AW$30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'S38-9282016'!$BH$20:$BH$30</c:f>
              <c:numCache>
                <c:formatCode>0.00</c:formatCode>
                <c:ptCount val="11"/>
                <c:pt idx="0">
                  <c:v>7.2694915254237404</c:v>
                </c:pt>
                <c:pt idx="1">
                  <c:v>13.1118644067797</c:v>
                </c:pt>
                <c:pt idx="2">
                  <c:v>19.647457627118701</c:v>
                </c:pt>
                <c:pt idx="3">
                  <c:v>27.064406779660999</c:v>
                </c:pt>
                <c:pt idx="4">
                  <c:v>35.4050847457627</c:v>
                </c:pt>
                <c:pt idx="5">
                  <c:v>45.103389830508398</c:v>
                </c:pt>
                <c:pt idx="6">
                  <c:v>56.642372881355797</c:v>
                </c:pt>
                <c:pt idx="7">
                  <c:v>69.3983050847458</c:v>
                </c:pt>
                <c:pt idx="8">
                  <c:v>80.969491525423706</c:v>
                </c:pt>
                <c:pt idx="9">
                  <c:v>92.872881355932194</c:v>
                </c:pt>
                <c:pt idx="10" formatCode="0.0">
                  <c:v>109.186440677966</c:v>
                </c:pt>
              </c:numCache>
            </c:numRef>
          </c:yVal>
          <c:smooth val="1"/>
        </c:ser>
        <c:ser>
          <c:idx val="11"/>
          <c:order val="11"/>
          <c:tx>
            <c:v>h2-91.67</c:v>
          </c:tx>
          <c:marker>
            <c:symbol val="none"/>
          </c:marker>
          <c:xVal>
            <c:numRef>
              <c:f>'S38-9282016'!$AW$20:$AW$30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'S38-9282016'!$BE$20:$BE$30</c:f>
              <c:numCache>
                <c:formatCode>0.00</c:formatCode>
                <c:ptCount val="11"/>
                <c:pt idx="0">
                  <c:v>7.4474576271186503</c:v>
                </c:pt>
                <c:pt idx="1">
                  <c:v>13.198305084745799</c:v>
                </c:pt>
                <c:pt idx="2">
                  <c:v>19.6610169491526</c:v>
                </c:pt>
                <c:pt idx="3">
                  <c:v>27.157627118644101</c:v>
                </c:pt>
                <c:pt idx="4">
                  <c:v>35.511864406779601</c:v>
                </c:pt>
                <c:pt idx="5">
                  <c:v>45.149152542372804</c:v>
                </c:pt>
                <c:pt idx="6">
                  <c:v>56.493220338983001</c:v>
                </c:pt>
                <c:pt idx="7">
                  <c:v>69.255932203389904</c:v>
                </c:pt>
                <c:pt idx="8">
                  <c:v>82.666101694915298</c:v>
                </c:pt>
                <c:pt idx="9">
                  <c:v>92.789830508474694</c:v>
                </c:pt>
                <c:pt idx="10" formatCode="0.0">
                  <c:v>109.27457627118601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20480"/>
        <c:axId val="345621056"/>
      </c:scatterChart>
      <c:valAx>
        <c:axId val="345620480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45621056"/>
        <c:crosses val="autoZero"/>
        <c:crossBetween val="midCat"/>
      </c:valAx>
      <c:valAx>
        <c:axId val="345621056"/>
        <c:scaling>
          <c:orientation val="minMax"/>
          <c:max val="12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5620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PowOut vs. temp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'S38-9282016'!$DS$6:$DS$16</c:f>
              <c:numCache>
                <c:formatCode>0.00</c:formatCode>
                <c:ptCount val="11"/>
                <c:pt idx="0">
                  <c:v>27.398449016949201</c:v>
                </c:pt>
                <c:pt idx="1">
                  <c:v>27.634287545454502</c:v>
                </c:pt>
                <c:pt idx="2">
                  <c:v>27.687754454545502</c:v>
                </c:pt>
                <c:pt idx="3">
                  <c:v>27.681288909090899</c:v>
                </c:pt>
                <c:pt idx="4">
                  <c:v>27.843760727272699</c:v>
                </c:pt>
                <c:pt idx="5">
                  <c:v>28.511831237288099</c:v>
                </c:pt>
                <c:pt idx="6">
                  <c:v>29.3666813050847</c:v>
                </c:pt>
                <c:pt idx="7">
                  <c:v>29.908336864406799</c:v>
                </c:pt>
                <c:pt idx="8">
                  <c:v>30.326687508474599</c:v>
                </c:pt>
                <c:pt idx="9">
                  <c:v>31.145650661017001</c:v>
                </c:pt>
                <c:pt idx="10">
                  <c:v>31.9199020847458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'S38-9282016'!$DT$6:$DT$16</c:f>
              <c:numCache>
                <c:formatCode>0.00</c:formatCode>
                <c:ptCount val="11"/>
                <c:pt idx="0">
                  <c:v>26.056460203389801</c:v>
                </c:pt>
                <c:pt idx="1">
                  <c:v>26.402539090909102</c:v>
                </c:pt>
                <c:pt idx="2">
                  <c:v>26.316158999999999</c:v>
                </c:pt>
                <c:pt idx="3">
                  <c:v>26.265603272727301</c:v>
                </c:pt>
                <c:pt idx="4">
                  <c:v>26.463361636363601</c:v>
                </c:pt>
                <c:pt idx="5">
                  <c:v>27.300739186440701</c:v>
                </c:pt>
                <c:pt idx="6">
                  <c:v>28.0254828983051</c:v>
                </c:pt>
                <c:pt idx="7">
                  <c:v>28.641248050847501</c:v>
                </c:pt>
                <c:pt idx="8">
                  <c:v>29.198594203389799</c:v>
                </c:pt>
                <c:pt idx="9">
                  <c:v>30.078602542372899</c:v>
                </c:pt>
                <c:pt idx="10">
                  <c:v>30.718774406779701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'S38-9282016'!$DU$6:$DU$16</c:f>
              <c:numCache>
                <c:formatCode>0.00</c:formatCode>
                <c:ptCount val="11"/>
                <c:pt idx="0">
                  <c:v>26.5263538135593</c:v>
                </c:pt>
                <c:pt idx="1">
                  <c:v>26.912994909090902</c:v>
                </c:pt>
                <c:pt idx="2">
                  <c:v>26.796072363636402</c:v>
                </c:pt>
                <c:pt idx="3">
                  <c:v>26.723347181818198</c:v>
                </c:pt>
                <c:pt idx="4">
                  <c:v>27.039189181818202</c:v>
                </c:pt>
                <c:pt idx="5">
                  <c:v>27.860283881355901</c:v>
                </c:pt>
                <c:pt idx="6">
                  <c:v>28.471491966101699</c:v>
                </c:pt>
                <c:pt idx="7">
                  <c:v>28.951410474576299</c:v>
                </c:pt>
                <c:pt idx="8">
                  <c:v>29.503230203389801</c:v>
                </c:pt>
                <c:pt idx="9">
                  <c:v>30.748916423728801</c:v>
                </c:pt>
                <c:pt idx="10">
                  <c:v>31.3110510169492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'S38-9282016'!$DV$6:$DV$16</c:f>
              <c:numCache>
                <c:formatCode>0.00</c:formatCode>
                <c:ptCount val="11"/>
                <c:pt idx="0">
                  <c:v>26.989045949152501</c:v>
                </c:pt>
                <c:pt idx="1">
                  <c:v>26.982744090909101</c:v>
                </c:pt>
                <c:pt idx="2">
                  <c:v>27.3655492727273</c:v>
                </c:pt>
                <c:pt idx="3">
                  <c:v>27.271344272727301</c:v>
                </c:pt>
                <c:pt idx="4">
                  <c:v>27.3307694545455</c:v>
                </c:pt>
                <c:pt idx="5">
                  <c:v>28.350090389830498</c:v>
                </c:pt>
                <c:pt idx="6">
                  <c:v>28.859580694915199</c:v>
                </c:pt>
                <c:pt idx="7">
                  <c:v>29.329949474576299</c:v>
                </c:pt>
                <c:pt idx="8">
                  <c:v>29.959295169491501</c:v>
                </c:pt>
                <c:pt idx="9">
                  <c:v>30.882542966101699</c:v>
                </c:pt>
                <c:pt idx="10">
                  <c:v>31.627633898305099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'S38-9282016'!$DW$6:$DW$16</c:f>
              <c:numCache>
                <c:formatCode>0.00</c:formatCode>
                <c:ptCount val="11"/>
                <c:pt idx="0">
                  <c:v>26.594534406779701</c:v>
                </c:pt>
                <c:pt idx="1">
                  <c:v>26.4708493636364</c:v>
                </c:pt>
                <c:pt idx="2">
                  <c:v>26.552103727272701</c:v>
                </c:pt>
                <c:pt idx="3">
                  <c:v>26.666352181818201</c:v>
                </c:pt>
                <c:pt idx="4">
                  <c:v>26.978558181818201</c:v>
                </c:pt>
                <c:pt idx="5">
                  <c:v>27.733041118644099</c:v>
                </c:pt>
                <c:pt idx="6">
                  <c:v>28.372052322033898</c:v>
                </c:pt>
                <c:pt idx="7">
                  <c:v>28.892955186440702</c:v>
                </c:pt>
                <c:pt idx="8">
                  <c:v>29.476181101694898</c:v>
                </c:pt>
                <c:pt idx="9">
                  <c:v>30.365899305084699</c:v>
                </c:pt>
                <c:pt idx="10">
                  <c:v>31.011507949152499</c:v>
                </c:pt>
              </c:numCache>
            </c:numRef>
          </c:yVal>
          <c:smooth val="1"/>
        </c:ser>
        <c:ser>
          <c:idx val="5"/>
          <c:order val="5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'S38-9282016'!$DX$6:$DX$16</c:f>
              <c:numCache>
                <c:formatCode>0.00</c:formatCode>
                <c:ptCount val="11"/>
                <c:pt idx="0">
                  <c:v>26.279341983050799</c:v>
                </c:pt>
                <c:pt idx="1">
                  <c:v>26.341690545454501</c:v>
                </c:pt>
                <c:pt idx="2">
                  <c:v>25.947823727272699</c:v>
                </c:pt>
                <c:pt idx="3">
                  <c:v>26.007580636363599</c:v>
                </c:pt>
                <c:pt idx="4">
                  <c:v>26.6351177272727</c:v>
                </c:pt>
                <c:pt idx="5">
                  <c:v>27.469557559321998</c:v>
                </c:pt>
                <c:pt idx="6">
                  <c:v>28.060943728813601</c:v>
                </c:pt>
                <c:pt idx="7">
                  <c:v>28.598781084745799</c:v>
                </c:pt>
                <c:pt idx="8">
                  <c:v>29.238585779661001</c:v>
                </c:pt>
                <c:pt idx="9">
                  <c:v>29.670808322033899</c:v>
                </c:pt>
                <c:pt idx="10">
                  <c:v>30.3770447118644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'S38-9282016'!$DY$6:$DY$16</c:f>
              <c:numCache>
                <c:formatCode>0.00</c:formatCode>
                <c:ptCount val="11"/>
                <c:pt idx="0">
                  <c:v>26.172286016949101</c:v>
                </c:pt>
                <c:pt idx="1">
                  <c:v>26.399552545454501</c:v>
                </c:pt>
                <c:pt idx="2">
                  <c:v>25.675666818181799</c:v>
                </c:pt>
                <c:pt idx="3">
                  <c:v>25.683883818181801</c:v>
                </c:pt>
                <c:pt idx="4">
                  <c:v>26.666109090909099</c:v>
                </c:pt>
                <c:pt idx="5">
                  <c:v>27.406023661016899</c:v>
                </c:pt>
                <c:pt idx="6">
                  <c:v>28.197878237288101</c:v>
                </c:pt>
                <c:pt idx="7">
                  <c:v>28.704761864406802</c:v>
                </c:pt>
                <c:pt idx="8">
                  <c:v>29.222321915254199</c:v>
                </c:pt>
                <c:pt idx="9">
                  <c:v>29.4464635423729</c:v>
                </c:pt>
                <c:pt idx="10">
                  <c:v>30.404997508474601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'S38-9282016'!$DZ$6:$DZ$16</c:f>
              <c:numCache>
                <c:formatCode>0.00</c:formatCode>
                <c:ptCount val="11"/>
                <c:pt idx="0">
                  <c:v>27.321692067796601</c:v>
                </c:pt>
                <c:pt idx="1">
                  <c:v>28.1436568181818</c:v>
                </c:pt>
                <c:pt idx="2">
                  <c:v>27.3319050909091</c:v>
                </c:pt>
                <c:pt idx="3">
                  <c:v>27.565718181818202</c:v>
                </c:pt>
                <c:pt idx="4">
                  <c:v>28.504307636363599</c:v>
                </c:pt>
                <c:pt idx="5">
                  <c:v>29.159820322033902</c:v>
                </c:pt>
                <c:pt idx="6">
                  <c:v>29.731481898305098</c:v>
                </c:pt>
                <c:pt idx="7">
                  <c:v>30.208660694915199</c:v>
                </c:pt>
                <c:pt idx="8">
                  <c:v>30.776444779660999</c:v>
                </c:pt>
                <c:pt idx="9">
                  <c:v>31.2181755762712</c:v>
                </c:pt>
                <c:pt idx="10">
                  <c:v>31.830390847457601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23360"/>
        <c:axId val="345623936"/>
      </c:scatterChart>
      <c:valAx>
        <c:axId val="345623360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45623936"/>
        <c:crosses val="autoZero"/>
        <c:crossBetween val="midCat"/>
      </c:valAx>
      <c:valAx>
        <c:axId val="345623936"/>
        <c:scaling>
          <c:orientation val="minMax"/>
          <c:max val="32"/>
          <c:min val="25.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5623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CoreIn vs. temp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'S38-9282016'!$BW$6</c:f>
              <c:numCache>
                <c:formatCode>0.00</c:formatCode>
                <c:ptCount val="1"/>
                <c:pt idx="0">
                  <c:v>32.987154406779702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'S38-9282016'!$BX$6</c:f>
              <c:numCache>
                <c:formatCode>0.00</c:formatCode>
                <c:ptCount val="1"/>
                <c:pt idx="0">
                  <c:v>33.031626440677996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'S38-9282016'!$CI$6:$CI$16</c:f>
              <c:numCache>
                <c:formatCode>0.00</c:formatCode>
                <c:ptCount val="11"/>
                <c:pt idx="0">
                  <c:v>34.1729784237288</c:v>
                </c:pt>
                <c:pt idx="1">
                  <c:v>37.307399727272703</c:v>
                </c:pt>
                <c:pt idx="2">
                  <c:v>41.148794363636398</c:v>
                </c:pt>
                <c:pt idx="3">
                  <c:v>44.965983181818203</c:v>
                </c:pt>
                <c:pt idx="4">
                  <c:v>49.196434090909101</c:v>
                </c:pt>
                <c:pt idx="5">
                  <c:v>54.277559084745803</c:v>
                </c:pt>
                <c:pt idx="6">
                  <c:v>59.766662779660997</c:v>
                </c:pt>
                <c:pt idx="7">
                  <c:v>65.140258322033901</c:v>
                </c:pt>
                <c:pt idx="8">
                  <c:v>71.068027593220293</c:v>
                </c:pt>
                <c:pt idx="9">
                  <c:v>77.506364559322094</c:v>
                </c:pt>
                <c:pt idx="10">
                  <c:v>83.894210796610196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'S38-9282016'!$CJ$6:$CJ$16</c:f>
              <c:numCache>
                <c:formatCode>0.00</c:formatCode>
                <c:ptCount val="11"/>
                <c:pt idx="0">
                  <c:v>34.292838745762701</c:v>
                </c:pt>
                <c:pt idx="1">
                  <c:v>37.528754999999997</c:v>
                </c:pt>
                <c:pt idx="2">
                  <c:v>41.339423090909101</c:v>
                </c:pt>
                <c:pt idx="3">
                  <c:v>45.387287909090901</c:v>
                </c:pt>
                <c:pt idx="4">
                  <c:v>49.568764363636397</c:v>
                </c:pt>
                <c:pt idx="5">
                  <c:v>54.562213830508497</c:v>
                </c:pt>
                <c:pt idx="6">
                  <c:v>59.964182152542399</c:v>
                </c:pt>
                <c:pt idx="7">
                  <c:v>65.461220169491497</c:v>
                </c:pt>
                <c:pt idx="8">
                  <c:v>71.333845593220303</c:v>
                </c:pt>
                <c:pt idx="9">
                  <c:v>77.855773898305102</c:v>
                </c:pt>
                <c:pt idx="10">
                  <c:v>84.364923728813494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'S38-9282016'!$CK$6:$CK$16</c:f>
              <c:numCache>
                <c:formatCode>0.00</c:formatCode>
                <c:ptCount val="11"/>
                <c:pt idx="0">
                  <c:v>33.855020440677997</c:v>
                </c:pt>
                <c:pt idx="1">
                  <c:v>37.077877999999998</c:v>
                </c:pt>
                <c:pt idx="2">
                  <c:v>40.834023727272701</c:v>
                </c:pt>
                <c:pt idx="3">
                  <c:v>44.963858454545502</c:v>
                </c:pt>
                <c:pt idx="4">
                  <c:v>49.249371363636399</c:v>
                </c:pt>
                <c:pt idx="5">
                  <c:v>54.285577694915297</c:v>
                </c:pt>
                <c:pt idx="6">
                  <c:v>59.402262898305104</c:v>
                </c:pt>
                <c:pt idx="7">
                  <c:v>64.899498254237301</c:v>
                </c:pt>
                <c:pt idx="8">
                  <c:v>70.785535694915296</c:v>
                </c:pt>
                <c:pt idx="9">
                  <c:v>77.681238813559304</c:v>
                </c:pt>
                <c:pt idx="10">
                  <c:v>84.167743610169495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'S38-9282016'!$CL$6:$CL$16</c:f>
              <c:numCache>
                <c:formatCode>0.00</c:formatCode>
                <c:ptCount val="11"/>
                <c:pt idx="0">
                  <c:v>33.421231237288097</c:v>
                </c:pt>
                <c:pt idx="1">
                  <c:v>36.763829454545501</c:v>
                </c:pt>
                <c:pt idx="2">
                  <c:v>40.501472181818201</c:v>
                </c:pt>
                <c:pt idx="3">
                  <c:v>44.613250272727299</c:v>
                </c:pt>
                <c:pt idx="4">
                  <c:v>48.8779021818182</c:v>
                </c:pt>
                <c:pt idx="5">
                  <c:v>53.940114050847399</c:v>
                </c:pt>
                <c:pt idx="6">
                  <c:v>58.964195220339001</c:v>
                </c:pt>
                <c:pt idx="7">
                  <c:v>64.439561915254203</c:v>
                </c:pt>
                <c:pt idx="8">
                  <c:v>70.287290457627094</c:v>
                </c:pt>
                <c:pt idx="9">
                  <c:v>77.210076932203407</c:v>
                </c:pt>
                <c:pt idx="10">
                  <c:v>83.761617237288206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'S38-9282016'!$CM$6:$CM$16</c:f>
              <c:numCache>
                <c:formatCode>0.00</c:formatCode>
                <c:ptCount val="11"/>
                <c:pt idx="0">
                  <c:v>33.531821864406801</c:v>
                </c:pt>
                <c:pt idx="1">
                  <c:v>36.983568818181801</c:v>
                </c:pt>
                <c:pt idx="2">
                  <c:v>40.512454363636401</c:v>
                </c:pt>
                <c:pt idx="3">
                  <c:v>44.748230999999997</c:v>
                </c:pt>
                <c:pt idx="4">
                  <c:v>49.145538999999999</c:v>
                </c:pt>
                <c:pt idx="5">
                  <c:v>54.107034508474598</c:v>
                </c:pt>
                <c:pt idx="6">
                  <c:v>59.198127847457599</c:v>
                </c:pt>
                <c:pt idx="7">
                  <c:v>64.637034949152607</c:v>
                </c:pt>
                <c:pt idx="8">
                  <c:v>70.668396999999999</c:v>
                </c:pt>
                <c:pt idx="9">
                  <c:v>77.356140491525395</c:v>
                </c:pt>
                <c:pt idx="10">
                  <c:v>83.868934508474595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'S38-9282016'!$CN$6:$CN$16</c:f>
              <c:numCache>
                <c:formatCode>0.00</c:formatCode>
                <c:ptCount val="11"/>
                <c:pt idx="0">
                  <c:v>34.089803983050899</c:v>
                </c:pt>
                <c:pt idx="1">
                  <c:v>37.810941</c:v>
                </c:pt>
                <c:pt idx="2">
                  <c:v>40.635348</c:v>
                </c:pt>
                <c:pt idx="3">
                  <c:v>44.759838999999999</c:v>
                </c:pt>
                <c:pt idx="4">
                  <c:v>50.176275545454502</c:v>
                </c:pt>
                <c:pt idx="5">
                  <c:v>54.853579220339</c:v>
                </c:pt>
                <c:pt idx="6">
                  <c:v>60.0580055932204</c:v>
                </c:pt>
                <c:pt idx="7">
                  <c:v>65.434941050847499</c:v>
                </c:pt>
                <c:pt idx="8">
                  <c:v>71.433663661016894</c:v>
                </c:pt>
                <c:pt idx="9">
                  <c:v>77.472395203389794</c:v>
                </c:pt>
                <c:pt idx="10">
                  <c:v>84.083147813559293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'S38-9282016'!$CO$6:$CO$16</c:f>
              <c:numCache>
                <c:formatCode>0.00</c:formatCode>
                <c:ptCount val="11"/>
                <c:pt idx="0">
                  <c:v>34.8506950677966</c:v>
                </c:pt>
                <c:pt idx="1">
                  <c:v>38.560186909090902</c:v>
                </c:pt>
                <c:pt idx="2">
                  <c:v>40.718603727272701</c:v>
                </c:pt>
                <c:pt idx="3">
                  <c:v>44.925552363636399</c:v>
                </c:pt>
                <c:pt idx="4">
                  <c:v>51.420945636363598</c:v>
                </c:pt>
                <c:pt idx="5">
                  <c:v>56.610023423728798</c:v>
                </c:pt>
                <c:pt idx="6">
                  <c:v>62.164835542372899</c:v>
                </c:pt>
                <c:pt idx="7">
                  <c:v>67.784140288135603</c:v>
                </c:pt>
                <c:pt idx="8">
                  <c:v>73.807615644067795</c:v>
                </c:pt>
                <c:pt idx="9">
                  <c:v>77.525171559322004</c:v>
                </c:pt>
                <c:pt idx="10">
                  <c:v>84.056555881355905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'S38-9282016'!$CP$6:$CP$16</c:f>
              <c:numCache>
                <c:formatCode>0.00</c:formatCode>
                <c:ptCount val="11"/>
                <c:pt idx="0">
                  <c:v>34.236976220339002</c:v>
                </c:pt>
                <c:pt idx="1">
                  <c:v>37.764191181818198</c:v>
                </c:pt>
                <c:pt idx="2">
                  <c:v>40.479633636363602</c:v>
                </c:pt>
                <c:pt idx="3">
                  <c:v>44.5000725454546</c:v>
                </c:pt>
                <c:pt idx="4">
                  <c:v>50.860508909090903</c:v>
                </c:pt>
                <c:pt idx="5">
                  <c:v>55.994649016949197</c:v>
                </c:pt>
                <c:pt idx="6">
                  <c:v>61.292390966101699</c:v>
                </c:pt>
                <c:pt idx="7">
                  <c:v>67.174750000000003</c:v>
                </c:pt>
                <c:pt idx="8">
                  <c:v>73.212057999999999</c:v>
                </c:pt>
                <c:pt idx="9">
                  <c:v>77.013115881355901</c:v>
                </c:pt>
                <c:pt idx="10">
                  <c:v>83.451702728813501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26240"/>
        <c:axId val="345626816"/>
      </c:scatterChart>
      <c:valAx>
        <c:axId val="345626240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45626816"/>
        <c:crosses val="autoZero"/>
        <c:crossBetween val="midCat"/>
      </c:valAx>
      <c:valAx>
        <c:axId val="345626816"/>
        <c:scaling>
          <c:orientation val="minMax"/>
          <c:min val="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5626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CoreOut vs. temp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'S38-9282016'!$CU$6:$CU$16</c:f>
              <c:numCache>
                <c:formatCode>0.00</c:formatCode>
                <c:ptCount val="11"/>
                <c:pt idx="0">
                  <c:v>36.647864525423699</c:v>
                </c:pt>
                <c:pt idx="1">
                  <c:v>40.031131636363597</c:v>
                </c:pt>
                <c:pt idx="2">
                  <c:v>44.066910090909097</c:v>
                </c:pt>
                <c:pt idx="3">
                  <c:v>49.140868454545497</c:v>
                </c:pt>
                <c:pt idx="4">
                  <c:v>54.446048090909102</c:v>
                </c:pt>
                <c:pt idx="5">
                  <c:v>61.137798457627099</c:v>
                </c:pt>
                <c:pt idx="6">
                  <c:v>69.077724762711895</c:v>
                </c:pt>
                <c:pt idx="7">
                  <c:v>77.367662338982996</c:v>
                </c:pt>
                <c:pt idx="8">
                  <c:v>85.468587881355901</c:v>
                </c:pt>
                <c:pt idx="9">
                  <c:v>95.297879101694903</c:v>
                </c:pt>
                <c:pt idx="10" formatCode="0.0">
                  <c:v>104.956822271186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'S38-9282016'!$CV$6:$CV$16</c:f>
              <c:numCache>
                <c:formatCode>0.00</c:formatCode>
                <c:ptCount val="11"/>
                <c:pt idx="0">
                  <c:v>36.686152135593197</c:v>
                </c:pt>
                <c:pt idx="1">
                  <c:v>40.338275818181799</c:v>
                </c:pt>
                <c:pt idx="2">
                  <c:v>44.350368454545503</c:v>
                </c:pt>
                <c:pt idx="3">
                  <c:v>49.467132545454497</c:v>
                </c:pt>
                <c:pt idx="4">
                  <c:v>54.804287272727301</c:v>
                </c:pt>
                <c:pt idx="5">
                  <c:v>61.503252796610198</c:v>
                </c:pt>
                <c:pt idx="6">
                  <c:v>69.522267491525398</c:v>
                </c:pt>
                <c:pt idx="7">
                  <c:v>77.738796694915195</c:v>
                </c:pt>
                <c:pt idx="8">
                  <c:v>86.229951084745807</c:v>
                </c:pt>
                <c:pt idx="9">
                  <c:v>96.056970762711799</c:v>
                </c:pt>
                <c:pt idx="10" formatCode="0.0">
                  <c:v>105.830837135593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'S38-9282016'!$CW$6:$CW$16</c:f>
              <c:numCache>
                <c:formatCode>0.00</c:formatCode>
                <c:ptCount val="11"/>
                <c:pt idx="0">
                  <c:v>36.249127457627097</c:v>
                </c:pt>
                <c:pt idx="1">
                  <c:v>39.858979272727296</c:v>
                </c:pt>
                <c:pt idx="2">
                  <c:v>43.9786043636364</c:v>
                </c:pt>
                <c:pt idx="3">
                  <c:v>49.085049181818199</c:v>
                </c:pt>
                <c:pt idx="4">
                  <c:v>54.501055272727299</c:v>
                </c:pt>
                <c:pt idx="5">
                  <c:v>61.291123322033897</c:v>
                </c:pt>
                <c:pt idx="6">
                  <c:v>69.151690355932203</c:v>
                </c:pt>
                <c:pt idx="7">
                  <c:v>77.3129867457627</c:v>
                </c:pt>
                <c:pt idx="8">
                  <c:v>85.736140067796597</c:v>
                </c:pt>
                <c:pt idx="9">
                  <c:v>95.632584627118604</c:v>
                </c:pt>
                <c:pt idx="10" formatCode="0.0">
                  <c:v>105.62517733898299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'S38-9282016'!$CX$6:$CX$16</c:f>
              <c:numCache>
                <c:formatCode>0.00</c:formatCode>
                <c:ptCount val="11"/>
                <c:pt idx="0">
                  <c:v>35.835304305084698</c:v>
                </c:pt>
                <c:pt idx="1">
                  <c:v>39.469288454545499</c:v>
                </c:pt>
                <c:pt idx="2">
                  <c:v>43.649834727272697</c:v>
                </c:pt>
                <c:pt idx="3">
                  <c:v>48.643136727272697</c:v>
                </c:pt>
                <c:pt idx="4">
                  <c:v>54.087156818181803</c:v>
                </c:pt>
                <c:pt idx="5">
                  <c:v>60.952858389830503</c:v>
                </c:pt>
                <c:pt idx="6">
                  <c:v>68.632333677966102</c:v>
                </c:pt>
                <c:pt idx="7">
                  <c:v>76.818393830508498</c:v>
                </c:pt>
                <c:pt idx="8">
                  <c:v>85.505858457627099</c:v>
                </c:pt>
                <c:pt idx="9">
                  <c:v>95.599229745762699</c:v>
                </c:pt>
                <c:pt idx="10" formatCode="0.0">
                  <c:v>105.327711271186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'S38-9282016'!$CY$6:$CY$16</c:f>
              <c:numCache>
                <c:formatCode>0.00</c:formatCode>
                <c:ptCount val="11"/>
                <c:pt idx="0">
                  <c:v>36.054569355932202</c:v>
                </c:pt>
                <c:pt idx="1">
                  <c:v>39.6967502727273</c:v>
                </c:pt>
                <c:pt idx="2">
                  <c:v>43.723435181818203</c:v>
                </c:pt>
                <c:pt idx="3">
                  <c:v>48.749586545454498</c:v>
                </c:pt>
                <c:pt idx="4">
                  <c:v>54.322299545454499</c:v>
                </c:pt>
                <c:pt idx="5">
                  <c:v>61.223897033898297</c:v>
                </c:pt>
                <c:pt idx="6">
                  <c:v>68.768489220339006</c:v>
                </c:pt>
                <c:pt idx="7">
                  <c:v>77.082128864406798</c:v>
                </c:pt>
                <c:pt idx="8">
                  <c:v>85.801081627118606</c:v>
                </c:pt>
                <c:pt idx="9">
                  <c:v>95.613534457627097</c:v>
                </c:pt>
                <c:pt idx="10" formatCode="0.0">
                  <c:v>105.40549120339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'S38-9282016'!$CZ$6:$CZ$16</c:f>
              <c:numCache>
                <c:formatCode>0.00</c:formatCode>
                <c:ptCount val="11"/>
                <c:pt idx="0">
                  <c:v>36.559537491525397</c:v>
                </c:pt>
                <c:pt idx="1">
                  <c:v>40.385297999999999</c:v>
                </c:pt>
                <c:pt idx="2">
                  <c:v>43.756448272727297</c:v>
                </c:pt>
                <c:pt idx="3">
                  <c:v>48.810775999999997</c:v>
                </c:pt>
                <c:pt idx="4">
                  <c:v>55.093702818181796</c:v>
                </c:pt>
                <c:pt idx="5">
                  <c:v>61.854175864406798</c:v>
                </c:pt>
                <c:pt idx="6">
                  <c:v>69.507510220339</c:v>
                </c:pt>
                <c:pt idx="7">
                  <c:v>77.732712322033905</c:v>
                </c:pt>
                <c:pt idx="8">
                  <c:v>86.276187694915194</c:v>
                </c:pt>
                <c:pt idx="9">
                  <c:v>95.684302440677996</c:v>
                </c:pt>
                <c:pt idx="10" formatCode="0.0">
                  <c:v>105.609956627119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'S38-9282016'!$DA$6:$DA$16</c:f>
              <c:numCache>
                <c:formatCode>0.00</c:formatCode>
                <c:ptCount val="11"/>
                <c:pt idx="0">
                  <c:v>36.817069186440698</c:v>
                </c:pt>
                <c:pt idx="1">
                  <c:v>40.595011454545499</c:v>
                </c:pt>
                <c:pt idx="2">
                  <c:v>43.899460818181801</c:v>
                </c:pt>
                <c:pt idx="3">
                  <c:v>48.854319181818198</c:v>
                </c:pt>
                <c:pt idx="4">
                  <c:v>55.715780818181798</c:v>
                </c:pt>
                <c:pt idx="5">
                  <c:v>62.722977576271198</c:v>
                </c:pt>
                <c:pt idx="6">
                  <c:v>70.6618602881356</c:v>
                </c:pt>
                <c:pt idx="7">
                  <c:v>78.972071813559296</c:v>
                </c:pt>
                <c:pt idx="8">
                  <c:v>87.533116847457606</c:v>
                </c:pt>
                <c:pt idx="9">
                  <c:v>95.672971305084701</c:v>
                </c:pt>
                <c:pt idx="10" formatCode="0.0">
                  <c:v>105.647682542373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'S38-9282016'!$DB$6:$DB$16</c:f>
              <c:numCache>
                <c:formatCode>0.00</c:formatCode>
                <c:ptCount val="11"/>
                <c:pt idx="0">
                  <c:v>36.303496627118598</c:v>
                </c:pt>
                <c:pt idx="1">
                  <c:v>40.142306545454502</c:v>
                </c:pt>
                <c:pt idx="2">
                  <c:v>43.690997363636399</c:v>
                </c:pt>
                <c:pt idx="3">
                  <c:v>48.598713727272703</c:v>
                </c:pt>
                <c:pt idx="4">
                  <c:v>55.386810545454502</c:v>
                </c:pt>
                <c:pt idx="5">
                  <c:v>62.272321830508503</c:v>
                </c:pt>
                <c:pt idx="6">
                  <c:v>70.145243389830497</c:v>
                </c:pt>
                <c:pt idx="7">
                  <c:v>78.561463559321993</c:v>
                </c:pt>
                <c:pt idx="8">
                  <c:v>87.118151762711904</c:v>
                </c:pt>
                <c:pt idx="9">
                  <c:v>95.000849186440703</c:v>
                </c:pt>
                <c:pt idx="10" formatCode="0.0">
                  <c:v>104.617858135593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95904"/>
        <c:axId val="346596480"/>
      </c:scatterChart>
      <c:valAx>
        <c:axId val="346595904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46596480"/>
        <c:crosses val="autoZero"/>
        <c:crossBetween val="midCat"/>
      </c:valAx>
      <c:valAx>
        <c:axId val="346596480"/>
        <c:scaling>
          <c:orientation val="minMax"/>
          <c:max val="110"/>
          <c:min val="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6595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'S38-9282016'!$AW$20:$AW$27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xVal>
          <c:yVal>
            <c:numRef>
              <c:f>'S38-9282016'!$AY$20:$AY$27</c:f>
              <c:numCache>
                <c:formatCode>0.00</c:formatCode>
                <c:ptCount val="8"/>
                <c:pt idx="0">
                  <c:v>7.6084745762711901</c:v>
                </c:pt>
                <c:pt idx="1">
                  <c:v>13.683050847457601</c:v>
                </c:pt>
                <c:pt idx="2">
                  <c:v>20.213559322033898</c:v>
                </c:pt>
                <c:pt idx="3">
                  <c:v>27.6016949152542</c:v>
                </c:pt>
                <c:pt idx="4">
                  <c:v>36.106779661016901</c:v>
                </c:pt>
                <c:pt idx="5">
                  <c:v>45.986440677966101</c:v>
                </c:pt>
                <c:pt idx="6">
                  <c:v>57.077966101694898</c:v>
                </c:pt>
                <c:pt idx="7">
                  <c:v>69.042372881355902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'S38-9282016'!$AW$20:$AW$27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xVal>
          <c:yVal>
            <c:numRef>
              <c:f>'S38-9282016'!$AZ$20:$AZ$27</c:f>
              <c:numCache>
                <c:formatCode>0.00</c:formatCode>
                <c:ptCount val="8"/>
                <c:pt idx="0">
                  <c:v>7.4084745762711801</c:v>
                </c:pt>
                <c:pt idx="1">
                  <c:v>13.3813559322034</c:v>
                </c:pt>
                <c:pt idx="2">
                  <c:v>19.8</c:v>
                </c:pt>
                <c:pt idx="3">
                  <c:v>27.108474576271199</c:v>
                </c:pt>
                <c:pt idx="4">
                  <c:v>35.501694915254198</c:v>
                </c:pt>
                <c:pt idx="5">
                  <c:v>45.555932203389801</c:v>
                </c:pt>
                <c:pt idx="6">
                  <c:v>56.581355932203302</c:v>
                </c:pt>
                <c:pt idx="7">
                  <c:v>68.801694915254302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'S38-9282016'!$AW$20:$AW$27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xVal>
          <c:yVal>
            <c:numRef>
              <c:f>'S38-9282016'!$BA$20:$BA$27</c:f>
              <c:numCache>
                <c:formatCode>0.00</c:formatCode>
                <c:ptCount val="8"/>
                <c:pt idx="0">
                  <c:v>7.5677966101695002</c:v>
                </c:pt>
                <c:pt idx="1">
                  <c:v>13.506779661016999</c:v>
                </c:pt>
                <c:pt idx="2">
                  <c:v>19.877966101694899</c:v>
                </c:pt>
                <c:pt idx="3">
                  <c:v>27.238983050847501</c:v>
                </c:pt>
                <c:pt idx="4">
                  <c:v>35.799999999999997</c:v>
                </c:pt>
                <c:pt idx="5">
                  <c:v>45.716949152542398</c:v>
                </c:pt>
                <c:pt idx="6">
                  <c:v>56.530508474576202</c:v>
                </c:pt>
                <c:pt idx="7">
                  <c:v>68.916949152542401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1.4872922134733159E-2"/>
                  <c:y val="0.12314559638378536"/>
                </c:manualLayout>
              </c:layout>
              <c:numFmt formatCode="General" sourceLinked="0"/>
            </c:trendlineLbl>
          </c:trendline>
          <c:xVal>
            <c:numRef>
              <c:f>'S38-9282016'!$AW$20:$AW$27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xVal>
          <c:yVal>
            <c:numRef>
              <c:f>'S38-9282016'!$BB$20:$BB$27</c:f>
              <c:numCache>
                <c:formatCode>0.00</c:formatCode>
                <c:ptCount val="8"/>
                <c:pt idx="0">
                  <c:v>7.6999999999999904</c:v>
                </c:pt>
                <c:pt idx="1">
                  <c:v>13.6728813559322</c:v>
                </c:pt>
                <c:pt idx="2">
                  <c:v>20.028813559322</c:v>
                </c:pt>
                <c:pt idx="3">
                  <c:v>27.611864406779699</c:v>
                </c:pt>
                <c:pt idx="4">
                  <c:v>36.123728813559303</c:v>
                </c:pt>
                <c:pt idx="5">
                  <c:v>45.916949152542401</c:v>
                </c:pt>
                <c:pt idx="6">
                  <c:v>56.606779661016901</c:v>
                </c:pt>
                <c:pt idx="7">
                  <c:v>69.210169491525505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98784"/>
        <c:axId val="346599360"/>
      </c:scatterChart>
      <c:valAx>
        <c:axId val="34659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6599360"/>
        <c:crosses val="autoZero"/>
        <c:crossBetween val="midCat"/>
      </c:valAx>
      <c:valAx>
        <c:axId val="3465993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6598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152400</xdr:colOff>
      <xdr:row>13</xdr:row>
      <xdr:rowOff>152400</xdr:rowOff>
    </xdr:to>
    <xdr:pic>
      <xdr:nvPicPr>
        <xdr:cNvPr id="2" name="Picture 1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504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31</xdr:col>
      <xdr:colOff>0</xdr:colOff>
      <xdr:row>5</xdr:row>
      <xdr:rowOff>0</xdr:rowOff>
    </xdr:from>
    <xdr:ext cx="152400" cy="152400"/>
    <xdr:pic>
      <xdr:nvPicPr>
        <xdr:cNvPr id="3" name="Picture 2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2147" y="5244353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31</xdr:col>
      <xdr:colOff>0</xdr:colOff>
      <xdr:row>13</xdr:row>
      <xdr:rowOff>0</xdr:rowOff>
    </xdr:from>
    <xdr:ext cx="152400" cy="152400"/>
    <xdr:pic>
      <xdr:nvPicPr>
        <xdr:cNvPr id="4" name="Picture 3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6676" y="1120588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0</xdr:colOff>
      <xdr:row>52</xdr:row>
      <xdr:rowOff>0</xdr:rowOff>
    </xdr:from>
    <xdr:to>
      <xdr:col>51</xdr:col>
      <xdr:colOff>152400</xdr:colOff>
      <xdr:row>52</xdr:row>
      <xdr:rowOff>152400</xdr:rowOff>
    </xdr:to>
    <xdr:pic>
      <xdr:nvPicPr>
        <xdr:cNvPr id="2" name="Picture 1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275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51</xdr:col>
      <xdr:colOff>0</xdr:colOff>
      <xdr:row>5</xdr:row>
      <xdr:rowOff>0</xdr:rowOff>
    </xdr:from>
    <xdr:ext cx="152400" cy="152400"/>
    <xdr:pic>
      <xdr:nvPicPr>
        <xdr:cNvPr id="3" name="Picture 2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103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51</xdr:col>
      <xdr:colOff>0</xdr:colOff>
      <xdr:row>52</xdr:row>
      <xdr:rowOff>0</xdr:rowOff>
    </xdr:from>
    <xdr:ext cx="152400" cy="152400"/>
    <xdr:pic>
      <xdr:nvPicPr>
        <xdr:cNvPr id="4" name="Picture 3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275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51</xdr:col>
      <xdr:colOff>0</xdr:colOff>
      <xdr:row>51</xdr:row>
      <xdr:rowOff>0</xdr:rowOff>
    </xdr:from>
    <xdr:ext cx="152400" cy="152400"/>
    <xdr:pic>
      <xdr:nvPicPr>
        <xdr:cNvPr id="5" name="Picture 4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0176" y="1042147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77</xdr:col>
      <xdr:colOff>123265</xdr:colOff>
      <xdr:row>71</xdr:row>
      <xdr:rowOff>78441</xdr:rowOff>
    </xdr:from>
    <xdr:to>
      <xdr:col>96</xdr:col>
      <xdr:colOff>78442</xdr:colOff>
      <xdr:row>96</xdr:row>
      <xdr:rowOff>100853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168089</xdr:colOff>
      <xdr:row>48</xdr:row>
      <xdr:rowOff>67236</xdr:rowOff>
    </xdr:from>
    <xdr:to>
      <xdr:col>94</xdr:col>
      <xdr:colOff>0</xdr:colOff>
      <xdr:row>95</xdr:row>
      <xdr:rowOff>22412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120</xdr:col>
      <xdr:colOff>425821</xdr:colOff>
      <xdr:row>53</xdr:row>
      <xdr:rowOff>190499</xdr:rowOff>
    </xdr:from>
    <xdr:to>
      <xdr:col>137</xdr:col>
      <xdr:colOff>358587</xdr:colOff>
      <xdr:row>77</xdr:row>
      <xdr:rowOff>134470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94</xdr:col>
      <xdr:colOff>56029</xdr:colOff>
      <xdr:row>73</xdr:row>
      <xdr:rowOff>179294</xdr:rowOff>
    </xdr:from>
    <xdr:to>
      <xdr:col>106</xdr:col>
      <xdr:colOff>56029</xdr:colOff>
      <xdr:row>88</xdr:row>
      <xdr:rowOff>179294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98</xdr:col>
      <xdr:colOff>0</xdr:colOff>
      <xdr:row>54</xdr:row>
      <xdr:rowOff>0</xdr:rowOff>
    </xdr:from>
    <xdr:to>
      <xdr:col>109</xdr:col>
      <xdr:colOff>0</xdr:colOff>
      <xdr:row>69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59</xdr:col>
      <xdr:colOff>67234</xdr:colOff>
      <xdr:row>65</xdr:row>
      <xdr:rowOff>73958</xdr:rowOff>
    </xdr:from>
    <xdr:to>
      <xdr:col>69</xdr:col>
      <xdr:colOff>380999</xdr:colOff>
      <xdr:row>79</xdr:row>
      <xdr:rowOff>150158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51</xdr:col>
      <xdr:colOff>0</xdr:colOff>
      <xdr:row>55</xdr:row>
      <xdr:rowOff>0</xdr:rowOff>
    </xdr:from>
    <xdr:ext cx="152400" cy="152400"/>
    <xdr:pic>
      <xdr:nvPicPr>
        <xdr:cNvPr id="13" name="Picture 12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10059" y="7138147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0</xdr:colOff>
      <xdr:row>54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8000" cy="1031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K30"/>
  <sheetViews>
    <sheetView topLeftCell="N1" zoomScale="85" zoomScaleNormal="85" workbookViewId="0">
      <selection activeCell="S34" sqref="S34"/>
    </sheetView>
  </sheetViews>
  <sheetFormatPr defaultColWidth="9.140625" defaultRowHeight="15" x14ac:dyDescent="0.25"/>
  <cols>
    <col min="1" max="1" width="12" style="1" bestFit="1" customWidth="1"/>
    <col min="2" max="22" width="5.5703125" style="7" customWidth="1"/>
    <col min="23" max="27" width="5.5703125" style="1" customWidth="1"/>
    <col min="28" max="28" width="5.5703125" style="48" customWidth="1"/>
    <col min="29" max="102" width="5.5703125" style="1" customWidth="1"/>
    <col min="103" max="109" width="14.42578125" style="1" bestFit="1" customWidth="1"/>
    <col min="110" max="16384" width="9.140625" style="1"/>
  </cols>
  <sheetData>
    <row r="1" spans="1:109" ht="19.5" customHeight="1" x14ac:dyDescent="0.25">
      <c r="A1" s="82" t="s">
        <v>15</v>
      </c>
      <c r="B1" s="82"/>
      <c r="C1" s="82"/>
      <c r="D1" s="29" t="s">
        <v>1</v>
      </c>
      <c r="E1" s="25" t="s">
        <v>36</v>
      </c>
      <c r="F1" s="25"/>
      <c r="G1" s="25"/>
      <c r="H1" s="25"/>
      <c r="I1" s="25"/>
      <c r="J1" s="25"/>
      <c r="K1" s="25" t="s">
        <v>35</v>
      </c>
      <c r="L1" s="25"/>
      <c r="M1" s="25"/>
      <c r="N1" s="25"/>
      <c r="O1" s="25"/>
      <c r="P1" s="25"/>
      <c r="Q1" s="64" t="s">
        <v>22</v>
      </c>
      <c r="R1" s="64"/>
      <c r="S1" s="64"/>
      <c r="T1" s="64"/>
      <c r="U1" s="64"/>
      <c r="V1" s="64"/>
      <c r="W1" s="64" t="s">
        <v>34</v>
      </c>
      <c r="X1" s="64"/>
      <c r="Y1" s="64"/>
      <c r="Z1" s="64"/>
      <c r="AA1" s="64"/>
      <c r="AB1" s="64"/>
      <c r="AD1" s="83" t="s">
        <v>33</v>
      </c>
      <c r="AE1" s="83"/>
      <c r="AF1" s="83"/>
      <c r="AG1" s="83"/>
      <c r="AH1" s="83"/>
      <c r="AI1" s="83"/>
      <c r="AJ1" s="83"/>
      <c r="AK1" s="83" t="s">
        <v>2</v>
      </c>
      <c r="AL1" s="83"/>
      <c r="AM1" s="83"/>
      <c r="AN1" s="83"/>
      <c r="AO1" s="83"/>
      <c r="AP1" s="83"/>
      <c r="AQ1" s="83" t="s">
        <v>16</v>
      </c>
      <c r="AR1" s="83"/>
      <c r="AS1" s="83"/>
      <c r="AT1" s="83"/>
      <c r="AU1" s="83"/>
      <c r="AV1" s="83"/>
      <c r="AW1" s="83" t="s">
        <v>6</v>
      </c>
      <c r="AX1" s="83"/>
      <c r="AY1" s="83"/>
      <c r="AZ1" s="83"/>
      <c r="BA1" s="83"/>
      <c r="BB1" s="83"/>
      <c r="BC1" s="83" t="s">
        <v>7</v>
      </c>
      <c r="BD1" s="83"/>
      <c r="BE1" s="83"/>
      <c r="BF1" s="83"/>
      <c r="BG1" s="83"/>
      <c r="BH1" s="83"/>
      <c r="BI1" s="83" t="s">
        <v>8</v>
      </c>
      <c r="BJ1" s="83"/>
      <c r="BK1" s="83"/>
      <c r="BL1" s="83"/>
      <c r="BM1" s="83"/>
      <c r="BN1" s="83"/>
      <c r="BO1" s="83" t="s">
        <v>9</v>
      </c>
      <c r="BP1" s="83"/>
      <c r="BQ1" s="83"/>
      <c r="BR1" s="83"/>
      <c r="BS1" s="83"/>
      <c r="BT1" s="83"/>
      <c r="BU1" s="83" t="s">
        <v>30</v>
      </c>
      <c r="BV1" s="83"/>
      <c r="BW1" s="83"/>
      <c r="BX1" s="83"/>
      <c r="BY1" s="83"/>
      <c r="BZ1" s="83"/>
      <c r="CA1" s="83" t="s">
        <v>29</v>
      </c>
      <c r="CB1" s="83"/>
      <c r="CC1" s="83"/>
      <c r="CD1" s="83"/>
      <c r="CE1" s="83"/>
      <c r="CF1" s="83"/>
      <c r="CG1" s="83" t="s">
        <v>28</v>
      </c>
      <c r="CH1" s="83"/>
      <c r="CI1" s="83"/>
      <c r="CJ1" s="83"/>
      <c r="CK1" s="83"/>
      <c r="CL1" s="83"/>
      <c r="CM1" s="83" t="s">
        <v>27</v>
      </c>
      <c r="CN1" s="83"/>
      <c r="CO1" s="83"/>
      <c r="CP1" s="83"/>
      <c r="CQ1" s="83"/>
      <c r="CR1" s="83"/>
      <c r="CS1" s="83" t="s">
        <v>26</v>
      </c>
      <c r="CT1" s="83"/>
      <c r="CU1" s="83"/>
      <c r="CV1" s="83"/>
      <c r="CW1" s="83"/>
      <c r="CX1" s="83"/>
    </row>
    <row r="2" spans="1:109" ht="17.25" customHeight="1" x14ac:dyDescent="0.25">
      <c r="A2" s="1" t="s">
        <v>18</v>
      </c>
      <c r="B2" s="20">
        <v>300</v>
      </c>
      <c r="C2" s="7">
        <v>100</v>
      </c>
      <c r="E2" s="1">
        <v>300</v>
      </c>
      <c r="F2" s="1">
        <v>100</v>
      </c>
      <c r="G2" s="1">
        <v>300</v>
      </c>
      <c r="H2" s="1">
        <v>100</v>
      </c>
      <c r="I2" s="1">
        <v>300</v>
      </c>
      <c r="J2" s="1">
        <v>100</v>
      </c>
      <c r="K2" s="7">
        <f>E2</f>
        <v>300</v>
      </c>
      <c r="L2" s="7">
        <f t="shared" ref="L2:P2" si="0">F2</f>
        <v>100</v>
      </c>
      <c r="M2" s="7">
        <f t="shared" si="0"/>
        <v>300</v>
      </c>
      <c r="N2" s="7">
        <f t="shared" si="0"/>
        <v>100</v>
      </c>
      <c r="O2" s="7">
        <f t="shared" si="0"/>
        <v>300</v>
      </c>
      <c r="P2" s="7">
        <f t="shared" si="0"/>
        <v>100</v>
      </c>
      <c r="Q2" s="1">
        <f t="shared" ref="Q2:V2" si="1">E2</f>
        <v>300</v>
      </c>
      <c r="R2" s="1">
        <f t="shared" si="1"/>
        <v>100</v>
      </c>
      <c r="S2" s="1">
        <f t="shared" si="1"/>
        <v>300</v>
      </c>
      <c r="T2" s="1">
        <f t="shared" si="1"/>
        <v>100</v>
      </c>
      <c r="U2" s="1">
        <f t="shared" si="1"/>
        <v>300</v>
      </c>
      <c r="V2" s="1">
        <f t="shared" si="1"/>
        <v>100</v>
      </c>
      <c r="W2" s="1">
        <f t="shared" ref="W2:AB2" si="2">Q2</f>
        <v>300</v>
      </c>
      <c r="X2" s="1">
        <f t="shared" si="2"/>
        <v>100</v>
      </c>
      <c r="Y2" s="1">
        <f t="shared" si="2"/>
        <v>300</v>
      </c>
      <c r="Z2" s="1">
        <f t="shared" si="2"/>
        <v>100</v>
      </c>
      <c r="AA2" s="1">
        <f t="shared" si="2"/>
        <v>300</v>
      </c>
      <c r="AB2" s="48">
        <f t="shared" si="2"/>
        <v>100</v>
      </c>
      <c r="AD2" s="1" t="s">
        <v>0</v>
      </c>
      <c r="AE2" s="1">
        <v>300</v>
      </c>
      <c r="AF2" s="1">
        <v>100</v>
      </c>
      <c r="AG2" s="1">
        <v>300</v>
      </c>
      <c r="AH2" s="1">
        <v>100</v>
      </c>
      <c r="AI2" s="1">
        <v>300</v>
      </c>
      <c r="AJ2" s="1">
        <v>100</v>
      </c>
      <c r="AK2" s="1">
        <v>300</v>
      </c>
      <c r="AL2" s="1">
        <v>100</v>
      </c>
      <c r="AM2" s="1">
        <v>300</v>
      </c>
      <c r="AN2" s="1">
        <v>100</v>
      </c>
      <c r="AO2" s="1">
        <v>300</v>
      </c>
      <c r="AP2" s="1">
        <v>100</v>
      </c>
      <c r="AQ2" s="1">
        <v>300</v>
      </c>
      <c r="AR2" s="1">
        <v>100</v>
      </c>
      <c r="AS2" s="1">
        <v>300</v>
      </c>
      <c r="AT2" s="1">
        <v>100</v>
      </c>
      <c r="AU2" s="1">
        <v>300</v>
      </c>
      <c r="AV2" s="1">
        <v>100</v>
      </c>
      <c r="AW2" s="1">
        <v>300</v>
      </c>
      <c r="AX2" s="1">
        <v>100</v>
      </c>
      <c r="AY2" s="1">
        <v>300</v>
      </c>
      <c r="AZ2" s="1">
        <v>100</v>
      </c>
      <c r="BA2" s="1">
        <v>300</v>
      </c>
      <c r="BB2" s="1">
        <v>100</v>
      </c>
      <c r="BC2" s="1">
        <v>300</v>
      </c>
      <c r="BD2" s="1">
        <v>100</v>
      </c>
      <c r="BE2" s="1">
        <v>300</v>
      </c>
      <c r="BF2" s="1">
        <v>100</v>
      </c>
      <c r="BG2" s="1">
        <v>300</v>
      </c>
      <c r="BH2" s="1">
        <v>100</v>
      </c>
      <c r="BI2" s="1">
        <v>300</v>
      </c>
      <c r="BJ2" s="1">
        <v>100</v>
      </c>
      <c r="BK2" s="1">
        <v>300</v>
      </c>
      <c r="BL2" s="1">
        <v>100</v>
      </c>
      <c r="BM2" s="1">
        <v>300</v>
      </c>
      <c r="BN2" s="1">
        <v>100</v>
      </c>
      <c r="BO2" s="1">
        <v>300</v>
      </c>
      <c r="BP2" s="1">
        <v>100</v>
      </c>
      <c r="BQ2" s="1">
        <v>300</v>
      </c>
      <c r="BR2" s="1">
        <v>100</v>
      </c>
      <c r="BS2" s="1">
        <v>300</v>
      </c>
      <c r="BT2" s="1">
        <v>100</v>
      </c>
      <c r="BU2" s="1">
        <v>300</v>
      </c>
      <c r="BV2" s="1">
        <v>100</v>
      </c>
      <c r="BW2" s="1">
        <v>300</v>
      </c>
      <c r="BX2" s="1">
        <v>100</v>
      </c>
      <c r="BY2" s="1">
        <v>300</v>
      </c>
      <c r="BZ2" s="1">
        <v>100</v>
      </c>
      <c r="CA2" s="1">
        <v>300</v>
      </c>
      <c r="CB2" s="1">
        <v>100</v>
      </c>
      <c r="CC2" s="1">
        <v>300</v>
      </c>
      <c r="CD2" s="1">
        <v>100</v>
      </c>
      <c r="CE2" s="1">
        <v>300</v>
      </c>
      <c r="CF2" s="1">
        <v>100</v>
      </c>
      <c r="CG2" s="1">
        <v>300</v>
      </c>
      <c r="CH2" s="1">
        <v>100</v>
      </c>
      <c r="CI2" s="1">
        <v>300</v>
      </c>
      <c r="CJ2" s="1">
        <v>100</v>
      </c>
      <c r="CK2" s="1">
        <v>300</v>
      </c>
      <c r="CL2" s="1">
        <v>100</v>
      </c>
      <c r="CM2" s="1">
        <v>300</v>
      </c>
      <c r="CN2" s="1">
        <v>100</v>
      </c>
      <c r="CO2" s="1">
        <v>300</v>
      </c>
      <c r="CP2" s="1">
        <v>100</v>
      </c>
      <c r="CQ2" s="1">
        <v>300</v>
      </c>
      <c r="CR2" s="1">
        <v>100</v>
      </c>
      <c r="CS2" s="1">
        <v>300</v>
      </c>
      <c r="CT2" s="1">
        <v>100</v>
      </c>
      <c r="CU2" s="1">
        <v>300</v>
      </c>
      <c r="CV2" s="1">
        <v>100</v>
      </c>
      <c r="CW2" s="1">
        <v>300</v>
      </c>
      <c r="CX2" s="1">
        <v>100</v>
      </c>
    </row>
    <row r="3" spans="1:109" x14ac:dyDescent="0.25">
      <c r="A3" s="1" t="s">
        <v>21</v>
      </c>
      <c r="AC3" s="2" t="s">
        <v>10</v>
      </c>
      <c r="CD3" s="1">
        <v>100</v>
      </c>
      <c r="CE3" s="1">
        <v>300</v>
      </c>
    </row>
    <row r="4" spans="1:109" x14ac:dyDescent="0.25">
      <c r="A4" s="8" t="s">
        <v>12</v>
      </c>
      <c r="B4" s="24">
        <v>2.2999999999999998</v>
      </c>
      <c r="C4" s="24">
        <v>2.42</v>
      </c>
      <c r="D4" s="8"/>
      <c r="Q4" s="12"/>
      <c r="R4" s="12"/>
      <c r="S4" s="12"/>
      <c r="T4" s="12"/>
      <c r="U4" s="12"/>
      <c r="V4" s="12"/>
      <c r="AC4" s="2" t="s">
        <v>11</v>
      </c>
      <c r="AD4" s="2" t="s">
        <v>4</v>
      </c>
      <c r="AV4" s="3"/>
      <c r="CF4" s="3"/>
    </row>
    <row r="5" spans="1:109" ht="15" customHeight="1" x14ac:dyDescent="0.25">
      <c r="B5" s="27" t="s">
        <v>3</v>
      </c>
      <c r="C5" s="28" t="s">
        <v>17</v>
      </c>
      <c r="D5" s="28"/>
      <c r="Q5" s="12"/>
      <c r="R5" s="12"/>
      <c r="S5" s="12"/>
      <c r="T5" s="12"/>
      <c r="U5" s="12"/>
      <c r="V5" s="12"/>
      <c r="AC5" s="2"/>
      <c r="AD5" s="2" t="s">
        <v>5</v>
      </c>
      <c r="AN5" s="3"/>
      <c r="AO5" s="3"/>
      <c r="AP5" s="3"/>
      <c r="AQ5" s="4"/>
      <c r="AR5" s="4"/>
      <c r="AS5" s="3"/>
      <c r="AT5" s="13"/>
      <c r="AU5" s="13"/>
      <c r="AV5" s="3"/>
      <c r="BX5" s="3"/>
      <c r="BY5" s="3"/>
      <c r="BZ5" s="3"/>
      <c r="CA5" s="4"/>
      <c r="CB5" s="4"/>
      <c r="CC5" s="3"/>
      <c r="CD5" s="13"/>
      <c r="CE5" s="13"/>
      <c r="CF5" s="3"/>
    </row>
    <row r="6" spans="1:109" ht="15" customHeight="1" x14ac:dyDescent="0.25">
      <c r="A6" s="23" t="s">
        <v>13</v>
      </c>
      <c r="B6" s="26">
        <v>5.19</v>
      </c>
      <c r="C6" s="26">
        <v>14.53</v>
      </c>
      <c r="D6" s="65">
        <f>AC6/100</f>
        <v>2.77</v>
      </c>
      <c r="E6" s="21">
        <f>AQ6-AK6-$B$4</f>
        <v>4.8065900341033982</v>
      </c>
      <c r="F6" s="21">
        <f>AR6-AL6-$C$4</f>
        <v>5.1293440092592011</v>
      </c>
      <c r="G6" s="21">
        <f>AS6-AM6-$B$4</f>
        <v>4.7410550308640973</v>
      </c>
      <c r="H6" s="21">
        <f>AT6-AN6-$C$4</f>
        <v>5.1770175555554996</v>
      </c>
      <c r="I6" s="21">
        <f>AU6-AO6-$B$4</f>
        <v>4.8063008699690046</v>
      </c>
      <c r="J6" s="21">
        <f>AV6-AP6-$C$4</f>
        <v>5.3306487037036963</v>
      </c>
      <c r="K6" s="6">
        <f t="shared" ref="K6:L8" si="3">E6+AE6-Q6-W6</f>
        <v>30.850064581642545</v>
      </c>
      <c r="L6" s="6">
        <f t="shared" si="3"/>
        <v>30.910737001042175</v>
      </c>
      <c r="M6" s="6">
        <f t="shared" ref="M6:P8" si="4">G6+AG6-S6-Y6</f>
        <v>30.907303614818264</v>
      </c>
      <c r="N6" s="6">
        <f t="shared" si="4"/>
        <v>30.944113526865031</v>
      </c>
      <c r="O6" s="6">
        <f t="shared" si="4"/>
        <v>31.011319487493282</v>
      </c>
      <c r="P6" s="6">
        <f t="shared" si="4"/>
        <v>31.165572188504591</v>
      </c>
      <c r="Q6" s="22">
        <f t="shared" ref="Q6:V8" si="5">BO6-AK6</f>
        <v>6.4229201210120976</v>
      </c>
      <c r="R6" s="22">
        <f t="shared" si="5"/>
        <v>6.396805533950598</v>
      </c>
      <c r="S6" s="22">
        <f t="shared" si="5"/>
        <v>6.4181253024691038</v>
      </c>
      <c r="T6" s="22">
        <f t="shared" si="5"/>
        <v>6.4077234660493012</v>
      </c>
      <c r="U6" s="22">
        <f t="shared" si="5"/>
        <v>6.3661304953560034</v>
      </c>
      <c r="V6" s="22">
        <f t="shared" si="5"/>
        <v>6.3421354413579998</v>
      </c>
      <c r="W6" s="6">
        <f>$B$6*BI6*$B$7*ABS(AW6-BC6)</f>
        <v>0.33360533144875643</v>
      </c>
      <c r="X6" s="6">
        <f t="shared" ref="X6:AB6" si="6">$B$6*BJ6*$B$7*ABS(AX6-BD6)</f>
        <v>0.32180147426642541</v>
      </c>
      <c r="Y6" s="6">
        <f t="shared" si="6"/>
        <v>0.31562611357672565</v>
      </c>
      <c r="Z6" s="6">
        <f t="shared" si="6"/>
        <v>0.32518056264116996</v>
      </c>
      <c r="AA6" s="6">
        <f t="shared" si="6"/>
        <v>0.32885088711972199</v>
      </c>
      <c r="AB6" s="48">
        <f t="shared" si="6"/>
        <v>0.32294107384110315</v>
      </c>
      <c r="AC6">
        <v>277</v>
      </c>
      <c r="AD6" s="3"/>
      <c r="AE6" s="17">
        <v>32.799999999999997</v>
      </c>
      <c r="AF6" s="17">
        <v>32.5</v>
      </c>
      <c r="AG6" s="17">
        <v>32.9</v>
      </c>
      <c r="AH6" s="17">
        <v>32.5</v>
      </c>
      <c r="AI6" s="17">
        <v>32.9</v>
      </c>
      <c r="AJ6" s="17">
        <v>32.5</v>
      </c>
      <c r="AK6" s="18">
        <v>25.9004854510451</v>
      </c>
      <c r="AL6" s="18">
        <v>25.438552589506202</v>
      </c>
      <c r="AM6" s="18">
        <v>25.9791627592593</v>
      </c>
      <c r="AN6" s="18">
        <v>25.385660774691399</v>
      </c>
      <c r="AO6" s="18">
        <v>25.924574606811198</v>
      </c>
      <c r="AP6" s="18">
        <v>25.225196098765402</v>
      </c>
      <c r="AQ6" s="17">
        <v>33.007075485148498</v>
      </c>
      <c r="AR6" s="17">
        <v>32.987896598765403</v>
      </c>
      <c r="AS6" s="17">
        <v>33.020217790123397</v>
      </c>
      <c r="AT6" s="17">
        <v>32.982678330246898</v>
      </c>
      <c r="AU6" s="17">
        <v>33.030875476780203</v>
      </c>
      <c r="AV6" s="17">
        <v>32.975844802469098</v>
      </c>
      <c r="AW6" s="18">
        <v>48.183541979097903</v>
      </c>
      <c r="AX6" s="18">
        <v>47.924408398148103</v>
      </c>
      <c r="AY6" s="18">
        <v>47.801399182098798</v>
      </c>
      <c r="AZ6" s="18">
        <v>47.850185873456802</v>
      </c>
      <c r="BA6" s="18">
        <v>47.693302213622303</v>
      </c>
      <c r="BB6" s="18">
        <v>47.694512592592602</v>
      </c>
      <c r="BC6" s="17">
        <v>44.668091526952601</v>
      </c>
      <c r="BD6" s="17">
        <v>44.533325922839502</v>
      </c>
      <c r="BE6" s="17">
        <v>44.475408601851797</v>
      </c>
      <c r="BF6" s="17">
        <v>44.423530493827201</v>
      </c>
      <c r="BG6" s="17">
        <v>44.227817876160998</v>
      </c>
      <c r="BH6" s="17">
        <v>44.291351151234601</v>
      </c>
      <c r="BI6" s="18">
        <v>2.9974697469747302E-2</v>
      </c>
      <c r="BJ6" s="18">
        <v>2.9974537037037001E-2</v>
      </c>
      <c r="BK6" s="18">
        <v>2.9974691358024701E-2</v>
      </c>
      <c r="BL6" s="18">
        <v>2.9974845679012301E-2</v>
      </c>
      <c r="BM6" s="18">
        <v>2.9973529411764701E-2</v>
      </c>
      <c r="BN6" s="18">
        <v>2.99739197530864E-2</v>
      </c>
      <c r="BO6" s="54">
        <v>32.323405572057197</v>
      </c>
      <c r="BP6" s="54">
        <v>31.8353581234568</v>
      </c>
      <c r="BQ6" s="54">
        <v>32.397288061728403</v>
      </c>
      <c r="BR6" s="54">
        <v>31.7933842407407</v>
      </c>
      <c r="BS6" s="54">
        <v>32.290705102167202</v>
      </c>
      <c r="BT6" s="54">
        <v>31.567331540123401</v>
      </c>
      <c r="BU6" s="18">
        <v>0.22766062163106501</v>
      </c>
      <c r="BV6" s="18">
        <v>0.57352254907297995</v>
      </c>
      <c r="BW6" s="18">
        <v>0.59617858642466504</v>
      </c>
      <c r="BX6" s="18">
        <v>0.57259020289763995</v>
      </c>
      <c r="BY6" s="18">
        <v>0.614750636350062</v>
      </c>
      <c r="BZ6" s="18">
        <v>0.55378897401155303</v>
      </c>
      <c r="CA6" s="4">
        <v>0.25935216675017603</v>
      </c>
      <c r="CB6" s="4">
        <v>0.95144873479895498</v>
      </c>
      <c r="CC6" s="4">
        <v>0.98043813382336498</v>
      </c>
      <c r="CD6" s="4">
        <v>0.92257448011911602</v>
      </c>
      <c r="CE6" s="4">
        <v>1.0304503454632801</v>
      </c>
      <c r="CF6" s="4">
        <v>0.97235375211882802</v>
      </c>
      <c r="CG6" s="18">
        <v>0.450164934457713</v>
      </c>
      <c r="CH6" s="18">
        <v>8.00352435313222E-2</v>
      </c>
      <c r="CI6" s="18">
        <v>0.100013763452447</v>
      </c>
      <c r="CJ6" s="18">
        <v>9.0112665564195005E-2</v>
      </c>
      <c r="CK6" s="18">
        <v>0.105326645182883</v>
      </c>
      <c r="CL6" s="18">
        <v>7.2071070238740306E-2</v>
      </c>
      <c r="CM6" s="4">
        <v>0.25206269213558902</v>
      </c>
      <c r="CN6" s="4">
        <v>8.3988989798361793E-2</v>
      </c>
      <c r="CO6" s="4">
        <v>9.0320412270166794E-2</v>
      </c>
      <c r="CP6" s="4">
        <v>3.9044489254398303E-2</v>
      </c>
      <c r="CQ6" s="4">
        <v>0.100254276076317</v>
      </c>
      <c r="CR6" s="4">
        <v>7.5850275506325102E-2</v>
      </c>
      <c r="CS6" s="4">
        <v>0.27614108497270701</v>
      </c>
      <c r="CT6" s="4">
        <v>0.58574845471474801</v>
      </c>
      <c r="CU6" s="4">
        <v>0.605761735875331</v>
      </c>
      <c r="CV6" s="4">
        <v>0.58444361497152797</v>
      </c>
      <c r="CW6" s="4">
        <v>0.63717232416694902</v>
      </c>
      <c r="CX6" s="4">
        <v>0.56420344143128298</v>
      </c>
      <c r="CY6" s="19">
        <v>42617.702372685184</v>
      </c>
      <c r="CZ6" s="19">
        <v>42617.744050925925</v>
      </c>
      <c r="DA6" s="19">
        <v>42617.785729166666</v>
      </c>
      <c r="DB6" s="19">
        <v>42617.827407407407</v>
      </c>
      <c r="DC6" s="19">
        <v>42617.868981481479</v>
      </c>
      <c r="DD6" s="19">
        <v>42617.91065972222</v>
      </c>
    </row>
    <row r="7" spans="1:109" s="41" customFormat="1" ht="15" customHeight="1" x14ac:dyDescent="0.25">
      <c r="A7" s="30" t="s">
        <v>14</v>
      </c>
      <c r="B7" s="31">
        <v>0.61</v>
      </c>
      <c r="C7" s="31">
        <v>0.30499999999999999</v>
      </c>
      <c r="D7" s="65">
        <f t="shared" ref="D7:D9" si="7">AC7/100</f>
        <v>3.02</v>
      </c>
      <c r="E7" s="32">
        <f>AQ7-AK7-$B$4</f>
        <v>5.2612966930693021</v>
      </c>
      <c r="F7" s="32">
        <f>AR7-AL7-$C$4</f>
        <v>5.9098996388888008</v>
      </c>
      <c r="G7" s="32">
        <f>AS7-AM7-$B$4</f>
        <v>5.4758059999999995</v>
      </c>
      <c r="H7" s="32">
        <f>AT7-AN7-$C$4</f>
        <v>5.9430509876543045</v>
      </c>
      <c r="I7" s="32">
        <f>AU7-AO7-$B$4</f>
        <v>5.4528492407407017</v>
      </c>
      <c r="J7" s="32">
        <f>AV7-AP7-$C$4</f>
        <v>5.931963453703597</v>
      </c>
      <c r="K7" s="33">
        <f t="shared" si="3"/>
        <v>35.735465561916811</v>
      </c>
      <c r="L7" s="33">
        <f t="shared" si="3"/>
        <v>35.538036719112135</v>
      </c>
      <c r="M7" s="33">
        <f t="shared" si="4"/>
        <v>35.626175819834643</v>
      </c>
      <c r="N7" s="33">
        <f t="shared" si="4"/>
        <v>35.648943618053679</v>
      </c>
      <c r="O7" s="33">
        <f t="shared" si="4"/>
        <v>35.763520103894436</v>
      </c>
      <c r="P7" s="33">
        <f t="shared" si="4"/>
        <v>35.775668665253043</v>
      </c>
      <c r="Q7" s="34">
        <f t="shared" si="5"/>
        <v>6.6682125742572964</v>
      </c>
      <c r="R7" s="34">
        <f t="shared" si="5"/>
        <v>6.7142537993826998</v>
      </c>
      <c r="S7" s="34">
        <f t="shared" si="5"/>
        <v>6.6895869783950985</v>
      </c>
      <c r="T7" s="34">
        <f t="shared" si="5"/>
        <v>6.6406541604938027</v>
      </c>
      <c r="U7" s="34">
        <f t="shared" si="5"/>
        <v>6.6417394783949995</v>
      </c>
      <c r="V7" s="34">
        <f t="shared" si="5"/>
        <v>6.6195881203702989</v>
      </c>
      <c r="W7" s="6">
        <f t="shared" ref="W7:W9" si="8">$B$6*BI7*$B$7*ABS(AW7-BC7)</f>
        <v>0.35761855689519856</v>
      </c>
      <c r="X7" s="6">
        <f t="shared" ref="X7:X9" si="9">$B$6*BJ7*$B$7*ABS(AX7-BD7)</f>
        <v>0.3576091203939652</v>
      </c>
      <c r="Y7" s="6">
        <f t="shared" ref="Y7:AB8" si="10">$B$6*BK7*$B$7*ABS(AY7-BE7)</f>
        <v>0.36004320177025884</v>
      </c>
      <c r="Z7" s="6">
        <f t="shared" si="10"/>
        <v>0.35345320910682437</v>
      </c>
      <c r="AA7" s="6">
        <f t="shared" si="10"/>
        <v>0.34758965845126855</v>
      </c>
      <c r="AB7" s="48">
        <f t="shared" si="10"/>
        <v>0.33670666808024907</v>
      </c>
      <c r="AC7" s="35">
        <v>302</v>
      </c>
      <c r="AD7" s="36"/>
      <c r="AE7" s="37">
        <v>37.5</v>
      </c>
      <c r="AF7" s="37">
        <v>36.700000000000003</v>
      </c>
      <c r="AG7" s="37">
        <v>37.200000000000003</v>
      </c>
      <c r="AH7" s="37">
        <v>36.700000000000003</v>
      </c>
      <c r="AI7" s="37">
        <v>37.299999999999997</v>
      </c>
      <c r="AJ7" s="37">
        <v>36.799999999999997</v>
      </c>
      <c r="AK7" s="38">
        <v>25.444871344334501</v>
      </c>
      <c r="AL7" s="38">
        <v>24.657573256172899</v>
      </c>
      <c r="AM7" s="38">
        <v>25.2484502530864</v>
      </c>
      <c r="AN7" s="38">
        <v>24.615415808641998</v>
      </c>
      <c r="AO7" s="38">
        <v>25.277343638888901</v>
      </c>
      <c r="AP7" s="38">
        <v>24.6261776790124</v>
      </c>
      <c r="AQ7" s="37">
        <v>33.006168037403803</v>
      </c>
      <c r="AR7" s="37">
        <v>32.9874728950617</v>
      </c>
      <c r="AS7" s="37">
        <v>33.024256253086399</v>
      </c>
      <c r="AT7" s="37">
        <v>32.978466796296303</v>
      </c>
      <c r="AU7" s="37">
        <v>33.030192879629602</v>
      </c>
      <c r="AV7" s="37">
        <v>32.978141132715997</v>
      </c>
      <c r="AW7" s="38">
        <v>49.129796700770001</v>
      </c>
      <c r="AX7" s="38">
        <v>49.735341719135803</v>
      </c>
      <c r="AY7" s="38">
        <v>49.613498197530902</v>
      </c>
      <c r="AZ7" s="38">
        <v>49.593941916666701</v>
      </c>
      <c r="BA7" s="38">
        <v>49.551229191357997</v>
      </c>
      <c r="BB7" s="38">
        <v>49.561813046296301</v>
      </c>
      <c r="BC7" s="37">
        <v>45.361266242024101</v>
      </c>
      <c r="BD7" s="37">
        <v>45.967196706790098</v>
      </c>
      <c r="BE7" s="37">
        <v>45.8196074938271</v>
      </c>
      <c r="BF7" s="37">
        <v>45.869607120370397</v>
      </c>
      <c r="BG7" s="37">
        <v>45.888584324074102</v>
      </c>
      <c r="BH7" s="37">
        <v>46.013790351851803</v>
      </c>
      <c r="BI7" s="38">
        <v>2.9974422442244599E-2</v>
      </c>
      <c r="BJ7" s="38">
        <v>2.99766975308642E-2</v>
      </c>
      <c r="BK7" s="38">
        <v>2.9975925925925899E-2</v>
      </c>
      <c r="BL7" s="38">
        <v>2.99768518518518E-2</v>
      </c>
      <c r="BM7" s="38">
        <v>2.9976080246913599E-2</v>
      </c>
      <c r="BN7" s="38">
        <v>2.9975617283950599E-2</v>
      </c>
      <c r="BO7" s="36">
        <v>32.113083918591798</v>
      </c>
      <c r="BP7" s="36">
        <v>31.371827055555599</v>
      </c>
      <c r="BQ7" s="36">
        <v>31.938037231481498</v>
      </c>
      <c r="BR7" s="36">
        <v>31.256069969135801</v>
      </c>
      <c r="BS7" s="36">
        <v>31.9190831172839</v>
      </c>
      <c r="BT7" s="36">
        <v>31.245765799382699</v>
      </c>
      <c r="BU7" s="38">
        <v>0.202237378004261</v>
      </c>
      <c r="BV7" s="38">
        <v>0.55996436168115604</v>
      </c>
      <c r="BW7" s="38">
        <v>0.59636110723971703</v>
      </c>
      <c r="BX7" s="38">
        <v>0.58548509385731895</v>
      </c>
      <c r="BY7" s="38">
        <v>0.59250011122982804</v>
      </c>
      <c r="BZ7" s="38">
        <v>0.55780633197029095</v>
      </c>
      <c r="CA7" s="39">
        <v>0.26020902929336198</v>
      </c>
      <c r="CB7" s="39">
        <v>0.94421500335536201</v>
      </c>
      <c r="CC7" s="39">
        <v>0.98764872830594197</v>
      </c>
      <c r="CD7" s="39">
        <v>0.92261509576220002</v>
      </c>
      <c r="CE7" s="39">
        <v>1.04791623811504</v>
      </c>
      <c r="CF7" s="39">
        <v>0.98270121478886696</v>
      </c>
      <c r="CG7" s="38">
        <v>0.59930397548530501</v>
      </c>
      <c r="CH7" s="38">
        <v>8.2331067557817994E-2</v>
      </c>
      <c r="CI7" s="38">
        <v>0.11834353258725901</v>
      </c>
      <c r="CJ7" s="38">
        <v>8.5225553407935903E-2</v>
      </c>
      <c r="CK7" s="38">
        <v>7.94142370636957E-2</v>
      </c>
      <c r="CL7" s="38">
        <v>4.8574548522695001E-2</v>
      </c>
      <c r="CM7" s="39">
        <v>0.518126367758454</v>
      </c>
      <c r="CN7" s="39">
        <v>6.9112897412995797E-2</v>
      </c>
      <c r="CO7" s="39">
        <v>0.118097822777775</v>
      </c>
      <c r="CP7" s="39">
        <v>9.22852701352435E-2</v>
      </c>
      <c r="CQ7" s="39">
        <v>6.3800729393874003E-2</v>
      </c>
      <c r="CR7" s="39">
        <v>8.9349784831710105E-2</v>
      </c>
      <c r="CS7" s="39">
        <v>0.23461710497031901</v>
      </c>
      <c r="CT7" s="39">
        <v>0.589108442869828</v>
      </c>
      <c r="CU7" s="39">
        <v>0.62364194879763402</v>
      </c>
      <c r="CV7" s="39">
        <v>0.58340384163221404</v>
      </c>
      <c r="CW7" s="39">
        <v>0.62553876803150599</v>
      </c>
      <c r="CX7" s="39">
        <v>0.58947519589537001</v>
      </c>
      <c r="CY7" s="40">
        <v>42618.03570601852</v>
      </c>
      <c r="CZ7" s="40">
        <v>42618.077384259261</v>
      </c>
      <c r="DA7" s="40">
        <v>42618.119062500002</v>
      </c>
      <c r="DB7" s="40">
        <v>42618.160740740743</v>
      </c>
      <c r="DC7" s="40">
        <v>42618.202430555553</v>
      </c>
      <c r="DD7" s="40">
        <v>42618.244108796294</v>
      </c>
    </row>
    <row r="8" spans="1:109" ht="15" customHeight="1" x14ac:dyDescent="0.25">
      <c r="D8" s="65">
        <f t="shared" si="7"/>
        <v>3.27</v>
      </c>
      <c r="E8" s="21">
        <f>AQ8-AK8-$B$4</f>
        <v>5.7961352120878979</v>
      </c>
      <c r="F8" s="21">
        <f>AR8-AL8-$C$4</f>
        <v>6.3328020185185014</v>
      </c>
      <c r="G8" s="21">
        <f>AS8-AM8-$B$4</f>
        <v>5.7513969907407985</v>
      </c>
      <c r="H8" s="21">
        <f>AT8-AN8-$C$4</f>
        <v>6.2295736851851995</v>
      </c>
      <c r="I8" s="21">
        <f>AU8-AO8-$B$4</f>
        <v>5.4688391578947</v>
      </c>
      <c r="J8" s="21">
        <f>AV8-AP8-$C$4</f>
        <v>5.7970784907407964</v>
      </c>
      <c r="K8" s="6">
        <f t="shared" si="3"/>
        <v>40.349418856049098</v>
      </c>
      <c r="L8" s="6">
        <f t="shared" si="3"/>
        <v>40.2991004198715</v>
      </c>
      <c r="M8" s="6">
        <f t="shared" si="4"/>
        <v>40.122381220800975</v>
      </c>
      <c r="N8" s="6">
        <f t="shared" si="4"/>
        <v>39.96457367106364</v>
      </c>
      <c r="O8" s="6">
        <f t="shared" si="4"/>
        <v>39.645815266140389</v>
      </c>
      <c r="P8" s="6">
        <f t="shared" si="4"/>
        <v>39.521563872559092</v>
      </c>
      <c r="Q8" s="22">
        <f t="shared" si="5"/>
        <v>6.972813239560498</v>
      </c>
      <c r="R8" s="22">
        <f t="shared" si="5"/>
        <v>7.0526559197531</v>
      </c>
      <c r="S8" s="22">
        <f t="shared" si="5"/>
        <v>7.0428166697531012</v>
      </c>
      <c r="T8" s="22">
        <f t="shared" si="5"/>
        <v>7.0807483456789981</v>
      </c>
      <c r="U8" s="22">
        <f t="shared" si="5"/>
        <v>7.1329430712073965</v>
      </c>
      <c r="V8" s="22">
        <f t="shared" si="5"/>
        <v>7.1785984506172973</v>
      </c>
      <c r="W8" s="6">
        <f t="shared" si="8"/>
        <v>0.37390311647830321</v>
      </c>
      <c r="X8" s="6">
        <f t="shared" si="9"/>
        <v>0.38104567889389829</v>
      </c>
      <c r="Y8" s="6">
        <f t="shared" si="10"/>
        <v>0.38619910018672465</v>
      </c>
      <c r="Z8" s="6">
        <f t="shared" si="10"/>
        <v>0.38425166844256448</v>
      </c>
      <c r="AA8" s="6">
        <f t="shared" si="10"/>
        <v>0.39008082054691329</v>
      </c>
      <c r="AB8" s="48">
        <f t="shared" si="10"/>
        <v>0.3969161675644074</v>
      </c>
      <c r="AC8">
        <v>327</v>
      </c>
      <c r="AD8" s="3"/>
      <c r="AE8" s="17">
        <v>41.9</v>
      </c>
      <c r="AF8" s="17">
        <v>41.4</v>
      </c>
      <c r="AG8" s="17">
        <v>41.8</v>
      </c>
      <c r="AH8" s="17">
        <v>41.2</v>
      </c>
      <c r="AI8" s="17">
        <v>41.7</v>
      </c>
      <c r="AJ8" s="17">
        <v>41.3</v>
      </c>
      <c r="AK8" s="18">
        <v>24.911108837362601</v>
      </c>
      <c r="AL8" s="18">
        <v>24.223518462963</v>
      </c>
      <c r="AM8" s="18">
        <v>24.974374521604901</v>
      </c>
      <c r="AN8" s="18">
        <v>24.337779604938302</v>
      </c>
      <c r="AO8" s="18">
        <v>25.251140659442701</v>
      </c>
      <c r="AP8" s="18">
        <v>24.768414836419701</v>
      </c>
      <c r="AQ8" s="17">
        <v>33.007244049450499</v>
      </c>
      <c r="AR8" s="17">
        <v>32.976320481481501</v>
      </c>
      <c r="AS8" s="17">
        <v>33.025771512345699</v>
      </c>
      <c r="AT8" s="17">
        <v>32.987353290123501</v>
      </c>
      <c r="AU8" s="17">
        <v>33.019979817337401</v>
      </c>
      <c r="AV8" s="17">
        <v>32.985493327160498</v>
      </c>
      <c r="AW8" s="18">
        <v>51.1748267351648</v>
      </c>
      <c r="AX8" s="18">
        <v>51.958077959876498</v>
      </c>
      <c r="AY8" s="18">
        <v>51.969401913580299</v>
      </c>
      <c r="AZ8" s="18">
        <v>52.1252684475309</v>
      </c>
      <c r="BA8" s="18">
        <v>52.240976120743099</v>
      </c>
      <c r="BB8" s="18">
        <v>52.480777438271602</v>
      </c>
      <c r="BC8" s="17">
        <v>47.234970172527497</v>
      </c>
      <c r="BD8" s="17">
        <v>47.942815404321003</v>
      </c>
      <c r="BE8" s="17">
        <v>47.899709555555603</v>
      </c>
      <c r="BF8" s="17">
        <v>48.075868425925897</v>
      </c>
      <c r="BG8" s="17">
        <v>48.130198287925701</v>
      </c>
      <c r="BH8" s="17">
        <v>48.298215271605002</v>
      </c>
      <c r="BI8" s="18">
        <v>2.9976538461538801E-2</v>
      </c>
      <c r="BJ8" s="18">
        <v>2.9975462962962902E-2</v>
      </c>
      <c r="BK8" s="18">
        <v>2.9974537037037001E-2</v>
      </c>
      <c r="BL8" s="18">
        <v>2.9972839506172799E-2</v>
      </c>
      <c r="BM8" s="18">
        <v>2.9973219814241499E-2</v>
      </c>
      <c r="BN8" s="18">
        <v>2.9975000000000002E-2</v>
      </c>
      <c r="BO8" s="54">
        <v>31.883922076923099</v>
      </c>
      <c r="BP8" s="54">
        <v>31.2761743827161</v>
      </c>
      <c r="BQ8" s="54">
        <v>32.017191191358002</v>
      </c>
      <c r="BR8" s="54">
        <v>31.4185279506173</v>
      </c>
      <c r="BS8" s="54">
        <v>32.384083730650097</v>
      </c>
      <c r="BT8" s="54">
        <v>31.947013287036999</v>
      </c>
      <c r="BU8" s="18">
        <v>0.17567278930437299</v>
      </c>
      <c r="BV8" s="18">
        <v>0.554677909076702</v>
      </c>
      <c r="BW8" s="18">
        <v>0.59099430202126202</v>
      </c>
      <c r="BX8" s="18">
        <v>0.54355398284812695</v>
      </c>
      <c r="BY8" s="18">
        <v>0.56788805296034495</v>
      </c>
      <c r="BZ8" s="18">
        <v>0.56726054366117196</v>
      </c>
      <c r="CA8" s="4">
        <v>0.25880256400213703</v>
      </c>
      <c r="CB8" s="4">
        <v>0.97528094144437305</v>
      </c>
      <c r="CC8" s="4">
        <v>1.0736437384181701</v>
      </c>
      <c r="CD8" s="4">
        <v>0.97191901477915899</v>
      </c>
      <c r="CE8" s="4">
        <v>0.98213055568697205</v>
      </c>
      <c r="CF8" s="4">
        <v>0.93411075701385904</v>
      </c>
      <c r="CG8" s="18">
        <v>0.690912131924178</v>
      </c>
      <c r="CH8" s="18">
        <v>9.1123643144354005E-2</v>
      </c>
      <c r="CI8" s="18">
        <v>9.3807032523455305E-2</v>
      </c>
      <c r="CJ8" s="18">
        <v>0.10847438547786099</v>
      </c>
      <c r="CK8" s="18">
        <v>4.9661780968559797E-2</v>
      </c>
      <c r="CL8" s="18">
        <v>0.13815948781061199</v>
      </c>
      <c r="CM8" s="4">
        <v>0.59872723487583901</v>
      </c>
      <c r="CN8" s="4">
        <v>5.5484751273548003E-2</v>
      </c>
      <c r="CO8" s="4">
        <v>6.3294460754803994E-2</v>
      </c>
      <c r="CP8" s="4">
        <v>0.115445701950515</v>
      </c>
      <c r="CQ8" s="4">
        <v>9.6075257561197502E-2</v>
      </c>
      <c r="CR8" s="4">
        <v>0.130009757683273</v>
      </c>
      <c r="CS8" s="4">
        <v>0.26006724980044599</v>
      </c>
      <c r="CT8" s="4">
        <v>0.58435004284157699</v>
      </c>
      <c r="CU8" s="4">
        <v>0.63804810831314995</v>
      </c>
      <c r="CV8" s="4">
        <v>0.58390219940510901</v>
      </c>
      <c r="CW8" s="4">
        <v>0.57607042782933304</v>
      </c>
      <c r="CX8" s="4">
        <v>0.59560788963844202</v>
      </c>
      <c r="CY8" s="19">
        <v>42618.369085648148</v>
      </c>
      <c r="CZ8" s="19">
        <v>42618.410763888889</v>
      </c>
      <c r="DA8" s="19">
        <v>42618.45244212963</v>
      </c>
      <c r="DB8" s="19">
        <v>42618.494131944448</v>
      </c>
      <c r="DC8" s="19">
        <v>42618.535694444443</v>
      </c>
      <c r="DD8" s="19">
        <v>42618.577384259261</v>
      </c>
    </row>
    <row r="9" spans="1:109" x14ac:dyDescent="0.25">
      <c r="A9" s="8"/>
      <c r="D9" s="65">
        <f t="shared" si="7"/>
        <v>3.52</v>
      </c>
      <c r="E9" s="21">
        <f>AQ9-AK9-$B$4</f>
        <v>5.0352602354235971</v>
      </c>
      <c r="F9" s="21">
        <f>AR9-AL9-$C$4</f>
        <v>5.4717381913581011</v>
      </c>
      <c r="G9" s="21"/>
      <c r="H9" s="21"/>
      <c r="I9" s="21"/>
      <c r="J9" s="21"/>
      <c r="K9" s="6">
        <f>E9+AE9-Q9-W9</f>
        <v>43.817746533728318</v>
      </c>
      <c r="L9" s="6">
        <f>F9+AF9-R9-X9</f>
        <v>43.537425798775629</v>
      </c>
      <c r="M9" s="6"/>
      <c r="N9" s="6"/>
      <c r="O9" s="6"/>
      <c r="P9" s="6"/>
      <c r="Q9" s="22">
        <f>BO9-AK9</f>
        <v>7.6878751089109016</v>
      </c>
      <c r="R9" s="22">
        <f>BP9-AL9</f>
        <v>7.8038547932099007</v>
      </c>
      <c r="S9" s="22"/>
      <c r="T9" s="22"/>
      <c r="U9" s="22"/>
      <c r="V9" s="22"/>
      <c r="W9" s="6">
        <f t="shared" si="8"/>
        <v>0.42963859278437772</v>
      </c>
      <c r="X9" s="6">
        <f t="shared" si="9"/>
        <v>0.43045759937256295</v>
      </c>
      <c r="Y9" s="6"/>
      <c r="Z9" s="6"/>
      <c r="AA9" s="6"/>
      <c r="AB9" s="49"/>
      <c r="AC9">
        <v>352</v>
      </c>
      <c r="AD9" s="3"/>
      <c r="AE9" s="17">
        <v>46.9</v>
      </c>
      <c r="AF9" s="17">
        <v>46.3</v>
      </c>
      <c r="AG9" s="17"/>
      <c r="AH9" s="17"/>
      <c r="AI9" s="17"/>
      <c r="AJ9" s="17"/>
      <c r="AK9" s="18">
        <v>25.6707872959296</v>
      </c>
      <c r="AL9" s="18">
        <v>25.088306290123398</v>
      </c>
      <c r="AM9" s="18"/>
      <c r="AN9" s="18"/>
      <c r="AO9" s="18"/>
      <c r="AP9" s="18"/>
      <c r="AQ9" s="17">
        <v>33.006047531353197</v>
      </c>
      <c r="AR9" s="17">
        <v>32.980044481481499</v>
      </c>
      <c r="AS9" s="17"/>
      <c r="AT9" s="17"/>
      <c r="AU9" s="17"/>
      <c r="AV9" s="17"/>
      <c r="AW9" s="18">
        <v>54.535247243124402</v>
      </c>
      <c r="AX9" s="18">
        <v>55.343842574074102</v>
      </c>
      <c r="AY9" s="18"/>
      <c r="AZ9" s="18"/>
      <c r="BA9" s="18"/>
      <c r="BB9" s="18"/>
      <c r="BC9" s="17">
        <v>50.007822040703999</v>
      </c>
      <c r="BD9" s="17">
        <v>50.807388916666604</v>
      </c>
      <c r="BE9" s="17"/>
      <c r="BF9" s="17"/>
      <c r="BG9" s="17"/>
      <c r="BH9" s="17"/>
      <c r="BI9" s="18">
        <v>2.9974697469747302E-2</v>
      </c>
      <c r="BJ9" s="18">
        <v>2.9972067901234599E-2</v>
      </c>
      <c r="BK9" s="18"/>
      <c r="BL9" s="18"/>
      <c r="BM9" s="18"/>
      <c r="BN9" s="18"/>
      <c r="BO9" s="54">
        <v>33.358662404840501</v>
      </c>
      <c r="BP9" s="54">
        <v>32.892161083333299</v>
      </c>
      <c r="BQ9" s="54"/>
      <c r="BR9" s="54"/>
      <c r="BS9" s="54"/>
      <c r="BT9" s="54"/>
      <c r="BU9" s="18">
        <v>0.21406480520589799</v>
      </c>
      <c r="BV9" s="18">
        <v>0.54696763442220198</v>
      </c>
      <c r="BW9" s="18"/>
      <c r="BX9" s="18"/>
      <c r="BY9" s="18"/>
      <c r="BZ9" s="18"/>
      <c r="CA9" s="4">
        <v>0.25810077307210899</v>
      </c>
      <c r="CB9" s="4">
        <v>0.98278731216903004</v>
      </c>
      <c r="CC9" s="4"/>
      <c r="CD9" s="4"/>
      <c r="CE9" s="4"/>
      <c r="CF9" s="4"/>
      <c r="CG9" s="18">
        <v>0.79580136879184604</v>
      </c>
      <c r="CH9" s="18">
        <v>9.2420586802035895E-2</v>
      </c>
      <c r="CI9" s="18"/>
      <c r="CJ9" s="18"/>
      <c r="CK9" s="18"/>
      <c r="CL9" s="18"/>
      <c r="CM9" s="4">
        <v>0.64025665779593199</v>
      </c>
      <c r="CN9" s="4">
        <v>0.115899205425346</v>
      </c>
      <c r="CO9" s="4"/>
      <c r="CP9" s="4"/>
      <c r="CQ9" s="4"/>
      <c r="CR9" s="4"/>
      <c r="CS9" s="4">
        <v>0.32773044983460597</v>
      </c>
      <c r="CT9" s="4">
        <v>0.57592675309252905</v>
      </c>
      <c r="CU9" s="4"/>
      <c r="CV9" s="4"/>
      <c r="CW9" s="4"/>
      <c r="CX9" s="4"/>
      <c r="CY9" s="19">
        <v>42618.702418981484</v>
      </c>
      <c r="CZ9" s="19">
        <v>42618.744108796294</v>
      </c>
      <c r="DA9" s="19"/>
      <c r="DB9" s="19"/>
      <c r="DC9" s="19"/>
      <c r="DD9" s="19"/>
    </row>
    <row r="10" spans="1:109" x14ac:dyDescent="0.25">
      <c r="B10" s="3"/>
      <c r="C10" s="3"/>
      <c r="D10" s="45"/>
      <c r="E10" s="3"/>
      <c r="F10" s="3"/>
      <c r="G10" s="3"/>
      <c r="H10" s="3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5"/>
      <c r="X10" s="15"/>
      <c r="Y10" s="15"/>
      <c r="Z10" s="15"/>
      <c r="AA10" s="15"/>
      <c r="AC10" s="2" t="s">
        <v>24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</row>
    <row r="11" spans="1:109" s="10" customFormat="1" x14ac:dyDescent="0.25">
      <c r="A11" s="15"/>
      <c r="B11" s="9"/>
      <c r="C11" s="8"/>
      <c r="D11" s="20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25"/>
      <c r="R11" s="25"/>
      <c r="S11" s="25"/>
      <c r="T11" s="25"/>
      <c r="U11" s="25"/>
      <c r="V11" s="25"/>
      <c r="W11" s="5"/>
      <c r="X11" s="15"/>
      <c r="Y11" s="15"/>
      <c r="Z11" s="15"/>
      <c r="AA11" s="15"/>
      <c r="AB11" s="48"/>
      <c r="AC11" s="2" t="s">
        <v>11</v>
      </c>
      <c r="AD11" s="2" t="s">
        <v>19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3"/>
      <c r="AW11" s="6"/>
      <c r="BO11" s="51"/>
      <c r="BP11" s="51"/>
      <c r="BQ11" s="51"/>
      <c r="BR11" s="51"/>
      <c r="BS11" s="51"/>
      <c r="BT11" s="51"/>
      <c r="BU11" s="1"/>
      <c r="BV11" s="1"/>
      <c r="BW11" s="1"/>
      <c r="BX11" s="1"/>
      <c r="BY11" s="1"/>
      <c r="BZ11" s="1"/>
      <c r="CA11" s="1"/>
      <c r="CB11" s="1"/>
      <c r="CC11" s="1"/>
      <c r="CD11" s="1">
        <v>100</v>
      </c>
      <c r="CE11" s="1">
        <v>300</v>
      </c>
      <c r="CF11" s="13"/>
      <c r="CG11" s="6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</row>
    <row r="12" spans="1:109" s="11" customFormat="1" x14ac:dyDescent="0.25">
      <c r="A12" s="15"/>
      <c r="B12" s="20"/>
      <c r="C12" s="8"/>
      <c r="D12" s="20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5"/>
      <c r="X12" s="15"/>
      <c r="Y12" s="15"/>
      <c r="Z12" s="15"/>
      <c r="AA12" s="15"/>
      <c r="AB12" s="48"/>
      <c r="AC12" s="2"/>
      <c r="AD12" s="2" t="s">
        <v>20</v>
      </c>
      <c r="AE12" s="2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3"/>
      <c r="AW12" s="6"/>
      <c r="BO12" s="51"/>
      <c r="BP12" s="51"/>
      <c r="BQ12" s="51"/>
      <c r="BR12" s="51"/>
      <c r="BS12" s="51"/>
      <c r="BT12" s="5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3"/>
      <c r="CG12" s="6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</row>
    <row r="13" spans="1:109" s="10" customFormat="1" x14ac:dyDescent="0.25">
      <c r="B13" s="6"/>
      <c r="C13" s="6"/>
      <c r="D13" s="65">
        <f t="shared" ref="D13:D16" si="11">AC13/100</f>
        <v>1</v>
      </c>
      <c r="E13" s="21">
        <f>AQ13-AK13-$B$4</f>
        <v>7.1393998425925007</v>
      </c>
      <c r="F13" s="21">
        <f>AR13-AL13-$C$4</f>
        <v>8.8048425771605014</v>
      </c>
      <c r="G13" s="21">
        <f>AS13-AM13-$B$4</f>
        <v>6.4671965617284046</v>
      </c>
      <c r="H13" s="21">
        <f>AT13-AN13-$C$4</f>
        <v>8.1812026975307983</v>
      </c>
      <c r="I13" s="21">
        <f>AU13-AO13-$B$4</f>
        <v>6.5283920925926049</v>
      </c>
      <c r="J13" s="21">
        <f>AV13-AP13-$C$4</f>
        <v>8.107392043209904</v>
      </c>
      <c r="K13" s="6">
        <f t="shared" ref="K13:L15" si="12">E13+AE13-Q13-W13</f>
        <v>13.15806152722808</v>
      </c>
      <c r="L13" s="6">
        <f t="shared" si="12"/>
        <v>14.509379302111961</v>
      </c>
      <c r="M13" s="6">
        <f t="shared" ref="M13:P15" si="13">G13+AG13-S13-Y13</f>
        <v>12.216184502507792</v>
      </c>
      <c r="N13" s="6">
        <f t="shared" si="13"/>
        <v>13.878752246848361</v>
      </c>
      <c r="O13" s="6">
        <f t="shared" si="13"/>
        <v>12.29132240794587</v>
      </c>
      <c r="P13" s="6">
        <f t="shared" si="13"/>
        <v>13.705418575318244</v>
      </c>
      <c r="Q13" s="22">
        <f t="shared" ref="Q13:U15" si="14">BO13-AK13</f>
        <v>8.9433703703001299E-3</v>
      </c>
      <c r="R13" s="22">
        <f t="shared" si="14"/>
        <v>9.3784969136017082E-3</v>
      </c>
      <c r="S13" s="22">
        <f t="shared" si="14"/>
        <v>9.4062006173025736E-3</v>
      </c>
      <c r="T13" s="22">
        <f t="shared" si="14"/>
        <v>9.6018765432006603E-3</v>
      </c>
      <c r="U13" s="22">
        <f t="shared" si="14"/>
        <v>9.3864475309004547E-3</v>
      </c>
      <c r="V13" s="22">
        <f t="shared" ref="V13:V15" si="15">BT13-AP13</f>
        <v>8.1601358025018556E-3</v>
      </c>
      <c r="W13" s="6">
        <f t="shared" ref="W13:W16" si="16">$B$6*BI13*$B$7*ABS(AW13-BC13)</f>
        <v>7.2394944994120414E-2</v>
      </c>
      <c r="X13" s="6">
        <f t="shared" ref="X13:X16" si="17">$B$6*BJ13*$B$7*ABS(AX13-BD13)</f>
        <v>0.18608477813493943</v>
      </c>
      <c r="Y13" s="6">
        <f t="shared" ref="Y13:Y16" si="18">$B$6*BK13*$B$7*ABS(AY13-BE13)</f>
        <v>0.14160585860331198</v>
      </c>
      <c r="Z13" s="6">
        <f t="shared" ref="Z13:Z16" si="19">$B$6*BL13*$B$7*ABS(AZ13-BF13)</f>
        <v>9.284857413923496E-2</v>
      </c>
      <c r="AA13" s="6">
        <f t="shared" ref="AA13:AA16" si="20">$B$6*BM13*$B$7*ABS(BA13-BG13)</f>
        <v>0.12768323711583621</v>
      </c>
      <c r="AB13" s="48">
        <f t="shared" ref="AB13:AB16" si="21">$B$6*BN13*$B$7*ABS(BB13-BH13)</f>
        <v>9.381333208915961E-2</v>
      </c>
      <c r="AC13" s="5">
        <v>100</v>
      </c>
      <c r="AD13" s="17">
        <v>6.7</v>
      </c>
      <c r="AE13" s="17">
        <v>6.1</v>
      </c>
      <c r="AF13" s="17">
        <v>5.9</v>
      </c>
      <c r="AG13" s="17">
        <v>5.9</v>
      </c>
      <c r="AH13" s="17">
        <v>5.8</v>
      </c>
      <c r="AI13" s="17">
        <v>5.9</v>
      </c>
      <c r="AJ13" s="17">
        <v>5.7</v>
      </c>
      <c r="AK13" s="18">
        <v>23.513763851851898</v>
      </c>
      <c r="AL13" s="18">
        <v>21.7567567839506</v>
      </c>
      <c r="AM13" s="18">
        <v>24.250498206790098</v>
      </c>
      <c r="AN13" s="18">
        <v>22.373080138888898</v>
      </c>
      <c r="AO13" s="18">
        <v>24.195102194444399</v>
      </c>
      <c r="AP13" s="18">
        <v>22.454493413580199</v>
      </c>
      <c r="AQ13" s="17">
        <v>32.953163694444399</v>
      </c>
      <c r="AR13" s="17">
        <v>32.981599361111101</v>
      </c>
      <c r="AS13" s="17">
        <v>33.017694768518503</v>
      </c>
      <c r="AT13" s="17">
        <v>32.974282836419697</v>
      </c>
      <c r="AU13" s="17">
        <v>33.023494287037003</v>
      </c>
      <c r="AV13" s="17">
        <v>32.981885456790103</v>
      </c>
      <c r="AW13" s="18">
        <v>42.066123827160503</v>
      </c>
      <c r="AX13" s="18">
        <v>44.997046901234597</v>
      </c>
      <c r="AY13" s="18">
        <v>44.8792639814815</v>
      </c>
      <c r="AZ13" s="18">
        <v>44.6111088271605</v>
      </c>
      <c r="BA13" s="18">
        <v>44.896366040123397</v>
      </c>
      <c r="BB13" s="18">
        <v>44.658481395061699</v>
      </c>
      <c r="BC13" s="17">
        <v>41.303259361111103</v>
      </c>
      <c r="BD13" s="17">
        <v>43.036272472222201</v>
      </c>
      <c r="BE13" s="17">
        <v>43.387033123456803</v>
      </c>
      <c r="BF13" s="17">
        <v>43.632663098765498</v>
      </c>
      <c r="BG13" s="17">
        <v>43.550989151234603</v>
      </c>
      <c r="BH13" s="17">
        <v>43.669980935185201</v>
      </c>
      <c r="BI13" s="18">
        <v>2.9975308641975298E-2</v>
      </c>
      <c r="BJ13" s="18">
        <v>2.99768518518518E-2</v>
      </c>
      <c r="BK13" s="18">
        <v>2.9974228395061701E-2</v>
      </c>
      <c r="BL13" s="18">
        <v>2.99737654320987E-2</v>
      </c>
      <c r="BM13" s="18">
        <v>2.99773148148148E-2</v>
      </c>
      <c r="BN13" s="18">
        <v>2.99771604938271E-2</v>
      </c>
      <c r="BO13" s="54">
        <v>23.522707222222198</v>
      </c>
      <c r="BP13" s="54">
        <v>21.766135280864201</v>
      </c>
      <c r="BQ13" s="54">
        <v>24.259904407407401</v>
      </c>
      <c r="BR13" s="54">
        <v>22.382682015432099</v>
      </c>
      <c r="BS13" s="54">
        <v>24.204488641975299</v>
      </c>
      <c r="BT13" s="54">
        <v>22.462653549382701</v>
      </c>
      <c r="BU13" s="18">
        <v>2.8688162495172</v>
      </c>
      <c r="BV13" s="18">
        <v>0.33167867861108302</v>
      </c>
      <c r="BW13" s="18">
        <v>0.50909377680367196</v>
      </c>
      <c r="BX13" s="18">
        <v>0.40945653356189299</v>
      </c>
      <c r="BY13" s="18">
        <v>0.35214508872629102</v>
      </c>
      <c r="BZ13" s="18">
        <v>0.384227140636205</v>
      </c>
      <c r="CA13" s="4">
        <v>2.79147798551982</v>
      </c>
      <c r="CB13" s="4">
        <v>0.74599067926617102</v>
      </c>
      <c r="CC13" s="4">
        <v>0.86748141559965897</v>
      </c>
      <c r="CD13" s="4">
        <v>0.77384830709075803</v>
      </c>
      <c r="CE13" s="4">
        <v>0.83257805267005003</v>
      </c>
      <c r="CF13" s="4">
        <v>0.79189015425033504</v>
      </c>
      <c r="CG13" s="18">
        <v>2.4437914695488101</v>
      </c>
      <c r="CH13" s="18">
        <v>0.64531200721403603</v>
      </c>
      <c r="CI13" s="18">
        <v>0.39672358532327701</v>
      </c>
      <c r="CJ13" s="18">
        <v>0.17490795579417501</v>
      </c>
      <c r="CK13" s="18">
        <v>0.24051613311092199</v>
      </c>
      <c r="CL13" s="18">
        <v>9.6771484423219895E-2</v>
      </c>
      <c r="CM13" s="4">
        <v>1.0422817912959199</v>
      </c>
      <c r="CN13" s="4">
        <v>0.20969457629169999</v>
      </c>
      <c r="CO13" s="4">
        <v>1.6519982175019099E-2</v>
      </c>
      <c r="CP13" s="4">
        <v>0.12788982137587401</v>
      </c>
      <c r="CQ13" s="4">
        <v>9.3836902730132593E-2</v>
      </c>
      <c r="CR13" s="4">
        <v>0.122728266836166</v>
      </c>
      <c r="CS13" s="4">
        <v>2.8694904296933199</v>
      </c>
      <c r="CT13" s="4">
        <v>0.33151036483690099</v>
      </c>
      <c r="CU13" s="4">
        <v>0.50886296505466599</v>
      </c>
      <c r="CV13" s="4">
        <v>0.409912154631699</v>
      </c>
      <c r="CW13" s="4">
        <v>0.35169438114375501</v>
      </c>
      <c r="CX13" s="4">
        <v>0.38362860469072502</v>
      </c>
      <c r="CY13" s="14">
        <v>42632.887997685182</v>
      </c>
      <c r="CZ13" s="14">
        <v>42632.929675925923</v>
      </c>
      <c r="DA13" s="14">
        <v>42632.971354166664</v>
      </c>
      <c r="DB13" s="14">
        <v>42633.013032407405</v>
      </c>
      <c r="DC13" s="14">
        <v>42633.054710648146</v>
      </c>
      <c r="DD13" s="14">
        <v>42633.096388888887</v>
      </c>
      <c r="DE13" s="14">
        <v>42633.138067129628</v>
      </c>
    </row>
    <row r="14" spans="1:109" x14ac:dyDescent="0.25">
      <c r="D14" s="65">
        <f t="shared" si="11"/>
        <v>2</v>
      </c>
      <c r="E14" s="21">
        <f>AQ14-AK14-$B$4</f>
        <v>7.3462047345679027</v>
      </c>
      <c r="F14" s="21">
        <f>AR14-AL14-$C$4</f>
        <v>9.2726322191358026</v>
      </c>
      <c r="G14" s="21">
        <f>AS14-AM14-$B$4</f>
        <v>7.0956196172838988</v>
      </c>
      <c r="H14" s="21">
        <f>AT14-AN14-$C$4</f>
        <v>9.2362616388887968</v>
      </c>
      <c r="I14" s="21">
        <f>AU14-AO14-$B$4</f>
        <v>7.1720667962963036</v>
      </c>
      <c r="J14" s="21">
        <f>AV14-AP14-$C$4</f>
        <v>8.9753478580246995</v>
      </c>
      <c r="K14" s="6">
        <f t="shared" si="12"/>
        <v>24.019175183988988</v>
      </c>
      <c r="L14" s="6">
        <f t="shared" si="12"/>
        <v>25.333543677481664</v>
      </c>
      <c r="M14" s="6">
        <f t="shared" si="13"/>
        <v>23.351936559042656</v>
      </c>
      <c r="N14" s="6">
        <f t="shared" si="13"/>
        <v>25.233142118347665</v>
      </c>
      <c r="O14" s="6">
        <f t="shared" si="13"/>
        <v>23.409145282987527</v>
      </c>
      <c r="P14" s="6">
        <f t="shared" si="13"/>
        <v>24.906654797288908</v>
      </c>
      <c r="Q14" s="22">
        <f t="shared" si="14"/>
        <v>1.3219351851898153E-2</v>
      </c>
      <c r="R14" s="22">
        <f t="shared" si="14"/>
        <v>1.4322388888899695E-2</v>
      </c>
      <c r="S14" s="22">
        <f t="shared" si="14"/>
        <v>1.3940990740699988E-2</v>
      </c>
      <c r="T14" s="22">
        <f t="shared" si="14"/>
        <v>1.5090503086398144E-2</v>
      </c>
      <c r="U14" s="22">
        <f t="shared" si="14"/>
        <v>1.5490648148102082E-2</v>
      </c>
      <c r="V14" s="22">
        <f t="shared" si="15"/>
        <v>1.6548388888899979E-2</v>
      </c>
      <c r="W14" s="6">
        <f t="shared" si="16"/>
        <v>1.3810198727015758E-2</v>
      </c>
      <c r="X14" s="6">
        <f t="shared" si="17"/>
        <v>0.22476615276524262</v>
      </c>
      <c r="Y14" s="6">
        <f t="shared" si="18"/>
        <v>0.12974206750053952</v>
      </c>
      <c r="Z14" s="6">
        <f t="shared" si="19"/>
        <v>0.18802901745472972</v>
      </c>
      <c r="AA14" s="6">
        <f t="shared" si="20"/>
        <v>0.1474308651606725</v>
      </c>
      <c r="AB14" s="48">
        <f t="shared" si="21"/>
        <v>0.15214467184689168</v>
      </c>
      <c r="AC14" s="5">
        <v>200</v>
      </c>
      <c r="AD14" s="17">
        <v>17.7</v>
      </c>
      <c r="AE14" s="17">
        <v>16.7</v>
      </c>
      <c r="AF14" s="17">
        <v>16.3</v>
      </c>
      <c r="AG14" s="17">
        <v>16.399999999999999</v>
      </c>
      <c r="AH14" s="17">
        <v>16.2</v>
      </c>
      <c r="AI14" s="17">
        <v>16.399999999999999</v>
      </c>
      <c r="AJ14" s="17">
        <v>16.100000000000001</v>
      </c>
      <c r="AK14" s="18">
        <v>23.337501595679001</v>
      </c>
      <c r="AL14" s="18">
        <v>21.2965650030864</v>
      </c>
      <c r="AM14" s="18">
        <v>23.608784682098801</v>
      </c>
      <c r="AN14" s="18">
        <v>21.3286987901235</v>
      </c>
      <c r="AO14" s="18">
        <v>23.5418528518519</v>
      </c>
      <c r="AP14" s="18">
        <v>21.586950456790099</v>
      </c>
      <c r="AQ14" s="17">
        <v>32.983706330246903</v>
      </c>
      <c r="AR14" s="17">
        <v>32.989197222222202</v>
      </c>
      <c r="AS14" s="17">
        <v>33.004404299382699</v>
      </c>
      <c r="AT14" s="17">
        <v>32.984960429012297</v>
      </c>
      <c r="AU14" s="17">
        <v>33.013919648148203</v>
      </c>
      <c r="AV14" s="17">
        <v>32.982298314814798</v>
      </c>
      <c r="AW14" s="18">
        <v>56.527496499999998</v>
      </c>
      <c r="AX14" s="18">
        <v>61.299513580247002</v>
      </c>
      <c r="AY14" s="18">
        <v>61.0094848549383</v>
      </c>
      <c r="AZ14" s="18">
        <v>61.849976611111103</v>
      </c>
      <c r="BA14" s="18">
        <v>61.575516672839399</v>
      </c>
      <c r="BB14" s="18">
        <v>61.7374406358025</v>
      </c>
      <c r="BC14" s="17">
        <v>56.3819620185186</v>
      </c>
      <c r="BD14" s="17">
        <v>58.931141496913597</v>
      </c>
      <c r="BE14" s="17">
        <v>59.642372188271601</v>
      </c>
      <c r="BF14" s="17">
        <v>59.868593339506198</v>
      </c>
      <c r="BG14" s="17">
        <v>60.021934370370303</v>
      </c>
      <c r="BH14" s="17">
        <v>60.134226919752997</v>
      </c>
      <c r="BI14" s="18">
        <v>2.99734567901234E-2</v>
      </c>
      <c r="BJ14" s="18">
        <v>2.99766975308642E-2</v>
      </c>
      <c r="BK14" s="18">
        <v>2.99763888888889E-2</v>
      </c>
      <c r="BL14" s="18">
        <v>2.9975000000000002E-2</v>
      </c>
      <c r="BM14" s="18">
        <v>2.9974845679012301E-2</v>
      </c>
      <c r="BN14" s="18">
        <v>2.9975617283950599E-2</v>
      </c>
      <c r="BO14" s="54">
        <v>23.350720947530899</v>
      </c>
      <c r="BP14" s="54">
        <v>21.310887391975299</v>
      </c>
      <c r="BQ14" s="54">
        <v>23.622725672839501</v>
      </c>
      <c r="BR14" s="54">
        <v>21.343789293209898</v>
      </c>
      <c r="BS14" s="54">
        <v>23.557343500000002</v>
      </c>
      <c r="BT14" s="54">
        <v>21.603498845678999</v>
      </c>
      <c r="BU14" s="18">
        <v>1.87713994295555</v>
      </c>
      <c r="BV14" s="18">
        <v>0.43766999933950201</v>
      </c>
      <c r="BW14" s="18">
        <v>0.636692323143635</v>
      </c>
      <c r="BX14" s="18">
        <v>0.35320898520173899</v>
      </c>
      <c r="BY14" s="18">
        <v>0.57888705295545195</v>
      </c>
      <c r="BZ14" s="18">
        <v>0.36041394239204</v>
      </c>
      <c r="CA14" s="4">
        <v>1.88968344473689</v>
      </c>
      <c r="CB14" s="4">
        <v>0.78692546804979602</v>
      </c>
      <c r="CC14" s="4">
        <v>0.84104631224977</v>
      </c>
      <c r="CD14" s="4">
        <v>0.75186509051447203</v>
      </c>
      <c r="CE14" s="4">
        <v>0.86014823125893003</v>
      </c>
      <c r="CF14" s="4">
        <v>0.74811647315197805</v>
      </c>
      <c r="CG14" s="18">
        <v>3.15435331048129</v>
      </c>
      <c r="CH14" s="18">
        <v>0.55969192079754204</v>
      </c>
      <c r="CI14" s="18">
        <v>0.27043578187787398</v>
      </c>
      <c r="CJ14" s="18">
        <v>0.359472111765612</v>
      </c>
      <c r="CK14" s="18">
        <v>0.29472175373413201</v>
      </c>
      <c r="CL14" s="18">
        <v>0.18793021765357201</v>
      </c>
      <c r="CM14" s="4">
        <v>1.4856162986127599</v>
      </c>
      <c r="CN14" s="4">
        <v>0.38642283603031002</v>
      </c>
      <c r="CO14" s="4">
        <v>4.4690294261492902E-2</v>
      </c>
      <c r="CP14" s="4">
        <v>0.11568694070999599</v>
      </c>
      <c r="CQ14" s="4">
        <v>4.2983456631779798E-2</v>
      </c>
      <c r="CR14" s="4">
        <v>0.111520377499379</v>
      </c>
      <c r="CS14" s="4">
        <v>1.87825776744503</v>
      </c>
      <c r="CT14" s="4">
        <v>0.43785017951898603</v>
      </c>
      <c r="CU14" s="4">
        <v>0.63700558504006999</v>
      </c>
      <c r="CV14" s="4">
        <v>0.35105423643106198</v>
      </c>
      <c r="CW14" s="4">
        <v>0.57929388605420995</v>
      </c>
      <c r="CX14" s="4">
        <v>0.361492824258</v>
      </c>
      <c r="CY14" s="14">
        <v>42633.314849537041</v>
      </c>
      <c r="CZ14" s="14">
        <v>42633.356527777774</v>
      </c>
      <c r="DA14" s="14">
        <v>42633.398206018515</v>
      </c>
      <c r="DB14" s="14">
        <v>42633.439895833333</v>
      </c>
      <c r="DC14" s="14">
        <v>42633.481574074074</v>
      </c>
      <c r="DD14" s="14">
        <v>42633.523252314815</v>
      </c>
      <c r="DE14" s="14">
        <v>42633.564930555556</v>
      </c>
    </row>
    <row r="15" spans="1:109" s="41" customFormat="1" x14ac:dyDescent="0.25">
      <c r="B15" s="42"/>
      <c r="C15" s="42"/>
      <c r="D15" s="65">
        <f t="shared" si="11"/>
        <v>3</v>
      </c>
      <c r="E15" s="32">
        <f>AQ15-AK15-$B$4</f>
        <v>7.8426871052631038</v>
      </c>
      <c r="F15" s="32">
        <f>AR15-AL15-$C$4</f>
        <v>9.2665164228394996</v>
      </c>
      <c r="G15" s="32">
        <f>AS15-AM15-$B$4</f>
        <v>7.2274690740740022</v>
      </c>
      <c r="H15" s="32">
        <f>AT15-AN15-$C$4</f>
        <v>9.0554563518518041</v>
      </c>
      <c r="I15" s="32">
        <f>AU15-AO15-$B$4</f>
        <v>7.5988694999999966</v>
      </c>
      <c r="J15" s="32">
        <f>AV15-AP15-$C$4</f>
        <v>9.294773540123499</v>
      </c>
      <c r="K15" s="33">
        <f t="shared" si="12"/>
        <v>37.840278554893921</v>
      </c>
      <c r="L15" s="33">
        <f t="shared" si="12"/>
        <v>38.739666977536665</v>
      </c>
      <c r="M15" s="33">
        <f t="shared" si="13"/>
        <v>37.024540636983822</v>
      </c>
      <c r="N15" s="33">
        <f t="shared" si="13"/>
        <v>38.329215756708862</v>
      </c>
      <c r="O15" s="33">
        <f t="shared" si="13"/>
        <v>37.310506060898248</v>
      </c>
      <c r="P15" s="33">
        <f t="shared" si="13"/>
        <v>38.51999372177594</v>
      </c>
      <c r="Q15" s="34">
        <f t="shared" si="14"/>
        <v>1.971442414850344E-2</v>
      </c>
      <c r="R15" s="34">
        <f t="shared" si="14"/>
        <v>2.0185064814800313E-2</v>
      </c>
      <c r="S15" s="34">
        <f t="shared" si="14"/>
        <v>2.0559336419697871E-2</v>
      </c>
      <c r="T15" s="34">
        <f t="shared" si="14"/>
        <v>2.0999222222201297E-2</v>
      </c>
      <c r="U15" s="34">
        <f t="shared" si="14"/>
        <v>2.0756200617299214E-2</v>
      </c>
      <c r="V15" s="34">
        <f t="shared" si="15"/>
        <v>2.0795932098803149E-2</v>
      </c>
      <c r="W15" s="6">
        <f t="shared" si="16"/>
        <v>0.28269412622068341</v>
      </c>
      <c r="X15" s="6">
        <f t="shared" si="17"/>
        <v>0.20666438048802874</v>
      </c>
      <c r="Y15" s="6">
        <f t="shared" si="18"/>
        <v>0.28236910067048676</v>
      </c>
      <c r="Z15" s="6">
        <f t="shared" si="19"/>
        <v>0.30524137292074072</v>
      </c>
      <c r="AA15" s="6">
        <f t="shared" si="20"/>
        <v>0.26760723848445472</v>
      </c>
      <c r="AB15" s="48">
        <f t="shared" si="21"/>
        <v>0.25398388624875318</v>
      </c>
      <c r="AC15" s="43">
        <v>300</v>
      </c>
      <c r="AD15" s="37">
        <v>31.6</v>
      </c>
      <c r="AE15" s="37">
        <v>30.3</v>
      </c>
      <c r="AF15" s="37">
        <v>29.7</v>
      </c>
      <c r="AG15" s="37">
        <v>30.1</v>
      </c>
      <c r="AH15" s="37">
        <v>29.6</v>
      </c>
      <c r="AI15" s="37">
        <v>30</v>
      </c>
      <c r="AJ15" s="37">
        <v>29.5</v>
      </c>
      <c r="AK15" s="38">
        <v>22.843527755417998</v>
      </c>
      <c r="AL15" s="38">
        <v>21.298193280864201</v>
      </c>
      <c r="AM15" s="38">
        <v>23.483955148148201</v>
      </c>
      <c r="AN15" s="38">
        <v>21.510025901234599</v>
      </c>
      <c r="AO15" s="38">
        <v>23.1168267685185</v>
      </c>
      <c r="AP15" s="38">
        <v>21.273593271604899</v>
      </c>
      <c r="AQ15" s="37">
        <v>32.986214860681102</v>
      </c>
      <c r="AR15" s="37">
        <v>32.9847097037037</v>
      </c>
      <c r="AS15" s="37">
        <v>33.011424222222203</v>
      </c>
      <c r="AT15" s="37">
        <v>32.985482253086403</v>
      </c>
      <c r="AU15" s="37">
        <v>33.015696268518496</v>
      </c>
      <c r="AV15" s="37">
        <v>32.988366811728397</v>
      </c>
      <c r="AW15" s="38">
        <v>72.159108575851405</v>
      </c>
      <c r="AX15" s="38">
        <v>75.3159283117283</v>
      </c>
      <c r="AY15" s="38">
        <v>75.136408172839495</v>
      </c>
      <c r="AZ15" s="38">
        <v>75.141368824074107</v>
      </c>
      <c r="BA15" s="38">
        <v>75.528875249999899</v>
      </c>
      <c r="BB15" s="38">
        <v>75.679568234567896</v>
      </c>
      <c r="BC15" s="37">
        <v>75.138139275541903</v>
      </c>
      <c r="BD15" s="37">
        <v>77.493886277777904</v>
      </c>
      <c r="BE15" s="37">
        <v>78.111760688271602</v>
      </c>
      <c r="BF15" s="37">
        <v>78.357944114197494</v>
      </c>
      <c r="BG15" s="37">
        <v>78.348869219135807</v>
      </c>
      <c r="BH15" s="37">
        <v>78.356001919753098</v>
      </c>
      <c r="BI15" s="38">
        <v>2.99739938080495E-2</v>
      </c>
      <c r="BJ15" s="38">
        <v>2.9972222222222199E-2</v>
      </c>
      <c r="BK15" s="38">
        <v>2.9976543209876499E-2</v>
      </c>
      <c r="BL15" s="38">
        <v>2.9974537037037001E-2</v>
      </c>
      <c r="BM15" s="38">
        <v>2.9974537037037001E-2</v>
      </c>
      <c r="BN15" s="38">
        <v>2.9974537037037001E-2</v>
      </c>
      <c r="BO15" s="36">
        <v>22.863242179566502</v>
      </c>
      <c r="BP15" s="36">
        <v>21.318378345679001</v>
      </c>
      <c r="BQ15" s="36">
        <v>23.504514484567899</v>
      </c>
      <c r="BR15" s="36">
        <v>21.5310251234568</v>
      </c>
      <c r="BS15" s="36">
        <v>23.137582969135799</v>
      </c>
      <c r="BT15" s="36">
        <v>21.294389203703702</v>
      </c>
      <c r="BU15" s="38">
        <v>2.4641560072208999</v>
      </c>
      <c r="BV15" s="38">
        <v>0.40379838273241297</v>
      </c>
      <c r="BW15" s="38">
        <v>0.54253956124964597</v>
      </c>
      <c r="BX15" s="38">
        <v>0.36449227367424197</v>
      </c>
      <c r="BY15" s="38">
        <v>0.401025340912745</v>
      </c>
      <c r="BZ15" s="38">
        <v>0.373063108434184</v>
      </c>
      <c r="CA15" s="39">
        <v>2.95027347441681</v>
      </c>
      <c r="CB15" s="39">
        <v>0.78541770855596005</v>
      </c>
      <c r="CC15" s="39">
        <v>0.89585646566553201</v>
      </c>
      <c r="CD15" s="39">
        <v>0.7828177836868</v>
      </c>
      <c r="CE15" s="39">
        <v>0.78012176339190198</v>
      </c>
      <c r="CF15" s="39">
        <v>0.75512234541321399</v>
      </c>
      <c r="CG15" s="38">
        <v>2.73585782022043</v>
      </c>
      <c r="CH15" s="38">
        <v>0.137195857351357</v>
      </c>
      <c r="CI15" s="38">
        <v>0.113948065687845</v>
      </c>
      <c r="CJ15" s="38">
        <v>8.1700807548593393E-2</v>
      </c>
      <c r="CK15" s="38">
        <v>0.13379424241308099</v>
      </c>
      <c r="CL15" s="38">
        <v>4.6329774177167403E-2</v>
      </c>
      <c r="CM15" s="39">
        <v>1.34423325328036</v>
      </c>
      <c r="CN15" s="39">
        <v>0.35899104934637599</v>
      </c>
      <c r="CO15" s="39">
        <v>3.8900432129366502E-2</v>
      </c>
      <c r="CP15" s="39">
        <v>0.12395717882957299</v>
      </c>
      <c r="CQ15" s="39">
        <v>0.11048380353036601</v>
      </c>
      <c r="CR15" s="39">
        <v>0.107430940225449</v>
      </c>
      <c r="CS15" s="39">
        <v>2.4661834343181499</v>
      </c>
      <c r="CT15" s="39">
        <v>0.403952083110028</v>
      </c>
      <c r="CU15" s="39">
        <v>0.54241508228019097</v>
      </c>
      <c r="CV15" s="39">
        <v>0.36443185772240799</v>
      </c>
      <c r="CW15" s="39">
        <v>0.40078583053177003</v>
      </c>
      <c r="CX15" s="39">
        <v>0.37297810038107698</v>
      </c>
      <c r="CY15" s="44">
        <v>42633.744606481479</v>
      </c>
      <c r="CZ15" s="44">
        <v>42633.786168981482</v>
      </c>
      <c r="DA15" s="44">
        <v>42633.827847222223</v>
      </c>
      <c r="DB15" s="44">
        <v>42633.869525462964</v>
      </c>
      <c r="DC15" s="44">
        <v>42633.911203703705</v>
      </c>
      <c r="DD15" s="44">
        <v>42633.952881944446</v>
      </c>
      <c r="DE15" s="44">
        <v>42633.994560185187</v>
      </c>
    </row>
    <row r="16" spans="1:109" x14ac:dyDescent="0.25">
      <c r="D16" s="65">
        <f t="shared" si="11"/>
        <v>4</v>
      </c>
      <c r="E16" s="21">
        <f>AQ16-AK16-$B$4</f>
        <v>7.7893657832817995</v>
      </c>
      <c r="F16" s="21">
        <f>AR16-AL16-$C$4</f>
        <v>9.3243568055554977</v>
      </c>
      <c r="G16" s="21"/>
      <c r="H16" s="21"/>
      <c r="I16" s="21"/>
      <c r="J16" s="21"/>
      <c r="K16" s="6">
        <f>E16+AE16-Q16-W16</f>
        <v>56.165036155783284</v>
      </c>
      <c r="L16" s="6">
        <f>F16+AF16-R16-X16</f>
        <v>57.371778888186277</v>
      </c>
      <c r="M16" s="6"/>
      <c r="N16" s="6"/>
      <c r="O16" s="6"/>
      <c r="P16" s="6"/>
      <c r="Q16" s="22">
        <f>BO16-AK16</f>
        <v>2.7493962848300413E-2</v>
      </c>
      <c r="R16" s="22">
        <f>BP16-AL16</f>
        <v>2.7873040123399306E-2</v>
      </c>
      <c r="S16" s="22"/>
      <c r="T16" s="22"/>
      <c r="U16" s="22"/>
      <c r="V16" s="22"/>
      <c r="W16" s="6">
        <f t="shared" si="16"/>
        <v>0.5968356646502162</v>
      </c>
      <c r="X16" s="6">
        <f t="shared" si="17"/>
        <v>0.52470487724582049</v>
      </c>
      <c r="Y16" s="6">
        <f t="shared" si="18"/>
        <v>0.5290849166684598</v>
      </c>
      <c r="Z16" s="6">
        <f t="shared" si="19"/>
        <v>0</v>
      </c>
      <c r="AA16" s="6">
        <f t="shared" si="20"/>
        <v>0</v>
      </c>
      <c r="AB16" s="48">
        <f t="shared" si="21"/>
        <v>0</v>
      </c>
      <c r="AC16" s="5">
        <v>400</v>
      </c>
      <c r="AD16" s="17">
        <v>50.3</v>
      </c>
      <c r="AE16" s="17">
        <v>49</v>
      </c>
      <c r="AF16" s="17">
        <v>48.6</v>
      </c>
      <c r="AG16" s="17">
        <v>48.7</v>
      </c>
      <c r="AH16" s="17">
        <v>29.6</v>
      </c>
      <c r="AI16" s="17">
        <v>30</v>
      </c>
      <c r="AJ16" s="17">
        <v>29.5</v>
      </c>
      <c r="AK16" s="18">
        <v>22.8832006965944</v>
      </c>
      <c r="AL16" s="18">
        <v>21.243961666666699</v>
      </c>
      <c r="AM16" s="18">
        <v>22.838354867284</v>
      </c>
      <c r="AN16" s="18">
        <v>0</v>
      </c>
      <c r="AO16" s="18">
        <v>0</v>
      </c>
      <c r="AP16" s="18">
        <v>0</v>
      </c>
      <c r="AQ16" s="17">
        <v>32.9725664798762</v>
      </c>
      <c r="AR16" s="17">
        <v>32.988318472222197</v>
      </c>
      <c r="AS16" s="17">
        <v>33.019100388888901</v>
      </c>
      <c r="AT16" s="17">
        <v>0</v>
      </c>
      <c r="AU16" s="17">
        <v>0</v>
      </c>
      <c r="AV16" s="17">
        <v>0</v>
      </c>
      <c r="AW16" s="18">
        <v>89.882631105263201</v>
      </c>
      <c r="AX16" s="18">
        <v>93.301102780864198</v>
      </c>
      <c r="AY16" s="18">
        <v>93.733700450617306</v>
      </c>
      <c r="AZ16" s="18">
        <v>0</v>
      </c>
      <c r="BA16" s="18">
        <v>0</v>
      </c>
      <c r="BB16" s="18">
        <v>0</v>
      </c>
      <c r="BC16" s="17">
        <v>96.172182780185807</v>
      </c>
      <c r="BD16" s="17">
        <v>98.830427966049299</v>
      </c>
      <c r="BE16" s="17">
        <v>99.309383311728396</v>
      </c>
      <c r="BF16" s="17">
        <v>0</v>
      </c>
      <c r="BG16" s="17">
        <v>0</v>
      </c>
      <c r="BH16" s="17">
        <v>0</v>
      </c>
      <c r="BI16" s="18">
        <v>2.9973529411764701E-2</v>
      </c>
      <c r="BJ16" s="18">
        <v>2.9974074074074101E-2</v>
      </c>
      <c r="BK16" s="18">
        <v>2.99729938271605E-2</v>
      </c>
      <c r="BL16" s="18">
        <v>0</v>
      </c>
      <c r="BM16" s="18">
        <v>0</v>
      </c>
      <c r="BN16" s="18">
        <v>0</v>
      </c>
      <c r="BO16" s="54">
        <v>22.910694659442701</v>
      </c>
      <c r="BP16" s="54">
        <v>21.271834706790099</v>
      </c>
      <c r="BQ16" s="54">
        <v>22.8662609104938</v>
      </c>
      <c r="BR16" s="54">
        <v>0</v>
      </c>
      <c r="BS16" s="54">
        <v>0</v>
      </c>
      <c r="BT16" s="54">
        <v>0</v>
      </c>
      <c r="BU16" s="18">
        <v>2.49549486929229</v>
      </c>
      <c r="BV16" s="18">
        <v>0.39243084079738899</v>
      </c>
      <c r="BW16" s="18">
        <v>0.426313472463904</v>
      </c>
      <c r="BX16" s="18">
        <v>0</v>
      </c>
      <c r="BY16" s="18">
        <v>0</v>
      </c>
      <c r="BZ16" s="18">
        <v>0</v>
      </c>
      <c r="CA16" s="4">
        <v>2.9959516478009798</v>
      </c>
      <c r="CB16" s="4">
        <v>0.72966171423872705</v>
      </c>
      <c r="CC16" s="4">
        <v>0.77499885969726101</v>
      </c>
      <c r="CD16" s="4">
        <v>0</v>
      </c>
      <c r="CE16" s="4">
        <v>0</v>
      </c>
      <c r="CF16" s="4">
        <v>0</v>
      </c>
      <c r="CG16" s="18">
        <v>2.8742886824333098</v>
      </c>
      <c r="CH16" s="18">
        <v>0.22434670644558799</v>
      </c>
      <c r="CI16" s="18">
        <v>7.5550980144297106E-2</v>
      </c>
      <c r="CJ16" s="18">
        <v>0</v>
      </c>
      <c r="CK16" s="18">
        <v>0</v>
      </c>
      <c r="CL16" s="18">
        <v>0</v>
      </c>
      <c r="CM16" s="4">
        <v>1.5647879559384299</v>
      </c>
      <c r="CN16" s="4">
        <v>0.40541482244147198</v>
      </c>
      <c r="CO16" s="4">
        <v>5.42183711752455E-2</v>
      </c>
      <c r="CP16" s="4">
        <v>0</v>
      </c>
      <c r="CQ16" s="4">
        <v>0</v>
      </c>
      <c r="CR16" s="4">
        <v>0</v>
      </c>
      <c r="CS16" s="4">
        <v>2.4950078116083998</v>
      </c>
      <c r="CT16" s="4">
        <v>0.39272044612296297</v>
      </c>
      <c r="CU16" s="4">
        <v>0.42616792825727901</v>
      </c>
      <c r="CV16" s="4">
        <v>0</v>
      </c>
      <c r="CW16" s="4">
        <v>0</v>
      </c>
      <c r="CX16" s="4">
        <v>0</v>
      </c>
      <c r="CY16" s="14">
        <v>42634.165902777779</v>
      </c>
      <c r="CZ16" s="14">
        <v>42634.207465277781</v>
      </c>
      <c r="DA16" s="14">
        <v>42634.249155092592</v>
      </c>
      <c r="DB16" s="14">
        <v>42634.290821759256</v>
      </c>
      <c r="DC16" s="14"/>
      <c r="DD16" s="14"/>
      <c r="DE16" s="14"/>
    </row>
    <row r="17" spans="4:115" x14ac:dyDescent="0.25">
      <c r="D17" s="47"/>
      <c r="AC17" s="2" t="s">
        <v>23</v>
      </c>
    </row>
    <row r="18" spans="4:115" x14ac:dyDescent="0.25">
      <c r="D18" s="47"/>
      <c r="AC18" s="2"/>
      <c r="AD18" s="2" t="s">
        <v>19</v>
      </c>
    </row>
    <row r="19" spans="4:115" x14ac:dyDescent="0.25">
      <c r="D19" s="47"/>
      <c r="AC19" s="2"/>
      <c r="AD19" s="2" t="s">
        <v>25</v>
      </c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 s="16"/>
      <c r="AZ19"/>
      <c r="BA19"/>
      <c r="BB19"/>
      <c r="BC19"/>
      <c r="BD19"/>
      <c r="BE19" s="14"/>
      <c r="BF19" s="14"/>
    </row>
    <row r="20" spans="4:115" x14ac:dyDescent="0.25">
      <c r="D20" s="65">
        <f t="shared" ref="D20:D25" si="22">AC20/100</f>
        <v>1</v>
      </c>
      <c r="E20" s="21">
        <f t="shared" ref="E20:E25" si="23">AQ20-AK20-$B$4</f>
        <v>6.9103697253086986</v>
      </c>
      <c r="F20" s="21">
        <f t="shared" ref="F20:F25" si="24">AR20-AL20-$C$4</f>
        <v>7.5618026697531011</v>
      </c>
      <c r="G20" s="21">
        <f t="shared" ref="G20:G25" si="25">AS20-AM20-$B$4</f>
        <v>5.1619645370370977</v>
      </c>
      <c r="H20" s="21">
        <f t="shared" ref="H20:H25" si="26">AT20-AN20-$C$4</f>
        <v>7.2272351296295962</v>
      </c>
      <c r="I20" s="21">
        <f>AU20-AO20-$B$4</f>
        <v>5.148743274691399</v>
      </c>
      <c r="J20" s="21">
        <f>AV20-AP20-$C$4</f>
        <v>7.2550105510835987</v>
      </c>
      <c r="K20" s="6">
        <f t="shared" ref="K20:L24" si="27">E20+AE20-Q20-W20</f>
        <v>13.510942370055046</v>
      </c>
      <c r="L20" s="6">
        <f t="shared" si="27"/>
        <v>13.905662239581199</v>
      </c>
      <c r="M20" s="6">
        <f t="shared" ref="M20:P24" si="28">G20+AG20-S20-Y20</f>
        <v>11.829070025458847</v>
      </c>
      <c r="N20" s="6">
        <f t="shared" si="28"/>
        <v>13.668200752183871</v>
      </c>
      <c r="O20" s="6">
        <f t="shared" si="28"/>
        <v>11.711100869599536</v>
      </c>
      <c r="P20" s="6">
        <f t="shared" si="28"/>
        <v>13.606513364214436</v>
      </c>
      <c r="Q20" s="22">
        <f t="shared" ref="Q20:U24" si="29">BO20-AK20</f>
        <v>2.3108629629700062E-2</v>
      </c>
      <c r="R20" s="22">
        <f t="shared" si="29"/>
        <v>2.3953185185199288E-2</v>
      </c>
      <c r="S20" s="22">
        <f t="shared" si="29"/>
        <v>2.6519601851902053E-2</v>
      </c>
      <c r="T20" s="22">
        <f t="shared" si="29"/>
        <v>2.9203540123397431E-2</v>
      </c>
      <c r="U20" s="22">
        <f t="shared" si="29"/>
        <v>3.1032274691398243E-2</v>
      </c>
      <c r="V20" s="22">
        <f t="shared" ref="V20:V21" si="30">BT20-AP20</f>
        <v>3.1574820433398543E-2</v>
      </c>
      <c r="W20" s="6">
        <f t="shared" ref="W20:W25" si="31">$B$6*BI20*$B$7*ABS(AW20-BC20)</f>
        <v>0.37631872562395069</v>
      </c>
      <c r="X20" s="6">
        <f t="shared" ref="X20:X25" si="32">$B$6*BJ20*$B$7*ABS(AX20-BD20)</f>
        <v>0.33218724498670454</v>
      </c>
      <c r="Y20" s="6">
        <f t="shared" ref="Y20:Y25" si="33">$B$6*BK20*$B$7*ABS(AY20-BE20)</f>
        <v>0.20637490972635053</v>
      </c>
      <c r="Z20" s="6">
        <f t="shared" ref="Z20:Z25" si="34">$B$6*BL20*$B$7*ABS(AZ20-BF20)</f>
        <v>0.22983083732232859</v>
      </c>
      <c r="AA20" s="6">
        <f t="shared" ref="AA20:AA25" si="35">$B$6*BM20*$B$7*ABS(BA20-BG20)</f>
        <v>0.20661013040046425</v>
      </c>
      <c r="AB20" s="48">
        <f t="shared" ref="AB20:AB25" si="36">$B$6*BN20*$B$7*ABS(BB20-BH20)</f>
        <v>0.21692236643576412</v>
      </c>
      <c r="AC20">
        <v>100</v>
      </c>
      <c r="AD20" s="4">
        <v>7.7</v>
      </c>
      <c r="AE20" s="4">
        <v>7</v>
      </c>
      <c r="AF20" s="4">
        <v>6.7</v>
      </c>
      <c r="AG20" s="4">
        <v>6.9</v>
      </c>
      <c r="AH20" s="4">
        <v>6.7</v>
      </c>
      <c r="AI20" s="4">
        <v>6.8</v>
      </c>
      <c r="AJ20" s="4">
        <v>6.6</v>
      </c>
      <c r="AK20" s="4">
        <v>23.784906725308598</v>
      </c>
      <c r="AL20" s="4">
        <v>22.9998115462963</v>
      </c>
      <c r="AM20" s="4">
        <v>25.553535709876499</v>
      </c>
      <c r="AN20" s="4">
        <v>23.338497712963001</v>
      </c>
      <c r="AO20" s="4">
        <v>25.5651691419753</v>
      </c>
      <c r="AP20" s="4">
        <v>23.310550368421101</v>
      </c>
      <c r="AQ20" s="4">
        <v>32.995276450617297</v>
      </c>
      <c r="AR20" s="4">
        <v>32.981614216049401</v>
      </c>
      <c r="AS20" s="4">
        <v>33.015500246913597</v>
      </c>
      <c r="AT20" s="4">
        <v>32.985732842592597</v>
      </c>
      <c r="AU20" s="4">
        <v>33.013912416666699</v>
      </c>
      <c r="AV20" s="4">
        <v>32.985560919504699</v>
      </c>
      <c r="AW20" s="4">
        <v>42.541453216049398</v>
      </c>
      <c r="AX20" s="4">
        <v>44.556411111111103</v>
      </c>
      <c r="AY20" s="4">
        <v>43.8835156111111</v>
      </c>
      <c r="AZ20" s="4">
        <v>44.445387354938298</v>
      </c>
      <c r="BA20" s="4">
        <v>44.328773021604903</v>
      </c>
      <c r="BB20" s="4">
        <v>44.600339600619201</v>
      </c>
      <c r="BC20" s="4">
        <v>38.576123339506204</v>
      </c>
      <c r="BD20" s="4">
        <v>41.0557772314815</v>
      </c>
      <c r="BE20" s="4">
        <v>41.708798620370402</v>
      </c>
      <c r="BF20" s="4">
        <v>42.023261895061701</v>
      </c>
      <c r="BG20" s="4">
        <v>42.151610972222201</v>
      </c>
      <c r="BH20" s="4">
        <v>42.314435315789503</v>
      </c>
      <c r="BI20" s="4">
        <v>2.99763888888889E-2</v>
      </c>
      <c r="BJ20" s="4">
        <v>2.99736111111111E-2</v>
      </c>
      <c r="BK20" s="4">
        <v>2.9974845679012301E-2</v>
      </c>
      <c r="BL20" s="4">
        <v>2.9971913580246898E-2</v>
      </c>
      <c r="BM20" s="4">
        <v>2.9975308641975298E-2</v>
      </c>
      <c r="BN20" s="4">
        <v>2.9974303405572701E-2</v>
      </c>
      <c r="BO20" s="54">
        <v>23.808015354938298</v>
      </c>
      <c r="BP20" s="54">
        <v>23.023764731481499</v>
      </c>
      <c r="BQ20" s="54">
        <v>25.580055311728401</v>
      </c>
      <c r="BR20" s="54">
        <v>23.367701253086398</v>
      </c>
      <c r="BS20" s="54">
        <v>25.596201416666698</v>
      </c>
      <c r="BT20" s="54">
        <v>23.342125188854499</v>
      </c>
      <c r="BU20" s="4">
        <v>2.13032546399671</v>
      </c>
      <c r="BV20" s="4">
        <v>0.43788300679522801</v>
      </c>
      <c r="BW20" s="4">
        <v>0.56728024684615297</v>
      </c>
      <c r="BX20" s="4">
        <v>0.41156235960737497</v>
      </c>
      <c r="BY20" s="4">
        <v>0.44885964561421099</v>
      </c>
      <c r="BZ20" s="4">
        <v>0.47603360166076297</v>
      </c>
      <c r="CA20" s="4">
        <v>1.9171795951044699</v>
      </c>
      <c r="CB20" s="4">
        <v>0.80327271110982401</v>
      </c>
      <c r="CC20" s="4">
        <v>0.86937332436671999</v>
      </c>
      <c r="CD20" s="4">
        <v>0.77847268873907105</v>
      </c>
      <c r="CE20" s="4">
        <v>0.80565817416449304</v>
      </c>
      <c r="CF20" s="4">
        <v>0.77173219838496598</v>
      </c>
      <c r="CG20" s="4">
        <v>2.8299232420666298</v>
      </c>
      <c r="CH20" s="4">
        <v>0.10419101297727699</v>
      </c>
      <c r="CI20" s="4">
        <v>0.319250615363668</v>
      </c>
      <c r="CJ20" s="4">
        <v>0.22355539980160499</v>
      </c>
      <c r="CK20" s="4">
        <v>0.147688817376564</v>
      </c>
      <c r="CL20" s="4">
        <v>0.16040389434475699</v>
      </c>
      <c r="CM20" s="4">
        <v>1.25654268089135</v>
      </c>
      <c r="CN20" s="4">
        <v>0.40750906127847297</v>
      </c>
      <c r="CO20" s="4">
        <v>1.7793881718184398E-2</v>
      </c>
      <c r="CP20" s="4">
        <v>0.185196266573497</v>
      </c>
      <c r="CQ20" s="4">
        <v>7.7203268814989207E-2</v>
      </c>
      <c r="CR20" s="4">
        <v>0.140500134674476</v>
      </c>
      <c r="CS20" s="4">
        <v>2.1307246332169099</v>
      </c>
      <c r="CT20" s="4">
        <v>0.43813209360667499</v>
      </c>
      <c r="CU20" s="4">
        <v>0.56617702372474699</v>
      </c>
      <c r="CV20" s="4">
        <v>0.41219682736531799</v>
      </c>
      <c r="CW20" s="4">
        <v>0.448354617639321</v>
      </c>
      <c r="CX20" s="4">
        <v>0.47598024243274301</v>
      </c>
      <c r="CY20" s="14">
        <v>42635.392256944448</v>
      </c>
      <c r="CZ20" s="14">
        <v>42635.433935185189</v>
      </c>
      <c r="DA20" s="14">
        <v>42635.475613425922</v>
      </c>
      <c r="DB20" s="14">
        <v>42635.51730324074</v>
      </c>
      <c r="DC20" s="14">
        <v>42635.558981481481</v>
      </c>
      <c r="DD20" s="14">
        <v>42635.600659722222</v>
      </c>
      <c r="DE20" s="14">
        <v>42635.642222222225</v>
      </c>
      <c r="DF20" s="14"/>
      <c r="DG20" s="14"/>
      <c r="DH20" s="14"/>
      <c r="DI20" s="14"/>
      <c r="DJ20" s="14"/>
      <c r="DK20" s="14"/>
    </row>
    <row r="21" spans="4:115" x14ac:dyDescent="0.25">
      <c r="D21" s="65">
        <f t="shared" si="22"/>
        <v>2</v>
      </c>
      <c r="E21" s="21">
        <f t="shared" si="23"/>
        <v>5.7246756790124005</v>
      </c>
      <c r="F21" s="21">
        <f t="shared" si="24"/>
        <v>7.5610386327160963</v>
      </c>
      <c r="G21" s="21">
        <f t="shared" si="25"/>
        <v>5.9135478055555959</v>
      </c>
      <c r="H21" s="21">
        <f t="shared" si="26"/>
        <v>8.057072203703699</v>
      </c>
      <c r="I21" s="21">
        <f>AU21-AO21-$B$4</f>
        <v>6.034740173374602</v>
      </c>
      <c r="J21" s="21">
        <f>AV21-AP21-$C$4</f>
        <v>8.2186455370370961</v>
      </c>
      <c r="K21" s="6">
        <f t="shared" si="27"/>
        <v>24.109871888885554</v>
      </c>
      <c r="L21" s="6">
        <f t="shared" si="27"/>
        <v>25.443490711443808</v>
      </c>
      <c r="M21" s="6">
        <f t="shared" si="28"/>
        <v>24.003138739848804</v>
      </c>
      <c r="N21" s="6">
        <f t="shared" si="28"/>
        <v>25.921018863748767</v>
      </c>
      <c r="O21" s="6">
        <f t="shared" si="28"/>
        <v>24.108463423429992</v>
      </c>
      <c r="P21" s="6">
        <f t="shared" si="28"/>
        <v>25.967874289877312</v>
      </c>
      <c r="Q21" s="22">
        <f t="shared" si="29"/>
        <v>5.3261388888902417E-2</v>
      </c>
      <c r="R21" s="22">
        <f t="shared" si="29"/>
        <v>5.3686845678999617E-2</v>
      </c>
      <c r="S21" s="22">
        <f t="shared" si="29"/>
        <v>5.2065243827197349E-2</v>
      </c>
      <c r="T21" s="22">
        <f t="shared" si="29"/>
        <v>4.9764067901200804E-2</v>
      </c>
      <c r="U21" s="22">
        <f t="shared" si="29"/>
        <v>4.8747136222900167E-2</v>
      </c>
      <c r="V21" s="22">
        <f t="shared" si="30"/>
        <v>4.7667333333297535E-2</v>
      </c>
      <c r="W21" s="6">
        <f t="shared" si="31"/>
        <v>0.26154240123794276</v>
      </c>
      <c r="X21" s="6">
        <f t="shared" si="32"/>
        <v>0.26386107559328648</v>
      </c>
      <c r="Y21" s="6">
        <f t="shared" si="33"/>
        <v>0.25834382187959254</v>
      </c>
      <c r="Z21" s="6">
        <f t="shared" si="34"/>
        <v>0.28628927205373267</v>
      </c>
      <c r="AA21" s="6">
        <f t="shared" si="35"/>
        <v>0.27752961372170604</v>
      </c>
      <c r="AB21" s="48">
        <f t="shared" si="36"/>
        <v>0.30310391382648871</v>
      </c>
      <c r="AC21">
        <v>200</v>
      </c>
      <c r="AD21" s="4">
        <v>19.7</v>
      </c>
      <c r="AE21" s="4">
        <v>18.7</v>
      </c>
      <c r="AF21" s="4">
        <v>18.2</v>
      </c>
      <c r="AG21" s="4">
        <v>18.399999999999999</v>
      </c>
      <c r="AH21" s="4">
        <v>18.2</v>
      </c>
      <c r="AI21" s="4">
        <v>18.399999999999999</v>
      </c>
      <c r="AJ21" s="4">
        <v>18.100000000000001</v>
      </c>
      <c r="AK21" s="4">
        <v>24.956210163580199</v>
      </c>
      <c r="AL21" s="4">
        <v>23.006062672839501</v>
      </c>
      <c r="AM21" s="4">
        <v>24.799584959876501</v>
      </c>
      <c r="AN21" s="4">
        <v>22.509581197530899</v>
      </c>
      <c r="AO21" s="4">
        <v>24.683877377708999</v>
      </c>
      <c r="AP21" s="4">
        <v>22.340491861111101</v>
      </c>
      <c r="AQ21" s="4">
        <v>32.980885842592599</v>
      </c>
      <c r="AR21" s="4">
        <v>32.987101305555598</v>
      </c>
      <c r="AS21" s="4">
        <v>33.013132765432097</v>
      </c>
      <c r="AT21" s="4">
        <v>32.986653401234598</v>
      </c>
      <c r="AU21" s="4">
        <v>33.018617551083601</v>
      </c>
      <c r="AV21" s="4">
        <v>32.979137398148197</v>
      </c>
      <c r="AW21" s="4">
        <v>55.836601620370402</v>
      </c>
      <c r="AX21" s="4">
        <v>58.452148472222198</v>
      </c>
      <c r="AY21" s="4">
        <v>58.743096604938302</v>
      </c>
      <c r="AZ21" s="4">
        <v>59.105512611111102</v>
      </c>
      <c r="BA21" s="4">
        <v>58.921287003095998</v>
      </c>
      <c r="BB21" s="4">
        <v>59.136432861111103</v>
      </c>
      <c r="BC21" s="4">
        <v>53.080390037036999</v>
      </c>
      <c r="BD21" s="4">
        <v>55.671530641975302</v>
      </c>
      <c r="BE21" s="4">
        <v>56.020592601851803</v>
      </c>
      <c r="BF21" s="4">
        <v>56.088666472222101</v>
      </c>
      <c r="BG21" s="4">
        <v>55.996589309597603</v>
      </c>
      <c r="BH21" s="4">
        <v>55.942365262345703</v>
      </c>
      <c r="BI21" s="4">
        <v>2.9973148148148099E-2</v>
      </c>
      <c r="BJ21" s="4">
        <v>2.99734567901234E-2</v>
      </c>
      <c r="BK21" s="4">
        <v>2.9973148148148099E-2</v>
      </c>
      <c r="BL21" s="4">
        <v>2.9974691358024701E-2</v>
      </c>
      <c r="BM21" s="4">
        <v>2.9973065015479899E-2</v>
      </c>
      <c r="BN21" s="4">
        <v>2.9974382716049401E-2</v>
      </c>
      <c r="BO21" s="54">
        <v>25.009471552469101</v>
      </c>
      <c r="BP21" s="54">
        <v>23.059749518518501</v>
      </c>
      <c r="BQ21" s="54">
        <v>24.851650203703699</v>
      </c>
      <c r="BR21" s="54">
        <v>22.5593452654321</v>
      </c>
      <c r="BS21" s="54">
        <v>24.732624513931899</v>
      </c>
      <c r="BT21" s="54">
        <v>22.388159194444398</v>
      </c>
      <c r="BU21" s="4">
        <v>2.6727822423802099</v>
      </c>
      <c r="BV21" s="4">
        <v>0.36513823475358498</v>
      </c>
      <c r="BW21" s="4">
        <v>0.45076793817611899</v>
      </c>
      <c r="BX21" s="4">
        <v>0.384442946105024</v>
      </c>
      <c r="BY21" s="4">
        <v>0.42964965411966799</v>
      </c>
      <c r="BZ21" s="4">
        <v>0.36594147888662498</v>
      </c>
      <c r="CA21" s="4">
        <v>2.8113195858452902</v>
      </c>
      <c r="CB21" s="4">
        <v>0.77521981338949797</v>
      </c>
      <c r="CC21" s="4">
        <v>0.77766045172440901</v>
      </c>
      <c r="CD21" s="4">
        <v>0.74209976098623898</v>
      </c>
      <c r="CE21" s="4">
        <v>0.79829347479613799</v>
      </c>
      <c r="CF21" s="4">
        <v>0.74412304880943902</v>
      </c>
      <c r="CG21" s="4">
        <v>2.1581415153307799</v>
      </c>
      <c r="CH21" s="4">
        <v>0.24228007729267101</v>
      </c>
      <c r="CI21" s="4">
        <v>4.32311839977534E-2</v>
      </c>
      <c r="CJ21" s="4">
        <v>0.144671078083565</v>
      </c>
      <c r="CK21" s="4">
        <v>0.18346307106033699</v>
      </c>
      <c r="CL21" s="4">
        <v>0.23950451375103801</v>
      </c>
      <c r="CM21" s="4">
        <v>1.48283771515087</v>
      </c>
      <c r="CN21" s="4">
        <v>0.37710805332780201</v>
      </c>
      <c r="CO21" s="4">
        <v>8.7256752960141903E-2</v>
      </c>
      <c r="CP21" s="4">
        <v>9.8430325672969804E-2</v>
      </c>
      <c r="CQ21" s="4">
        <v>0.13359664873200999</v>
      </c>
      <c r="CR21" s="4">
        <v>7.6805488922920301E-2</v>
      </c>
      <c r="CS21" s="4">
        <v>2.6728975942724</v>
      </c>
      <c r="CT21" s="4">
        <v>0.36521065767226302</v>
      </c>
      <c r="CU21" s="4">
        <v>0.45079554615282702</v>
      </c>
      <c r="CV21" s="4">
        <v>0.38387333327164103</v>
      </c>
      <c r="CW21" s="4">
        <v>0.43123933022093502</v>
      </c>
      <c r="CX21" s="4">
        <v>0.36511481268246598</v>
      </c>
      <c r="CY21" s="14">
        <v>42635.825949074075</v>
      </c>
      <c r="CZ21" s="14">
        <v>42635.867627314816</v>
      </c>
      <c r="DA21" s="14">
        <v>42635.909305555557</v>
      </c>
      <c r="DB21" s="14">
        <v>42635.950983796298</v>
      </c>
      <c r="DC21" s="14">
        <v>42635.992662037039</v>
      </c>
      <c r="DD21" s="14">
        <v>42636.034224537034</v>
      </c>
      <c r="DE21" s="14">
        <v>42636.075902777775</v>
      </c>
      <c r="DF21" s="14"/>
      <c r="DG21" s="14"/>
      <c r="DH21" s="14"/>
      <c r="DI21" s="14"/>
      <c r="DJ21" s="14"/>
      <c r="DK21" s="14"/>
    </row>
    <row r="22" spans="4:115" x14ac:dyDescent="0.25">
      <c r="D22" s="65">
        <f t="shared" si="22"/>
        <v>3</v>
      </c>
      <c r="E22" s="21">
        <f t="shared" si="23"/>
        <v>6.5769674643963016</v>
      </c>
      <c r="F22" s="21">
        <f t="shared" si="24"/>
        <v>8.4896319043210031</v>
      </c>
      <c r="G22" s="21">
        <f t="shared" si="25"/>
        <v>6.2286952623456999</v>
      </c>
      <c r="H22" s="21">
        <f t="shared" si="26"/>
        <v>8.4477090339505967</v>
      </c>
      <c r="I22" s="21">
        <f>AU22-AO22-$B$4</f>
        <v>6.0347111728395015</v>
      </c>
      <c r="J22" s="21">
        <f>AV22-AP22-$C$4</f>
        <v>8.2559617716050031</v>
      </c>
      <c r="K22" s="6">
        <f t="shared" si="27"/>
        <v>39.607388405098575</v>
      </c>
      <c r="L22" s="6">
        <f t="shared" si="27"/>
        <v>40.645937833689366</v>
      </c>
      <c r="M22" s="6">
        <f t="shared" si="28"/>
        <v>38.921779732854908</v>
      </c>
      <c r="N22" s="6">
        <f t="shared" si="28"/>
        <v>40.6328820267466</v>
      </c>
      <c r="O22" s="6">
        <f t="shared" si="28"/>
        <v>38.656375388753233</v>
      </c>
      <c r="P22" s="6">
        <f t="shared" si="28"/>
        <v>40.383014111477522</v>
      </c>
      <c r="Q22" s="22">
        <f t="shared" si="29"/>
        <v>7.1903804953599604E-2</v>
      </c>
      <c r="R22" s="22">
        <f t="shared" si="29"/>
        <v>7.7709669753101451E-2</v>
      </c>
      <c r="S22" s="22">
        <f t="shared" si="29"/>
        <v>7.8877354938303057E-2</v>
      </c>
      <c r="T22" s="22">
        <f t="shared" si="29"/>
        <v>7.9936617284001699E-2</v>
      </c>
      <c r="U22" s="22">
        <f t="shared" si="29"/>
        <v>7.9411765432102044E-2</v>
      </c>
      <c r="V22" s="22">
        <f>BT22-AP22</f>
        <v>7.9850827160498739E-2</v>
      </c>
      <c r="W22" s="6">
        <f t="shared" si="31"/>
        <v>0.29767525434412906</v>
      </c>
      <c r="X22" s="6">
        <f t="shared" si="32"/>
        <v>0.36598440087853645</v>
      </c>
      <c r="Y22" s="6">
        <f t="shared" si="33"/>
        <v>0.32803817455249362</v>
      </c>
      <c r="Z22" s="6">
        <f t="shared" si="34"/>
        <v>0.33489038991998976</v>
      </c>
      <c r="AA22" s="6">
        <f t="shared" si="35"/>
        <v>0.29892401865416168</v>
      </c>
      <c r="AB22" s="48">
        <f t="shared" si="36"/>
        <v>0.29309683296698208</v>
      </c>
      <c r="AC22" s="35">
        <v>300</v>
      </c>
      <c r="AD22" s="39">
        <v>34.799999999999997</v>
      </c>
      <c r="AE22" s="39">
        <v>33.4</v>
      </c>
      <c r="AF22" s="39">
        <v>32.6</v>
      </c>
      <c r="AG22" s="39">
        <v>33.1</v>
      </c>
      <c r="AH22" s="39">
        <v>32.6</v>
      </c>
      <c r="AI22" s="39">
        <v>33</v>
      </c>
      <c r="AJ22" s="39">
        <v>32.5</v>
      </c>
      <c r="AK22" s="39">
        <v>24.106479489164101</v>
      </c>
      <c r="AL22" s="39">
        <v>22.070109317901199</v>
      </c>
      <c r="AM22" s="39">
        <v>24.490009734567899</v>
      </c>
      <c r="AN22" s="39">
        <v>22.1145054691358</v>
      </c>
      <c r="AO22" s="39">
        <v>24.6840886512346</v>
      </c>
      <c r="AP22" s="39">
        <v>22.3113621141975</v>
      </c>
      <c r="AQ22" s="39">
        <v>32.983446953560403</v>
      </c>
      <c r="AR22" s="39">
        <v>32.979741222222202</v>
      </c>
      <c r="AS22" s="39">
        <v>33.018704996913598</v>
      </c>
      <c r="AT22" s="39">
        <v>32.982214503086396</v>
      </c>
      <c r="AU22" s="39">
        <v>33.018799824074101</v>
      </c>
      <c r="AV22" s="39">
        <v>32.987323885802503</v>
      </c>
      <c r="AW22" s="39">
        <v>72.920721244582097</v>
      </c>
      <c r="AX22" s="39">
        <v>76.701657231481406</v>
      </c>
      <c r="AY22" s="39">
        <v>77.129366219135804</v>
      </c>
      <c r="AZ22" s="39">
        <v>77.434612956790204</v>
      </c>
      <c r="BA22" s="39">
        <v>77.188978830246896</v>
      </c>
      <c r="BB22" s="39">
        <v>77.255055577160505</v>
      </c>
      <c r="BC22" s="39">
        <v>69.783981411764699</v>
      </c>
      <c r="BD22" s="39">
        <v>72.845062935185197</v>
      </c>
      <c r="BE22" s="39">
        <v>73.672722753086404</v>
      </c>
      <c r="BF22" s="39">
        <v>73.905511141975296</v>
      </c>
      <c r="BG22" s="39">
        <v>74.038990830246902</v>
      </c>
      <c r="BH22" s="39">
        <v>74.166473030864196</v>
      </c>
      <c r="BI22" s="39">
        <v>2.9975541795665601E-2</v>
      </c>
      <c r="BJ22" s="39">
        <v>2.9975154320987601E-2</v>
      </c>
      <c r="BK22" s="39">
        <v>2.9975925925925899E-2</v>
      </c>
      <c r="BL22" s="39">
        <v>2.99737654320987E-2</v>
      </c>
      <c r="BM22" s="39">
        <v>2.9974691358024701E-2</v>
      </c>
      <c r="BN22" s="39">
        <v>2.9974691358024701E-2</v>
      </c>
      <c r="BO22" s="36">
        <v>24.178383294117701</v>
      </c>
      <c r="BP22" s="36">
        <v>22.147818987654301</v>
      </c>
      <c r="BQ22" s="36">
        <v>24.568887089506202</v>
      </c>
      <c r="BR22" s="36">
        <v>22.194442086419802</v>
      </c>
      <c r="BS22" s="36">
        <v>24.763500416666702</v>
      </c>
      <c r="BT22" s="36">
        <v>22.391212941357999</v>
      </c>
      <c r="BU22" s="39">
        <v>1.6080142481740001</v>
      </c>
      <c r="BV22" s="39">
        <v>0.40249401878518498</v>
      </c>
      <c r="BW22" s="39">
        <v>0.44092653468229898</v>
      </c>
      <c r="BX22" s="39">
        <v>0.377250131864587</v>
      </c>
      <c r="BY22" s="39">
        <v>0.39547211323787301</v>
      </c>
      <c r="BZ22" s="39">
        <v>0.36543246683068098</v>
      </c>
      <c r="CA22" s="39">
        <v>1.4206816919890799</v>
      </c>
      <c r="CB22" s="39">
        <v>0.76066235910824598</v>
      </c>
      <c r="CC22" s="39">
        <v>0.84498660469810705</v>
      </c>
      <c r="CD22" s="39">
        <v>0.79650188060421201</v>
      </c>
      <c r="CE22" s="39">
        <v>0.85321209148999899</v>
      </c>
      <c r="CF22" s="39">
        <v>0.78050110630761604</v>
      </c>
      <c r="CG22" s="39">
        <v>2.2701667656798601</v>
      </c>
      <c r="CH22" s="39">
        <v>0.45571059465867603</v>
      </c>
      <c r="CI22" s="39">
        <v>8.8590694430666694E-2</v>
      </c>
      <c r="CJ22" s="39">
        <v>0.128377167939912</v>
      </c>
      <c r="CK22" s="39">
        <v>0.21194478774217199</v>
      </c>
      <c r="CL22" s="39">
        <v>0.12377201572919599</v>
      </c>
      <c r="CM22" s="39">
        <v>1.50458131611131</v>
      </c>
      <c r="CN22" s="39">
        <v>0.50268578121734198</v>
      </c>
      <c r="CO22" s="39">
        <v>3.5468862048299202E-2</v>
      </c>
      <c r="CP22" s="39">
        <v>0.124052305087909</v>
      </c>
      <c r="CQ22" s="39">
        <v>4.9880518957931302E-2</v>
      </c>
      <c r="CR22" s="39">
        <v>9.0788012606070195E-2</v>
      </c>
      <c r="CS22" s="39">
        <v>1.6079602100338699</v>
      </c>
      <c r="CT22" s="39">
        <v>0.40309799084186199</v>
      </c>
      <c r="CU22" s="39">
        <v>0.44044887691606299</v>
      </c>
      <c r="CV22" s="39">
        <v>0.37740887048486799</v>
      </c>
      <c r="CW22" s="39">
        <v>0.39597655633906098</v>
      </c>
      <c r="CX22" s="39">
        <v>0.36599199103337798</v>
      </c>
      <c r="CY22" s="44">
        <v>42636.274687500001</v>
      </c>
      <c r="CZ22" s="44">
        <v>42636.316296296296</v>
      </c>
      <c r="DA22" s="44">
        <v>42636.357974537037</v>
      </c>
      <c r="DB22" s="14">
        <v>42636.399652777778</v>
      </c>
      <c r="DC22" s="14">
        <v>42636.441331018519</v>
      </c>
      <c r="DD22" s="14">
        <v>42636.483020833337</v>
      </c>
      <c r="DE22" s="14">
        <v>42636.524699074071</v>
      </c>
      <c r="DF22" s="14"/>
      <c r="DG22" s="14"/>
      <c r="DH22" s="14"/>
      <c r="DI22" s="14"/>
      <c r="DJ22" s="14"/>
      <c r="DK22" s="14"/>
    </row>
    <row r="23" spans="4:115" x14ac:dyDescent="0.25">
      <c r="D23" s="65">
        <f t="shared" si="22"/>
        <v>4</v>
      </c>
      <c r="E23" s="21">
        <f t="shared" si="23"/>
        <v>6.2669100277778016</v>
      </c>
      <c r="F23" s="21">
        <f t="shared" si="24"/>
        <v>7.969158290123401</v>
      </c>
      <c r="G23" s="21">
        <f t="shared" si="25"/>
        <v>5.8510039382715968</v>
      </c>
      <c r="H23" s="21">
        <f t="shared" si="26"/>
        <v>8.0103683209876007</v>
      </c>
      <c r="I23" s="21">
        <f>AU23-AO23-$B$4</f>
        <v>5.752468947692301</v>
      </c>
      <c r="J23" s="21">
        <f>AV23-AP23-$C$4</f>
        <v>-2.42</v>
      </c>
      <c r="K23" s="6">
        <f t="shared" si="27"/>
        <v>58.763834590304199</v>
      </c>
      <c r="L23" s="6">
        <f t="shared" si="27"/>
        <v>60.150253690744833</v>
      </c>
      <c r="M23" s="6">
        <f t="shared" si="28"/>
        <v>58.05631028900244</v>
      </c>
      <c r="N23" s="6">
        <f t="shared" si="28"/>
        <v>60.215438762995902</v>
      </c>
      <c r="O23" s="6">
        <f t="shared" si="28"/>
        <v>58.065371709294496</v>
      </c>
      <c r="P23" s="6">
        <f t="shared" si="28"/>
        <v>30.08</v>
      </c>
      <c r="Q23" s="22">
        <f t="shared" si="29"/>
        <v>0.10491808641970124</v>
      </c>
      <c r="R23" s="22">
        <f t="shared" si="29"/>
        <v>0.10550046913580147</v>
      </c>
      <c r="S23" s="22">
        <f t="shared" si="29"/>
        <v>0.10753313888889693</v>
      </c>
      <c r="T23" s="22">
        <f t="shared" si="29"/>
        <v>0.10890621296289993</v>
      </c>
      <c r="U23" s="22">
        <f t="shared" si="29"/>
        <v>0.1104352738461003</v>
      </c>
      <c r="V23" s="22">
        <f>BT23-AP23</f>
        <v>0</v>
      </c>
      <c r="W23" s="6">
        <f t="shared" si="31"/>
        <v>0.19815735105390297</v>
      </c>
      <c r="X23" s="6">
        <f t="shared" si="32"/>
        <v>0.11340413024276863</v>
      </c>
      <c r="Y23" s="6">
        <f t="shared" si="33"/>
        <v>8.7160510380259737E-2</v>
      </c>
      <c r="Z23" s="6">
        <f t="shared" si="34"/>
        <v>8.602334502880167E-2</v>
      </c>
      <c r="AA23" s="6">
        <f t="shared" si="35"/>
        <v>7.6661964551701628E-2</v>
      </c>
      <c r="AB23" s="49">
        <f t="shared" si="36"/>
        <v>0</v>
      </c>
      <c r="AC23">
        <v>400</v>
      </c>
      <c r="AD23" s="4">
        <v>54.1</v>
      </c>
      <c r="AE23" s="4">
        <v>52.8</v>
      </c>
      <c r="AF23" s="4">
        <v>52.4</v>
      </c>
      <c r="AG23" s="4">
        <v>52.4</v>
      </c>
      <c r="AH23" s="4">
        <v>52.4</v>
      </c>
      <c r="AI23" s="4">
        <v>52.5</v>
      </c>
      <c r="AJ23" s="4">
        <v>32.5</v>
      </c>
      <c r="AK23" s="4">
        <v>24.415597308641999</v>
      </c>
      <c r="AL23" s="4">
        <v>22.598642052469199</v>
      </c>
      <c r="AM23" s="4">
        <v>24.865060283950601</v>
      </c>
      <c r="AN23" s="4">
        <v>22.556580759259301</v>
      </c>
      <c r="AO23" s="4">
        <v>24.964451049230799</v>
      </c>
      <c r="AP23" s="4">
        <v>0</v>
      </c>
      <c r="AQ23" s="4">
        <v>32.9825073364198</v>
      </c>
      <c r="AR23" s="4">
        <v>32.9878003425926</v>
      </c>
      <c r="AS23" s="4">
        <v>33.016064222222198</v>
      </c>
      <c r="AT23" s="4">
        <v>32.986949080246902</v>
      </c>
      <c r="AU23" s="4">
        <v>33.0169199969231</v>
      </c>
      <c r="AV23" s="4">
        <v>0</v>
      </c>
      <c r="AW23" s="4">
        <v>92.9553045555556</v>
      </c>
      <c r="AX23" s="4">
        <v>94.320530398148193</v>
      </c>
      <c r="AY23" s="4">
        <v>94.2644087222222</v>
      </c>
      <c r="AZ23" s="4">
        <v>94.408923552469204</v>
      </c>
      <c r="BA23" s="4">
        <v>94.312842083076902</v>
      </c>
      <c r="BB23" s="4">
        <v>0</v>
      </c>
      <c r="BC23" s="4">
        <v>90.867138734567803</v>
      </c>
      <c r="BD23" s="4">
        <v>93.125431651234607</v>
      </c>
      <c r="BE23" s="4">
        <v>93.3459893796296</v>
      </c>
      <c r="BF23" s="4">
        <v>93.502491305555395</v>
      </c>
      <c r="BG23" s="4">
        <v>93.505024076922993</v>
      </c>
      <c r="BH23" s="4">
        <v>0</v>
      </c>
      <c r="BI23" s="4">
        <v>2.9974228395061701E-2</v>
      </c>
      <c r="BJ23" s="4">
        <v>2.9972839506172799E-2</v>
      </c>
      <c r="BK23" s="4">
        <v>2.9976543209876499E-2</v>
      </c>
      <c r="BL23" s="4">
        <v>2.99766975308642E-2</v>
      </c>
      <c r="BM23" s="4">
        <v>2.99756923076923E-2</v>
      </c>
      <c r="BN23" s="4">
        <v>0</v>
      </c>
      <c r="BO23" s="54">
        <v>24.5205153950617</v>
      </c>
      <c r="BP23" s="54">
        <v>22.704142521605</v>
      </c>
      <c r="BQ23" s="54">
        <v>24.972593422839498</v>
      </c>
      <c r="BR23" s="54">
        <v>22.665486972222201</v>
      </c>
      <c r="BS23" s="54">
        <v>25.0748863230769</v>
      </c>
      <c r="BT23" s="54">
        <v>0</v>
      </c>
      <c r="BU23" s="4">
        <v>2.9949991535331102</v>
      </c>
      <c r="BV23" s="4">
        <v>0.41467438533143097</v>
      </c>
      <c r="BW23" s="4">
        <v>0.39205175632456402</v>
      </c>
      <c r="BX23" s="4">
        <v>0.37704275544129401</v>
      </c>
      <c r="BY23" s="4">
        <v>0.38659746419746199</v>
      </c>
      <c r="BZ23" s="4">
        <v>0</v>
      </c>
      <c r="CA23" s="4">
        <v>3.39390784087374</v>
      </c>
      <c r="CB23" s="4">
        <v>0.75957404970129505</v>
      </c>
      <c r="CC23" s="4">
        <v>0.749480634048179</v>
      </c>
      <c r="CD23" s="4">
        <v>0.73321322171951997</v>
      </c>
      <c r="CE23" s="4">
        <v>0.77735112258436501</v>
      </c>
      <c r="CF23" s="4">
        <v>0</v>
      </c>
      <c r="CG23" s="4">
        <v>2.2424160567339801</v>
      </c>
      <c r="CH23" s="4">
        <v>6.0621976737791898E-2</v>
      </c>
      <c r="CI23" s="4">
        <v>8.5638161580938205E-2</v>
      </c>
      <c r="CJ23" s="4">
        <v>0.153861523530991</v>
      </c>
      <c r="CK23" s="4">
        <v>0.19737723084397299</v>
      </c>
      <c r="CL23" s="4">
        <v>0</v>
      </c>
      <c r="CM23" s="4">
        <v>1.7097523223262601</v>
      </c>
      <c r="CN23" s="4">
        <v>0.16401552883269499</v>
      </c>
      <c r="CO23" s="4">
        <v>4.4935156940289697E-2</v>
      </c>
      <c r="CP23" s="4">
        <v>0.110425972975444</v>
      </c>
      <c r="CQ23" s="4">
        <v>7.7171988942349307E-2</v>
      </c>
      <c r="CR23" s="4">
        <v>0</v>
      </c>
      <c r="CS23" s="4">
        <v>2.9952874498017601</v>
      </c>
      <c r="CT23" s="4">
        <v>0.41425156884848002</v>
      </c>
      <c r="CU23" s="4">
        <v>0.39172239492320199</v>
      </c>
      <c r="CV23" s="4">
        <v>0.37738801123902199</v>
      </c>
      <c r="CW23" s="4">
        <v>0.386047133955917</v>
      </c>
      <c r="CX23" s="4">
        <v>0</v>
      </c>
      <c r="CY23" s="14">
        <v>42636.702175925922</v>
      </c>
      <c r="CZ23" s="14">
        <v>42636.743854166663</v>
      </c>
      <c r="DA23" s="14">
        <v>42636.785532407404</v>
      </c>
      <c r="DB23" s="14">
        <v>42636.827210648145</v>
      </c>
      <c r="DC23" s="14">
        <v>42636.868900462963</v>
      </c>
      <c r="DD23" s="14">
        <v>42636.910694444443</v>
      </c>
      <c r="DE23" s="14">
        <v>42636.529444444444</v>
      </c>
      <c r="DF23" s="14"/>
      <c r="DG23" s="14"/>
      <c r="DH23" s="14"/>
      <c r="DI23" s="14"/>
      <c r="DJ23" s="14"/>
    </row>
    <row r="24" spans="4:115" x14ac:dyDescent="0.25">
      <c r="D24" s="65">
        <f t="shared" si="22"/>
        <v>5</v>
      </c>
      <c r="E24" s="21">
        <f t="shared" si="23"/>
        <v>6.5651112136223988</v>
      </c>
      <c r="F24" s="21">
        <f t="shared" si="24"/>
        <v>8.740658672839503</v>
      </c>
      <c r="G24" s="21">
        <f t="shared" si="25"/>
        <v>6.4480641759260005</v>
      </c>
      <c r="H24" s="21">
        <f t="shared" si="26"/>
        <v>8.6572569876542982</v>
      </c>
      <c r="I24" s="21">
        <f>AU24-AO24-$B$4</f>
        <v>6.3968902222222015</v>
      </c>
      <c r="J24" s="21">
        <f>AV24-AP24-$C$4</f>
        <v>8.6222281049383032</v>
      </c>
      <c r="K24" s="6">
        <f t="shared" si="27"/>
        <v>84.021079367444742</v>
      </c>
      <c r="L24" s="6">
        <f t="shared" si="27"/>
        <v>85.886478496333453</v>
      </c>
      <c r="M24" s="6">
        <f t="shared" si="28"/>
        <v>83.654172542680385</v>
      </c>
      <c r="N24" s="6">
        <f t="shared" si="28"/>
        <v>85.857630518074771</v>
      </c>
      <c r="O24" s="6">
        <f t="shared" si="28"/>
        <v>83.582700938622395</v>
      </c>
      <c r="P24" s="6">
        <f t="shared" si="28"/>
        <v>85.818450789868976</v>
      </c>
      <c r="Q24" s="22">
        <f t="shared" si="29"/>
        <v>0.12354493808049938</v>
      </c>
      <c r="R24" s="22">
        <f t="shared" si="29"/>
        <v>0.12403464506170181</v>
      </c>
      <c r="S24" s="22">
        <f t="shared" si="29"/>
        <v>0.1226064135803</v>
      </c>
      <c r="T24" s="22">
        <f t="shared" si="29"/>
        <v>0.12202842283949877</v>
      </c>
      <c r="U24" s="22">
        <f t="shared" si="29"/>
        <v>0.12139644444440023</v>
      </c>
      <c r="V24" s="22">
        <f>BT24-AP24</f>
        <v>0.1216718024692014</v>
      </c>
      <c r="W24" s="6">
        <f t="shared" si="31"/>
        <v>0.12048690809716836</v>
      </c>
      <c r="X24" s="6">
        <f t="shared" si="32"/>
        <v>0.1301455314443572</v>
      </c>
      <c r="Y24" s="6">
        <f t="shared" si="33"/>
        <v>0.17128521966532373</v>
      </c>
      <c r="Z24" s="6">
        <f t="shared" si="34"/>
        <v>0.17759804674001947</v>
      </c>
      <c r="AA24" s="6">
        <f t="shared" si="35"/>
        <v>0.19279283915539791</v>
      </c>
      <c r="AB24" s="48">
        <f t="shared" si="36"/>
        <v>0.1821055126001272</v>
      </c>
      <c r="AC24">
        <v>500</v>
      </c>
      <c r="AD24" s="4">
        <v>79.2</v>
      </c>
      <c r="AE24" s="4">
        <v>77.7</v>
      </c>
      <c r="AF24" s="4">
        <v>77.400000000000006</v>
      </c>
      <c r="AG24" s="4">
        <v>77.5</v>
      </c>
      <c r="AH24" s="4">
        <v>77.5</v>
      </c>
      <c r="AI24" s="4">
        <v>77.5</v>
      </c>
      <c r="AJ24" s="4">
        <v>77.5</v>
      </c>
      <c r="AK24" s="4">
        <v>24.1213632941176</v>
      </c>
      <c r="AL24" s="4">
        <v>21.826071015432099</v>
      </c>
      <c r="AM24" s="4">
        <v>24.2667225555555</v>
      </c>
      <c r="AN24" s="4">
        <v>21.9109120925926</v>
      </c>
      <c r="AO24" s="4">
        <v>24.320270077160501</v>
      </c>
      <c r="AP24" s="4">
        <v>21.9380681265432</v>
      </c>
      <c r="AQ24" s="4">
        <v>32.986474507739999</v>
      </c>
      <c r="AR24" s="4">
        <v>32.986729688271602</v>
      </c>
      <c r="AS24" s="4">
        <v>33.0147867314815</v>
      </c>
      <c r="AT24" s="4">
        <v>32.988169080246898</v>
      </c>
      <c r="AU24" s="4">
        <v>33.017160299382702</v>
      </c>
      <c r="AV24" s="4">
        <v>32.980296231481503</v>
      </c>
      <c r="AW24" s="4">
        <v>111.655369965944</v>
      </c>
      <c r="AX24" s="4">
        <v>114.170192074074</v>
      </c>
      <c r="AY24" s="4">
        <v>114.14087562963</v>
      </c>
      <c r="AZ24" s="4">
        <v>114.08469686728399</v>
      </c>
      <c r="BA24" s="4">
        <v>113.855046811728</v>
      </c>
      <c r="BB24" s="4">
        <v>113.98759609259299</v>
      </c>
      <c r="BC24" s="4">
        <v>112.925093789474</v>
      </c>
      <c r="BD24" s="4">
        <v>115.541647888889</v>
      </c>
      <c r="BE24" s="4">
        <v>115.945716472222</v>
      </c>
      <c r="BF24" s="4">
        <v>115.956210435185</v>
      </c>
      <c r="BG24" s="4">
        <v>115.886692308642</v>
      </c>
      <c r="BH24" s="4">
        <v>115.906648484568</v>
      </c>
      <c r="BI24" s="4">
        <v>2.9973219814241499E-2</v>
      </c>
      <c r="BJ24" s="4">
        <v>2.9974382716049401E-2</v>
      </c>
      <c r="BK24" s="4">
        <v>2.99766975308642E-2</v>
      </c>
      <c r="BL24" s="4">
        <v>2.9974228395061701E-2</v>
      </c>
      <c r="BM24" s="4">
        <v>2.9974074074074101E-2</v>
      </c>
      <c r="BN24" s="4">
        <v>2.99736111111111E-2</v>
      </c>
      <c r="BO24" s="54">
        <v>24.2449082321981</v>
      </c>
      <c r="BP24" s="54">
        <v>21.950105660493801</v>
      </c>
      <c r="BQ24" s="54">
        <v>24.3893289691358</v>
      </c>
      <c r="BR24" s="54">
        <v>22.032940515432099</v>
      </c>
      <c r="BS24" s="54">
        <v>24.441666521604901</v>
      </c>
      <c r="BT24" s="54">
        <v>22.059739929012402</v>
      </c>
      <c r="BU24" s="4">
        <v>1.91885841114077</v>
      </c>
      <c r="BV24" s="4">
        <v>0.336049547504569</v>
      </c>
      <c r="BW24" s="4">
        <v>0.35286682403059699</v>
      </c>
      <c r="BX24" s="4">
        <v>0.35141510718761398</v>
      </c>
      <c r="BY24" s="4">
        <v>0.382346088182347</v>
      </c>
      <c r="BZ24" s="4">
        <v>0.37858894249754099</v>
      </c>
      <c r="CA24" s="4">
        <v>1.7403096745662601</v>
      </c>
      <c r="CB24" s="4">
        <v>0.76230563578155397</v>
      </c>
      <c r="CC24" s="4">
        <v>0.76824539563745498</v>
      </c>
      <c r="CD24" s="4">
        <v>0.72930943020987704</v>
      </c>
      <c r="CE24" s="4">
        <v>0.75183185871563196</v>
      </c>
      <c r="CF24" s="4">
        <v>0.71427708531076695</v>
      </c>
      <c r="CG24" s="4">
        <v>1.9911211303190399</v>
      </c>
      <c r="CH24" s="4">
        <v>0.28237953141980399</v>
      </c>
      <c r="CI24" s="4">
        <v>0.20994506301565399</v>
      </c>
      <c r="CJ24" s="4">
        <v>0.13210126976327499</v>
      </c>
      <c r="CK24" s="4">
        <v>0.19234183350744</v>
      </c>
      <c r="CL24" s="4">
        <v>0.14289768458659999</v>
      </c>
      <c r="CM24" s="4">
        <v>1.66541456521866</v>
      </c>
      <c r="CN24" s="4">
        <v>0.33663582747339299</v>
      </c>
      <c r="CO24" s="4">
        <v>5.54574632264076E-2</v>
      </c>
      <c r="CP24" s="4">
        <v>7.6848943460473398E-2</v>
      </c>
      <c r="CQ24" s="4">
        <v>0.11757191693649401</v>
      </c>
      <c r="CR24" s="4">
        <v>0.12050729234471901</v>
      </c>
      <c r="CS24" s="4">
        <v>1.91871108479934</v>
      </c>
      <c r="CT24" s="4">
        <v>0.33633663667222602</v>
      </c>
      <c r="CU24" s="4">
        <v>0.35272619993319299</v>
      </c>
      <c r="CV24" s="4">
        <v>0.35140997545521402</v>
      </c>
      <c r="CW24" s="4">
        <v>0.38223866232084602</v>
      </c>
      <c r="CX24" s="4">
        <v>0.37850705050071298</v>
      </c>
      <c r="CY24" s="14">
        <v>42637.09951388889</v>
      </c>
      <c r="CZ24" s="14">
        <v>42637.141076388885</v>
      </c>
      <c r="DA24" s="14">
        <v>42637.182766203703</v>
      </c>
      <c r="DB24" s="14">
        <v>42637.224444444444</v>
      </c>
      <c r="DC24" s="14">
        <v>42637.266122685185</v>
      </c>
      <c r="DD24" s="14">
        <v>42637.307800925926</v>
      </c>
      <c r="DE24" s="14">
        <v>42637.34952546296</v>
      </c>
      <c r="DF24" s="14"/>
      <c r="DG24" s="14"/>
      <c r="DH24" s="14"/>
      <c r="DI24" s="14"/>
      <c r="DJ24" s="14"/>
    </row>
    <row r="25" spans="4:115" x14ac:dyDescent="0.25">
      <c r="D25" s="65">
        <f t="shared" si="22"/>
        <v>6</v>
      </c>
      <c r="E25" s="21">
        <f t="shared" si="23"/>
        <v>6.2598237272727042</v>
      </c>
      <c r="F25" s="21">
        <f t="shared" si="24"/>
        <v>7.8994877024607977</v>
      </c>
      <c r="G25" s="21">
        <f t="shared" si="25"/>
        <v>6.2358025524690968</v>
      </c>
      <c r="H25" s="21">
        <f t="shared" si="26"/>
        <v>8.5129544598764948</v>
      </c>
      <c r="I25" s="21"/>
      <c r="J25" s="21"/>
      <c r="K25" s="6">
        <f>E25+AE25-Q25-W25</f>
        <v>115.99413009173429</v>
      </c>
      <c r="L25" s="6">
        <f>F25+AF25-R25-X25</f>
        <v>117.21454086573998</v>
      </c>
      <c r="M25" s="6">
        <f>G25+AG25-S25-Y25</f>
        <v>115.33231217861204</v>
      </c>
      <c r="N25" s="6">
        <f>H25+AH25-T25-Z25</f>
        <v>117.80461739757354</v>
      </c>
      <c r="O25" s="6"/>
      <c r="P25" s="6"/>
      <c r="Q25" s="22">
        <f>BO25-AK25</f>
        <v>0.15104312626259997</v>
      </c>
      <c r="R25" s="22">
        <f>BP25-AL25</f>
        <v>0.15575172706930118</v>
      </c>
      <c r="S25" s="22">
        <f>BQ25-AM25</f>
        <v>0.15733750617279796</v>
      </c>
      <c r="T25" s="22">
        <f>BR25-AN25</f>
        <v>0.15913273765429992</v>
      </c>
      <c r="U25" s="22"/>
      <c r="V25" s="22"/>
      <c r="W25" s="6">
        <f t="shared" si="31"/>
        <v>0.41465050927582081</v>
      </c>
      <c r="X25" s="6">
        <f t="shared" si="32"/>
        <v>0.4291951096515319</v>
      </c>
      <c r="Y25" s="6">
        <f t="shared" si="33"/>
        <v>0.44615286768425727</v>
      </c>
      <c r="Z25" s="6">
        <f t="shared" si="34"/>
        <v>0.44920432464865917</v>
      </c>
      <c r="AA25" s="6">
        <f t="shared" si="35"/>
        <v>0.47875754657900232</v>
      </c>
      <c r="AB25" s="48">
        <f t="shared" si="36"/>
        <v>0</v>
      </c>
      <c r="AC25">
        <v>600</v>
      </c>
      <c r="AD25" s="4">
        <v>110.4</v>
      </c>
      <c r="AE25" s="4">
        <v>110.3</v>
      </c>
      <c r="AF25" s="4">
        <v>109.9</v>
      </c>
      <c r="AG25" s="4">
        <v>109.7</v>
      </c>
      <c r="AH25" s="4">
        <v>109.9</v>
      </c>
      <c r="AI25" s="4"/>
      <c r="AJ25" s="4"/>
      <c r="AK25" s="4">
        <v>24.418150191919199</v>
      </c>
      <c r="AL25" s="4">
        <v>22.6584018322148</v>
      </c>
      <c r="AM25" s="4">
        <v>24.489601006172901</v>
      </c>
      <c r="AN25" s="4">
        <v>22.046662635802502</v>
      </c>
      <c r="AO25" s="4"/>
      <c r="AP25" s="4"/>
      <c r="AQ25" s="4">
        <v>32.977973919191903</v>
      </c>
      <c r="AR25" s="4">
        <v>32.977889534675597</v>
      </c>
      <c r="AS25" s="4">
        <v>33.025403558641997</v>
      </c>
      <c r="AT25" s="4">
        <v>32.979617095678996</v>
      </c>
      <c r="AU25" s="4"/>
      <c r="AV25" s="4"/>
      <c r="AW25" s="4">
        <v>132.6563175</v>
      </c>
      <c r="AX25" s="4">
        <v>136.14467593512299</v>
      </c>
      <c r="AY25" s="4">
        <v>136.96177178703701</v>
      </c>
      <c r="AZ25" s="4">
        <v>137.25882056481501</v>
      </c>
      <c r="BA25" s="4">
        <v>137.023602304615</v>
      </c>
      <c r="BB25" s="4">
        <v>0</v>
      </c>
      <c r="BC25" s="4">
        <v>137.02619965656601</v>
      </c>
      <c r="BD25" s="4">
        <v>140.66754251454199</v>
      </c>
      <c r="BE25" s="4">
        <v>141.663439145062</v>
      </c>
      <c r="BF25" s="4">
        <v>141.99271803703701</v>
      </c>
      <c r="BG25" s="4">
        <v>142.068463455385</v>
      </c>
      <c r="BH25" s="4">
        <v>0</v>
      </c>
      <c r="BI25" s="4">
        <v>2.9971969696969698E-2</v>
      </c>
      <c r="BJ25" s="4">
        <v>2.9973937360178799E-2</v>
      </c>
      <c r="BK25" s="4">
        <v>2.99733024691358E-2</v>
      </c>
      <c r="BL25" s="4">
        <v>2.9972839506172799E-2</v>
      </c>
      <c r="BM25" s="4">
        <v>2.99756923076923E-2</v>
      </c>
      <c r="BN25" s="4">
        <v>0</v>
      </c>
      <c r="BO25" s="54">
        <v>24.569193318181799</v>
      </c>
      <c r="BP25" s="54">
        <v>22.814153559284101</v>
      </c>
      <c r="BQ25" s="54">
        <v>24.646938512345699</v>
      </c>
      <c r="BR25" s="54">
        <v>22.205795373456802</v>
      </c>
      <c r="BS25" s="54">
        <v>24.754699095384598</v>
      </c>
      <c r="BT25" s="54">
        <v>0</v>
      </c>
      <c r="BU25" s="4">
        <v>2.21978282316203</v>
      </c>
      <c r="BV25" s="4">
        <v>1.2928822009357801</v>
      </c>
      <c r="BW25" s="4">
        <v>0.36133619649468002</v>
      </c>
      <c r="BX25" s="4">
        <v>0.32173554969550899</v>
      </c>
      <c r="BY25" s="4">
        <v>0.35494441692601397</v>
      </c>
      <c r="BZ25" s="4">
        <v>0</v>
      </c>
      <c r="CA25" s="4">
        <v>2.07466521758113</v>
      </c>
      <c r="CB25" s="4">
        <v>0.98114646981020104</v>
      </c>
      <c r="CC25" s="4">
        <v>0.78554408191517</v>
      </c>
      <c r="CD25" s="4">
        <v>0.74748202084428905</v>
      </c>
      <c r="CE25" s="4">
        <v>0.85862258431863603</v>
      </c>
      <c r="CF25" s="4">
        <v>0</v>
      </c>
      <c r="CG25" s="4">
        <v>1.87996564796776</v>
      </c>
      <c r="CH25" s="4">
        <v>0.62602602081440495</v>
      </c>
      <c r="CI25" s="4">
        <v>9.1463793420767506E-2</v>
      </c>
      <c r="CJ25" s="4">
        <v>0.188732566725341</v>
      </c>
      <c r="CK25" s="4">
        <v>0.20040152169707401</v>
      </c>
      <c r="CL25" s="4">
        <v>0</v>
      </c>
      <c r="CM25" s="4">
        <v>1.55516201741143</v>
      </c>
      <c r="CN25" s="4">
        <v>0.72116095829763804</v>
      </c>
      <c r="CO25" s="4">
        <v>3.4168561623870698E-2</v>
      </c>
      <c r="CP25" s="4">
        <v>0.13136051359491499</v>
      </c>
      <c r="CQ25" s="4">
        <v>5.85365629459009E-2</v>
      </c>
      <c r="CR25" s="4">
        <v>0</v>
      </c>
      <c r="CS25" s="4">
        <v>2.21995679454901</v>
      </c>
      <c r="CT25" s="4">
        <v>1.2918480438156199</v>
      </c>
      <c r="CU25" s="4">
        <v>0.36109459591153698</v>
      </c>
      <c r="CV25" s="4">
        <v>0.321222293756243</v>
      </c>
      <c r="CW25" s="4">
        <v>0.35509696013339798</v>
      </c>
      <c r="CX25" s="4">
        <v>0</v>
      </c>
      <c r="CY25" s="14">
        <v>42637.556643518517</v>
      </c>
      <c r="CZ25" s="14">
        <v>42637.556296296294</v>
      </c>
      <c r="DA25" s="14">
        <v>42637.614189814813</v>
      </c>
      <c r="DB25" s="14">
        <v>42637.655868055554</v>
      </c>
      <c r="DC25" s="14">
        <v>42637.697546296295</v>
      </c>
      <c r="DD25" s="14">
        <v>42637.739340277774</v>
      </c>
      <c r="DE25" s="14">
        <v>42637.358090277776</v>
      </c>
      <c r="DF25" s="14"/>
      <c r="DG25" s="14"/>
      <c r="DH25" s="14"/>
      <c r="DI25" s="14"/>
      <c r="DJ25" s="14"/>
    </row>
    <row r="26" spans="4:115" x14ac:dyDescent="0.25">
      <c r="AC26" s="2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 s="55"/>
      <c r="BP26" s="55"/>
      <c r="BQ26" s="55"/>
      <c r="BR26" s="55"/>
      <c r="BS26" s="55"/>
      <c r="BT26" s="55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 s="16"/>
      <c r="CS26"/>
      <c r="CT26"/>
      <c r="CU26"/>
      <c r="CV26"/>
      <c r="CW26"/>
      <c r="CX26"/>
      <c r="CY26"/>
      <c r="CZ26"/>
      <c r="DA26"/>
      <c r="DB26"/>
      <c r="DC26"/>
      <c r="DD26" s="14"/>
      <c r="DE26" s="14"/>
      <c r="DF26" s="14"/>
      <c r="DG26" s="14"/>
      <c r="DH26" s="14"/>
      <c r="DI26" s="14"/>
      <c r="DJ26" s="14"/>
    </row>
    <row r="27" spans="4:115" x14ac:dyDescent="0.25">
      <c r="AC27" s="2"/>
      <c r="AD27" s="2" t="s">
        <v>37</v>
      </c>
      <c r="AE27" s="66">
        <f>INDEX(LINEST(AE20:AE25,$D$20:$D$25^{1,2}),1)</f>
        <v>2.5946428571428548</v>
      </c>
      <c r="AF27" s="66">
        <f>INDEX(LINEST(AF20:AF25,$D$20:$D$25^{1,2}),1)</f>
        <v>2.6321428571428567</v>
      </c>
      <c r="AG27" s="66">
        <f>INDEX(LINEST(AG20:AG25,$D$20:$D$25^{1,2}),1)</f>
        <v>2.591071428571428</v>
      </c>
      <c r="AH27" s="66">
        <f>INDEX(LINEST(AH20:AH25,$D$20:$D$25^{1,2}),1)</f>
        <v>2.6303571428571435</v>
      </c>
      <c r="AI27" s="66"/>
      <c r="AJ27" s="66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13"/>
      <c r="DF27" s="13"/>
      <c r="DG27" s="13"/>
      <c r="DH27" s="13"/>
      <c r="DI27" s="13"/>
      <c r="DJ27" s="13"/>
      <c r="DK27" s="13"/>
    </row>
    <row r="28" spans="4:115" x14ac:dyDescent="0.25">
      <c r="AC28" s="2"/>
      <c r="AD28" s="2" t="s">
        <v>37</v>
      </c>
      <c r="AE28" s="66">
        <f>INDEX(LINEST(AE20:AE25,$D$20:$D$25^{1,2}),2)</f>
        <v>2.2060714285714358</v>
      </c>
      <c r="AF28" s="66">
        <f>INDEX(LINEST(AF20:AF25,$D$20:$D$25^{1,2}),2)</f>
        <v>1.9578571428571443</v>
      </c>
      <c r="AG28" s="66">
        <f>INDEX(LINEST(AG20:AG25,$D$20:$D$25^{1,2}),2)</f>
        <v>2.1653571428571436</v>
      </c>
      <c r="AH28" s="66">
        <f>INDEX(LINEST(AH20:AH25,$D$20:$D$25^{1,2}),2)</f>
        <v>1.9789285714285654</v>
      </c>
      <c r="AI28" s="66"/>
      <c r="AJ28" s="66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13"/>
      <c r="DF28" s="13"/>
      <c r="DG28" s="13"/>
      <c r="DH28" s="13"/>
      <c r="DI28" s="13"/>
      <c r="DJ28" s="13"/>
      <c r="DK28" s="13"/>
    </row>
    <row r="29" spans="4:115" x14ac:dyDescent="0.25">
      <c r="D29" s="46"/>
      <c r="E29" s="3"/>
      <c r="F29" s="3"/>
      <c r="G29" s="3"/>
      <c r="H29" s="3"/>
      <c r="I29" s="3"/>
      <c r="J29" s="3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49"/>
      <c r="AD29" s="54" t="s">
        <v>38</v>
      </c>
      <c r="AE29" s="66">
        <f>INDEX(LINEST(AE20:AE25,$D$20:$D$25^{1,2}),3)</f>
        <v>2.9100000000000037</v>
      </c>
      <c r="AF29" s="66">
        <f>INDEX(LINEST(AF20:AF25,$D$20:$D$25^{1,2}),3)</f>
        <v>2.7600000000000051</v>
      </c>
      <c r="AG29" s="66">
        <f>INDEX(LINEST(AG20:AG25,$D$20:$D$25^{1,2}),3)</f>
        <v>2.7899999999999991</v>
      </c>
      <c r="AH29" s="66">
        <f>INDEX(LINEST(AH20:AH25,$D$20:$D$25^{1,2}),3)</f>
        <v>2.7300000000000111</v>
      </c>
      <c r="AI29" s="66"/>
      <c r="AJ29" s="66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5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</row>
    <row r="30" spans="4:115" x14ac:dyDescent="0.25"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13"/>
      <c r="DF30" s="13"/>
      <c r="DG30" s="13"/>
      <c r="DH30" s="13"/>
      <c r="DI30" s="13"/>
      <c r="DJ30" s="13"/>
      <c r="DK30" s="13"/>
    </row>
  </sheetData>
  <mergeCells count="13">
    <mergeCell ref="A1:C1"/>
    <mergeCell ref="AQ1:AV1"/>
    <mergeCell ref="CM1:CR1"/>
    <mergeCell ref="CS1:CX1"/>
    <mergeCell ref="AD1:AJ1"/>
    <mergeCell ref="AK1:AP1"/>
    <mergeCell ref="BU1:BZ1"/>
    <mergeCell ref="AW1:BB1"/>
    <mergeCell ref="BC1:BH1"/>
    <mergeCell ref="BI1:BN1"/>
    <mergeCell ref="BO1:BT1"/>
    <mergeCell ref="CA1:CF1"/>
    <mergeCell ref="CG1:CL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Y78"/>
  <sheetViews>
    <sheetView tabSelected="1" zoomScale="85" zoomScaleNormal="85" workbookViewId="0">
      <selection activeCell="AO29" sqref="AO29"/>
    </sheetView>
  </sheetViews>
  <sheetFormatPr defaultColWidth="9.140625" defaultRowHeight="15" x14ac:dyDescent="0.25"/>
  <cols>
    <col min="1" max="1" width="12" style="1" bestFit="1" customWidth="1"/>
    <col min="2" max="2" width="5.5703125" style="7" customWidth="1"/>
    <col min="3" max="3" width="5.5703125" style="84" customWidth="1"/>
    <col min="4" max="37" width="5.5703125" style="7" customWidth="1"/>
    <col min="38" max="47" width="5.5703125" style="1" customWidth="1"/>
    <col min="48" max="48" width="5.5703125" style="48" customWidth="1"/>
    <col min="49" max="155" width="5.5703125" style="1" customWidth="1"/>
    <col min="156" max="16384" width="9.140625" style="1"/>
  </cols>
  <sheetData>
    <row r="1" spans="1:143" ht="19.5" customHeight="1" x14ac:dyDescent="0.25">
      <c r="A1" s="82" t="s">
        <v>15</v>
      </c>
      <c r="B1" s="82"/>
      <c r="C1" s="82"/>
      <c r="D1" s="29" t="s">
        <v>1</v>
      </c>
      <c r="E1" s="25" t="s">
        <v>36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 t="s">
        <v>35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64" t="s">
        <v>22</v>
      </c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64" t="s">
        <v>34</v>
      </c>
      <c r="AM1" s="23"/>
      <c r="AN1" s="23"/>
      <c r="AO1" s="23"/>
      <c r="AP1" s="23"/>
      <c r="AQ1" s="23"/>
      <c r="AR1" s="23"/>
      <c r="AS1" s="23"/>
      <c r="AT1" s="23"/>
      <c r="AU1" s="23"/>
      <c r="AV1" s="50"/>
      <c r="AX1" s="83" t="s">
        <v>33</v>
      </c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 t="s">
        <v>2</v>
      </c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 t="s">
        <v>16</v>
      </c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 t="s">
        <v>6</v>
      </c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 t="s">
        <v>7</v>
      </c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 t="s">
        <v>8</v>
      </c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 t="s">
        <v>9</v>
      </c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73"/>
      <c r="EE1" s="1" t="s">
        <v>41</v>
      </c>
      <c r="EH1" s="1" t="s">
        <v>2</v>
      </c>
      <c r="EK1" s="1" t="s">
        <v>9</v>
      </c>
    </row>
    <row r="2" spans="1:143" ht="17.25" customHeight="1" x14ac:dyDescent="0.25">
      <c r="A2" s="1" t="s">
        <v>18</v>
      </c>
      <c r="B2" s="20">
        <v>300</v>
      </c>
      <c r="C2" s="84">
        <v>100</v>
      </c>
      <c r="E2">
        <v>300</v>
      </c>
      <c r="F2">
        <v>100</v>
      </c>
      <c r="G2">
        <v>150</v>
      </c>
      <c r="H2">
        <v>300</v>
      </c>
      <c r="I2">
        <v>150</v>
      </c>
      <c r="J2">
        <v>100</v>
      </c>
      <c r="K2">
        <v>91.666667000000004</v>
      </c>
      <c r="L2">
        <v>300</v>
      </c>
      <c r="M2">
        <v>300</v>
      </c>
      <c r="N2">
        <v>83.33</v>
      </c>
      <c r="O2">
        <v>300</v>
      </c>
      <c r="P2">
        <v>300</v>
      </c>
      <c r="Q2">
        <v>100</v>
      </c>
      <c r="R2">
        <v>150</v>
      </c>
      <c r="S2">
        <v>300</v>
      </c>
      <c r="T2">
        <v>150</v>
      </c>
      <c r="U2">
        <v>100</v>
      </c>
      <c r="V2">
        <v>91.666667000000004</v>
      </c>
      <c r="W2">
        <v>300</v>
      </c>
      <c r="X2">
        <v>300</v>
      </c>
      <c r="Y2">
        <v>83.33</v>
      </c>
      <c r="Z2">
        <v>300</v>
      </c>
      <c r="AA2">
        <v>300</v>
      </c>
      <c r="AB2">
        <v>100</v>
      </c>
      <c r="AC2">
        <v>150</v>
      </c>
      <c r="AD2">
        <v>300</v>
      </c>
      <c r="AE2">
        <v>150</v>
      </c>
      <c r="AF2">
        <v>100</v>
      </c>
      <c r="AG2">
        <v>91.666667000000004</v>
      </c>
      <c r="AH2">
        <v>300</v>
      </c>
      <c r="AI2">
        <v>300</v>
      </c>
      <c r="AJ2">
        <v>83.33</v>
      </c>
      <c r="AK2">
        <v>300</v>
      </c>
      <c r="AL2">
        <v>300</v>
      </c>
      <c r="AM2">
        <v>100</v>
      </c>
      <c r="AN2">
        <v>150</v>
      </c>
      <c r="AO2">
        <v>300</v>
      </c>
      <c r="AP2">
        <v>150</v>
      </c>
      <c r="AQ2">
        <v>100</v>
      </c>
      <c r="AR2">
        <v>91.666667000000004</v>
      </c>
      <c r="AS2">
        <v>300</v>
      </c>
      <c r="AT2">
        <v>300</v>
      </c>
      <c r="AU2">
        <v>83.33</v>
      </c>
      <c r="AV2" s="50">
        <v>300</v>
      </c>
      <c r="AX2" s="1" t="s">
        <v>0</v>
      </c>
      <c r="AY2">
        <v>300</v>
      </c>
      <c r="AZ2">
        <v>100</v>
      </c>
      <c r="BA2">
        <v>150</v>
      </c>
      <c r="BB2">
        <v>300</v>
      </c>
      <c r="BC2">
        <v>150</v>
      </c>
      <c r="BD2">
        <v>100</v>
      </c>
      <c r="BE2">
        <v>91.666667000000004</v>
      </c>
      <c r="BF2">
        <v>300</v>
      </c>
      <c r="BG2">
        <v>300</v>
      </c>
      <c r="BH2">
        <v>83.33</v>
      </c>
      <c r="BI2">
        <v>300</v>
      </c>
      <c r="BJ2"/>
      <c r="BK2">
        <v>300</v>
      </c>
      <c r="BL2">
        <v>100</v>
      </c>
      <c r="BM2">
        <v>150</v>
      </c>
      <c r="BN2">
        <v>300</v>
      </c>
      <c r="BO2">
        <v>150</v>
      </c>
      <c r="BP2">
        <v>100</v>
      </c>
      <c r="BQ2">
        <v>91.666667000000004</v>
      </c>
      <c r="BR2">
        <v>300</v>
      </c>
      <c r="BS2">
        <v>300</v>
      </c>
      <c r="BT2">
        <v>83.33</v>
      </c>
      <c r="BU2">
        <v>300</v>
      </c>
      <c r="BV2"/>
      <c r="BW2">
        <v>300</v>
      </c>
      <c r="BX2">
        <v>100</v>
      </c>
      <c r="BY2">
        <v>150</v>
      </c>
      <c r="BZ2">
        <v>300</v>
      </c>
      <c r="CA2">
        <v>150</v>
      </c>
      <c r="CB2">
        <v>100</v>
      </c>
      <c r="CC2">
        <v>91.666667000000004</v>
      </c>
      <c r="CD2">
        <v>300</v>
      </c>
      <c r="CE2">
        <v>300</v>
      </c>
      <c r="CF2">
        <v>83.33</v>
      </c>
      <c r="CG2">
        <v>300</v>
      </c>
      <c r="CH2"/>
      <c r="CI2">
        <v>300</v>
      </c>
      <c r="CJ2">
        <v>100</v>
      </c>
      <c r="CK2">
        <v>150</v>
      </c>
      <c r="CL2">
        <v>300</v>
      </c>
      <c r="CM2">
        <v>150</v>
      </c>
      <c r="CN2">
        <v>100</v>
      </c>
      <c r="CO2">
        <v>91.666667000000004</v>
      </c>
      <c r="CP2">
        <v>300</v>
      </c>
      <c r="CQ2">
        <v>300</v>
      </c>
      <c r="CR2">
        <v>83.33</v>
      </c>
      <c r="CS2">
        <v>300</v>
      </c>
      <c r="CT2"/>
      <c r="CU2">
        <v>300</v>
      </c>
      <c r="CV2">
        <v>100</v>
      </c>
      <c r="CW2">
        <v>150</v>
      </c>
      <c r="CX2">
        <v>300</v>
      </c>
      <c r="CY2">
        <v>150</v>
      </c>
      <c r="CZ2">
        <v>100</v>
      </c>
      <c r="DA2">
        <v>91.666667000000004</v>
      </c>
      <c r="DB2">
        <v>300</v>
      </c>
      <c r="DC2">
        <v>300</v>
      </c>
      <c r="DD2">
        <v>83.33</v>
      </c>
      <c r="DE2">
        <v>300</v>
      </c>
      <c r="DF2"/>
      <c r="DG2">
        <v>300</v>
      </c>
      <c r="DH2">
        <v>100</v>
      </c>
      <c r="DI2">
        <v>150</v>
      </c>
      <c r="DJ2">
        <v>300</v>
      </c>
      <c r="DK2">
        <v>150</v>
      </c>
      <c r="DL2">
        <v>100</v>
      </c>
      <c r="DM2">
        <v>91.666667000000004</v>
      </c>
      <c r="DN2">
        <v>300</v>
      </c>
      <c r="DO2">
        <v>300</v>
      </c>
      <c r="DP2">
        <v>83.33</v>
      </c>
      <c r="DQ2">
        <v>300</v>
      </c>
      <c r="DR2"/>
      <c r="DS2">
        <v>300</v>
      </c>
      <c r="DT2">
        <v>100</v>
      </c>
      <c r="DU2">
        <v>150</v>
      </c>
      <c r="DV2">
        <v>300</v>
      </c>
      <c r="DW2">
        <v>150</v>
      </c>
      <c r="DX2">
        <v>100</v>
      </c>
      <c r="DY2">
        <v>91.666667000000004</v>
      </c>
      <c r="DZ2">
        <v>300</v>
      </c>
      <c r="EA2">
        <v>300</v>
      </c>
      <c r="EB2">
        <v>83.33</v>
      </c>
      <c r="EC2">
        <v>300</v>
      </c>
      <c r="ED2"/>
      <c r="EE2" s="55">
        <v>300</v>
      </c>
      <c r="EF2" s="55">
        <v>83.33</v>
      </c>
      <c r="EG2" s="55">
        <v>300</v>
      </c>
      <c r="EH2" s="55">
        <v>300</v>
      </c>
      <c r="EI2" s="55">
        <v>83.33</v>
      </c>
      <c r="EJ2" s="55">
        <v>300</v>
      </c>
      <c r="EK2" s="55">
        <v>300</v>
      </c>
      <c r="EL2" s="55">
        <v>83.33</v>
      </c>
      <c r="EM2" s="55">
        <v>300</v>
      </c>
    </row>
    <row r="3" spans="1:143" x14ac:dyDescent="0.25">
      <c r="A3" s="1" t="s">
        <v>21</v>
      </c>
      <c r="AW3" s="2" t="s">
        <v>44</v>
      </c>
      <c r="EF3" s="41" t="s">
        <v>42</v>
      </c>
    </row>
    <row r="4" spans="1:143" x14ac:dyDescent="0.25">
      <c r="A4" s="52" t="s">
        <v>12</v>
      </c>
      <c r="B4" s="24">
        <v>2.2999999999999998</v>
      </c>
      <c r="C4" s="85">
        <v>2.42</v>
      </c>
      <c r="D4" s="5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W4" s="2" t="s">
        <v>11</v>
      </c>
      <c r="AX4" s="2" t="s">
        <v>31</v>
      </c>
      <c r="CD4" s="3"/>
      <c r="CG4" s="3"/>
      <c r="CH4" s="3"/>
      <c r="EF4" s="41">
        <v>0.42508309599999999</v>
      </c>
    </row>
    <row r="5" spans="1:143" ht="15" customHeight="1" x14ac:dyDescent="0.25">
      <c r="B5" s="27" t="s">
        <v>3</v>
      </c>
      <c r="C5" s="86" t="s">
        <v>17</v>
      </c>
      <c r="D5" s="28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W5" s="2" t="s">
        <v>32</v>
      </c>
      <c r="AX5" s="2" t="s">
        <v>43</v>
      </c>
      <c r="BO5" s="3"/>
      <c r="BP5" s="3"/>
      <c r="BQ5" s="3"/>
      <c r="BR5" s="3"/>
      <c r="BS5" s="3"/>
      <c r="BT5" s="3"/>
      <c r="BU5" s="3"/>
      <c r="BV5" s="3"/>
      <c r="BW5" s="4"/>
      <c r="BX5" s="4"/>
      <c r="BY5" s="3"/>
      <c r="BZ5" s="13"/>
      <c r="CA5" s="13"/>
      <c r="CB5" s="13"/>
      <c r="CC5" s="13"/>
      <c r="CD5" s="3"/>
      <c r="CE5" s="13"/>
      <c r="CF5" s="13"/>
      <c r="CG5" s="3"/>
      <c r="CH5" s="3"/>
      <c r="EH5" s="3"/>
      <c r="EI5" s="3"/>
      <c r="EJ5" s="3"/>
    </row>
    <row r="6" spans="1:143" ht="15" customHeight="1" x14ac:dyDescent="0.25">
      <c r="A6" s="23" t="s">
        <v>13</v>
      </c>
      <c r="B6" s="26">
        <v>5.19</v>
      </c>
      <c r="C6" s="87">
        <v>14.53</v>
      </c>
      <c r="D6" s="75">
        <f>AW6/100</f>
        <v>1</v>
      </c>
      <c r="E6" s="3">
        <f>BW6-BK6-$B$4</f>
        <v>5.1673267796611002</v>
      </c>
      <c r="F6" s="3">
        <f>BX6-BL6-$C$4</f>
        <v>6.3161207457626976</v>
      </c>
      <c r="G6" s="3">
        <f>BY6-BM6-$C$4</f>
        <v>5.6999024745761968</v>
      </c>
      <c r="H6" s="3">
        <f>BZ6-BN6-$B$4</f>
        <v>5.2221209491526013</v>
      </c>
      <c r="I6" s="3">
        <f>CA6-BO6-$C$4</f>
        <v>5.4564115084746039</v>
      </c>
      <c r="J6" s="3">
        <f>CB6-BP6-$C$4</f>
        <v>5.9098047457626972</v>
      </c>
      <c r="K6" s="3">
        <f>CC6-BQ6-$C$4</f>
        <v>6.0885421694914985</v>
      </c>
      <c r="L6" s="3">
        <f>CD6-BR6-$C$4</f>
        <v>4.9142622203388999</v>
      </c>
      <c r="M6" s="3">
        <f t="shared" ref="M6" si="0">CE6-BS6-$C$4</f>
        <v>5.156394038773259</v>
      </c>
      <c r="N6" s="3">
        <f t="shared" ref="N6" si="1">CF6-BT6-$C$4</f>
        <v>6.829338894440804</v>
      </c>
      <c r="O6" s="3">
        <f t="shared" ref="O6" si="2">CG6-BU6-$C$4</f>
        <v>5.0502789312979157</v>
      </c>
      <c r="P6" s="61">
        <f>E6+AY6-AA6-AL6</f>
        <v>10.421729660606918</v>
      </c>
      <c r="Q6" s="61">
        <f t="shared" ref="P6:T7" si="3">F6+AZ6-AB6-AM6</f>
        <v>11.431487428043591</v>
      </c>
      <c r="R6" s="61">
        <f t="shared" si="3"/>
        <v>11.133332701665095</v>
      </c>
      <c r="S6" s="61">
        <f t="shared" si="3"/>
        <v>10.864777213999826</v>
      </c>
      <c r="T6" s="61">
        <f t="shared" si="3"/>
        <v>11.031143896989365</v>
      </c>
      <c r="U6" s="61">
        <f t="shared" ref="U6:W6" si="4">J6+BD6-AF6-AQ6</f>
        <v>11.271251620114761</v>
      </c>
      <c r="V6" s="61">
        <f t="shared" si="4"/>
        <v>11.267546839504789</v>
      </c>
      <c r="W6" s="61">
        <f t="shared" si="4"/>
        <v>10.418836481155761</v>
      </c>
      <c r="X6" s="61">
        <f t="shared" ref="X6:Z11" si="5">M6+BG6-AI6-AT6</f>
        <v>10.200213736428783</v>
      </c>
      <c r="Y6" s="61">
        <f t="shared" si="5"/>
        <v>11.746364537432623</v>
      </c>
      <c r="Z6" s="61">
        <f t="shared" si="5"/>
        <v>10.319832996864699</v>
      </c>
      <c r="AA6" s="6">
        <f t="shared" ref="AA6:AH6" si="6">DS6-BK6</f>
        <v>1.8786213898305988</v>
      </c>
      <c r="AB6" s="6">
        <f t="shared" si="6"/>
        <v>1.7609545084745015</v>
      </c>
      <c r="AC6" s="6">
        <f t="shared" si="6"/>
        <v>1.6139332033897986</v>
      </c>
      <c r="AD6" s="6">
        <f t="shared" si="6"/>
        <v>1.5349114576270999</v>
      </c>
      <c r="AE6" s="6">
        <f t="shared" si="6"/>
        <v>1.4910397966102025</v>
      </c>
      <c r="AF6" s="6">
        <f t="shared" si="6"/>
        <v>1.5855188813558989</v>
      </c>
      <c r="AG6" s="6">
        <f t="shared" si="6"/>
        <v>1.7004498983050027</v>
      </c>
      <c r="AH6" s="6">
        <f t="shared" si="6"/>
        <v>1.6754250169491023</v>
      </c>
      <c r="AI6" s="6">
        <f t="shared" ref="AI6" si="7">EA6-BS6</f>
        <v>1.9439053559321984</v>
      </c>
      <c r="AJ6" s="6">
        <f t="shared" ref="AJ6" si="8">EB6-BT6</f>
        <v>1.8416810338983041</v>
      </c>
      <c r="AK6" s="6">
        <f t="shared" ref="AK6" si="9">EC6-BU6</f>
        <v>1.8443572033898334</v>
      </c>
      <c r="AL6" s="6">
        <f>$B$6*DG6*$B$7*ABS(CI6-CU6)</f>
        <v>0.23477233939306383</v>
      </c>
      <c r="AM6" s="6">
        <f t="shared" ref="AM6:AS6" si="10">$B$6*DH6*$B$7*ABS(CJ6-CV6)</f>
        <v>0.22706863975308519</v>
      </c>
      <c r="AN6" s="6">
        <f t="shared" si="10"/>
        <v>0.22721284070775263</v>
      </c>
      <c r="AO6" s="6">
        <f t="shared" si="10"/>
        <v>0.22921193854261471</v>
      </c>
      <c r="AP6" s="6">
        <f t="shared" si="10"/>
        <v>0.23931256063775666</v>
      </c>
      <c r="AQ6" s="6">
        <f t="shared" si="10"/>
        <v>0.23439017649541671</v>
      </c>
      <c r="AR6" s="6">
        <f t="shared" si="10"/>
        <v>0.18664712659696572</v>
      </c>
      <c r="AS6" s="6">
        <f t="shared" si="10"/>
        <v>0.19627190867470565</v>
      </c>
      <c r="AT6" s="6">
        <f t="shared" ref="AT6" si="11">$B$6*DO6*$B$7*ABS(CQ6-DC6)</f>
        <v>0.29024104810719781</v>
      </c>
      <c r="AU6" s="6">
        <f t="shared" ref="AU6" si="12">$B$6*DP6*$B$7*ABS(CR6-DD6)</f>
        <v>0.28536111972005712</v>
      </c>
      <c r="AV6" s="57">
        <f t="shared" ref="AV6" si="13">$B$6*DQ6*$B$7*ABS(CS6-DE6)</f>
        <v>0.29456330731456309</v>
      </c>
      <c r="AW6" s="56">
        <v>100</v>
      </c>
      <c r="AX6" s="54">
        <v>7.96949152542373</v>
      </c>
      <c r="AY6" s="54">
        <v>7.3677966101694796</v>
      </c>
      <c r="AZ6" s="54">
        <v>7.1033898305084797</v>
      </c>
      <c r="BA6" s="54">
        <v>7.2745762711864499</v>
      </c>
      <c r="BB6" s="54">
        <v>7.4067796610169401</v>
      </c>
      <c r="BC6" s="54">
        <v>7.3050847457627199</v>
      </c>
      <c r="BD6" s="54">
        <v>7.1813559322033802</v>
      </c>
      <c r="BE6" s="54">
        <v>7.0661016949152602</v>
      </c>
      <c r="BF6" s="54">
        <v>7.37627118644067</v>
      </c>
      <c r="BG6" s="4">
        <v>7.2779661016949202</v>
      </c>
      <c r="BH6" s="4">
        <v>7.0440677966101797</v>
      </c>
      <c r="BI6" s="4">
        <v>7.4084745762711801</v>
      </c>
      <c r="BJ6" s="4">
        <v>2.2924780677966101</v>
      </c>
      <c r="BK6" s="54">
        <v>25.519827627118602</v>
      </c>
      <c r="BL6" s="54">
        <v>24.295505694915299</v>
      </c>
      <c r="BM6" s="54">
        <v>24.912420610169502</v>
      </c>
      <c r="BN6" s="54">
        <v>25.454134491525402</v>
      </c>
      <c r="BO6" s="54">
        <v>25.103494610169498</v>
      </c>
      <c r="BP6" s="54">
        <v>24.6938231016949</v>
      </c>
      <c r="BQ6" s="54">
        <v>24.471836118644099</v>
      </c>
      <c r="BR6" s="54">
        <v>25.646267050847499</v>
      </c>
      <c r="BS6" s="3">
        <f t="shared" ref="BS6:BU11" si="14">EH6*$EF$4/EE6</f>
        <v>25.433157978175942</v>
      </c>
      <c r="BT6" s="3">
        <f t="shared" si="14"/>
        <v>23.791316190304997</v>
      </c>
      <c r="BU6" s="3">
        <f t="shared" si="14"/>
        <v>25.535307255142786</v>
      </c>
      <c r="BV6" s="4">
        <v>3.3582258474576299</v>
      </c>
      <c r="BW6" s="54">
        <v>32.987154406779702</v>
      </c>
      <c r="BX6" s="54">
        <v>33.031626440677996</v>
      </c>
      <c r="BY6" s="54">
        <v>33.032323084745698</v>
      </c>
      <c r="BZ6" s="54">
        <v>32.976255440678003</v>
      </c>
      <c r="CA6" s="54">
        <v>32.979906118644102</v>
      </c>
      <c r="CB6" s="54">
        <v>33.023627847457597</v>
      </c>
      <c r="CC6" s="54">
        <v>32.980378288135597</v>
      </c>
      <c r="CD6" s="54">
        <v>32.980529271186398</v>
      </c>
      <c r="CE6">
        <v>33.0095520169492</v>
      </c>
      <c r="CF6">
        <v>33.040655084745801</v>
      </c>
      <c r="CG6">
        <v>33.005586186440702</v>
      </c>
      <c r="CH6" s="4">
        <v>31.048454101694901</v>
      </c>
      <c r="CI6" s="54">
        <v>34.1729784237288</v>
      </c>
      <c r="CJ6" s="54">
        <v>34.292838745762701</v>
      </c>
      <c r="CK6" s="54">
        <v>33.855020440677997</v>
      </c>
      <c r="CL6" s="54">
        <v>33.421231237288097</v>
      </c>
      <c r="CM6" s="54">
        <v>33.531821864406801</v>
      </c>
      <c r="CN6" s="54">
        <v>34.089803983050899</v>
      </c>
      <c r="CO6" s="54">
        <v>34.8506950677966</v>
      </c>
      <c r="CP6" s="54">
        <v>34.236976220339002</v>
      </c>
      <c r="CQ6">
        <v>34.033038152542403</v>
      </c>
      <c r="CR6">
        <v>34.628250457627097</v>
      </c>
      <c r="CS6">
        <v>33.746297440677999</v>
      </c>
      <c r="CT6">
        <v>32.948893932203397</v>
      </c>
      <c r="CU6" s="54">
        <v>36.647864525423699</v>
      </c>
      <c r="CV6" s="54">
        <v>36.686152135593197</v>
      </c>
      <c r="CW6" s="54">
        <v>36.249127457627097</v>
      </c>
      <c r="CX6" s="54">
        <v>35.835304305084698</v>
      </c>
      <c r="CY6" s="54">
        <v>36.054569355932202</v>
      </c>
      <c r="CZ6" s="54">
        <v>36.559537491525397</v>
      </c>
      <c r="DA6" s="54">
        <v>36.817069186440698</v>
      </c>
      <c r="DB6" s="54">
        <v>36.303496627118598</v>
      </c>
      <c r="DC6">
        <v>37.091538881355902</v>
      </c>
      <c r="DD6">
        <v>37.635157474576303</v>
      </c>
      <c r="DE6">
        <v>36.849994254237302</v>
      </c>
      <c r="DF6">
        <v>2.99771186440678E-2</v>
      </c>
      <c r="DG6" s="62">
        <v>2.9963636363636401E-2</v>
      </c>
      <c r="DH6" s="62">
        <v>2.99681818181818E-2</v>
      </c>
      <c r="DI6" s="62">
        <v>2.99772727272727E-2</v>
      </c>
      <c r="DJ6" s="62">
        <v>2.9990909090909099E-2</v>
      </c>
      <c r="DK6" s="62">
        <v>2.9963636363636401E-2</v>
      </c>
      <c r="DL6" s="62">
        <v>2.99772727272727E-2</v>
      </c>
      <c r="DM6" s="62">
        <v>2.99818181818182E-2</v>
      </c>
      <c r="DN6" s="62">
        <v>0.03</v>
      </c>
      <c r="DO6">
        <v>2.99745762711865E-2</v>
      </c>
      <c r="DP6">
        <v>2.9976271186440698E-2</v>
      </c>
      <c r="DQ6">
        <v>2.9977966101694901E-2</v>
      </c>
      <c r="DR6">
        <v>3.89869979661017</v>
      </c>
      <c r="DS6" s="54">
        <v>27.398449016949201</v>
      </c>
      <c r="DT6" s="54">
        <v>26.056460203389801</v>
      </c>
      <c r="DU6" s="54">
        <v>26.5263538135593</v>
      </c>
      <c r="DV6" s="54">
        <v>26.989045949152501</v>
      </c>
      <c r="DW6" s="54">
        <v>26.594534406779701</v>
      </c>
      <c r="DX6" s="54">
        <v>26.279341983050799</v>
      </c>
      <c r="DY6" s="54">
        <v>26.172286016949101</v>
      </c>
      <c r="DZ6" s="54">
        <v>27.321692067796601</v>
      </c>
      <c r="EA6" s="4">
        <f>EK6-EH6+BS6</f>
        <v>27.37706333410814</v>
      </c>
      <c r="EB6" s="4">
        <f>EL6-EI6+BT6</f>
        <v>25.632997224203301</v>
      </c>
      <c r="EC6" s="4">
        <f>EM6-EJ6+BU6</f>
        <v>27.37966445853262</v>
      </c>
      <c r="ED6" s="4"/>
      <c r="EE6" s="55">
        <v>0.41674128813559302</v>
      </c>
      <c r="EF6" s="55">
        <v>5.33127118644068E-3</v>
      </c>
      <c r="EG6" s="55">
        <v>5.2968813559322002E-3</v>
      </c>
      <c r="EH6" s="55">
        <v>24.934059050847502</v>
      </c>
      <c r="EI6" s="41">
        <v>0.29838391525423702</v>
      </c>
      <c r="EJ6" s="41">
        <v>0.31819071186440701</v>
      </c>
      <c r="EK6" s="54">
        <v>26.8779644067797</v>
      </c>
      <c r="EL6" s="54">
        <v>2.1400649491525399</v>
      </c>
      <c r="EM6" s="54">
        <v>2.1625479152542399</v>
      </c>
    </row>
    <row r="7" spans="1:143" s="41" customFormat="1" ht="15" customHeight="1" x14ac:dyDescent="0.25">
      <c r="A7" s="23" t="s">
        <v>14</v>
      </c>
      <c r="B7" s="26">
        <v>0.61</v>
      </c>
      <c r="C7" s="87">
        <v>0.30499999999999999</v>
      </c>
      <c r="D7" s="75">
        <f t="shared" ref="D7:D16" si="15">AW7/100</f>
        <v>1.5</v>
      </c>
      <c r="E7" s="3">
        <f t="shared" ref="E7:E10" si="16">BW7-BK7-$B$4</f>
        <v>5.3696762727271983</v>
      </c>
      <c r="F7" s="3">
        <f t="shared" ref="F7:F13" si="17">BX7-BL7-$C$4</f>
        <v>6.5558081818181986</v>
      </c>
      <c r="G7" s="3">
        <f t="shared" ref="G7:G13" si="18">BY7-BM7-$C$4</f>
        <v>5.7300424545454991</v>
      </c>
      <c r="H7" s="3">
        <f>BZ7-BN7-$B$4</f>
        <v>5.4510848181818021</v>
      </c>
      <c r="I7" s="3">
        <f t="shared" ref="I7:I13" si="19">CA7-BO7-$C$4</f>
        <v>5.8623681818181996</v>
      </c>
      <c r="J7" s="3">
        <f t="shared" ref="J7:J16" si="20">CB7-BP7-$C$4</f>
        <v>6.4995644545455011</v>
      </c>
      <c r="K7" s="3">
        <f t="shared" ref="K7:K16" si="21">CC7-BQ7-$C$4</f>
        <v>6.3658677272727022</v>
      </c>
      <c r="L7" s="3">
        <f t="shared" ref="L7:L16" si="22">CD7-BR7-$C$4</f>
        <v>4.5457591818182035</v>
      </c>
      <c r="M7" s="3">
        <f t="shared" ref="M7:M11" si="23">CE7-BS7-$C$4</f>
        <v>5.3292520406234498</v>
      </c>
      <c r="N7" s="3">
        <f t="shared" ref="N7:N11" si="24">CF7-BT7-$C$4</f>
        <v>6.7300366143084194</v>
      </c>
      <c r="O7" s="3">
        <f t="shared" ref="O7:O11" si="25">CG7-BU7-$C$4</f>
        <v>5.3098298508468478</v>
      </c>
      <c r="P7" s="61">
        <f t="shared" si="3"/>
        <v>16.105980862210327</v>
      </c>
      <c r="Q7" s="61">
        <f t="shared" si="3"/>
        <v>17.114582244132045</v>
      </c>
      <c r="R7" s="61">
        <f t="shared" si="3"/>
        <v>16.552884499263634</v>
      </c>
      <c r="S7" s="61">
        <f t="shared" si="3"/>
        <v>16.546407150050349</v>
      </c>
      <c r="T7" s="61">
        <f t="shared" si="3"/>
        <v>16.984095839109006</v>
      </c>
      <c r="U7" s="61">
        <f t="shared" ref="U7:U14" si="26">J7+BD7-AF7-AQ7</f>
        <v>17.175640348506914</v>
      </c>
      <c r="V7" s="61">
        <f t="shared" ref="V7:V14" si="27">K7+BE7-AG7-AR7</f>
        <v>16.758896870074175</v>
      </c>
      <c r="W7" s="61">
        <f t="shared" ref="W7:W14" si="28">L7+BF7-AH7-AS7</f>
        <v>15.266736514946873</v>
      </c>
      <c r="X7" s="61">
        <f t="shared" si="5"/>
        <v>16.08945251419361</v>
      </c>
      <c r="Y7" s="61">
        <f t="shared" si="5"/>
        <v>16.922709062235384</v>
      </c>
      <c r="Z7" s="61">
        <f t="shared" si="5"/>
        <v>15.83865477342267</v>
      </c>
      <c r="AA7" s="6">
        <f t="shared" ref="AA7:AA10" si="29">DS7-BK7</f>
        <v>2.3053170909089999</v>
      </c>
      <c r="AB7" s="6">
        <f t="shared" ref="AB7:AE10" si="30">DT7-BL7</f>
        <v>2.1655781818182014</v>
      </c>
      <c r="AC7" s="6">
        <f t="shared" si="30"/>
        <v>2.0222282727273004</v>
      </c>
      <c r="AD7" s="6">
        <f t="shared" si="30"/>
        <v>1.9479938181818</v>
      </c>
      <c r="AE7" s="6">
        <f t="shared" si="30"/>
        <v>1.8207777272728016</v>
      </c>
      <c r="AF7" s="6">
        <f t="shared" ref="AF7:AF16" si="31">DX7-BP7</f>
        <v>2.079826909090901</v>
      </c>
      <c r="AG7" s="6">
        <f t="shared" ref="AG7:AG16" si="32">DY7-BQ7</f>
        <v>2.304735545454502</v>
      </c>
      <c r="AH7" s="6">
        <f t="shared" ref="AH7:AH16" si="33">DZ7-BR7</f>
        <v>2.2713040000000007</v>
      </c>
      <c r="AI7" s="6">
        <f t="shared" ref="AI7:AI11" si="34">EA7-BS7</f>
        <v>2.302600796610168</v>
      </c>
      <c r="AJ7" s="6">
        <f t="shared" ref="AJ7:AJ11" si="35">EB7-BT7</f>
        <v>2.4255053559322022</v>
      </c>
      <c r="AK7" s="6">
        <f t="shared" ref="AK7:AK11" si="36">EC7-BU7</f>
        <v>2.4589619661016968</v>
      </c>
      <c r="AL7" s="6">
        <f t="shared" ref="AL7:AL15" si="37">$B$6*DG7*$B$7*ABS(CI7-CU7)</f>
        <v>0.258378319607872</v>
      </c>
      <c r="AM7" s="6">
        <f t="shared" ref="AM7:AM16" si="38">$B$6*DH7*$B$7*ABS(CJ7-CV7)</f>
        <v>0.26655684677705299</v>
      </c>
      <c r="AN7" s="6">
        <f t="shared" ref="AN7:AN16" si="39">$B$6*DI7*$B$7*ABS(CK7-CW7)</f>
        <v>0.26402059164546582</v>
      </c>
      <c r="AO7" s="6">
        <f t="shared" ref="AO7:AO16" si="40">$B$6*DJ7*$B$7*ABS(CL7-CX7)</f>
        <v>0.25668384994965099</v>
      </c>
      <c r="AP7" s="6">
        <f t="shared" ref="AP7:AP16" si="41">$B$6*DK7*$B$7*ABS(CM7-CY7)</f>
        <v>0.25749461543639152</v>
      </c>
      <c r="AQ7" s="6">
        <f t="shared" ref="AQ7:AQ16" si="42">$B$6*DL7*$B$7*ABS(CN7-CZ7)</f>
        <v>0.24409719694768492</v>
      </c>
      <c r="AR7" s="6">
        <f t="shared" ref="AR7:AR16" si="43">$B$6*DM7*$B$7*ABS(CO7-DA7)</f>
        <v>0.19314440265312408</v>
      </c>
      <c r="AS7" s="6">
        <f t="shared" ref="AS7:AS16" si="44">$B$6*DN7*$B$7*ABS(CP7-DB7)</f>
        <v>0.2259004850531299</v>
      </c>
      <c r="AT7" s="6">
        <f t="shared" ref="AT7:AT11" si="45">$B$6*DO7*$B$7*ABS(CQ7-DC7)</f>
        <v>0.33041906880267446</v>
      </c>
      <c r="AU7" s="6">
        <f t="shared" ref="AU7:AU11" si="46">$B$6*DP7*$B$7*ABS(CR7-DD7)</f>
        <v>0.26995778936113374</v>
      </c>
      <c r="AV7" s="57">
        <f t="shared" ref="AV7:AV11" si="47">$B$6*DQ7*$B$7*ABS(CS7-DE7)</f>
        <v>0.27323006047498055</v>
      </c>
      <c r="AW7" s="56">
        <v>150</v>
      </c>
      <c r="AX7" s="54">
        <v>14.1</v>
      </c>
      <c r="AY7" s="54">
        <v>13.3</v>
      </c>
      <c r="AZ7" s="54">
        <v>12.990909090909099</v>
      </c>
      <c r="BA7" s="54">
        <v>13.1090909090909</v>
      </c>
      <c r="BB7" s="54">
        <v>13.3</v>
      </c>
      <c r="BC7" s="54">
        <v>13.2</v>
      </c>
      <c r="BD7" s="54">
        <v>13</v>
      </c>
      <c r="BE7" s="54">
        <v>12.8909090909091</v>
      </c>
      <c r="BF7" s="54">
        <v>13.218181818181799</v>
      </c>
      <c r="BG7">
        <v>13.393220338982999</v>
      </c>
      <c r="BH7">
        <v>12.8881355932203</v>
      </c>
      <c r="BI7">
        <v>13.2610169491525</v>
      </c>
      <c r="BJ7" s="4">
        <v>2.2008248644067798</v>
      </c>
      <c r="BK7" s="54">
        <v>25.328970454545502</v>
      </c>
      <c r="BL7" s="54">
        <v>24.2369609090909</v>
      </c>
      <c r="BM7" s="54">
        <v>24.890766636363601</v>
      </c>
      <c r="BN7" s="54">
        <v>25.034750272727301</v>
      </c>
      <c r="BO7" s="54">
        <v>24.650071636363599</v>
      </c>
      <c r="BP7" s="54">
        <v>24.2618636363636</v>
      </c>
      <c r="BQ7" s="54">
        <v>24.094816999999999</v>
      </c>
      <c r="BR7" s="54">
        <v>25.872352818181799</v>
      </c>
      <c r="BS7" s="3">
        <f t="shared" si="14"/>
        <v>25.29453175598675</v>
      </c>
      <c r="BT7" s="3">
        <f t="shared" si="14"/>
        <v>23.833386368742481</v>
      </c>
      <c r="BU7" s="3">
        <f t="shared" si="14"/>
        <v>25.299951657627751</v>
      </c>
      <c r="BV7" s="4">
        <v>3.3583935762711898</v>
      </c>
      <c r="BW7" s="54">
        <v>32.9986467272727</v>
      </c>
      <c r="BX7" s="54">
        <v>33.212769090909099</v>
      </c>
      <c r="BY7" s="54">
        <v>33.0408090909091</v>
      </c>
      <c r="BZ7" s="54">
        <v>32.785835090909103</v>
      </c>
      <c r="CA7" s="54">
        <v>32.932439818181798</v>
      </c>
      <c r="CB7" s="54">
        <v>33.181428090909101</v>
      </c>
      <c r="CC7" s="54">
        <v>32.880684727272701</v>
      </c>
      <c r="CD7" s="54">
        <v>32.838112000000002</v>
      </c>
      <c r="CE7">
        <v>33.043783796610199</v>
      </c>
      <c r="CF7">
        <v>32.9834229830509</v>
      </c>
      <c r="CG7">
        <v>33.029781508474599</v>
      </c>
      <c r="CH7" s="4">
        <v>34.3372241016949</v>
      </c>
      <c r="CI7" s="54">
        <v>37.307399727272703</v>
      </c>
      <c r="CJ7" s="54">
        <v>37.528754999999997</v>
      </c>
      <c r="CK7" s="54">
        <v>37.077877999999998</v>
      </c>
      <c r="CL7" s="54">
        <v>36.763829454545501</v>
      </c>
      <c r="CM7" s="54">
        <v>36.983568818181801</v>
      </c>
      <c r="CN7" s="54">
        <v>37.810941</v>
      </c>
      <c r="CO7" s="54">
        <v>38.560186909090902</v>
      </c>
      <c r="CP7" s="54">
        <v>37.764191181818198</v>
      </c>
      <c r="CQ7">
        <v>37.145482101694903</v>
      </c>
      <c r="CR7">
        <v>38.843242355932198</v>
      </c>
      <c r="CS7">
        <v>38.047836237288102</v>
      </c>
      <c r="CT7">
        <v>36.833989033898298</v>
      </c>
      <c r="CU7" s="62">
        <v>40.031131636363597</v>
      </c>
      <c r="CV7" s="62">
        <v>40.338275818181799</v>
      </c>
      <c r="CW7" s="62">
        <v>39.858979272727296</v>
      </c>
      <c r="CX7" s="62">
        <v>39.469288454545499</v>
      </c>
      <c r="CY7" s="62">
        <v>39.6967502727273</v>
      </c>
      <c r="CZ7" s="62">
        <v>40.385297999999999</v>
      </c>
      <c r="DA7" s="62">
        <v>40.595011454545499</v>
      </c>
      <c r="DB7" s="62">
        <v>40.142306545454502</v>
      </c>
      <c r="DC7">
        <v>40.626780033898299</v>
      </c>
      <c r="DD7">
        <v>41.688404457627101</v>
      </c>
      <c r="DE7">
        <v>40.927160067796599</v>
      </c>
      <c r="DF7">
        <v>2.9977966101694901E-2</v>
      </c>
      <c r="DG7" s="62">
        <v>2.9963636363636401E-2</v>
      </c>
      <c r="DH7" s="62">
        <v>2.99681818181818E-2</v>
      </c>
      <c r="DI7" s="62">
        <v>2.9986363636363599E-2</v>
      </c>
      <c r="DJ7" s="62">
        <v>2.99681818181818E-2</v>
      </c>
      <c r="DK7" s="62">
        <v>2.99772727272727E-2</v>
      </c>
      <c r="DL7" s="62">
        <v>2.9950000000000001E-2</v>
      </c>
      <c r="DM7" s="62">
        <v>2.99818181818182E-2</v>
      </c>
      <c r="DN7" s="62">
        <v>3.0004545454545499E-2</v>
      </c>
      <c r="DO7">
        <v>2.99796610169492E-2</v>
      </c>
      <c r="DP7">
        <v>2.99703389830509E-2</v>
      </c>
      <c r="DQ7">
        <v>2.9973728813559301E-2</v>
      </c>
      <c r="DR7">
        <v>4.5264691016949099</v>
      </c>
      <c r="DS7" s="54">
        <v>27.634287545454502</v>
      </c>
      <c r="DT7" s="54">
        <v>26.402539090909102</v>
      </c>
      <c r="DU7" s="54">
        <v>26.912994909090902</v>
      </c>
      <c r="DV7" s="54">
        <v>26.982744090909101</v>
      </c>
      <c r="DW7" s="54">
        <v>26.4708493636364</v>
      </c>
      <c r="DX7" s="54">
        <v>26.341690545454501</v>
      </c>
      <c r="DY7" s="54">
        <v>26.399552545454501</v>
      </c>
      <c r="DZ7" s="54">
        <v>28.1436568181818</v>
      </c>
      <c r="EA7" s="4">
        <f t="shared" ref="EA7:EA11" si="48">EK7-EH7+BS7</f>
        <v>27.597132552596918</v>
      </c>
      <c r="EB7" s="4">
        <f t="shared" ref="EB7:EC11" si="49">EL7-EI7+BT7</f>
        <v>26.258891724674683</v>
      </c>
      <c r="EC7" s="4">
        <f t="shared" si="49"/>
        <v>27.758913623729448</v>
      </c>
      <c r="ED7" s="4"/>
      <c r="EE7" s="55">
        <v>5.3115932203389796E-3</v>
      </c>
      <c r="EF7" s="55">
        <v>5.2685084745762696E-3</v>
      </c>
      <c r="EG7" s="55">
        <v>5.2451694915254202E-3</v>
      </c>
      <c r="EH7" s="55">
        <v>0.316065881355932</v>
      </c>
      <c r="EI7" s="55">
        <v>0.29539259322033901</v>
      </c>
      <c r="EJ7" s="55">
        <v>0.31218022033898302</v>
      </c>
      <c r="EK7" s="54">
        <v>2.6186666779660999</v>
      </c>
      <c r="EL7" s="54">
        <v>2.72089794915254</v>
      </c>
      <c r="EM7" s="54">
        <v>2.77114218644068</v>
      </c>
    </row>
    <row r="8" spans="1:143" s="41" customFormat="1" ht="15" customHeight="1" x14ac:dyDescent="0.25">
      <c r="A8" s="23"/>
      <c r="B8" s="26"/>
      <c r="C8" s="87"/>
      <c r="D8" s="75">
        <f t="shared" si="15"/>
        <v>2</v>
      </c>
      <c r="E8" s="3">
        <f t="shared" si="16"/>
        <v>5.7993457272728017</v>
      </c>
      <c r="F8" s="3">
        <f t="shared" si="17"/>
        <v>7.1474543636362977</v>
      </c>
      <c r="G8" s="3">
        <f t="shared" si="18"/>
        <v>6.3702733636362989</v>
      </c>
      <c r="H8" s="3">
        <f>BZ8-BN8-$B$4</f>
        <v>5.5769023636362975</v>
      </c>
      <c r="I8" s="3">
        <f t="shared" si="19"/>
        <v>6.3893065454545042</v>
      </c>
      <c r="J8" s="3">
        <f t="shared" si="20"/>
        <v>6.8422141818181981</v>
      </c>
      <c r="K8" s="3">
        <f t="shared" si="21"/>
        <v>7.1668690909091008</v>
      </c>
      <c r="L8" s="3">
        <f t="shared" si="22"/>
        <v>5.8023517272727023</v>
      </c>
      <c r="M8" s="3">
        <f t="shared" si="23"/>
        <v>4.898199831050599</v>
      </c>
      <c r="N8" s="3">
        <f t="shared" si="24"/>
        <v>6.7145888965569309</v>
      </c>
      <c r="O8" s="3">
        <f t="shared" si="25"/>
        <v>5.1179653028863168</v>
      </c>
      <c r="P8" s="61">
        <f t="shared" ref="P8:P10" si="50">E8+AY8-AA8-AL8</f>
        <v>22.530135234506336</v>
      </c>
      <c r="Q8" s="61">
        <f t="shared" ref="Q8:T10" si="51">F8+AZ8-AB8-AM8</f>
        <v>23.603056856594854</v>
      </c>
      <c r="R8" s="61">
        <f t="shared" si="51"/>
        <v>23.081041879169046</v>
      </c>
      <c r="S8" s="61">
        <f t="shared" si="51"/>
        <v>22.601128445092581</v>
      </c>
      <c r="T8" s="61">
        <f t="shared" si="51"/>
        <v>23.276832777452888</v>
      </c>
      <c r="U8" s="61">
        <f t="shared" si="26"/>
        <v>23.667972107343218</v>
      </c>
      <c r="V8" s="61">
        <f t="shared" si="27"/>
        <v>23.839734470862123</v>
      </c>
      <c r="W8" s="61">
        <f t="shared" si="28"/>
        <v>22.789592613755204</v>
      </c>
      <c r="X8" s="61">
        <f t="shared" si="5"/>
        <v>21.686023301653517</v>
      </c>
      <c r="Y8" s="61">
        <f t="shared" si="5"/>
        <v>22.552521139665565</v>
      </c>
      <c r="Z8" s="61">
        <f t="shared" si="5"/>
        <v>21.547673151163089</v>
      </c>
      <c r="AA8" s="6">
        <f t="shared" si="29"/>
        <v>2.7652038181819023</v>
      </c>
      <c r="AB8" s="6">
        <f t="shared" si="30"/>
        <v>2.6679078181817992</v>
      </c>
      <c r="AC8" s="6">
        <f t="shared" si="30"/>
        <v>2.581704000000002</v>
      </c>
      <c r="AD8" s="6">
        <f t="shared" si="30"/>
        <v>2.4497509999999991</v>
      </c>
      <c r="AE8" s="6">
        <f t="shared" si="30"/>
        <v>2.3985983636363031</v>
      </c>
      <c r="AF8" s="6">
        <f t="shared" si="31"/>
        <v>2.3508060909090993</v>
      </c>
      <c r="AG8" s="6">
        <f t="shared" si="32"/>
        <v>2.4343919090908983</v>
      </c>
      <c r="AH8" s="6">
        <f t="shared" si="33"/>
        <v>2.5170291818181987</v>
      </c>
      <c r="AI8" s="6">
        <f t="shared" si="34"/>
        <v>2.5914854745762703</v>
      </c>
      <c r="AJ8" s="6">
        <f t="shared" si="35"/>
        <v>2.9996756440677999</v>
      </c>
      <c r="AK8" s="6">
        <f t="shared" si="36"/>
        <v>2.9655573389830465</v>
      </c>
      <c r="AL8" s="6">
        <f t="shared" si="37"/>
        <v>0.27673394731186263</v>
      </c>
      <c r="AM8" s="6">
        <f t="shared" si="38"/>
        <v>0.28558059795054624</v>
      </c>
      <c r="AN8" s="6">
        <f t="shared" si="39"/>
        <v>0.29843657537635421</v>
      </c>
      <c r="AO8" s="6">
        <f t="shared" si="40"/>
        <v>0.2987501912710141</v>
      </c>
      <c r="AP8" s="6">
        <f t="shared" si="41"/>
        <v>0.30478449527441176</v>
      </c>
      <c r="AQ8" s="6">
        <f t="shared" si="42"/>
        <v>0.2961632562931818</v>
      </c>
      <c r="AR8" s="6">
        <f t="shared" si="43"/>
        <v>0.30183362004698</v>
      </c>
      <c r="AS8" s="6">
        <f t="shared" si="44"/>
        <v>0.30482084079020372</v>
      </c>
      <c r="AT8" s="6">
        <f t="shared" si="45"/>
        <v>0.34611478363441212</v>
      </c>
      <c r="AU8" s="6">
        <f t="shared" si="46"/>
        <v>0.42340906197606576</v>
      </c>
      <c r="AV8" s="57">
        <f t="shared" si="47"/>
        <v>0.41998905002828607</v>
      </c>
      <c r="AW8" s="56">
        <v>200</v>
      </c>
      <c r="AX8" s="54">
        <v>20.645454545454498</v>
      </c>
      <c r="AY8" s="54">
        <v>19.772727272727298</v>
      </c>
      <c r="AZ8" s="54">
        <v>19.409090909090899</v>
      </c>
      <c r="BA8" s="54">
        <v>19.590909090909101</v>
      </c>
      <c r="BB8" s="54">
        <v>19.772727272727298</v>
      </c>
      <c r="BC8" s="54">
        <v>19.590909090909101</v>
      </c>
      <c r="BD8" s="54">
        <v>19.472727272727301</v>
      </c>
      <c r="BE8" s="54">
        <v>19.409090909090899</v>
      </c>
      <c r="BF8" s="54">
        <v>19.809090909090902</v>
      </c>
      <c r="BG8">
        <v>19.725423728813599</v>
      </c>
      <c r="BH8">
        <v>19.261016949152499</v>
      </c>
      <c r="BI8">
        <v>19.815254237288102</v>
      </c>
      <c r="BJ8" s="4">
        <v>2.13831838983051</v>
      </c>
      <c r="BK8" s="54">
        <v>24.922550636363599</v>
      </c>
      <c r="BL8" s="54">
        <v>23.6482511818182</v>
      </c>
      <c r="BM8" s="54">
        <v>24.2143683636364</v>
      </c>
      <c r="BN8" s="54">
        <v>24.915798272727301</v>
      </c>
      <c r="BO8" s="54">
        <v>24.153505363636398</v>
      </c>
      <c r="BP8" s="54">
        <v>23.597017636363599</v>
      </c>
      <c r="BQ8" s="54">
        <v>23.241274909090901</v>
      </c>
      <c r="BR8" s="54">
        <v>24.814875909090901</v>
      </c>
      <c r="BS8" s="3">
        <f t="shared" si="14"/>
        <v>25.654555779118901</v>
      </c>
      <c r="BT8" s="3">
        <f t="shared" si="14"/>
        <v>23.878801018697271</v>
      </c>
      <c r="BU8" s="3">
        <f t="shared" si="14"/>
        <v>25.500776747961186</v>
      </c>
      <c r="BV8" s="4">
        <v>3.3595805423728802</v>
      </c>
      <c r="BW8" s="54">
        <v>33.021896363636401</v>
      </c>
      <c r="BX8" s="54">
        <v>33.215705545454497</v>
      </c>
      <c r="BY8" s="54">
        <v>33.004641727272698</v>
      </c>
      <c r="BZ8" s="54">
        <v>32.792700636363598</v>
      </c>
      <c r="CA8" s="54">
        <v>32.962811909090902</v>
      </c>
      <c r="CB8" s="54">
        <v>32.859231818181797</v>
      </c>
      <c r="CC8" s="54">
        <v>32.828144000000002</v>
      </c>
      <c r="CD8" s="54">
        <v>33.037227636363603</v>
      </c>
      <c r="CE8">
        <v>32.9727556101695</v>
      </c>
      <c r="CF8">
        <v>33.013389915254201</v>
      </c>
      <c r="CG8">
        <v>33.038742050847503</v>
      </c>
      <c r="CH8" s="4">
        <v>38.110124423728799</v>
      </c>
      <c r="CI8" s="54">
        <v>41.148794363636398</v>
      </c>
      <c r="CJ8" s="54">
        <v>41.339423090909101</v>
      </c>
      <c r="CK8" s="54">
        <v>40.834023727272701</v>
      </c>
      <c r="CL8" s="54">
        <v>40.501472181818201</v>
      </c>
      <c r="CM8" s="54">
        <v>40.512454363636401</v>
      </c>
      <c r="CN8" s="54">
        <v>40.635348</v>
      </c>
      <c r="CO8" s="54">
        <v>40.718603727272701</v>
      </c>
      <c r="CP8" s="54">
        <v>40.479633636363602</v>
      </c>
      <c r="CQ8">
        <v>42.525300135593199</v>
      </c>
      <c r="CR8">
        <v>42.0506760508475</v>
      </c>
      <c r="CS8">
        <v>41.279533033898304</v>
      </c>
      <c r="CT8">
        <v>40.916010915254198</v>
      </c>
      <c r="CU8" s="62">
        <v>44.066910090909097</v>
      </c>
      <c r="CV8" s="62">
        <v>44.350368454545503</v>
      </c>
      <c r="CW8" s="62">
        <v>43.9786043636364</v>
      </c>
      <c r="CX8" s="62">
        <v>43.649834727272697</v>
      </c>
      <c r="CY8" s="62">
        <v>43.723435181818203</v>
      </c>
      <c r="CZ8" s="62">
        <v>43.756448272727297</v>
      </c>
      <c r="DA8" s="62">
        <v>43.899460818181801</v>
      </c>
      <c r="DB8" s="62">
        <v>43.690997363636399</v>
      </c>
      <c r="DC8">
        <v>46.172586847457602</v>
      </c>
      <c r="DD8">
        <v>46.514619559322</v>
      </c>
      <c r="DE8">
        <v>45.705792203389798</v>
      </c>
      <c r="DF8">
        <v>2.99771186440678E-2</v>
      </c>
      <c r="DG8" s="62">
        <v>2.9954545454545501E-2</v>
      </c>
      <c r="DH8" s="62">
        <v>2.9959090909090901E-2</v>
      </c>
      <c r="DI8" s="62">
        <v>2.99772727272727E-2</v>
      </c>
      <c r="DJ8" s="62">
        <v>2.99727272727273E-2</v>
      </c>
      <c r="DK8" s="62">
        <v>2.99818181818182E-2</v>
      </c>
      <c r="DL8" s="62">
        <v>2.99727272727273E-2</v>
      </c>
      <c r="DM8" s="62">
        <v>2.99727272727273E-2</v>
      </c>
      <c r="DN8" s="62">
        <v>2.99818181818182E-2</v>
      </c>
      <c r="DO8">
        <v>2.9974576271186399E-2</v>
      </c>
      <c r="DP8">
        <v>2.9960169491525399E-2</v>
      </c>
      <c r="DQ8">
        <v>2.9971186440678001E-2</v>
      </c>
      <c r="DR8">
        <v>4.96935210169491</v>
      </c>
      <c r="DS8" s="54">
        <v>27.687754454545502</v>
      </c>
      <c r="DT8" s="54">
        <v>26.316158999999999</v>
      </c>
      <c r="DU8" s="54">
        <v>26.796072363636402</v>
      </c>
      <c r="DV8" s="54">
        <v>27.3655492727273</v>
      </c>
      <c r="DW8" s="54">
        <v>26.552103727272701</v>
      </c>
      <c r="DX8" s="54">
        <v>25.947823727272699</v>
      </c>
      <c r="DY8" s="54">
        <v>25.675666818181799</v>
      </c>
      <c r="DZ8" s="54">
        <v>27.3319050909091</v>
      </c>
      <c r="EA8" s="4">
        <f t="shared" si="48"/>
        <v>28.246041253695171</v>
      </c>
      <c r="EB8" s="4">
        <f t="shared" si="49"/>
        <v>26.87847666276507</v>
      </c>
      <c r="EC8" s="4">
        <f t="shared" si="49"/>
        <v>28.466334086944233</v>
      </c>
      <c r="ED8" s="4"/>
      <c r="EE8" s="55">
        <v>5.2733220338983099E-3</v>
      </c>
      <c r="EF8" s="55">
        <v>5.3217118644067699E-3</v>
      </c>
      <c r="EG8" s="55">
        <v>5.31328813559322E-3</v>
      </c>
      <c r="EH8" s="55">
        <v>0.31825479661016898</v>
      </c>
      <c r="EI8" s="55">
        <v>0.29894413559321997</v>
      </c>
      <c r="EJ8" s="55">
        <v>0.31874467796610201</v>
      </c>
      <c r="EK8" s="54">
        <v>2.9097402711864402</v>
      </c>
      <c r="EL8" s="54">
        <v>3.2986197796610202</v>
      </c>
      <c r="EM8" s="54">
        <v>3.2843020169491499</v>
      </c>
    </row>
    <row r="9" spans="1:143" s="41" customFormat="1" ht="15" customHeight="1" x14ac:dyDescent="0.25">
      <c r="A9" s="23"/>
      <c r="B9" s="26"/>
      <c r="C9" s="87"/>
      <c r="D9" s="75">
        <f t="shared" si="15"/>
        <v>2.5</v>
      </c>
      <c r="E9" s="3">
        <f t="shared" si="16"/>
        <v>6.4254176363637017</v>
      </c>
      <c r="F9" s="3">
        <f t="shared" si="17"/>
        <v>7.426462727272698</v>
      </c>
      <c r="G9" s="3">
        <f t="shared" si="18"/>
        <v>6.5929791818180998</v>
      </c>
      <c r="H9" s="3">
        <f>BZ9-BN9-$B$4</f>
        <v>6.4497204545455</v>
      </c>
      <c r="I9" s="3">
        <f t="shared" si="19"/>
        <v>7.042010545454497</v>
      </c>
      <c r="J9" s="3">
        <f t="shared" si="20"/>
        <v>7.3013520909090968</v>
      </c>
      <c r="K9" s="3">
        <f t="shared" si="21"/>
        <v>7.8935456363635961</v>
      </c>
      <c r="L9" s="3">
        <f t="shared" si="22"/>
        <v>6.2011112727273012</v>
      </c>
      <c r="M9" s="3">
        <f t="shared" si="23"/>
        <v>5.4712859153505757</v>
      </c>
      <c r="N9" s="3">
        <f t="shared" si="24"/>
        <v>7.2261296369327699</v>
      </c>
      <c r="O9" s="3">
        <f t="shared" si="25"/>
        <v>5.1419729494271476</v>
      </c>
      <c r="P9" s="61">
        <f t="shared" si="50"/>
        <v>30.037148925474927</v>
      </c>
      <c r="Q9" s="61">
        <f t="shared" si="51"/>
        <v>30.669063150065956</v>
      </c>
      <c r="R9" s="61">
        <f t="shared" si="51"/>
        <v>30.21212762713246</v>
      </c>
      <c r="S9" s="61">
        <f t="shared" si="51"/>
        <v>30.24579550029852</v>
      </c>
      <c r="T9" s="61">
        <f t="shared" si="51"/>
        <v>30.671997742309941</v>
      </c>
      <c r="U9" s="61">
        <f t="shared" si="26"/>
        <v>30.792679878785517</v>
      </c>
      <c r="V9" s="61">
        <f t="shared" si="27"/>
        <v>31.260493543819056</v>
      </c>
      <c r="W9" s="61">
        <f t="shared" si="28"/>
        <v>30.100076626658989</v>
      </c>
      <c r="X9" s="61">
        <f t="shared" si="5"/>
        <v>29.111922017899335</v>
      </c>
      <c r="Y9" s="61">
        <f t="shared" si="5"/>
        <v>30.236034769998057</v>
      </c>
      <c r="Z9" s="61">
        <f t="shared" si="5"/>
        <v>28.663091074969977</v>
      </c>
      <c r="AA9" s="6">
        <f t="shared" si="29"/>
        <v>3.1921711818181997</v>
      </c>
      <c r="AB9" s="6">
        <f t="shared" si="30"/>
        <v>3.106565363636399</v>
      </c>
      <c r="AC9" s="6">
        <f t="shared" si="30"/>
        <v>2.9443938181817977</v>
      </c>
      <c r="AD9" s="6">
        <f t="shared" si="30"/>
        <v>3.0943696363637017</v>
      </c>
      <c r="AE9" s="6">
        <f t="shared" si="30"/>
        <v>2.972139727272701</v>
      </c>
      <c r="AF9" s="6">
        <f t="shared" si="31"/>
        <v>2.9062109090908983</v>
      </c>
      <c r="AG9" s="6">
        <f t="shared" si="32"/>
        <v>2.9512144545454007</v>
      </c>
      <c r="AH9" s="6">
        <f t="shared" si="33"/>
        <v>2.9665983636364004</v>
      </c>
      <c r="AI9" s="6">
        <f t="shared" si="34"/>
        <v>3.1519702372881397</v>
      </c>
      <c r="AJ9" s="6">
        <f t="shared" si="35"/>
        <v>3.1474603050847456</v>
      </c>
      <c r="AK9" s="6">
        <f t="shared" si="36"/>
        <v>3.2131263220338937</v>
      </c>
      <c r="AL9" s="6">
        <f t="shared" si="37"/>
        <v>0.39609752907057233</v>
      </c>
      <c r="AM9" s="6">
        <f t="shared" si="38"/>
        <v>0.38719784993394435</v>
      </c>
      <c r="AN9" s="6">
        <f t="shared" si="39"/>
        <v>0.391003191049341</v>
      </c>
      <c r="AO9" s="6">
        <f t="shared" si="40"/>
        <v>0.38228259061057895</v>
      </c>
      <c r="AP9" s="6">
        <f t="shared" si="41"/>
        <v>0.37969125769005013</v>
      </c>
      <c r="AQ9" s="6">
        <f t="shared" si="42"/>
        <v>0.38427948485088032</v>
      </c>
      <c r="AR9" s="6">
        <f t="shared" si="43"/>
        <v>0.37274672890823535</v>
      </c>
      <c r="AS9" s="6">
        <f t="shared" si="44"/>
        <v>0.38898173697741217</v>
      </c>
      <c r="AT9" s="6">
        <f t="shared" si="45"/>
        <v>0.50569874490880151</v>
      </c>
      <c r="AU9" s="6">
        <f t="shared" si="46"/>
        <v>0.50873625676527212</v>
      </c>
      <c r="AV9" s="57">
        <f t="shared" si="47"/>
        <v>0.52168775581307703</v>
      </c>
      <c r="AW9" s="56">
        <v>250</v>
      </c>
      <c r="AX9" s="54">
        <v>28.3</v>
      </c>
      <c r="AY9" s="54">
        <v>27.2</v>
      </c>
      <c r="AZ9" s="54">
        <v>26.736363636363599</v>
      </c>
      <c r="BA9" s="54">
        <v>26.954545454545499</v>
      </c>
      <c r="BB9" s="54">
        <v>27.272727272727298</v>
      </c>
      <c r="BC9" s="54">
        <v>26.981818181818198</v>
      </c>
      <c r="BD9" s="54">
        <v>26.781818181818199</v>
      </c>
      <c r="BE9" s="54">
        <v>26.690909090909098</v>
      </c>
      <c r="BF9" s="54">
        <v>27.2545454545455</v>
      </c>
      <c r="BG9">
        <v>27.298305084745699</v>
      </c>
      <c r="BH9">
        <v>26.666101694915302</v>
      </c>
      <c r="BI9">
        <v>27.255932203389801</v>
      </c>
      <c r="BJ9" s="4">
        <v>2.0761703220338998</v>
      </c>
      <c r="BK9" s="54">
        <v>24.489117727272699</v>
      </c>
      <c r="BL9" s="54">
        <v>23.159037909090902</v>
      </c>
      <c r="BM9" s="54">
        <v>23.778953363636401</v>
      </c>
      <c r="BN9" s="54">
        <v>24.1769746363636</v>
      </c>
      <c r="BO9" s="54">
        <v>23.6942124545455</v>
      </c>
      <c r="BP9" s="54">
        <v>23.101369727272701</v>
      </c>
      <c r="BQ9" s="54">
        <v>22.732669363636401</v>
      </c>
      <c r="BR9" s="54">
        <v>24.599119818181801</v>
      </c>
      <c r="BS9" s="3">
        <f t="shared" si="14"/>
        <v>25.120244915157922</v>
      </c>
      <c r="BT9" s="3">
        <f t="shared" si="14"/>
        <v>23.397703532558729</v>
      </c>
      <c r="BU9" s="3">
        <f t="shared" si="14"/>
        <v>25.44576299972535</v>
      </c>
      <c r="BV9" s="4">
        <v>3.3567022881355899</v>
      </c>
      <c r="BW9" s="54">
        <v>33.214535363636401</v>
      </c>
      <c r="BX9" s="54">
        <v>33.0055006363636</v>
      </c>
      <c r="BY9" s="54">
        <v>32.7919325454545</v>
      </c>
      <c r="BZ9" s="54">
        <v>32.926695090909099</v>
      </c>
      <c r="CA9" s="54">
        <v>33.156222999999997</v>
      </c>
      <c r="CB9" s="54">
        <v>32.822721818181797</v>
      </c>
      <c r="CC9" s="54">
        <v>33.046214999999997</v>
      </c>
      <c r="CD9" s="54">
        <v>33.220231090909103</v>
      </c>
      <c r="CE9">
        <v>33.011530830508498</v>
      </c>
      <c r="CF9">
        <v>33.043833169491499</v>
      </c>
      <c r="CG9">
        <v>33.007735949152497</v>
      </c>
      <c r="CH9" s="4">
        <v>42.021713186440699</v>
      </c>
      <c r="CI9" s="54">
        <v>44.965983181818203</v>
      </c>
      <c r="CJ9" s="54">
        <v>45.387287909090901</v>
      </c>
      <c r="CK9" s="54">
        <v>44.963858454545502</v>
      </c>
      <c r="CL9" s="54">
        <v>44.613250272727299</v>
      </c>
      <c r="CM9" s="54">
        <v>44.748230999999997</v>
      </c>
      <c r="CN9" s="54">
        <v>44.759838999999999</v>
      </c>
      <c r="CO9" s="54">
        <v>44.925552363636399</v>
      </c>
      <c r="CP9" s="54">
        <v>44.5000725454546</v>
      </c>
      <c r="CQ9">
        <v>44.709383694915203</v>
      </c>
      <c r="CR9">
        <v>45.303775898305098</v>
      </c>
      <c r="CS9">
        <v>44.873556305084698</v>
      </c>
      <c r="CT9">
        <v>45.688517932203403</v>
      </c>
      <c r="CU9" s="62">
        <v>49.140868454545497</v>
      </c>
      <c r="CV9" s="62">
        <v>49.467132545454497</v>
      </c>
      <c r="CW9" s="62">
        <v>49.085049181818199</v>
      </c>
      <c r="CX9" s="62">
        <v>48.643136727272697</v>
      </c>
      <c r="CY9" s="62">
        <v>48.749586545454498</v>
      </c>
      <c r="CZ9" s="62">
        <v>48.810775999999997</v>
      </c>
      <c r="DA9" s="62">
        <v>48.854319181818198</v>
      </c>
      <c r="DB9" s="62">
        <v>48.598713727272703</v>
      </c>
      <c r="DC9">
        <v>50.039086932203404</v>
      </c>
      <c r="DD9">
        <v>50.6654923389831</v>
      </c>
      <c r="DE9">
        <v>50.371150474576297</v>
      </c>
      <c r="DF9">
        <v>2.9972033898305099E-2</v>
      </c>
      <c r="DG9" s="62">
        <v>2.99681818181818E-2</v>
      </c>
      <c r="DH9" s="62">
        <v>2.99772727272727E-2</v>
      </c>
      <c r="DI9" s="62">
        <v>2.99681818181818E-2</v>
      </c>
      <c r="DJ9" s="62">
        <v>2.9963636363636401E-2</v>
      </c>
      <c r="DK9" s="62">
        <v>2.99727272727273E-2</v>
      </c>
      <c r="DL9" s="62">
        <v>2.9963636363636401E-2</v>
      </c>
      <c r="DM9" s="62">
        <v>2.99681818181818E-2</v>
      </c>
      <c r="DN9" s="62">
        <v>2.99772727272727E-2</v>
      </c>
      <c r="DO9">
        <v>2.99703389830509E-2</v>
      </c>
      <c r="DP9">
        <v>2.99703389830509E-2</v>
      </c>
      <c r="DQ9">
        <v>2.9973728813559301E-2</v>
      </c>
      <c r="DR9">
        <v>5.4301600338983098</v>
      </c>
      <c r="DS9" s="54">
        <v>27.681288909090899</v>
      </c>
      <c r="DT9" s="54">
        <v>26.265603272727301</v>
      </c>
      <c r="DU9" s="54">
        <v>26.723347181818198</v>
      </c>
      <c r="DV9" s="54">
        <v>27.271344272727301</v>
      </c>
      <c r="DW9" s="54">
        <v>26.666352181818201</v>
      </c>
      <c r="DX9" s="54">
        <v>26.007580636363599</v>
      </c>
      <c r="DY9" s="54">
        <v>25.683883818181801</v>
      </c>
      <c r="DZ9" s="54">
        <v>27.565718181818202</v>
      </c>
      <c r="EA9" s="4">
        <f t="shared" si="48"/>
        <v>28.272215152446062</v>
      </c>
      <c r="EB9" s="4">
        <f t="shared" si="49"/>
        <v>26.545163837643475</v>
      </c>
      <c r="EC9" s="4">
        <f t="shared" si="49"/>
        <v>28.658889321759244</v>
      </c>
      <c r="ED9" s="4"/>
      <c r="EE9" s="55">
        <v>5.3668644067796601E-3</v>
      </c>
      <c r="EF9" s="55">
        <v>5.3777966101694902E-3</v>
      </c>
      <c r="EG9" s="55">
        <v>5.3633220338983097E-3</v>
      </c>
      <c r="EH9" s="55">
        <v>0.31715433898305101</v>
      </c>
      <c r="EI9" s="55">
        <v>0.296008220338983</v>
      </c>
      <c r="EJ9" s="55">
        <v>0.32105210169491499</v>
      </c>
      <c r="EK9" s="54">
        <v>3.4691245762711902</v>
      </c>
      <c r="EL9" s="54">
        <v>3.4434685254237301</v>
      </c>
      <c r="EM9" s="54">
        <v>3.5341784237288101</v>
      </c>
    </row>
    <row r="10" spans="1:143" s="41" customFormat="1" ht="15" customHeight="1" x14ac:dyDescent="0.25">
      <c r="A10" s="23"/>
      <c r="B10" s="26"/>
      <c r="C10" s="87"/>
      <c r="D10" s="75">
        <f t="shared" si="15"/>
        <v>3</v>
      </c>
      <c r="E10" s="3">
        <f t="shared" si="16"/>
        <v>6.6396501818181983</v>
      </c>
      <c r="F10" s="3">
        <f t="shared" si="17"/>
        <v>7.7111780000000021</v>
      </c>
      <c r="G10" s="3">
        <f t="shared" si="18"/>
        <v>7.2113631818182018</v>
      </c>
      <c r="H10" s="3">
        <f>BZ10-BN10-$B$4</f>
        <v>7.0419417272727012</v>
      </c>
      <c r="I10" s="3">
        <f t="shared" si="19"/>
        <v>7.2911033636364042</v>
      </c>
      <c r="J10" s="3">
        <f t="shared" si="20"/>
        <v>7.6207471818181975</v>
      </c>
      <c r="K10" s="3">
        <f t="shared" si="21"/>
        <v>8.1054005454544988</v>
      </c>
      <c r="L10" s="3">
        <f t="shared" si="22"/>
        <v>6.1126523636364016</v>
      </c>
      <c r="M10" s="3">
        <f t="shared" si="23"/>
        <v>5.2847302882132876</v>
      </c>
      <c r="N10" s="3">
        <f t="shared" si="24"/>
        <v>7.2667304100376686</v>
      </c>
      <c r="O10" s="3">
        <f t="shared" si="25"/>
        <v>5.1458955800657638</v>
      </c>
      <c r="P10" s="61">
        <f t="shared" si="50"/>
        <v>37.924775402138884</v>
      </c>
      <c r="Q10" s="61">
        <f t="shared" si="51"/>
        <v>38.320586015971955</v>
      </c>
      <c r="R10" s="61">
        <f t="shared" si="51"/>
        <v>38.137935807532259</v>
      </c>
      <c r="S10" s="61">
        <f t="shared" si="51"/>
        <v>38.620205331209981</v>
      </c>
      <c r="T10" s="61">
        <f t="shared" si="51"/>
        <v>38.37419279742366</v>
      </c>
      <c r="U10" s="61">
        <f t="shared" si="26"/>
        <v>38.360633548545572</v>
      </c>
      <c r="V10" s="61">
        <f t="shared" si="27"/>
        <v>38.339501021094613</v>
      </c>
      <c r="W10" s="61">
        <f t="shared" si="28"/>
        <v>37.008937989983643</v>
      </c>
      <c r="X10" s="61">
        <f t="shared" si="5"/>
        <v>36.059635713337109</v>
      </c>
      <c r="Y10" s="61">
        <f t="shared" si="5"/>
        <v>37.079359723387988</v>
      </c>
      <c r="Z10" s="61">
        <f t="shared" si="5"/>
        <v>35.723421517090998</v>
      </c>
      <c r="AA10" s="6">
        <f t="shared" si="29"/>
        <v>3.7805229090908981</v>
      </c>
      <c r="AB10" s="6">
        <f t="shared" si="30"/>
        <v>3.8027300000000004</v>
      </c>
      <c r="AC10" s="6">
        <f t="shared" si="30"/>
        <v>3.7205461818182002</v>
      </c>
      <c r="AD10" s="6">
        <f t="shared" si="30"/>
        <v>3.4635655454545997</v>
      </c>
      <c r="AE10" s="6">
        <f t="shared" si="30"/>
        <v>3.6255353636364021</v>
      </c>
      <c r="AF10" s="6">
        <f t="shared" si="31"/>
        <v>3.7025866363635984</v>
      </c>
      <c r="AG10" s="6">
        <f t="shared" si="32"/>
        <v>4.0036907272726978</v>
      </c>
      <c r="AH10" s="6">
        <f t="shared" si="33"/>
        <v>3.9560288181817995</v>
      </c>
      <c r="AI10" s="6">
        <f t="shared" si="34"/>
        <v>4.0748861694915277</v>
      </c>
      <c r="AJ10" s="6">
        <f t="shared" si="35"/>
        <v>4.2177413898305076</v>
      </c>
      <c r="AK10" s="6">
        <f t="shared" si="36"/>
        <v>4.211743491525425</v>
      </c>
      <c r="AL10" s="6">
        <f t="shared" si="37"/>
        <v>0.49798823422481531</v>
      </c>
      <c r="AM10" s="6">
        <f t="shared" si="38"/>
        <v>0.49695289311894725</v>
      </c>
      <c r="AN10" s="6">
        <f>$B$6*DI10*$B$7*ABS(CK10-CW10)</f>
        <v>0.49833573792224167</v>
      </c>
      <c r="AO10" s="6">
        <f t="shared" si="40"/>
        <v>0.49453448697172453</v>
      </c>
      <c r="AP10" s="6">
        <f t="shared" si="41"/>
        <v>0.49137520257634404</v>
      </c>
      <c r="AQ10" s="6">
        <f t="shared" si="42"/>
        <v>0.46661790599992814</v>
      </c>
      <c r="AR10" s="6">
        <f t="shared" si="43"/>
        <v>0.40766334254169084</v>
      </c>
      <c r="AS10" s="6">
        <f t="shared" si="44"/>
        <v>0.42950373728916325</v>
      </c>
      <c r="AT10" s="6">
        <f t="shared" si="45"/>
        <v>0.59936094775755167</v>
      </c>
      <c r="AU10" s="6">
        <f t="shared" si="46"/>
        <v>0.59674794088696825</v>
      </c>
      <c r="AV10" s="57">
        <f t="shared" si="47"/>
        <v>0.60734074094094359</v>
      </c>
      <c r="AW10" s="56">
        <v>300</v>
      </c>
      <c r="AX10" s="54">
        <v>36.818181818181799</v>
      </c>
      <c r="AY10" s="54">
        <v>35.563636363636398</v>
      </c>
      <c r="AZ10" s="54">
        <v>34.909090909090899</v>
      </c>
      <c r="BA10" s="54">
        <v>35.145454545454498</v>
      </c>
      <c r="BB10" s="54">
        <v>35.536363636363603</v>
      </c>
      <c r="BC10" s="54">
        <v>35.200000000000003</v>
      </c>
      <c r="BD10" s="54">
        <v>34.909090909090899</v>
      </c>
      <c r="BE10" s="54">
        <v>34.645454545454498</v>
      </c>
      <c r="BF10" s="54">
        <v>35.281818181818203</v>
      </c>
      <c r="BG10">
        <v>35.4491525423729</v>
      </c>
      <c r="BH10">
        <v>34.627118644067799</v>
      </c>
      <c r="BI10">
        <v>35.396610169491602</v>
      </c>
      <c r="BJ10" s="4">
        <v>1.8499301355932201</v>
      </c>
      <c r="BK10" s="54">
        <v>24.063237818181801</v>
      </c>
      <c r="BL10" s="54">
        <v>22.6606316363636</v>
      </c>
      <c r="BM10" s="54">
        <v>23.318643000000002</v>
      </c>
      <c r="BN10" s="54">
        <v>23.8672039090909</v>
      </c>
      <c r="BO10" s="54">
        <v>23.353022818181799</v>
      </c>
      <c r="BP10" s="54">
        <v>22.932531090909102</v>
      </c>
      <c r="BQ10" s="54">
        <v>22.662418363636402</v>
      </c>
      <c r="BR10" s="54">
        <v>24.548278818181799</v>
      </c>
      <c r="BS10" s="3">
        <f t="shared" si="14"/>
        <v>25.271311999922315</v>
      </c>
      <c r="BT10" s="3">
        <f t="shared" si="14"/>
        <v>23.292572217080931</v>
      </c>
      <c r="BU10" s="3">
        <f t="shared" si="14"/>
        <v>25.459064708069839</v>
      </c>
      <c r="BV10" s="4">
        <v>3.3608110847457602</v>
      </c>
      <c r="BW10" s="54">
        <v>33.002887999999999</v>
      </c>
      <c r="BX10" s="54">
        <v>32.791809636363602</v>
      </c>
      <c r="BY10" s="54">
        <v>32.950006181818203</v>
      </c>
      <c r="BZ10" s="54">
        <v>33.209145636363601</v>
      </c>
      <c r="CA10" s="54">
        <v>33.064126181818203</v>
      </c>
      <c r="CB10" s="54">
        <v>32.973278272727299</v>
      </c>
      <c r="CC10" s="54">
        <v>33.1878189090909</v>
      </c>
      <c r="CD10" s="54">
        <v>33.080931181818201</v>
      </c>
      <c r="CE10">
        <v>32.976042288135602</v>
      </c>
      <c r="CF10">
        <v>32.979302627118599</v>
      </c>
      <c r="CG10">
        <v>33.024960288135603</v>
      </c>
      <c r="CH10" s="4">
        <v>46.035698355932198</v>
      </c>
      <c r="CI10" s="54">
        <v>49.196434090909101</v>
      </c>
      <c r="CJ10" s="54">
        <v>49.568764363636397</v>
      </c>
      <c r="CK10" s="54">
        <v>49.249371363636399</v>
      </c>
      <c r="CL10" s="54">
        <v>48.8779021818182</v>
      </c>
      <c r="CM10" s="54">
        <v>49.145538999999999</v>
      </c>
      <c r="CN10" s="54">
        <v>50.176275545454502</v>
      </c>
      <c r="CO10" s="54">
        <v>51.420945636363598</v>
      </c>
      <c r="CP10" s="54">
        <v>50.860508909090903</v>
      </c>
      <c r="CQ10">
        <v>50.845683813559297</v>
      </c>
      <c r="CR10">
        <v>51.936721711864401</v>
      </c>
      <c r="CS10">
        <v>51.184388542372901</v>
      </c>
      <c r="CT10">
        <v>50.735249694915296</v>
      </c>
      <c r="CU10" s="62">
        <v>54.446048090909102</v>
      </c>
      <c r="CV10" s="62">
        <v>54.804287272727301</v>
      </c>
      <c r="CW10" s="62">
        <v>54.501055272727299</v>
      </c>
      <c r="CX10" s="62">
        <v>54.087156818181803</v>
      </c>
      <c r="CY10" s="62">
        <v>54.322299545454499</v>
      </c>
      <c r="CZ10" s="62">
        <v>55.093702818181796</v>
      </c>
      <c r="DA10" s="62">
        <v>55.715780818181798</v>
      </c>
      <c r="DB10" s="62">
        <v>55.386810545454502</v>
      </c>
      <c r="DC10">
        <v>57.161091084745799</v>
      </c>
      <c r="DD10">
        <v>58.224951525423698</v>
      </c>
      <c r="DE10">
        <v>57.584963779661003</v>
      </c>
      <c r="DF10">
        <v>2.99745762711865E-2</v>
      </c>
      <c r="DG10" s="62">
        <v>2.9963636363636401E-2</v>
      </c>
      <c r="DH10" s="62">
        <v>2.99818181818182E-2</v>
      </c>
      <c r="DI10" s="62">
        <v>2.99727272727273E-2</v>
      </c>
      <c r="DJ10" s="62">
        <v>2.9986363636363599E-2</v>
      </c>
      <c r="DK10" s="62">
        <v>2.99818181818182E-2</v>
      </c>
      <c r="DL10" s="62">
        <v>2.99727272727273E-2</v>
      </c>
      <c r="DM10" s="62">
        <v>2.99818181818182E-2</v>
      </c>
      <c r="DN10" s="62">
        <v>2.99727272727273E-2</v>
      </c>
      <c r="DO10">
        <v>2.99771186440678E-2</v>
      </c>
      <c r="DP10">
        <v>2.9975423728813601E-2</v>
      </c>
      <c r="DQ10">
        <v>2.9972033898305099E-2</v>
      </c>
      <c r="DR10">
        <v>5.6537776271186404</v>
      </c>
      <c r="DS10" s="54">
        <v>27.843760727272699</v>
      </c>
      <c r="DT10" s="54">
        <v>26.463361636363601</v>
      </c>
      <c r="DU10" s="54">
        <v>27.039189181818202</v>
      </c>
      <c r="DV10" s="54">
        <v>27.3307694545455</v>
      </c>
      <c r="DW10" s="54">
        <v>26.978558181818201</v>
      </c>
      <c r="DX10" s="54">
        <v>26.6351177272727</v>
      </c>
      <c r="DY10" s="54">
        <v>26.666109090909099</v>
      </c>
      <c r="DZ10" s="54">
        <v>28.504307636363599</v>
      </c>
      <c r="EA10" s="4">
        <f t="shared" si="48"/>
        <v>29.346198169413842</v>
      </c>
      <c r="EB10" s="4">
        <f t="shared" si="49"/>
        <v>27.510313606911438</v>
      </c>
      <c r="EC10" s="4">
        <f t="shared" si="49"/>
        <v>29.670808199595264</v>
      </c>
      <c r="ED10" s="4"/>
      <c r="EE10" s="55">
        <v>5.3056949152542401E-3</v>
      </c>
      <c r="EF10" s="55">
        <v>5.2600338983050804E-3</v>
      </c>
      <c r="EG10" s="55">
        <v>5.2018644067796599E-3</v>
      </c>
      <c r="EH10" s="55">
        <v>0.31542508474576297</v>
      </c>
      <c r="EI10" s="55">
        <v>0.28822533898305103</v>
      </c>
      <c r="EJ10" s="55">
        <v>0.31154991525423698</v>
      </c>
      <c r="EK10" s="54">
        <v>4.3903112542372904</v>
      </c>
      <c r="EL10" s="54">
        <v>4.5059667288135596</v>
      </c>
      <c r="EM10" s="54">
        <v>4.5232934067796604</v>
      </c>
    </row>
    <row r="11" spans="1:143" s="41" customFormat="1" ht="15" customHeight="1" x14ac:dyDescent="0.25">
      <c r="A11" s="23"/>
      <c r="B11" s="26"/>
      <c r="C11" s="87"/>
      <c r="D11" s="75">
        <f t="shared" si="15"/>
        <v>3.5</v>
      </c>
      <c r="E11" s="3">
        <f t="shared" ref="E11:E13" si="52">BW11-BK11-$B$4</f>
        <v>6.661312627118698</v>
      </c>
      <c r="F11" s="3">
        <f t="shared" si="17"/>
        <v>7.7091013220337974</v>
      </c>
      <c r="G11" s="3">
        <f t="shared" si="18"/>
        <v>7.1542310169490992</v>
      </c>
      <c r="H11" s="3">
        <f t="shared" ref="H11:H13" si="53">BZ11-BN11-$B$4</f>
        <v>6.7578535932204007</v>
      </c>
      <c r="I11" s="3">
        <f t="shared" si="19"/>
        <v>7.123138169491499</v>
      </c>
      <c r="J11" s="3">
        <f t="shared" si="20"/>
        <v>7.6042071864405987</v>
      </c>
      <c r="K11" s="3">
        <f t="shared" si="21"/>
        <v>7.8409869661017009</v>
      </c>
      <c r="L11" s="3">
        <f t="shared" si="22"/>
        <v>6.1122497118644983</v>
      </c>
      <c r="M11" s="3">
        <f t="shared" si="23"/>
        <v>5.6848404687899912</v>
      </c>
      <c r="N11" s="3">
        <f t="shared" si="24"/>
        <v>7.6548303229418462</v>
      </c>
      <c r="O11" s="3">
        <f t="shared" si="25"/>
        <v>6.0719619581765674</v>
      </c>
      <c r="P11" s="61">
        <f t="shared" ref="P11:P13" si="54">E11+AY11-AA11-AL11</f>
        <v>46.732436923707169</v>
      </c>
      <c r="Q11" s="61">
        <f t="shared" ref="Q11:Q13" si="55">F11+AZ11-AB11-AM11</f>
        <v>47.301893294777507</v>
      </c>
      <c r="R11" s="61">
        <f t="shared" ref="R11:R12" si="56">G11+BA11-AC11-AN11</f>
        <v>47.002810568027328</v>
      </c>
      <c r="S11" s="61">
        <f t="shared" ref="S11:S13" si="57">H11+BB11-AD11-AO11</f>
        <v>46.938802252707731</v>
      </c>
      <c r="T11" s="61">
        <f t="shared" ref="T11:T13" si="58">I11+BC11-AE11-AP11</f>
        <v>47.117841798199578</v>
      </c>
      <c r="U11" s="61">
        <f t="shared" si="26"/>
        <v>47.197894391990801</v>
      </c>
      <c r="V11" s="61">
        <f t="shared" si="27"/>
        <v>47.101380491635624</v>
      </c>
      <c r="W11" s="61">
        <f t="shared" si="28"/>
        <v>45.781899655666614</v>
      </c>
      <c r="X11" s="61">
        <f t="shared" si="5"/>
        <v>45.628055984902858</v>
      </c>
      <c r="Y11" s="61">
        <f t="shared" si="5"/>
        <v>47.116807156934328</v>
      </c>
      <c r="Z11" s="61">
        <f t="shared" si="5"/>
        <v>46.312474061926011</v>
      </c>
      <c r="AA11" s="6">
        <f t="shared" ref="AA11:AA13" si="59">DS11-BK11</f>
        <v>4.4847714237287981</v>
      </c>
      <c r="AB11" s="6">
        <f t="shared" ref="AB11:AB13" si="60">DT11-BL11</f>
        <v>4.4622359491525003</v>
      </c>
      <c r="AC11" s="6">
        <f t="shared" ref="AC11:AC13" si="61">DU11-BM11</f>
        <v>4.4307052033898024</v>
      </c>
      <c r="AD11" s="6">
        <f t="shared" ref="AD11:AD13" si="62">DV11-BN11</f>
        <v>4.3654684067796978</v>
      </c>
      <c r="AE11" s="6">
        <f t="shared" ref="AE11:AE13" si="63">DW11-BO11</f>
        <v>4.2670854237287976</v>
      </c>
      <c r="AF11" s="6">
        <f t="shared" si="31"/>
        <v>4.4655591525422977</v>
      </c>
      <c r="AG11" s="6">
        <f t="shared" si="32"/>
        <v>4.6324718135592988</v>
      </c>
      <c r="AH11" s="6">
        <f t="shared" si="33"/>
        <v>4.7007056610170004</v>
      </c>
      <c r="AI11" s="6">
        <f t="shared" si="34"/>
        <v>4.4409034067796576</v>
      </c>
      <c r="AJ11" s="6">
        <f t="shared" si="35"/>
        <v>4.3024904067796648</v>
      </c>
      <c r="AK11" s="6">
        <f t="shared" si="36"/>
        <v>4.1912813559322046</v>
      </c>
      <c r="AL11" s="6">
        <f t="shared" si="37"/>
        <v>0.65088394069972944</v>
      </c>
      <c r="AM11" s="6">
        <f t="shared" si="38"/>
        <v>0.65853140013769085</v>
      </c>
      <c r="AN11" s="6">
        <f t="shared" si="39"/>
        <v>0.66478304214215833</v>
      </c>
      <c r="AO11" s="6">
        <f t="shared" si="40"/>
        <v>0.66544734051267529</v>
      </c>
      <c r="AP11" s="6">
        <f t="shared" si="41"/>
        <v>0.67549908315632634</v>
      </c>
      <c r="AQ11" s="6">
        <f t="shared" si="42"/>
        <v>0.66448245546689866</v>
      </c>
      <c r="AR11" s="6">
        <f t="shared" si="43"/>
        <v>0.58001601683898352</v>
      </c>
      <c r="AS11" s="6">
        <f t="shared" si="44"/>
        <v>0.59574609009609003</v>
      </c>
      <c r="AT11" s="6">
        <f t="shared" si="45"/>
        <v>0.85486412795498323</v>
      </c>
      <c r="AU11" s="6">
        <f t="shared" si="46"/>
        <v>0.84909208126166114</v>
      </c>
      <c r="AV11" s="57">
        <f t="shared" si="47"/>
        <v>0.85125738777595239</v>
      </c>
      <c r="AW11" s="56">
        <v>350</v>
      </c>
      <c r="AX11" s="54">
        <v>46.581355932203302</v>
      </c>
      <c r="AY11" s="54">
        <v>45.206779661017002</v>
      </c>
      <c r="AZ11" s="54">
        <v>44.713559322033902</v>
      </c>
      <c r="BA11" s="54">
        <v>44.944067796610199</v>
      </c>
      <c r="BB11" s="54">
        <v>45.211864406779704</v>
      </c>
      <c r="BC11" s="54">
        <v>44.937288135593199</v>
      </c>
      <c r="BD11" s="54">
        <v>44.723728813559397</v>
      </c>
      <c r="BE11" s="54">
        <v>44.472881355932202</v>
      </c>
      <c r="BF11" s="54">
        <v>44.966101694915203</v>
      </c>
      <c r="BG11">
        <v>45.238983050847501</v>
      </c>
      <c r="BH11">
        <v>44.613559322033801</v>
      </c>
      <c r="BI11">
        <v>45.283050847457602</v>
      </c>
      <c r="BJ11" s="4">
        <v>1.92562154237288</v>
      </c>
      <c r="BK11" s="54">
        <v>24.027059813559301</v>
      </c>
      <c r="BL11" s="54">
        <v>22.838503237288201</v>
      </c>
      <c r="BM11" s="54">
        <v>23.429578677966099</v>
      </c>
      <c r="BN11" s="54">
        <v>23.984621983050801</v>
      </c>
      <c r="BO11" s="54">
        <v>23.465955694915301</v>
      </c>
      <c r="BP11" s="54">
        <v>23.003998406779701</v>
      </c>
      <c r="BQ11" s="54">
        <v>22.7735518474576</v>
      </c>
      <c r="BR11" s="54">
        <v>24.459114661016901</v>
      </c>
      <c r="BS11" s="3">
        <f t="shared" si="14"/>
        <v>24.865006599006609</v>
      </c>
      <c r="BT11" s="3">
        <f t="shared" si="14"/>
        <v>22.946791880447957</v>
      </c>
      <c r="BU11" s="3">
        <f t="shared" si="14"/>
        <v>24.546103872331933</v>
      </c>
      <c r="BV11" s="4">
        <v>3.3556225593220401</v>
      </c>
      <c r="BW11" s="54">
        <v>32.988372440677999</v>
      </c>
      <c r="BX11" s="54">
        <v>32.967604559321998</v>
      </c>
      <c r="BY11" s="54">
        <v>33.003809694915198</v>
      </c>
      <c r="BZ11" s="54">
        <v>33.042475576271201</v>
      </c>
      <c r="CA11" s="54">
        <v>33.0090938644068</v>
      </c>
      <c r="CB11" s="54">
        <v>33.028205593220299</v>
      </c>
      <c r="CC11" s="54">
        <v>33.034538813559301</v>
      </c>
      <c r="CD11" s="54">
        <v>32.991364372881399</v>
      </c>
      <c r="CE11">
        <v>32.9698470677966</v>
      </c>
      <c r="CF11">
        <v>33.021622203389803</v>
      </c>
      <c r="CG11">
        <v>33.038065830508501</v>
      </c>
      <c r="CH11" s="4">
        <v>50.998195338983003</v>
      </c>
      <c r="CI11" s="54">
        <v>54.277559084745803</v>
      </c>
      <c r="CJ11" s="54">
        <v>54.562213830508497</v>
      </c>
      <c r="CK11" s="54">
        <v>54.285577694915297</v>
      </c>
      <c r="CL11" s="54">
        <v>53.940114050847399</v>
      </c>
      <c r="CM11" s="54">
        <v>54.107034508474598</v>
      </c>
      <c r="CN11" s="54">
        <v>54.853579220339</v>
      </c>
      <c r="CO11" s="54">
        <v>56.610023423728798</v>
      </c>
      <c r="CP11" s="54">
        <v>55.994649016949197</v>
      </c>
      <c r="CQ11">
        <v>53.963921491525397</v>
      </c>
      <c r="CR11">
        <v>54.436547949152498</v>
      </c>
      <c r="CS11">
        <v>53.592285661016902</v>
      </c>
      <c r="CT11">
        <v>57.351003406779697</v>
      </c>
      <c r="CU11" s="54">
        <v>61.137798457627099</v>
      </c>
      <c r="CV11" s="54">
        <v>61.503252796610198</v>
      </c>
      <c r="CW11" s="54">
        <v>61.291123322033897</v>
      </c>
      <c r="CX11" s="54">
        <v>60.952858389830503</v>
      </c>
      <c r="CY11" s="54">
        <v>61.223897033898297</v>
      </c>
      <c r="CZ11" s="54">
        <v>61.854175864406798</v>
      </c>
      <c r="DA11" s="54">
        <v>62.722977576271198</v>
      </c>
      <c r="DB11" s="54">
        <v>62.272321830508503</v>
      </c>
      <c r="DC11">
        <v>62.973068745762703</v>
      </c>
      <c r="DD11">
        <v>63.383347576271198</v>
      </c>
      <c r="DE11">
        <v>62.560126254237296</v>
      </c>
      <c r="DF11">
        <v>2.9966101694915301E-2</v>
      </c>
      <c r="DG11" s="54">
        <v>2.9968644067796601E-2</v>
      </c>
      <c r="DH11" s="54">
        <v>2.99677966101695E-2</v>
      </c>
      <c r="DI11" s="54">
        <v>2.9973728813559301E-2</v>
      </c>
      <c r="DJ11" s="54">
        <v>2.99728813559322E-2</v>
      </c>
      <c r="DK11" s="54">
        <v>2.9980508474576301E-2</v>
      </c>
      <c r="DL11" s="54">
        <v>2.9981355932203399E-2</v>
      </c>
      <c r="DM11" s="54">
        <v>2.99703389830509E-2</v>
      </c>
      <c r="DN11" s="54">
        <v>2.9975423728813601E-2</v>
      </c>
      <c r="DO11">
        <v>2.9972033898305099E-2</v>
      </c>
      <c r="DP11">
        <v>2.99771186440678E-2</v>
      </c>
      <c r="DQ11">
        <v>2.9983050847457601E-2</v>
      </c>
      <c r="DR11">
        <v>6.3701825084745796</v>
      </c>
      <c r="DS11" s="54">
        <v>28.511831237288099</v>
      </c>
      <c r="DT11" s="54">
        <v>27.300739186440701</v>
      </c>
      <c r="DU11" s="54">
        <v>27.860283881355901</v>
      </c>
      <c r="DV11" s="54">
        <v>28.350090389830498</v>
      </c>
      <c r="DW11" s="54">
        <v>27.733041118644099</v>
      </c>
      <c r="DX11" s="54">
        <v>27.469557559321998</v>
      </c>
      <c r="DY11" s="54">
        <v>27.406023661016899</v>
      </c>
      <c r="DZ11" s="54">
        <v>29.159820322033902</v>
      </c>
      <c r="EA11" s="4">
        <f t="shared" si="48"/>
        <v>29.305910005786266</v>
      </c>
      <c r="EB11" s="4">
        <f t="shared" si="49"/>
        <v>27.249282287227622</v>
      </c>
      <c r="EC11" s="4">
        <f t="shared" si="49"/>
        <v>28.737385228264138</v>
      </c>
      <c r="ED11" s="4"/>
      <c r="EE11" s="55">
        <v>5.2417627118644099E-3</v>
      </c>
      <c r="EF11" s="55">
        <v>5.2664576271186404E-3</v>
      </c>
      <c r="EG11" s="55">
        <v>5.2748474576271203E-3</v>
      </c>
      <c r="EH11" s="55">
        <v>0.30661408474576302</v>
      </c>
      <c r="EI11" s="55">
        <v>0.28429337288135598</v>
      </c>
      <c r="EJ11" s="55">
        <v>0.30459210169491502</v>
      </c>
      <c r="EK11" s="54">
        <v>4.7475174915254197</v>
      </c>
      <c r="EL11" s="54">
        <v>4.5867837796610198</v>
      </c>
      <c r="EM11" s="54">
        <v>4.4958734576271198</v>
      </c>
    </row>
    <row r="12" spans="1:143" s="41" customFormat="1" ht="15" customHeight="1" x14ac:dyDescent="0.25">
      <c r="A12" s="23"/>
      <c r="B12" s="26"/>
      <c r="C12" s="87"/>
      <c r="D12" s="75">
        <f t="shared" si="15"/>
        <v>4</v>
      </c>
      <c r="E12" s="3">
        <f t="shared" si="52"/>
        <v>6.5092686101695003</v>
      </c>
      <c r="F12" s="3">
        <f t="shared" si="17"/>
        <v>7.5856523220339032</v>
      </c>
      <c r="G12" s="3">
        <f t="shared" si="18"/>
        <v>7.1495520847457978</v>
      </c>
      <c r="H12" s="3">
        <f t="shared" si="53"/>
        <v>6.7479854745761978</v>
      </c>
      <c r="I12" s="3">
        <f t="shared" si="19"/>
        <v>7.0885777457626968</v>
      </c>
      <c r="J12" s="3">
        <f t="shared" si="20"/>
        <v>7.5706626101694976</v>
      </c>
      <c r="K12" s="3">
        <f t="shared" si="21"/>
        <v>7.6719600338982961</v>
      </c>
      <c r="L12" s="3">
        <f t="shared" si="22"/>
        <v>6.1039050847458025</v>
      </c>
      <c r="M12" s="3">
        <f t="shared" ref="M12:M16" si="64">CE12-BS12-$C$4</f>
        <v>5.6545525933175664</v>
      </c>
      <c r="N12" s="3">
        <f t="shared" ref="N12:N16" si="65">CF12-BT12-$C$4</f>
        <v>7.0855655072449988</v>
      </c>
      <c r="O12" s="3">
        <f t="shared" ref="O12:O16" si="66">CG12-BU12-$C$4</f>
        <v>5.5141688961542901</v>
      </c>
      <c r="P12" s="61">
        <f t="shared" si="54"/>
        <v>56.6493345059177</v>
      </c>
      <c r="Q12" s="61">
        <f t="shared" si="55"/>
        <v>57.684072371606256</v>
      </c>
      <c r="R12" s="61">
        <f t="shared" si="56"/>
        <v>57.37112782928687</v>
      </c>
      <c r="S12" s="61">
        <f t="shared" si="57"/>
        <v>57.248144177564399</v>
      </c>
      <c r="T12" s="61">
        <f t="shared" si="58"/>
        <v>57.486466179266067</v>
      </c>
      <c r="U12" s="61">
        <f t="shared" si="26"/>
        <v>57.724344084183265</v>
      </c>
      <c r="V12" s="61">
        <f t="shared" si="27"/>
        <v>57.302313931663406</v>
      </c>
      <c r="W12" s="61">
        <f t="shared" si="28"/>
        <v>55.953167090745303</v>
      </c>
      <c r="X12" s="61">
        <f t="shared" ref="X12:X16" si="67">M12+BG12-AI12-AT12</f>
        <v>55.753206750776791</v>
      </c>
      <c r="Y12" s="61">
        <f t="shared" ref="Y12:Y16" si="68">N12+BH12-AJ12-AU12</f>
        <v>56.575508605139689</v>
      </c>
      <c r="Z12" s="61">
        <f t="shared" ref="Z12:Z16" si="69">O12+BI12-AK12-AV12</f>
        <v>55.320467876584324</v>
      </c>
      <c r="AA12" s="6">
        <f t="shared" si="59"/>
        <v>5.2135600000000011</v>
      </c>
      <c r="AB12" s="6">
        <f t="shared" si="60"/>
        <v>5.0384905762712009</v>
      </c>
      <c r="AC12" s="6">
        <f t="shared" si="61"/>
        <v>5.0090128644067988</v>
      </c>
      <c r="AD12" s="6">
        <f t="shared" si="62"/>
        <v>4.8822649322032987</v>
      </c>
      <c r="AE12" s="6">
        <f t="shared" si="63"/>
        <v>4.9160029152541966</v>
      </c>
      <c r="AF12" s="6">
        <f t="shared" si="31"/>
        <v>5.0206278305085021</v>
      </c>
      <c r="AG12" s="6">
        <f t="shared" si="32"/>
        <v>5.2938849661017002</v>
      </c>
      <c r="AH12" s="6">
        <f t="shared" si="33"/>
        <v>5.2869043728813985</v>
      </c>
      <c r="AI12" s="6">
        <f t="shared" ref="AI12:AI16" si="70">EA12-BS12</f>
        <v>5.0612590169491476</v>
      </c>
      <c r="AJ12" s="6">
        <f t="shared" ref="AJ12:AJ16" si="71">EB12-BT12</f>
        <v>5.1867127457627156</v>
      </c>
      <c r="AK12" s="6">
        <f t="shared" ref="AK12:AK16" si="72">EC12-BU12</f>
        <v>5.1736264576271225</v>
      </c>
      <c r="AL12" s="6">
        <f t="shared" si="37"/>
        <v>0.88366223984510006</v>
      </c>
      <c r="AM12" s="6">
        <f t="shared" si="38"/>
        <v>0.90715717076654723</v>
      </c>
      <c r="AN12" s="6">
        <f t="shared" si="39"/>
        <v>0.92534359444193648</v>
      </c>
      <c r="AO12" s="6">
        <f t="shared" si="40"/>
        <v>0.91757636480859284</v>
      </c>
      <c r="AP12" s="6">
        <f t="shared" si="41"/>
        <v>0.90814254954753626</v>
      </c>
      <c r="AQ12" s="6">
        <f t="shared" si="42"/>
        <v>0.89687713615562781</v>
      </c>
      <c r="AR12" s="6">
        <f t="shared" si="43"/>
        <v>0.80626961070948566</v>
      </c>
      <c r="AS12" s="6">
        <f t="shared" si="44"/>
        <v>0.84010480755980665</v>
      </c>
      <c r="AT12" s="6">
        <f t="shared" ref="AT12:AT16" si="73">$B$6*DO12*$B$7*ABS(CQ12-DC12)</f>
        <v>0.98245970694753271</v>
      </c>
      <c r="AU12" s="6">
        <f t="shared" ref="AU12:AU16" si="74">$B$6*DP12*$B$7*ABS(CR12-DD12)</f>
        <v>0.99114076651210581</v>
      </c>
      <c r="AV12" s="57">
        <f t="shared" ref="AV12:AV16" si="75">$B$6*DQ12*$B$7*ABS(CS12-DE12)</f>
        <v>0.99126100262084182</v>
      </c>
      <c r="AW12" s="56">
        <v>400</v>
      </c>
      <c r="AX12" s="54">
        <v>57.532203389830499</v>
      </c>
      <c r="AY12" s="54">
        <v>56.237288135593303</v>
      </c>
      <c r="AZ12" s="54">
        <v>56.044067796610101</v>
      </c>
      <c r="BA12" s="54">
        <v>56.155932203389803</v>
      </c>
      <c r="BB12" s="54">
        <v>56.300000000000097</v>
      </c>
      <c r="BC12" s="54">
        <v>56.222033898305099</v>
      </c>
      <c r="BD12" s="54">
        <v>56.071186440677899</v>
      </c>
      <c r="BE12" s="54">
        <v>55.730508474576297</v>
      </c>
      <c r="BF12" s="54">
        <v>55.976271186440698</v>
      </c>
      <c r="BG12">
        <v>56.142372881355897</v>
      </c>
      <c r="BH12">
        <v>55.667796610169503</v>
      </c>
      <c r="BI12">
        <v>55.971186440677997</v>
      </c>
      <c r="BJ12" s="4">
        <v>2.0359123389830498</v>
      </c>
      <c r="BK12" s="54">
        <v>24.153121305084699</v>
      </c>
      <c r="BL12" s="54">
        <v>22.986992322033899</v>
      </c>
      <c r="BM12" s="54">
        <v>23.4624791016949</v>
      </c>
      <c r="BN12" s="54">
        <v>23.9773157627119</v>
      </c>
      <c r="BO12" s="54">
        <v>23.456049406779702</v>
      </c>
      <c r="BP12" s="54">
        <v>23.040315898305099</v>
      </c>
      <c r="BQ12" s="54">
        <v>22.903993271186401</v>
      </c>
      <c r="BR12" s="54">
        <v>24.4445775254237</v>
      </c>
      <c r="BS12" s="3">
        <f t="shared" ref="BS12:BS16" si="76">EH12*$EF$4/EE12</f>
        <v>24.949116796512936</v>
      </c>
      <c r="BT12" s="3">
        <f t="shared" ref="BT12:BT16" si="77">EI12*$EF$4/EF12</f>
        <v>23.4658371029245</v>
      </c>
      <c r="BU12" s="3">
        <f t="shared" ref="BU12:BU16" si="78">EJ12*$EF$4/EG12</f>
        <v>25.044388341133811</v>
      </c>
      <c r="BV12" s="4">
        <v>3.3599732372881399</v>
      </c>
      <c r="BW12" s="54">
        <v>32.962389915254199</v>
      </c>
      <c r="BX12" s="54">
        <v>32.992644644067802</v>
      </c>
      <c r="BY12" s="54">
        <v>33.032031186440697</v>
      </c>
      <c r="BZ12" s="54">
        <v>33.025301237288097</v>
      </c>
      <c r="CA12" s="54">
        <v>32.964627152542398</v>
      </c>
      <c r="CB12" s="54">
        <v>33.030978508474597</v>
      </c>
      <c r="CC12" s="54">
        <v>32.995953305084697</v>
      </c>
      <c r="CD12" s="54">
        <v>32.968482610169502</v>
      </c>
      <c r="CE12">
        <v>33.023669389830502</v>
      </c>
      <c r="CF12">
        <v>32.971402610169498</v>
      </c>
      <c r="CG12">
        <v>32.978557237288101</v>
      </c>
      <c r="CH12" s="4">
        <v>56.2814911355932</v>
      </c>
      <c r="CI12" s="54">
        <v>59.766662779660997</v>
      </c>
      <c r="CJ12" s="54">
        <v>59.964182152542399</v>
      </c>
      <c r="CK12" s="54">
        <v>59.402262898305104</v>
      </c>
      <c r="CL12" s="54">
        <v>58.964195220339001</v>
      </c>
      <c r="CM12" s="54">
        <v>59.198127847457599</v>
      </c>
      <c r="CN12" s="54">
        <v>60.0580055932204</v>
      </c>
      <c r="CO12" s="54">
        <v>62.164835542372899</v>
      </c>
      <c r="CP12" s="54">
        <v>61.292390966101699</v>
      </c>
      <c r="CQ12">
        <v>60.852852542372901</v>
      </c>
      <c r="CR12">
        <v>61.863753728813599</v>
      </c>
      <c r="CS12">
        <v>61.113541067796596</v>
      </c>
      <c r="CT12">
        <v>65.262136830508496</v>
      </c>
      <c r="CU12" s="54">
        <v>69.077724762711895</v>
      </c>
      <c r="CV12" s="54">
        <v>69.522267491525398</v>
      </c>
      <c r="CW12" s="54">
        <v>69.151690355932203</v>
      </c>
      <c r="CX12" s="54">
        <v>68.632333677966102</v>
      </c>
      <c r="CY12" s="54">
        <v>68.768489220339006</v>
      </c>
      <c r="CZ12" s="54">
        <v>69.507510220339</v>
      </c>
      <c r="DA12" s="54">
        <v>70.6618602881356</v>
      </c>
      <c r="DB12" s="54">
        <v>70.145243389830497</v>
      </c>
      <c r="DC12">
        <v>71.206689932203403</v>
      </c>
      <c r="DD12">
        <v>72.307601610169499</v>
      </c>
      <c r="DE12">
        <v>71.560132576271201</v>
      </c>
      <c r="DF12">
        <v>2.9971186440678001E-2</v>
      </c>
      <c r="DG12" s="54">
        <v>2.99771186440678E-2</v>
      </c>
      <c r="DH12" s="54">
        <v>2.9978813559321998E-2</v>
      </c>
      <c r="DI12" s="54">
        <v>2.99796610169492E-2</v>
      </c>
      <c r="DJ12" s="54">
        <v>2.9977966101694901E-2</v>
      </c>
      <c r="DK12" s="54">
        <v>2.99728813559322E-2</v>
      </c>
      <c r="DL12" s="54">
        <v>2.99796610169492E-2</v>
      </c>
      <c r="DM12" s="54">
        <v>2.9972033898305099E-2</v>
      </c>
      <c r="DN12" s="54">
        <v>2.99745762711865E-2</v>
      </c>
      <c r="DO12">
        <v>2.9972033898305099E-2</v>
      </c>
      <c r="DP12">
        <v>2.9976271186440698E-2</v>
      </c>
      <c r="DQ12">
        <v>2.9972033898305099E-2</v>
      </c>
      <c r="DR12">
        <v>7.2909634745762704</v>
      </c>
      <c r="DS12" s="54">
        <v>29.3666813050847</v>
      </c>
      <c r="DT12" s="54">
        <v>28.0254828983051</v>
      </c>
      <c r="DU12" s="54">
        <v>28.471491966101699</v>
      </c>
      <c r="DV12" s="54">
        <v>28.859580694915199</v>
      </c>
      <c r="DW12" s="54">
        <v>28.372052322033898</v>
      </c>
      <c r="DX12" s="54">
        <v>28.060943728813601</v>
      </c>
      <c r="DY12" s="54">
        <v>28.197878237288101</v>
      </c>
      <c r="DZ12" s="54">
        <v>29.731481898305098</v>
      </c>
      <c r="EA12" s="4">
        <f t="shared" ref="EA12:EA16" si="79">EK12-EH12+BS12</f>
        <v>30.010375813462083</v>
      </c>
      <c r="EB12" s="4">
        <f t="shared" ref="EB12:EB16" si="80">EL12-EI12+BT12</f>
        <v>28.652549848687215</v>
      </c>
      <c r="EC12" s="4">
        <f t="shared" ref="EC12:EC16" si="81">EM12-EJ12+BU12</f>
        <v>30.218014798760933</v>
      </c>
      <c r="ED12" s="4"/>
      <c r="EE12" s="55">
        <v>5.21247457627118E-3</v>
      </c>
      <c r="EF12" s="55">
        <v>5.2096610169491504E-3</v>
      </c>
      <c r="EG12" s="55">
        <v>5.2210677966101704E-3</v>
      </c>
      <c r="EH12" s="55">
        <v>0.30593227118644101</v>
      </c>
      <c r="EI12" s="55">
        <v>0.287588610169492</v>
      </c>
      <c r="EJ12" s="55">
        <v>0.30760679661016899</v>
      </c>
      <c r="EK12" s="55">
        <v>5.3671912881355901</v>
      </c>
      <c r="EL12" s="55">
        <v>5.4743013559322096</v>
      </c>
      <c r="EM12" s="55">
        <v>5.4812332542372904</v>
      </c>
    </row>
    <row r="13" spans="1:143" s="41" customFormat="1" ht="15" customHeight="1" x14ac:dyDescent="0.25">
      <c r="A13" s="23"/>
      <c r="B13" s="26"/>
      <c r="C13" s="87"/>
      <c r="D13" s="75">
        <f t="shared" si="15"/>
        <v>4.5</v>
      </c>
      <c r="E13" s="3">
        <f t="shared" si="52"/>
        <v>6.6443452033898014</v>
      </c>
      <c r="F13" s="3">
        <f t="shared" si="17"/>
        <v>7.7379186610169999</v>
      </c>
      <c r="G13" s="3">
        <f t="shared" si="18"/>
        <v>7.2539354915254979</v>
      </c>
      <c r="H13" s="3">
        <f t="shared" si="53"/>
        <v>6.826938491525401</v>
      </c>
      <c r="I13" s="3">
        <f t="shared" si="19"/>
        <v>7.1705513898304982</v>
      </c>
      <c r="J13" s="3">
        <f t="shared" si="20"/>
        <v>7.5952996779661976</v>
      </c>
      <c r="K13" s="3">
        <f t="shared" si="21"/>
        <v>7.7461271355932997</v>
      </c>
      <c r="L13" s="3">
        <f t="shared" si="22"/>
        <v>6.3005581355932012</v>
      </c>
      <c r="M13" s="3">
        <f t="shared" si="64"/>
        <v>5.5468654390412642</v>
      </c>
      <c r="N13" s="3">
        <f t="shared" si="65"/>
        <v>7.1835401201879545</v>
      </c>
      <c r="O13" s="3">
        <f t="shared" si="66"/>
        <v>6.0655882689752953</v>
      </c>
      <c r="P13" s="61">
        <f t="shared" si="54"/>
        <v>68.156257690114103</v>
      </c>
      <c r="Q13" s="61">
        <f t="shared" si="55"/>
        <v>69.074789757622483</v>
      </c>
      <c r="R13" s="61">
        <f>G13+BA13-AC13-AN13</f>
        <v>68.836558490472953</v>
      </c>
      <c r="S13" s="61">
        <f t="shared" si="57"/>
        <v>68.641432854580415</v>
      </c>
      <c r="T13" s="61">
        <f t="shared" si="58"/>
        <v>68.910737194474024</v>
      </c>
      <c r="U13" s="61">
        <f t="shared" si="26"/>
        <v>69.086632368188617</v>
      </c>
      <c r="V13" s="61">
        <f t="shared" si="27"/>
        <v>68.746812722138785</v>
      </c>
      <c r="W13" s="61">
        <f t="shared" si="28"/>
        <v>67.400266117399653</v>
      </c>
      <c r="X13" s="61">
        <f t="shared" si="67"/>
        <v>66.687070491014495</v>
      </c>
      <c r="Y13" s="61">
        <f t="shared" si="68"/>
        <v>68.115231328126811</v>
      </c>
      <c r="Z13" s="61">
        <f t="shared" si="69"/>
        <v>67.523785297470653</v>
      </c>
      <c r="AA13" s="6">
        <f t="shared" si="59"/>
        <v>5.8532060677965987</v>
      </c>
      <c r="AB13" s="6">
        <f t="shared" si="60"/>
        <v>5.7589149152543015</v>
      </c>
      <c r="AC13" s="6">
        <f t="shared" si="61"/>
        <v>5.6154849152542994</v>
      </c>
      <c r="AD13" s="6">
        <f t="shared" si="62"/>
        <v>5.4956098644067986</v>
      </c>
      <c r="AE13" s="6">
        <f t="shared" si="63"/>
        <v>5.4907493898305013</v>
      </c>
      <c r="AF13" s="6">
        <f t="shared" si="31"/>
        <v>5.6468024576271993</v>
      </c>
      <c r="AG13" s="6">
        <f t="shared" si="32"/>
        <v>5.8936710169492024</v>
      </c>
      <c r="AH13" s="6">
        <f t="shared" si="33"/>
        <v>5.9058983559320986</v>
      </c>
      <c r="AI13" s="6">
        <f t="shared" si="70"/>
        <v>5.8148878644067779</v>
      </c>
      <c r="AJ13" s="6">
        <f t="shared" si="71"/>
        <v>5.8486713898305069</v>
      </c>
      <c r="AK13" s="6">
        <f t="shared" si="72"/>
        <v>5.7092209830508445</v>
      </c>
      <c r="AL13" s="6">
        <f t="shared" si="37"/>
        <v>1.160305174292608</v>
      </c>
      <c r="AM13" s="6">
        <f t="shared" si="38"/>
        <v>1.1652309372928205</v>
      </c>
      <c r="AN13" s="6">
        <f t="shared" si="39"/>
        <v>1.1781632722389428</v>
      </c>
      <c r="AO13" s="6">
        <f t="shared" si="40"/>
        <v>1.1746415352500765</v>
      </c>
      <c r="AP13" s="6">
        <f t="shared" si="41"/>
        <v>1.180929212305672</v>
      </c>
      <c r="AQ13" s="6">
        <f t="shared" si="42"/>
        <v>1.1669495979131677</v>
      </c>
      <c r="AR13" s="6">
        <f t="shared" si="43"/>
        <v>1.0615755998951202</v>
      </c>
      <c r="AS13" s="6">
        <f t="shared" si="44"/>
        <v>1.0808343402274476</v>
      </c>
      <c r="AT13" s="6">
        <f t="shared" si="73"/>
        <v>1.3466019988743021</v>
      </c>
      <c r="AU13" s="6">
        <f t="shared" si="74"/>
        <v>1.3399763852813513</v>
      </c>
      <c r="AV13" s="57">
        <f t="shared" si="75"/>
        <v>1.3376667342164967</v>
      </c>
      <c r="AW13" s="56">
        <v>450</v>
      </c>
      <c r="AX13" s="54">
        <v>69.8288135593221</v>
      </c>
      <c r="AY13" s="54">
        <v>68.525423728813493</v>
      </c>
      <c r="AZ13" s="54">
        <v>68.261016949152605</v>
      </c>
      <c r="BA13" s="54">
        <v>68.376271186440704</v>
      </c>
      <c r="BB13" s="54">
        <v>68.484745762711896</v>
      </c>
      <c r="BC13" s="54">
        <v>68.411864406779699</v>
      </c>
      <c r="BD13" s="4">
        <v>68.305084745762798</v>
      </c>
      <c r="BE13" s="4">
        <v>67.955932203389807</v>
      </c>
      <c r="BF13" s="4">
        <v>68.086440677965996</v>
      </c>
      <c r="BG13">
        <v>68.301694915254302</v>
      </c>
      <c r="BH13">
        <v>68.120338983050701</v>
      </c>
      <c r="BI13">
        <v>68.505084745762701</v>
      </c>
      <c r="BJ13" s="4">
        <v>2.10841020338983</v>
      </c>
      <c r="BK13" s="54">
        <v>24.0551307966102</v>
      </c>
      <c r="BL13" s="54">
        <v>22.8823331355932</v>
      </c>
      <c r="BM13" s="54">
        <v>23.335925559322</v>
      </c>
      <c r="BN13" s="54">
        <v>23.834339610169501</v>
      </c>
      <c r="BO13" s="54">
        <v>23.4022057966102</v>
      </c>
      <c r="BP13" s="4">
        <v>22.951978627118599</v>
      </c>
      <c r="BQ13" s="4">
        <v>22.811090847457599</v>
      </c>
      <c r="BR13" s="4">
        <v>24.302762338983101</v>
      </c>
      <c r="BS13" s="3">
        <f t="shared" si="76"/>
        <v>25.016511628755339</v>
      </c>
      <c r="BT13" s="3">
        <f t="shared" si="77"/>
        <v>23.367262693371348</v>
      </c>
      <c r="BU13" s="3">
        <f t="shared" si="78"/>
        <v>24.526437137804404</v>
      </c>
      <c r="BV13" s="4">
        <v>3.3618553898305099</v>
      </c>
      <c r="BW13" s="54">
        <v>32.999476000000001</v>
      </c>
      <c r="BX13" s="54">
        <v>33.0402517966102</v>
      </c>
      <c r="BY13" s="54">
        <v>33.009861050847498</v>
      </c>
      <c r="BZ13" s="54">
        <v>32.961278101694901</v>
      </c>
      <c r="CA13" s="54">
        <v>32.992757186440699</v>
      </c>
      <c r="CB13" s="4">
        <v>32.967278305084797</v>
      </c>
      <c r="CC13" s="4">
        <v>32.977217983050899</v>
      </c>
      <c r="CD13" s="4">
        <v>33.023320474576302</v>
      </c>
      <c r="CE13">
        <v>32.983377067796603</v>
      </c>
      <c r="CF13">
        <v>32.970802813559303</v>
      </c>
      <c r="CG13">
        <v>33.012025406779699</v>
      </c>
      <c r="CH13" s="4">
        <v>61.579132491525399</v>
      </c>
      <c r="CI13" s="54">
        <v>65.140258322033901</v>
      </c>
      <c r="CJ13" s="54">
        <v>65.461220169491497</v>
      </c>
      <c r="CK13" s="54">
        <v>64.899498254237301</v>
      </c>
      <c r="CL13" s="54">
        <v>64.439561915254203</v>
      </c>
      <c r="CM13" s="54">
        <v>64.637034949152607</v>
      </c>
      <c r="CN13" s="4">
        <v>65.434941050847499</v>
      </c>
      <c r="CO13" s="4">
        <v>67.784140288135603</v>
      </c>
      <c r="CP13" s="4">
        <v>67.174750000000003</v>
      </c>
      <c r="CQ13">
        <v>65.064818644067799</v>
      </c>
      <c r="CR13">
        <v>65.745932423728803</v>
      </c>
      <c r="CS13">
        <v>64.594327491525405</v>
      </c>
      <c r="CT13">
        <v>73.061408389830504</v>
      </c>
      <c r="CU13" s="54">
        <v>77.367662338982996</v>
      </c>
      <c r="CV13" s="54">
        <v>77.738796694915195</v>
      </c>
      <c r="CW13" s="54">
        <v>77.3129867457627</v>
      </c>
      <c r="CX13" s="54">
        <v>76.818393830508498</v>
      </c>
      <c r="CY13" s="54">
        <v>77.082128864406798</v>
      </c>
      <c r="CZ13" s="4">
        <v>77.732712322033905</v>
      </c>
      <c r="DA13" s="4">
        <v>78.972071813559296</v>
      </c>
      <c r="DB13" s="4">
        <v>78.561463559321993</v>
      </c>
      <c r="DC13">
        <v>79.252226949152501</v>
      </c>
      <c r="DD13">
        <v>79.861939118644102</v>
      </c>
      <c r="DE13">
        <v>78.688791661016893</v>
      </c>
      <c r="DF13">
        <v>2.99838983050848E-2</v>
      </c>
      <c r="DG13" s="54">
        <v>2.9973728813559301E-2</v>
      </c>
      <c r="DH13" s="54">
        <v>2.9977966101694901E-2</v>
      </c>
      <c r="DI13" s="54">
        <v>2.9978813559321998E-2</v>
      </c>
      <c r="DJ13" s="54">
        <v>2.99728813559322E-2</v>
      </c>
      <c r="DK13" s="54">
        <v>2.99728813559322E-2</v>
      </c>
      <c r="DL13" s="4">
        <v>2.99728813559322E-2</v>
      </c>
      <c r="DM13" s="4">
        <v>2.9971186440678001E-2</v>
      </c>
      <c r="DN13" s="4">
        <v>2.99822033898305E-2</v>
      </c>
      <c r="DO13">
        <v>2.9980508474576301E-2</v>
      </c>
      <c r="DP13">
        <v>2.99838983050848E-2</v>
      </c>
      <c r="DQ13">
        <v>2.9977966101694901E-2</v>
      </c>
      <c r="DR13">
        <v>7.8881659830508504</v>
      </c>
      <c r="DS13" s="54">
        <v>29.908336864406799</v>
      </c>
      <c r="DT13" s="54">
        <v>28.641248050847501</v>
      </c>
      <c r="DU13" s="54">
        <v>28.951410474576299</v>
      </c>
      <c r="DV13" s="54">
        <v>29.329949474576299</v>
      </c>
      <c r="DW13" s="54">
        <v>28.892955186440702</v>
      </c>
      <c r="DX13" s="4">
        <v>28.598781084745799</v>
      </c>
      <c r="DY13" s="4">
        <v>28.704761864406802</v>
      </c>
      <c r="DZ13" s="4">
        <v>30.208660694915199</v>
      </c>
      <c r="EA13" s="4">
        <f t="shared" si="79"/>
        <v>30.831399493162117</v>
      </c>
      <c r="EB13" s="4">
        <f t="shared" si="80"/>
        <v>29.215934083201855</v>
      </c>
      <c r="EC13" s="4">
        <f t="shared" si="81"/>
        <v>30.235658120855248</v>
      </c>
      <c r="ED13" s="4"/>
      <c r="EE13" s="55">
        <v>5.2276271186440697E-3</v>
      </c>
      <c r="EF13" s="55">
        <v>5.2351864406779596E-3</v>
      </c>
      <c r="EG13" s="55">
        <v>5.2823898305084799E-3</v>
      </c>
      <c r="EH13" s="55">
        <v>0.30765042372881402</v>
      </c>
      <c r="EI13" s="55">
        <v>0.28778367796610199</v>
      </c>
      <c r="EJ13" s="55">
        <v>0.304783237288136</v>
      </c>
      <c r="EK13" s="55">
        <v>6.1225382881355896</v>
      </c>
      <c r="EL13" s="55">
        <v>6.1364550677966099</v>
      </c>
      <c r="EM13" s="55">
        <v>6.0140042203389799</v>
      </c>
    </row>
    <row r="14" spans="1:143" ht="15" customHeight="1" x14ac:dyDescent="0.25">
      <c r="A14" s="58"/>
      <c r="B14" s="59"/>
      <c r="C14" s="88"/>
      <c r="D14" s="75">
        <f t="shared" si="15"/>
        <v>5</v>
      </c>
      <c r="E14" s="3">
        <f t="shared" ref="E14" si="82">BW14-BK14-$B$4</f>
        <v>6.814720050847499</v>
      </c>
      <c r="F14" s="3">
        <f t="shared" ref="F14" si="83">BX14-BL14-$C$4</f>
        <v>7.7449855084745014</v>
      </c>
      <c r="G14" s="3">
        <f t="shared" ref="G14" si="84">BY14-BM14-$C$4</f>
        <v>7.2406508474576032</v>
      </c>
      <c r="H14" s="3">
        <f t="shared" ref="H14" si="85">BZ14-BN14-$B$4</f>
        <v>6.9738021525423983</v>
      </c>
      <c r="I14" s="3">
        <f t="shared" ref="I14" si="86">CA14-BO14-$C$4</f>
        <v>7.288240983050903</v>
      </c>
      <c r="J14" s="3">
        <f t="shared" si="20"/>
        <v>7.6206618813558986</v>
      </c>
      <c r="K14" s="3">
        <f t="shared" si="21"/>
        <v>7.8778501525423987</v>
      </c>
      <c r="L14" s="3">
        <f t="shared" si="22"/>
        <v>6.3410010338982996</v>
      </c>
      <c r="M14" s="3">
        <f t="shared" si="64"/>
        <v>5.9832268466230989</v>
      </c>
      <c r="N14" s="3">
        <f t="shared" si="65"/>
        <v>7.2474697470974672</v>
      </c>
      <c r="O14" s="3">
        <f t="shared" si="66"/>
        <v>5.6830099855490079</v>
      </c>
      <c r="P14" s="61">
        <f t="shared" ref="P14" si="87">E14+AY14-AA14-AL14</f>
        <v>81.239413365467414</v>
      </c>
      <c r="Q14" s="61">
        <f t="shared" ref="Q14" si="88">F14+AZ14-AB14-AM14</f>
        <v>81.847335119369049</v>
      </c>
      <c r="R14" s="61">
        <f>G14+BA14-AC14-AN14</f>
        <v>81.615310963551678</v>
      </c>
      <c r="S14" s="61">
        <f t="shared" ref="S14" si="89">H14+BB14-AD14-AO14</f>
        <v>81.396933196728398</v>
      </c>
      <c r="T14" s="61">
        <f t="shared" ref="T14" si="90">I14+BC14-AE14-AP14</f>
        <v>81.695156975719215</v>
      </c>
      <c r="U14" s="61">
        <f t="shared" si="26"/>
        <v>81.853207890406409</v>
      </c>
      <c r="V14" s="61">
        <f t="shared" si="27"/>
        <v>81.553991553240138</v>
      </c>
      <c r="W14" s="61">
        <f t="shared" si="28"/>
        <v>80.156142647241666</v>
      </c>
      <c r="X14" s="61">
        <f t="shared" si="67"/>
        <v>80.618939546171774</v>
      </c>
      <c r="Y14" s="61">
        <f t="shared" si="68"/>
        <v>81.479540880518158</v>
      </c>
      <c r="Z14" s="61">
        <f t="shared" si="69"/>
        <v>79.761890544389857</v>
      </c>
      <c r="AA14" s="6">
        <f t="shared" ref="AA14" si="91">DS14-BK14</f>
        <v>6.4085505762711996</v>
      </c>
      <c r="AB14" s="6">
        <f t="shared" ref="AB14" si="92">DT14-BL14</f>
        <v>6.3909615084745006</v>
      </c>
      <c r="AC14" s="6">
        <f t="shared" ref="AC14" si="93">DU14-BM14</f>
        <v>6.1880158474576028</v>
      </c>
      <c r="AD14" s="6">
        <f t="shared" ref="AD14" si="94">DV14-BN14</f>
        <v>6.2105643898305019</v>
      </c>
      <c r="AE14" s="6">
        <f t="shared" ref="AE14" si="95">DW14-BO14</f>
        <v>6.1468755423729</v>
      </c>
      <c r="AF14" s="6">
        <f t="shared" si="31"/>
        <v>6.2722308135593003</v>
      </c>
      <c r="AG14" s="6">
        <f t="shared" si="32"/>
        <v>6.4807889322033994</v>
      </c>
      <c r="AH14" s="6">
        <f t="shared" si="33"/>
        <v>6.5193439661016974</v>
      </c>
      <c r="AI14" s="6">
        <f t="shared" si="70"/>
        <v>5.9762109830508479</v>
      </c>
      <c r="AJ14" s="6">
        <f t="shared" si="71"/>
        <v>6.0854912711864451</v>
      </c>
      <c r="AK14" s="6">
        <f t="shared" si="72"/>
        <v>6.2901095932203397</v>
      </c>
      <c r="AL14" s="6">
        <f>$B$6*DG14*$B$7*ABS(CI14-CU14)</f>
        <v>1.3667561091087921</v>
      </c>
      <c r="AM14" s="6">
        <f t="shared" si="38"/>
        <v>1.4134685416479442</v>
      </c>
      <c r="AN14" s="6">
        <f t="shared" si="39"/>
        <v>1.418679968651714</v>
      </c>
      <c r="AO14" s="6">
        <f t="shared" si="40"/>
        <v>1.4442706676783121</v>
      </c>
      <c r="AP14" s="6">
        <f t="shared" si="41"/>
        <v>1.4360389734333809</v>
      </c>
      <c r="AQ14" s="6">
        <f t="shared" si="42"/>
        <v>1.4087824994240901</v>
      </c>
      <c r="AR14" s="6">
        <f t="shared" si="43"/>
        <v>1.3023917009972583</v>
      </c>
      <c r="AS14" s="6">
        <f t="shared" si="44"/>
        <v>1.3197517086904356</v>
      </c>
      <c r="AT14" s="6">
        <f t="shared" si="73"/>
        <v>1.6202797072309818</v>
      </c>
      <c r="AU14" s="6">
        <f t="shared" si="74"/>
        <v>1.619725730986179</v>
      </c>
      <c r="AV14" s="57">
        <f t="shared" si="75"/>
        <v>1.532704763193109</v>
      </c>
      <c r="AW14" s="56">
        <v>500</v>
      </c>
      <c r="AX14" s="4">
        <v>83.471186440677997</v>
      </c>
      <c r="AY14" s="4">
        <v>82.199999999999903</v>
      </c>
      <c r="AZ14" s="4">
        <v>81.906779661016998</v>
      </c>
      <c r="BA14" s="4">
        <v>81.9813559322034</v>
      </c>
      <c r="BB14" s="4">
        <v>82.077966101694798</v>
      </c>
      <c r="BC14" s="4">
        <v>81.989830508474597</v>
      </c>
      <c r="BD14" s="4">
        <v>81.913559322033905</v>
      </c>
      <c r="BE14" s="4">
        <v>81.459322033898403</v>
      </c>
      <c r="BF14" s="4">
        <v>81.654237288135505</v>
      </c>
      <c r="BG14">
        <v>82.232203389830502</v>
      </c>
      <c r="BH14">
        <v>81.937288135593306</v>
      </c>
      <c r="BI14">
        <v>81.901694915254296</v>
      </c>
      <c r="BJ14" s="4">
        <v>2.0521134745762701</v>
      </c>
      <c r="BK14" s="4">
        <v>23.918136932203399</v>
      </c>
      <c r="BL14" s="4">
        <v>22.807632694915299</v>
      </c>
      <c r="BM14" s="4">
        <v>23.315214355932198</v>
      </c>
      <c r="BN14" s="4">
        <v>23.748730779660999</v>
      </c>
      <c r="BO14" s="4">
        <v>23.329305559321998</v>
      </c>
      <c r="BP14" s="4">
        <v>22.966354966101701</v>
      </c>
      <c r="BQ14" s="4">
        <v>22.741532983050799</v>
      </c>
      <c r="BR14" s="4">
        <v>24.257100813559301</v>
      </c>
      <c r="BS14" s="3">
        <f t="shared" si="76"/>
        <v>24.561530356766703</v>
      </c>
      <c r="BT14" s="3">
        <f t="shared" si="77"/>
        <v>23.333020507139832</v>
      </c>
      <c r="BU14" s="3">
        <f t="shared" si="78"/>
        <v>24.862040285637391</v>
      </c>
      <c r="BV14" s="4">
        <v>3.3631436610169501</v>
      </c>
      <c r="BW14" s="4">
        <v>33.032856983050898</v>
      </c>
      <c r="BX14" s="4">
        <v>32.9726182033898</v>
      </c>
      <c r="BY14" s="4">
        <v>32.975865203389802</v>
      </c>
      <c r="BZ14" s="4">
        <v>33.022532932203397</v>
      </c>
      <c r="CA14" s="4">
        <v>33.037546542372901</v>
      </c>
      <c r="CB14" s="4">
        <v>33.007016847457599</v>
      </c>
      <c r="CC14" s="4">
        <v>33.039383135593198</v>
      </c>
      <c r="CD14" s="4">
        <v>33.018101847457601</v>
      </c>
      <c r="CE14">
        <v>32.964757203389802</v>
      </c>
      <c r="CF14">
        <v>33.000490254237299</v>
      </c>
      <c r="CG14">
        <v>32.965050271186399</v>
      </c>
      <c r="CH14" s="4">
        <v>67.260007305084798</v>
      </c>
      <c r="CI14" s="4">
        <v>71.068027593220293</v>
      </c>
      <c r="CJ14" s="4">
        <v>71.333845593220303</v>
      </c>
      <c r="CK14" s="4">
        <v>70.785535694915296</v>
      </c>
      <c r="CL14" s="4">
        <v>70.287290457627094</v>
      </c>
      <c r="CM14" s="4">
        <v>70.668396999999999</v>
      </c>
      <c r="CN14" s="4">
        <v>71.433663661016894</v>
      </c>
      <c r="CO14" s="4">
        <v>73.807615644067795</v>
      </c>
      <c r="CP14" s="4">
        <v>73.212057999999999</v>
      </c>
      <c r="CQ14">
        <v>69.694571661016994</v>
      </c>
      <c r="CR14">
        <v>70.784735864406798</v>
      </c>
      <c r="CS14">
        <v>72.603392983050895</v>
      </c>
      <c r="CT14">
        <v>80.978754254237302</v>
      </c>
      <c r="CU14" s="4">
        <v>85.468587881355901</v>
      </c>
      <c r="CV14" s="4">
        <v>86.229951084745807</v>
      </c>
      <c r="CW14" s="4">
        <v>85.736140067796597</v>
      </c>
      <c r="CX14" s="4">
        <v>85.505858457627099</v>
      </c>
      <c r="CY14" s="4">
        <v>85.801081627118606</v>
      </c>
      <c r="CZ14" s="4">
        <v>86.276187694915194</v>
      </c>
      <c r="DA14" s="4">
        <v>87.533116847457606</v>
      </c>
      <c r="DB14" s="4">
        <v>87.118151762711904</v>
      </c>
      <c r="DC14">
        <v>86.768264694915302</v>
      </c>
      <c r="DD14">
        <v>87.855004406779599</v>
      </c>
      <c r="DE14">
        <v>88.752439033898298</v>
      </c>
      <c r="DF14">
        <v>2.99745762711865E-2</v>
      </c>
      <c r="DG14" s="4">
        <v>2.9978813559321998E-2</v>
      </c>
      <c r="DH14" s="4">
        <v>2.9972033898305099E-2</v>
      </c>
      <c r="DI14" s="4">
        <v>2.99728813559322E-2</v>
      </c>
      <c r="DJ14" s="4">
        <v>2.9976271186440698E-2</v>
      </c>
      <c r="DK14" s="4">
        <v>2.99745762711865E-2</v>
      </c>
      <c r="DL14" s="4">
        <v>2.9980508474576301E-2</v>
      </c>
      <c r="DM14" s="4">
        <v>2.9972033898305099E-2</v>
      </c>
      <c r="DN14" s="4">
        <v>2.99771186440678E-2</v>
      </c>
      <c r="DO14">
        <v>2.9975423728813601E-2</v>
      </c>
      <c r="DP14">
        <v>2.9971186440678001E-2</v>
      </c>
      <c r="DQ14">
        <v>2.9978813559322099E-2</v>
      </c>
      <c r="DR14">
        <v>8.3553964406779695</v>
      </c>
      <c r="DS14" s="4">
        <v>30.326687508474599</v>
      </c>
      <c r="DT14" s="4">
        <v>29.198594203389799</v>
      </c>
      <c r="DU14" s="4">
        <v>29.503230203389801</v>
      </c>
      <c r="DV14" s="4">
        <v>29.959295169491501</v>
      </c>
      <c r="DW14" s="4">
        <v>29.476181101694898</v>
      </c>
      <c r="DX14" s="4">
        <v>29.238585779661001</v>
      </c>
      <c r="DY14" s="4">
        <v>29.222321915254199</v>
      </c>
      <c r="DZ14" s="4">
        <v>30.776444779660999</v>
      </c>
      <c r="EA14" s="4">
        <f t="shared" si="79"/>
        <v>30.537741339817551</v>
      </c>
      <c r="EB14" s="4">
        <f t="shared" si="80"/>
        <v>29.418511778326277</v>
      </c>
      <c r="EC14" s="4">
        <f t="shared" si="81"/>
        <v>31.152149878857731</v>
      </c>
      <c r="ED14" s="4"/>
      <c r="EE14" s="55">
        <v>5.2607288135593198E-3</v>
      </c>
      <c r="EF14" s="55">
        <v>5.21998305084746E-3</v>
      </c>
      <c r="EG14" s="55">
        <v>5.1874576271186499E-3</v>
      </c>
      <c r="EH14" s="55">
        <v>0.30396774576271202</v>
      </c>
      <c r="EI14" s="55">
        <v>0.28652744067796598</v>
      </c>
      <c r="EJ14" s="55">
        <v>0.30340133898305099</v>
      </c>
      <c r="EK14" s="55">
        <v>6.28017872881356</v>
      </c>
      <c r="EL14" s="55">
        <v>6.3720187118644098</v>
      </c>
      <c r="EM14" s="55">
        <v>6.5935109322033902</v>
      </c>
    </row>
    <row r="15" spans="1:143" ht="15" customHeight="1" x14ac:dyDescent="0.25">
      <c r="A15" s="58"/>
      <c r="B15" s="59"/>
      <c r="C15" s="88"/>
      <c r="D15" s="75">
        <f t="shared" si="15"/>
        <v>5.5</v>
      </c>
      <c r="E15" s="3">
        <f t="shared" ref="E15:E16" si="96">BW15-BK15-$B$4</f>
        <v>6.7884283389830005</v>
      </c>
      <c r="F15" s="3">
        <f t="shared" ref="F15:F16" si="97">BX15-BL15-$C$4</f>
        <v>7.6380329830508007</v>
      </c>
      <c r="G15" s="3">
        <f t="shared" ref="G15:G16" si="98">BY15-BM15-$C$4</f>
        <v>7.1406618644067006</v>
      </c>
      <c r="H15" s="3">
        <f t="shared" ref="H15:H16" si="99">BZ15-BN15-$B$4</f>
        <v>6.9342227966101975</v>
      </c>
      <c r="I15" s="3">
        <f t="shared" ref="I15:I16" si="100">CA15-BO15-$C$4</f>
        <v>7.2650254915254973</v>
      </c>
      <c r="J15" s="3">
        <f t="shared" si="20"/>
        <v>7.9294040847457996</v>
      </c>
      <c r="K15" s="3">
        <f t="shared" si="21"/>
        <v>8.1225660338983001</v>
      </c>
      <c r="L15" s="3">
        <f t="shared" si="22"/>
        <v>6.483981203389801</v>
      </c>
      <c r="M15" s="3">
        <f t="shared" si="64"/>
        <v>5.7601455688804943</v>
      </c>
      <c r="N15" s="3">
        <f t="shared" si="65"/>
        <v>7.3863435620297562</v>
      </c>
      <c r="O15" s="3">
        <f t="shared" si="66"/>
        <v>5.904865955574726</v>
      </c>
      <c r="P15" s="61">
        <f t="shared" ref="P15:P16" si="101">E15+AY15-AA15-AL15</f>
        <v>95.377417007835618</v>
      </c>
      <c r="Q15" s="61">
        <f t="shared" ref="Q15:Q16" si="102">F15+AZ15-AB15-AM15</f>
        <v>96.093504499357152</v>
      </c>
      <c r="R15" s="61">
        <f t="shared" ref="R15:R16" si="103">G15+BA15-AC15-AN15</f>
        <v>95.536837178079509</v>
      </c>
      <c r="S15" s="61">
        <f t="shared" ref="S15:S16" si="104">H15+BB15-AD15-AO15</f>
        <v>95.603065585296463</v>
      </c>
      <c r="T15" s="61">
        <f t="shared" ref="T15:T16" si="105">I15+BC15-AE15-AP15</f>
        <v>95.862034386154662</v>
      </c>
      <c r="U15" s="61">
        <f t="shared" ref="U15:U16" si="106">J15+BD15-AF15-AQ15</f>
        <v>96.581819663250968</v>
      </c>
      <c r="V15" s="61">
        <f t="shared" ref="V15:V16" si="107">K15+BE15-AG15-AR15</f>
        <v>96.758078267053364</v>
      </c>
      <c r="W15" s="61">
        <f t="shared" ref="W15:W16" si="108">L15+BF15-AH15-AS15</f>
        <v>95.167303812930385</v>
      </c>
      <c r="X15" s="61">
        <f t="shared" si="67"/>
        <v>93.852099685163424</v>
      </c>
      <c r="Y15" s="61">
        <f t="shared" si="68"/>
        <v>95.092420504865203</v>
      </c>
      <c r="Z15" s="61">
        <f t="shared" si="69"/>
        <v>94.301841341832187</v>
      </c>
      <c r="AA15" s="6">
        <f t="shared" ref="AA15" si="109">DS15-BK15</f>
        <v>7.2613553220339</v>
      </c>
      <c r="AB15" s="6">
        <f t="shared" ref="AB15:AB16" si="110">DT15-BL15</f>
        <v>7.1617080338983001</v>
      </c>
      <c r="AC15" s="6">
        <f t="shared" ref="AC15:AC16" si="111">DU15-BM15</f>
        <v>7.2916373728813006</v>
      </c>
      <c r="AD15" s="6">
        <f t="shared" ref="AD15:AD16" si="112">DV15-BN15</f>
        <v>7.0828982881355991</v>
      </c>
      <c r="AE15" s="6">
        <f t="shared" ref="AE15:AE16" si="113">DW15-BO15</f>
        <v>7.0704771016948982</v>
      </c>
      <c r="AF15" s="6">
        <f t="shared" si="31"/>
        <v>6.9766230508475005</v>
      </c>
      <c r="AG15" s="6">
        <f t="shared" si="32"/>
        <v>6.9812105593221006</v>
      </c>
      <c r="AH15" s="6">
        <f t="shared" si="33"/>
        <v>7.1589533220338986</v>
      </c>
      <c r="AI15" s="6">
        <f t="shared" si="70"/>
        <v>7.1835577796610117</v>
      </c>
      <c r="AJ15" s="6">
        <f t="shared" si="71"/>
        <v>7.2720139491525444</v>
      </c>
      <c r="AK15" s="6">
        <f t="shared" si="72"/>
        <v>6.9364416779660978</v>
      </c>
      <c r="AL15" s="6">
        <f t="shared" si="37"/>
        <v>1.6886390599609848</v>
      </c>
      <c r="AM15" s="6">
        <f t="shared" si="38"/>
        <v>1.726888246405448</v>
      </c>
      <c r="AN15" s="6">
        <f t="shared" si="39"/>
        <v>1.7037127371746839</v>
      </c>
      <c r="AO15" s="6">
        <f t="shared" si="40"/>
        <v>1.7448690926697421</v>
      </c>
      <c r="AP15" s="6">
        <f t="shared" si="41"/>
        <v>1.7325140036758337</v>
      </c>
      <c r="AQ15" s="6">
        <f t="shared" si="42"/>
        <v>1.7285884892913319</v>
      </c>
      <c r="AR15" s="6">
        <f t="shared" si="43"/>
        <v>1.7222602583702344</v>
      </c>
      <c r="AS15" s="6">
        <f t="shared" si="44"/>
        <v>1.7068766107985154</v>
      </c>
      <c r="AT15" s="6">
        <f t="shared" si="73"/>
        <v>1.8244881040561469</v>
      </c>
      <c r="AU15" s="6">
        <f t="shared" si="74"/>
        <v>1.8337735147917202</v>
      </c>
      <c r="AV15" s="57">
        <f t="shared" si="75"/>
        <v>1.9326846306918339</v>
      </c>
      <c r="AW15" s="56">
        <v>550</v>
      </c>
      <c r="AX15" s="4">
        <v>98.981355932203499</v>
      </c>
      <c r="AY15" s="4">
        <v>97.538983050847506</v>
      </c>
      <c r="AZ15" s="4">
        <v>97.344067796610105</v>
      </c>
      <c r="BA15" s="4">
        <v>97.391525423728794</v>
      </c>
      <c r="BB15" s="4">
        <v>97.496610169491603</v>
      </c>
      <c r="BC15" s="4">
        <v>97.399999999999906</v>
      </c>
      <c r="BD15" s="4">
        <v>97.357627118644004</v>
      </c>
      <c r="BE15" s="4">
        <v>97.338983050847403</v>
      </c>
      <c r="BF15" s="4">
        <v>97.549152542372994</v>
      </c>
      <c r="BG15">
        <v>97.100000000000094</v>
      </c>
      <c r="BH15">
        <v>96.811864406779705</v>
      </c>
      <c r="BI15">
        <v>97.266101694915406</v>
      </c>
      <c r="BJ15" s="4">
        <v>2.27713844067797</v>
      </c>
      <c r="BK15" s="4">
        <v>23.884295338983101</v>
      </c>
      <c r="BL15" s="4">
        <v>22.916894508474599</v>
      </c>
      <c r="BM15" s="4">
        <v>23.4572790508475</v>
      </c>
      <c r="BN15" s="4">
        <v>23.7996446779661</v>
      </c>
      <c r="BO15" s="4">
        <v>23.295422203389801</v>
      </c>
      <c r="BP15" s="4">
        <v>22.694185271186399</v>
      </c>
      <c r="BQ15" s="4">
        <v>22.465252983050799</v>
      </c>
      <c r="BR15" s="4">
        <v>24.059222254237302</v>
      </c>
      <c r="BS15" s="3">
        <f t="shared" si="76"/>
        <v>24.856462498916105</v>
      </c>
      <c r="BT15" s="3">
        <f t="shared" si="77"/>
        <v>23.181968353224445</v>
      </c>
      <c r="BU15" s="3">
        <f t="shared" si="78"/>
        <v>24.640190417306673</v>
      </c>
      <c r="BV15" s="4">
        <v>3.3640443728813598</v>
      </c>
      <c r="BW15" s="4">
        <v>32.972723677966101</v>
      </c>
      <c r="BX15" s="4">
        <v>32.974927491525399</v>
      </c>
      <c r="BY15" s="4">
        <v>33.017940915254201</v>
      </c>
      <c r="BZ15" s="4">
        <v>33.033867474576297</v>
      </c>
      <c r="CA15" s="4">
        <v>32.980447694915298</v>
      </c>
      <c r="CB15" s="4">
        <v>33.043589355932198</v>
      </c>
      <c r="CC15" s="4">
        <v>33.007819016949099</v>
      </c>
      <c r="CD15" s="4">
        <v>32.963203457627102</v>
      </c>
      <c r="CE15">
        <v>33.0366080677966</v>
      </c>
      <c r="CF15">
        <v>32.988311915254201</v>
      </c>
      <c r="CG15">
        <v>32.965056372881399</v>
      </c>
      <c r="CH15" s="4">
        <v>73.765404762711896</v>
      </c>
      <c r="CI15" s="4">
        <v>77.506364559322094</v>
      </c>
      <c r="CJ15" s="4">
        <v>77.855773898305102</v>
      </c>
      <c r="CK15" s="4">
        <v>77.681238813559304</v>
      </c>
      <c r="CL15" s="4">
        <v>77.210076932203407</v>
      </c>
      <c r="CM15" s="4">
        <v>77.356140491525395</v>
      </c>
      <c r="CN15" s="4">
        <v>77.472395203389794</v>
      </c>
      <c r="CO15" s="4">
        <v>77.525171559322004</v>
      </c>
      <c r="CP15" s="4">
        <v>77.013115881355901</v>
      </c>
      <c r="CQ15">
        <v>79.290011237288098</v>
      </c>
      <c r="CR15">
        <v>80.446688271186403</v>
      </c>
      <c r="CS15">
        <v>76.552041576271193</v>
      </c>
      <c r="CT15">
        <v>90.722084949152503</v>
      </c>
      <c r="CU15" s="4">
        <v>95.297879101694903</v>
      </c>
      <c r="CV15" s="4">
        <v>96.056970762711799</v>
      </c>
      <c r="CW15" s="4">
        <v>95.632584627118604</v>
      </c>
      <c r="CX15" s="4">
        <v>95.599229745762699</v>
      </c>
      <c r="CY15" s="4">
        <v>95.613534457627097</v>
      </c>
      <c r="CZ15" s="4">
        <v>95.684302440677996</v>
      </c>
      <c r="DA15" s="4">
        <v>95.672971305084701</v>
      </c>
      <c r="DB15" s="4">
        <v>95.000849186440703</v>
      </c>
      <c r="DC15">
        <v>98.517180457627106</v>
      </c>
      <c r="DD15">
        <v>99.774989728813594</v>
      </c>
      <c r="DE15">
        <v>96.915973474576305</v>
      </c>
      <c r="DF15">
        <v>2.9975423728813601E-2</v>
      </c>
      <c r="DG15" s="4">
        <v>2.99796610169492E-2</v>
      </c>
      <c r="DH15" s="4">
        <v>2.9968644067796601E-2</v>
      </c>
      <c r="DI15" s="4">
        <v>2.9977966101694901E-2</v>
      </c>
      <c r="DJ15" s="4">
        <v>2.9971186440678001E-2</v>
      </c>
      <c r="DK15" s="4">
        <v>2.9973728813559301E-2</v>
      </c>
      <c r="DL15" s="4">
        <v>2.9980508474576301E-2</v>
      </c>
      <c r="DM15" s="4">
        <v>2.9976271186440698E-2</v>
      </c>
      <c r="DN15" s="4">
        <v>2.99728813559322E-2</v>
      </c>
      <c r="DO15">
        <v>2.99728813559322E-2</v>
      </c>
      <c r="DP15">
        <v>2.99677966101695E-2</v>
      </c>
      <c r="DQ15">
        <v>2.9977966101694901E-2</v>
      </c>
      <c r="DR15">
        <v>9.4950142033898306</v>
      </c>
      <c r="DS15" s="4">
        <v>31.145650661017001</v>
      </c>
      <c r="DT15" s="4">
        <v>30.078602542372899</v>
      </c>
      <c r="DU15" s="4">
        <v>30.748916423728801</v>
      </c>
      <c r="DV15" s="4">
        <v>30.882542966101699</v>
      </c>
      <c r="DW15" s="4">
        <v>30.365899305084699</v>
      </c>
      <c r="DX15" s="4">
        <v>29.670808322033899</v>
      </c>
      <c r="DY15" s="4">
        <v>29.4464635423729</v>
      </c>
      <c r="DZ15" s="4">
        <v>31.2181755762712</v>
      </c>
      <c r="EA15" s="4">
        <f t="shared" si="79"/>
        <v>32.040020278577117</v>
      </c>
      <c r="EB15" s="4">
        <f t="shared" si="80"/>
        <v>30.453982302376989</v>
      </c>
      <c r="EC15" s="4">
        <f t="shared" si="81"/>
        <v>31.576632095272771</v>
      </c>
      <c r="ED15" s="4"/>
      <c r="EE15" s="55">
        <v>5.1560508474576203E-3</v>
      </c>
      <c r="EF15" s="55">
        <v>5.1905762711864402E-3</v>
      </c>
      <c r="EG15" s="55">
        <v>5.2204576271186404E-3</v>
      </c>
      <c r="EH15" s="55">
        <v>0.30149677966101701</v>
      </c>
      <c r="EI15" s="55">
        <v>0.28306883050847498</v>
      </c>
      <c r="EJ15" s="55">
        <v>0.302606881355932</v>
      </c>
      <c r="EK15" s="55">
        <v>7.4850545593220303</v>
      </c>
      <c r="EL15" s="55">
        <v>7.5550827796610198</v>
      </c>
      <c r="EM15" s="55">
        <v>7.23904855932203</v>
      </c>
    </row>
    <row r="16" spans="1:143" ht="15" customHeight="1" x14ac:dyDescent="0.25">
      <c r="A16" s="60"/>
      <c r="B16" s="59"/>
      <c r="C16" s="88"/>
      <c r="D16" s="75">
        <f t="shared" si="15"/>
        <v>6</v>
      </c>
      <c r="E16" s="3">
        <f t="shared" si="96"/>
        <v>6.769538864406802</v>
      </c>
      <c r="F16" s="3">
        <f t="shared" si="97"/>
        <v>7.7698469152542007</v>
      </c>
      <c r="G16" s="3">
        <f t="shared" si="98"/>
        <v>7.2364577627117992</v>
      </c>
      <c r="H16" s="3">
        <f t="shared" si="99"/>
        <v>6.9254017118644002</v>
      </c>
      <c r="I16" s="3">
        <f t="shared" si="100"/>
        <v>7.2610389661017027</v>
      </c>
      <c r="J16" s="3">
        <f t="shared" si="20"/>
        <v>7.8941561864407017</v>
      </c>
      <c r="K16" s="3">
        <f t="shared" si="21"/>
        <v>8.0392294067796986</v>
      </c>
      <c r="L16" s="3">
        <f t="shared" si="22"/>
        <v>6.5806041864406968</v>
      </c>
      <c r="M16" s="3">
        <f t="shared" si="64"/>
        <v>6.1184246984686279</v>
      </c>
      <c r="N16" s="3">
        <f t="shared" si="65"/>
        <v>7.6663449515032855</v>
      </c>
      <c r="O16" s="3">
        <f t="shared" si="66"/>
        <v>6.305319792470252</v>
      </c>
      <c r="P16" s="80">
        <f t="shared" si="101"/>
        <v>112.0470937036107</v>
      </c>
      <c r="Q16" s="80">
        <f t="shared" si="102"/>
        <v>112.95874280386887</v>
      </c>
      <c r="R16" s="80">
        <f t="shared" si="103"/>
        <v>112.45155206123324</v>
      </c>
      <c r="S16" s="80">
        <f t="shared" si="104"/>
        <v>112.30425040441882</v>
      </c>
      <c r="T16" s="80">
        <f t="shared" si="105"/>
        <v>112.72544624332001</v>
      </c>
      <c r="U16" s="80">
        <f t="shared" si="106"/>
        <v>113.39998359024044</v>
      </c>
      <c r="V16" s="80">
        <f t="shared" si="107"/>
        <v>113.35181143813743</v>
      </c>
      <c r="W16" s="80">
        <f t="shared" si="108"/>
        <v>112.17115016629765</v>
      </c>
      <c r="X16" s="80">
        <f t="shared" si="67"/>
        <v>112.22405317195579</v>
      </c>
      <c r="Y16" s="80">
        <f t="shared" si="68"/>
        <v>113.60875489339398</v>
      </c>
      <c r="Z16" s="80">
        <f t="shared" si="69"/>
        <v>112.60302605655549</v>
      </c>
      <c r="AA16" s="6">
        <f>DS16-BK16</f>
        <v>8.0082530508475003</v>
      </c>
      <c r="AB16" s="6">
        <f t="shared" si="110"/>
        <v>7.8888573220338998</v>
      </c>
      <c r="AC16" s="6">
        <f t="shared" si="111"/>
        <v>7.9299108983050992</v>
      </c>
      <c r="AD16" s="6">
        <f t="shared" si="112"/>
        <v>7.8507018305084983</v>
      </c>
      <c r="AE16" s="6">
        <f t="shared" si="113"/>
        <v>7.7311205932203002</v>
      </c>
      <c r="AF16" s="6">
        <f t="shared" si="31"/>
        <v>7.6600013898305015</v>
      </c>
      <c r="AG16" s="6">
        <f t="shared" si="32"/>
        <v>7.8439276949153012</v>
      </c>
      <c r="AH16" s="6">
        <f t="shared" si="33"/>
        <v>7.865323288135599</v>
      </c>
      <c r="AI16" s="6">
        <f t="shared" si="70"/>
        <v>7.1663806271186417</v>
      </c>
      <c r="AJ16" s="6">
        <f t="shared" si="71"/>
        <v>7.1343323728813601</v>
      </c>
      <c r="AK16" s="6">
        <f t="shared" si="72"/>
        <v>7.1101145254237323</v>
      </c>
      <c r="AL16" s="6">
        <f>$B$6*DG16*$B$7*ABS(CI16-CU16)</f>
        <v>1.9989378726606013</v>
      </c>
      <c r="AM16" s="6">
        <f t="shared" si="38"/>
        <v>2.0375010266394273</v>
      </c>
      <c r="AN16" s="6">
        <f t="shared" si="39"/>
        <v>2.0363507353764554</v>
      </c>
      <c r="AO16" s="6">
        <f t="shared" si="40"/>
        <v>2.046720663378061</v>
      </c>
      <c r="AP16" s="6">
        <f t="shared" si="41"/>
        <v>2.0434551804083951</v>
      </c>
      <c r="AQ16" s="6">
        <f t="shared" si="42"/>
        <v>2.0426457826407551</v>
      </c>
      <c r="AR16" s="6">
        <f t="shared" si="43"/>
        <v>2.0485750194899781</v>
      </c>
      <c r="AS16" s="6">
        <f t="shared" si="44"/>
        <v>2.0085375116684472</v>
      </c>
      <c r="AT16" s="6">
        <f t="shared" si="73"/>
        <v>2.2178214078691956</v>
      </c>
      <c r="AU16" s="6">
        <f t="shared" si="74"/>
        <v>2.2130881937029541</v>
      </c>
      <c r="AV16" s="57">
        <f t="shared" si="75"/>
        <v>2.1938741257450354</v>
      </c>
      <c r="AW16" s="56">
        <v>600</v>
      </c>
      <c r="AX16" s="79">
        <v>116.884745762712</v>
      </c>
      <c r="AY16" s="79">
        <v>115.28474576271201</v>
      </c>
      <c r="AZ16" s="79">
        <v>115.115254237288</v>
      </c>
      <c r="BA16" s="79">
        <v>115.181355932203</v>
      </c>
      <c r="BB16" s="79">
        <v>115.27627118644099</v>
      </c>
      <c r="BC16" s="79">
        <v>115.238983050847</v>
      </c>
      <c r="BD16" s="79">
        <v>115.208474576271</v>
      </c>
      <c r="BE16" s="79">
        <v>115.205084745763</v>
      </c>
      <c r="BF16" s="79">
        <v>115.464406779661</v>
      </c>
      <c r="BG16" s="79">
        <v>115.48983050847499</v>
      </c>
      <c r="BH16" s="79">
        <v>115.28983050847501</v>
      </c>
      <c r="BI16" s="79">
        <v>115.601694915254</v>
      </c>
      <c r="BJ16" s="4">
        <v>2.3156732542372902</v>
      </c>
      <c r="BK16" s="4">
        <v>23.9116490338983</v>
      </c>
      <c r="BL16" s="4">
        <v>22.829917084745802</v>
      </c>
      <c r="BM16" s="4">
        <v>23.381140118644101</v>
      </c>
      <c r="BN16" s="4">
        <v>23.776932067796601</v>
      </c>
      <c r="BO16" s="4">
        <v>23.280387355932199</v>
      </c>
      <c r="BP16" s="4">
        <v>22.717043322033899</v>
      </c>
      <c r="BQ16" s="4">
        <v>22.5610698135593</v>
      </c>
      <c r="BR16" s="4">
        <v>23.965067559322002</v>
      </c>
      <c r="BS16" s="3">
        <f t="shared" si="76"/>
        <v>24.472917013395769</v>
      </c>
      <c r="BT16" s="3">
        <f t="shared" si="77"/>
        <v>22.878102879005212</v>
      </c>
      <c r="BU16" s="3">
        <f t="shared" si="78"/>
        <v>24.248915461767048</v>
      </c>
      <c r="BV16" s="4">
        <v>3.3654286779660998</v>
      </c>
      <c r="BW16" s="4">
        <v>32.981187898305102</v>
      </c>
      <c r="BX16" s="4">
        <v>33.019764000000002</v>
      </c>
      <c r="BY16" s="4">
        <v>33.0375978813559</v>
      </c>
      <c r="BZ16" s="4">
        <v>33.002333779661001</v>
      </c>
      <c r="CA16" s="4">
        <v>32.961426322033901</v>
      </c>
      <c r="CB16" s="4">
        <v>33.0311995084746</v>
      </c>
      <c r="CC16" s="4">
        <v>33.020299220338998</v>
      </c>
      <c r="CD16" s="4">
        <v>32.965671745762698</v>
      </c>
      <c r="CE16">
        <v>33.011341711864397</v>
      </c>
      <c r="CF16">
        <v>32.964447830508497</v>
      </c>
      <c r="CG16">
        <v>32.9742352542373</v>
      </c>
      <c r="CH16" s="4">
        <v>80.319060762711899</v>
      </c>
      <c r="CI16" s="4">
        <v>83.894210796610196</v>
      </c>
      <c r="CJ16" s="4">
        <v>84.364923728813494</v>
      </c>
      <c r="CK16" s="4">
        <v>84.167743610169495</v>
      </c>
      <c r="CL16" s="4">
        <v>83.761617237288206</v>
      </c>
      <c r="CM16" s="4">
        <v>83.868934508474595</v>
      </c>
      <c r="CN16" s="4">
        <v>84.083147813559293</v>
      </c>
      <c r="CO16" s="4">
        <v>84.056555881355905</v>
      </c>
      <c r="CP16" s="4">
        <v>83.451702728813501</v>
      </c>
      <c r="CQ16">
        <v>82.296763813559295</v>
      </c>
      <c r="CR16">
        <v>83.141625220338994</v>
      </c>
      <c r="CS16">
        <v>82.255306627118699</v>
      </c>
      <c r="CT16">
        <v>99.853051644067804</v>
      </c>
      <c r="CU16" s="79">
        <v>104.956822271186</v>
      </c>
      <c r="CV16" s="79">
        <v>105.830837135593</v>
      </c>
      <c r="CW16" s="79">
        <v>105.62517733898299</v>
      </c>
      <c r="CX16" s="79">
        <v>105.327711271186</v>
      </c>
      <c r="CY16" s="79">
        <v>105.40549120339</v>
      </c>
      <c r="CZ16" s="79">
        <v>105.609956627119</v>
      </c>
      <c r="DA16" s="79">
        <v>105.647682542373</v>
      </c>
      <c r="DB16" s="79">
        <v>104.617858135593</v>
      </c>
      <c r="DC16" s="79">
        <v>105.65978525423699</v>
      </c>
      <c r="DD16" s="79">
        <v>106.466652152542</v>
      </c>
      <c r="DE16" s="79">
        <v>105.373902898305</v>
      </c>
      <c r="DF16">
        <v>2.99728813559322E-2</v>
      </c>
      <c r="DG16" s="4">
        <v>2.99771186440678E-2</v>
      </c>
      <c r="DH16" s="4">
        <v>2.9981355932203399E-2</v>
      </c>
      <c r="DI16" s="4">
        <v>2.9976271186440698E-2</v>
      </c>
      <c r="DJ16" s="4">
        <v>2.99771186440678E-2</v>
      </c>
      <c r="DK16" s="4">
        <v>2.99703389830509E-2</v>
      </c>
      <c r="DL16" s="4">
        <v>2.9972033898305099E-2</v>
      </c>
      <c r="DM16" s="4">
        <v>2.9969491525423698E-2</v>
      </c>
      <c r="DN16" s="4">
        <v>2.9973728813559301E-2</v>
      </c>
      <c r="DO16">
        <v>2.9984745762711901E-2</v>
      </c>
      <c r="DP16">
        <v>2.9969491525423698E-2</v>
      </c>
      <c r="DQ16">
        <v>2.99745762711865E-2</v>
      </c>
      <c r="DR16">
        <v>10.385461338983101</v>
      </c>
      <c r="DS16" s="4">
        <v>31.9199020847458</v>
      </c>
      <c r="DT16" s="4">
        <v>30.718774406779701</v>
      </c>
      <c r="DU16" s="4">
        <v>31.3110510169492</v>
      </c>
      <c r="DV16" s="4">
        <v>31.627633898305099</v>
      </c>
      <c r="DW16" s="4">
        <v>31.011507949152499</v>
      </c>
      <c r="DX16" s="4">
        <v>30.3770447118644</v>
      </c>
      <c r="DY16" s="4">
        <v>30.404997508474601</v>
      </c>
      <c r="DZ16" s="4">
        <v>31.830390847457601</v>
      </c>
      <c r="EA16" s="4">
        <f t="shared" si="79"/>
        <v>31.63929764051441</v>
      </c>
      <c r="EB16" s="4">
        <f t="shared" si="80"/>
        <v>30.012435251886572</v>
      </c>
      <c r="EC16" s="4">
        <f t="shared" si="81"/>
        <v>31.35902998719078</v>
      </c>
      <c r="ED16" s="4"/>
      <c r="EE16" s="55">
        <v>5.22247457627119E-3</v>
      </c>
      <c r="EF16" s="55">
        <v>5.2266271186440696E-3</v>
      </c>
      <c r="EG16" s="55">
        <v>5.2089152542372803E-3</v>
      </c>
      <c r="EH16" s="55">
        <v>0.30066871186440702</v>
      </c>
      <c r="EI16" s="55">
        <v>0.28129867796610197</v>
      </c>
      <c r="EJ16" s="55">
        <v>0.297143186440678</v>
      </c>
      <c r="EK16" s="55">
        <v>7.4670493389830499</v>
      </c>
      <c r="EL16" s="55">
        <v>7.4156310508474599</v>
      </c>
      <c r="EM16" s="55">
        <v>7.4072577118644096</v>
      </c>
    </row>
    <row r="17" spans="1:155" ht="15" customHeight="1" x14ac:dyDescent="0.25">
      <c r="A17" s="60"/>
      <c r="B17" s="59"/>
      <c r="C17" s="88"/>
      <c r="D17" s="6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61"/>
      <c r="Q17" s="61"/>
      <c r="R17" s="61"/>
      <c r="S17" s="61"/>
      <c r="T17" s="61"/>
      <c r="U17" s="61"/>
      <c r="V17" s="61"/>
      <c r="W17" s="61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W17" s="2" t="s">
        <v>47</v>
      </c>
      <c r="AX17" s="4"/>
      <c r="AY17" s="4"/>
      <c r="AZ17" s="4"/>
      <c r="BA17" s="4"/>
      <c r="BB17" s="4"/>
      <c r="BC17" s="4"/>
      <c r="BD17" s="4"/>
      <c r="BE17" s="4"/>
      <c r="BF17" s="4"/>
      <c r="BG17"/>
      <c r="BH17"/>
      <c r="BI17"/>
      <c r="BJ17"/>
      <c r="BK17" s="4"/>
      <c r="BL17" s="4"/>
      <c r="BM17" s="4"/>
      <c r="BN17" s="4"/>
      <c r="BO17" s="4"/>
      <c r="BP17" s="4"/>
      <c r="BQ17" s="4"/>
      <c r="BR17" s="4"/>
      <c r="BS17" s="3"/>
      <c r="BT17" s="3"/>
      <c r="BU17" s="3"/>
      <c r="BV17" s="3"/>
      <c r="BW17" s="4"/>
      <c r="BX17" s="4"/>
      <c r="BY17" s="4"/>
      <c r="BZ17" s="4"/>
      <c r="CA17" s="4"/>
      <c r="CB17" s="4"/>
      <c r="CC17" s="4"/>
      <c r="CD17" s="4"/>
      <c r="CE17"/>
      <c r="CF17"/>
      <c r="CG17"/>
      <c r="CH17"/>
      <c r="CI17" s="4"/>
      <c r="CJ17" s="4"/>
      <c r="CK17" s="4"/>
      <c r="CL17" s="4"/>
      <c r="CM17" s="4"/>
      <c r="CN17" s="4"/>
      <c r="CO17" s="4"/>
      <c r="CP17" s="4"/>
      <c r="CQ17"/>
      <c r="CR17"/>
      <c r="CS17"/>
      <c r="CT17"/>
      <c r="CU17" s="4"/>
      <c r="CV17" s="4"/>
      <c r="CW17" s="4"/>
      <c r="CX17" s="4"/>
      <c r="CY17" s="4"/>
      <c r="CZ17" s="4"/>
      <c r="DA17" s="4"/>
      <c r="DB17" s="4"/>
      <c r="DC17"/>
      <c r="DD17"/>
      <c r="DE17"/>
      <c r="DF17"/>
      <c r="DG17" s="4"/>
      <c r="DH17" s="4"/>
      <c r="DI17" s="4"/>
      <c r="DJ17" s="4"/>
      <c r="DK17" s="4"/>
      <c r="DL17" s="4"/>
      <c r="DM17" s="4"/>
      <c r="DN17" s="4"/>
      <c r="DO17"/>
      <c r="DP17"/>
      <c r="DQ17"/>
      <c r="DR17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55"/>
      <c r="EF17" s="55"/>
      <c r="EG17" s="55"/>
      <c r="EH17" s="55"/>
      <c r="EI17" s="55"/>
      <c r="EJ17" s="55"/>
      <c r="EK17" s="55"/>
      <c r="EL17" s="55"/>
      <c r="EM17" s="55"/>
    </row>
    <row r="18" spans="1:155" ht="15" customHeight="1" x14ac:dyDescent="0.25">
      <c r="A18" s="60"/>
      <c r="B18" s="59"/>
      <c r="C18" s="88"/>
      <c r="D18" s="76" t="s">
        <v>49</v>
      </c>
      <c r="E18" s="36" t="s">
        <v>46</v>
      </c>
      <c r="F18" s="36"/>
      <c r="G18" s="36"/>
      <c r="H18" s="36"/>
      <c r="I18" s="36"/>
      <c r="J18" s="36"/>
      <c r="K18" s="36"/>
      <c r="L18" s="3"/>
      <c r="M18" s="3"/>
      <c r="N18" s="3"/>
      <c r="O18" s="3"/>
      <c r="P18" s="61"/>
      <c r="Q18" s="61"/>
      <c r="R18" s="61"/>
      <c r="S18" s="61"/>
      <c r="T18" s="61"/>
      <c r="U18" s="61"/>
      <c r="V18" s="61"/>
      <c r="W18" s="61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W18" s="2" t="s">
        <v>11</v>
      </c>
      <c r="AX18" s="2" t="s">
        <v>45</v>
      </c>
      <c r="AY18" s="4"/>
      <c r="AZ18" s="4"/>
      <c r="BA18" s="4"/>
      <c r="BB18" s="4"/>
      <c r="BC18" s="4"/>
      <c r="BD18" s="4"/>
      <c r="BE18" s="4"/>
      <c r="BF18" s="4"/>
      <c r="BG18"/>
      <c r="BH18"/>
      <c r="BI18"/>
      <c r="BJ18"/>
      <c r="BK18" s="4"/>
      <c r="BL18" s="4"/>
      <c r="BM18" s="4"/>
      <c r="BN18" s="4"/>
      <c r="BO18" s="4"/>
      <c r="BP18" s="4"/>
      <c r="BQ18" s="4"/>
      <c r="BR18" s="4"/>
      <c r="BS18" s="3"/>
      <c r="BT18" s="3"/>
      <c r="BU18" s="3"/>
      <c r="BV18" s="3"/>
      <c r="BW18" s="4"/>
      <c r="BX18" s="4"/>
      <c r="BY18" s="4"/>
      <c r="BZ18" s="4"/>
      <c r="CA18" s="4"/>
      <c r="CB18" s="4"/>
      <c r="CC18" s="4"/>
      <c r="CD18" s="4"/>
      <c r="CE18"/>
      <c r="CF18"/>
      <c r="CG18"/>
      <c r="CH18"/>
      <c r="CI18" s="4"/>
      <c r="CJ18" s="4"/>
      <c r="CK18" s="4"/>
      <c r="CL18" s="4"/>
      <c r="CM18" s="4"/>
      <c r="CN18" s="4"/>
      <c r="CO18" s="4"/>
      <c r="CP18" s="4"/>
      <c r="CQ18"/>
      <c r="CR18"/>
      <c r="CS18"/>
      <c r="CT18"/>
      <c r="CU18" s="4"/>
      <c r="CV18" s="4"/>
      <c r="CW18" s="4"/>
      <c r="CX18" s="4"/>
      <c r="CY18" s="4"/>
      <c r="CZ18" s="4"/>
      <c r="DA18" s="4"/>
      <c r="DB18" s="4"/>
      <c r="DC18"/>
      <c r="DD18"/>
      <c r="DE18"/>
      <c r="DF18"/>
      <c r="DG18" s="4"/>
      <c r="DH18" s="4"/>
      <c r="DI18" s="4"/>
      <c r="DJ18" s="4"/>
      <c r="DK18" s="4"/>
      <c r="DL18" s="4"/>
      <c r="DM18" s="4"/>
      <c r="DN18" s="4"/>
      <c r="DO18"/>
      <c r="DP18"/>
      <c r="DQ18"/>
      <c r="DR18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55"/>
      <c r="EF18" s="55"/>
      <c r="EG18" s="55"/>
      <c r="EH18" s="55"/>
      <c r="EI18" s="55"/>
      <c r="EJ18" s="55"/>
      <c r="EK18" s="55"/>
      <c r="EL18" s="55"/>
      <c r="EM18" s="55"/>
    </row>
    <row r="19" spans="1:155" ht="15" customHeight="1" x14ac:dyDescent="0.25">
      <c r="A19" s="60"/>
      <c r="B19" s="59"/>
      <c r="C19" s="88"/>
      <c r="D19" s="6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61"/>
      <c r="Q19" s="61"/>
      <c r="R19" s="61"/>
      <c r="S19" s="61"/>
      <c r="T19" s="61"/>
      <c r="U19" s="61"/>
      <c r="V19" s="61"/>
      <c r="W19" s="61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W19" s="2" t="s">
        <v>32</v>
      </c>
      <c r="AX19" s="2" t="s">
        <v>48</v>
      </c>
      <c r="AY19" s="4"/>
      <c r="AZ19" s="4"/>
      <c r="BA19" s="4"/>
      <c r="BB19" s="4"/>
      <c r="BC19" s="4"/>
      <c r="BD19" s="4"/>
      <c r="BE19" s="4"/>
      <c r="BF19" s="4"/>
      <c r="BG19"/>
      <c r="BH19"/>
      <c r="BI19"/>
      <c r="BJ19"/>
      <c r="BK19" s="4"/>
      <c r="BL19" s="4"/>
      <c r="BM19" s="4"/>
      <c r="BN19" s="4"/>
      <c r="BO19" s="4"/>
      <c r="BP19" s="4"/>
      <c r="BQ19" s="4"/>
      <c r="BR19" s="4"/>
      <c r="BS19" s="3"/>
      <c r="BT19" s="3"/>
      <c r="BU19" s="3"/>
      <c r="BV19" s="3"/>
      <c r="BW19" s="4"/>
      <c r="BX19" s="4"/>
      <c r="BY19" s="4"/>
      <c r="BZ19" s="4"/>
      <c r="CA19" s="4"/>
      <c r="CB19" s="4"/>
      <c r="CC19" s="4"/>
      <c r="CD19" s="4"/>
      <c r="CE19"/>
      <c r="CF19"/>
      <c r="CG19"/>
      <c r="CH19"/>
      <c r="CI19" s="4"/>
      <c r="CJ19" s="4"/>
      <c r="CK19" s="4"/>
      <c r="CL19" s="4"/>
      <c r="CM19" s="4"/>
      <c r="CN19" s="4"/>
      <c r="CO19" s="4"/>
      <c r="CP19" s="4"/>
      <c r="CQ19"/>
      <c r="CR19"/>
      <c r="CS19"/>
      <c r="CT19"/>
      <c r="CU19" s="4"/>
      <c r="CV19" s="4"/>
      <c r="CW19" s="4"/>
      <c r="CX19" s="4"/>
      <c r="CY19" s="4"/>
      <c r="CZ19" s="4"/>
      <c r="DA19" s="4"/>
      <c r="DB19" s="4"/>
      <c r="DC19"/>
      <c r="DD19"/>
      <c r="DE19"/>
      <c r="DF19"/>
      <c r="DG19" s="4"/>
      <c r="DH19" s="4"/>
      <c r="DI19" s="4"/>
      <c r="DJ19" s="4"/>
      <c r="DK19" s="4"/>
      <c r="DL19" s="4"/>
      <c r="DM19" s="4"/>
      <c r="DN19" s="4"/>
      <c r="DO19"/>
      <c r="DP19"/>
      <c r="DQ19"/>
      <c r="DR19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55"/>
      <c r="EF19" s="55"/>
      <c r="EG19" s="55"/>
      <c r="EH19" s="55"/>
      <c r="EI19" s="55"/>
      <c r="EJ19" s="55"/>
      <c r="EK19" s="55"/>
      <c r="EL19" s="55"/>
      <c r="EM19" s="55"/>
    </row>
    <row r="20" spans="1:155" ht="15" customHeight="1" x14ac:dyDescent="0.25">
      <c r="A20" s="60"/>
      <c r="B20" s="59"/>
      <c r="C20" s="88"/>
      <c r="D20" s="72">
        <f>AW20</f>
        <v>100</v>
      </c>
      <c r="E20" s="21">
        <f>AY6-AY20+AA20-AA6+AL20-AL6</f>
        <v>-1.2639064052843735E-2</v>
      </c>
      <c r="F20" s="21">
        <f t="shared" ref="F20:O24" si="114">AZ6-AZ20+AB20-AB6+AM20-AM6</f>
        <v>-0.15143725994423848</v>
      </c>
      <c r="G20" s="21">
        <f t="shared" si="114"/>
        <v>-0.19731548774151467</v>
      </c>
      <c r="H20" s="21">
        <f t="shared" si="114"/>
        <v>-0.25712007342301801</v>
      </c>
      <c r="I20" s="21">
        <f t="shared" si="114"/>
        <v>-0.29697488253446336</v>
      </c>
      <c r="J20" s="21">
        <f t="shared" si="114"/>
        <v>-0.5118688428702417</v>
      </c>
      <c r="K20" s="21">
        <f t="shared" si="114"/>
        <v>-0.48460285842641415</v>
      </c>
      <c r="L20" s="21">
        <f t="shared" si="114"/>
        <v>-0.43729772167630832</v>
      </c>
      <c r="M20" s="21">
        <f t="shared" si="114"/>
        <v>-0.65478665612867681</v>
      </c>
      <c r="N20" s="21">
        <f t="shared" si="114"/>
        <v>-0.155184752706582</v>
      </c>
      <c r="O20" s="21">
        <f t="shared" si="114"/>
        <v>-0.11546118260167409</v>
      </c>
      <c r="P20" s="61">
        <f>E20+AY20-AA20-AL20</f>
        <v>5.2544028809458165</v>
      </c>
      <c r="Q20" s="61">
        <f t="shared" ref="Q20:Q30" si="115">F20+AZ20-AB20-AM20</f>
        <v>5.115366682280893</v>
      </c>
      <c r="R20" s="61">
        <f t="shared" ref="R20:R26" si="116">G20+BA20-AC20-AN20</f>
        <v>5.4334302270888992</v>
      </c>
      <c r="S20" s="61">
        <f t="shared" ref="S20:S30" si="117">H20+BB20-AD20-AO20</f>
        <v>5.6426562648472256</v>
      </c>
      <c r="T20" s="61">
        <f t="shared" ref="T20:T30" si="118">I20+BC20-AE20-AP20</f>
        <v>5.5747323885147608</v>
      </c>
      <c r="U20" s="61">
        <f t="shared" ref="U20:U30" si="119">J20+BD20-AF20-AQ20</f>
        <v>5.3614468743520636</v>
      </c>
      <c r="V20" s="61">
        <f t="shared" ref="V20:V30" si="120">K20+BE20-AG20-AR20</f>
        <v>5.1790046700132919</v>
      </c>
      <c r="W20" s="61">
        <f t="shared" ref="W20:W30" si="121">L20+BF20-AH20-AS20</f>
        <v>5.5045742608168622</v>
      </c>
      <c r="X20" s="61">
        <f t="shared" ref="X20:X30" si="122">M20+BG20-AI20-AT20</f>
        <v>5.0438196976555245</v>
      </c>
      <c r="Y20" s="61">
        <f t="shared" ref="Y20:Y30" si="123">N20+BH20-AJ20-AU20</f>
        <v>4.9170256429918195</v>
      </c>
      <c r="Z20" s="61">
        <f t="shared" ref="Z20:Z30" si="124">O20+BI20-AK20-AV20</f>
        <v>5.2695540655667834</v>
      </c>
      <c r="AA20" s="6">
        <f>DS20-BK20</f>
        <v>1.3950842542372852</v>
      </c>
      <c r="AB20" s="6">
        <f t="shared" ref="AB20" si="125">DT20-BL20</f>
        <v>1.1812118305084791</v>
      </c>
      <c r="AC20" s="6">
        <f t="shared" ref="AC20" si="126">DU20-BM20</f>
        <v>0.96269679661017493</v>
      </c>
      <c r="AD20" s="6">
        <f t="shared" ref="AD20" si="127">DV20-BN20</f>
        <v>0.83669328813558796</v>
      </c>
      <c r="AE20" s="6">
        <f t="shared" ref="AE20" si="128">DW20-BO20</f>
        <v>0.76254594915254703</v>
      </c>
      <c r="AF20" s="6">
        <f t="shared" ref="AF20" si="129">DX20-BP20</f>
        <v>0.71151930508474104</v>
      </c>
      <c r="AG20" s="6">
        <f t="shared" ref="AG20" si="130">DY20-BQ20</f>
        <v>0.80276816949152408</v>
      </c>
      <c r="AH20" s="6">
        <f t="shared" ref="AH20" si="131">DZ20-BR20</f>
        <v>0.93019716949152298</v>
      </c>
      <c r="AI20" s="6">
        <f t="shared" ref="AI20" si="132">EA20-BS20</f>
        <v>1.1343184406779698</v>
      </c>
      <c r="AJ20" s="6">
        <f t="shared" ref="AJ20" si="133">EB20-BT20</f>
        <v>1.3371265932203369</v>
      </c>
      <c r="AK20" s="6">
        <f t="shared" ref="AK20" si="134">EC20-BU20</f>
        <v>1.3823871864406829</v>
      </c>
      <c r="AL20" s="6">
        <f>$C$6*DG20*$C$7*ABS(CI20-CU20)</f>
        <v>0.9463483770352441</v>
      </c>
      <c r="AM20" s="6">
        <f t="shared" ref="AM20:AV29" si="135">$C$6*DH20*$C$7*ABS(CJ20-CV20)</f>
        <v>0.96045880353756952</v>
      </c>
      <c r="AN20" s="6">
        <f>$C$6*DI20*$C$7*ABS(CK20-CW20)</f>
        <v>0.97435409872891199</v>
      </c>
      <c r="AO20" s="6">
        <f>$C$6*DJ20*$C$7*ABS(CL20-CX20)</f>
        <v>0.96353037359415894</v>
      </c>
      <c r="AP20" s="6">
        <f t="shared" si="135"/>
        <v>0.97083152556094854</v>
      </c>
      <c r="AQ20" s="6">
        <f t="shared" si="135"/>
        <v>0.9236395539641431</v>
      </c>
      <c r="AR20" s="6">
        <f t="shared" si="135"/>
        <v>0.98108192918742032</v>
      </c>
      <c r="AS20" s="6">
        <f>$C$6*DN20*$C$7*ABS(CP20-DB20)</f>
        <v>0.81776135648987636</v>
      </c>
      <c r="AT20" s="6">
        <f t="shared" si="135"/>
        <v>0.81792266316493956</v>
      </c>
      <c r="AU20" s="6">
        <f t="shared" si="135"/>
        <v>0.86015453650500306</v>
      </c>
      <c r="AV20" s="57">
        <f t="shared" si="135"/>
        <v>0.82751281962815937</v>
      </c>
      <c r="AW20" s="56">
        <v>100</v>
      </c>
      <c r="AX20" s="4">
        <v>8.2508474576271205</v>
      </c>
      <c r="AY20" s="4">
        <v>7.6084745762711901</v>
      </c>
      <c r="AZ20" s="4">
        <v>7.4084745762711801</v>
      </c>
      <c r="BA20" s="4">
        <v>7.5677966101695002</v>
      </c>
      <c r="BB20" s="4">
        <v>7.6999999999999904</v>
      </c>
      <c r="BC20" s="4">
        <v>7.6050847457627198</v>
      </c>
      <c r="BD20" s="4">
        <v>7.5084745762711904</v>
      </c>
      <c r="BE20" s="4">
        <v>7.4474576271186503</v>
      </c>
      <c r="BF20" s="4">
        <v>7.6898305084745697</v>
      </c>
      <c r="BG20" s="4">
        <v>7.6508474576271102</v>
      </c>
      <c r="BH20" s="4">
        <v>7.2694915254237404</v>
      </c>
      <c r="BI20" s="4">
        <v>7.5949152542373</v>
      </c>
      <c r="BJ20" s="4">
        <v>3.51106271186441E-2</v>
      </c>
      <c r="BK20" s="4">
        <v>0.32770483050847499</v>
      </c>
      <c r="BL20" s="4">
        <v>0.314372406779661</v>
      </c>
      <c r="BM20" s="4">
        <v>0.321736169491525</v>
      </c>
      <c r="BN20" s="4">
        <v>0.32794974576271202</v>
      </c>
      <c r="BO20" s="4">
        <v>0.32327728813559298</v>
      </c>
      <c r="BP20" s="4">
        <v>0.31511445762711898</v>
      </c>
      <c r="BQ20" s="4">
        <v>0.31672044067796601</v>
      </c>
      <c r="BR20" s="4">
        <v>0.33310857627118701</v>
      </c>
      <c r="BS20" s="4">
        <v>0.33520100000000003</v>
      </c>
      <c r="BT20" s="4">
        <v>0.317517220338983</v>
      </c>
      <c r="BU20" s="4">
        <v>0.33336191525423697</v>
      </c>
      <c r="BV20" s="4">
        <v>3.35939394915254</v>
      </c>
      <c r="BW20" s="4">
        <v>32.980757169491497</v>
      </c>
      <c r="BX20" s="4">
        <v>32.964614559322001</v>
      </c>
      <c r="BY20" s="4">
        <v>33.006252881355898</v>
      </c>
      <c r="BZ20" s="4">
        <v>33.041220288135598</v>
      </c>
      <c r="CA20" s="4">
        <v>33.007227067796599</v>
      </c>
      <c r="CB20" s="4">
        <v>32.9617637118644</v>
      </c>
      <c r="CC20" s="4">
        <v>32.985104966101702</v>
      </c>
      <c r="CD20" s="4">
        <v>32.983445864406796</v>
      </c>
      <c r="CE20" s="4">
        <v>32.9663974237288</v>
      </c>
      <c r="CF20" s="4">
        <v>33.005458966101699</v>
      </c>
      <c r="CG20" s="4">
        <v>33.041095440677999</v>
      </c>
      <c r="CH20" s="4">
        <v>29.651238305084799</v>
      </c>
      <c r="CI20" s="4">
        <v>31.929989067796601</v>
      </c>
      <c r="CJ20" s="4">
        <v>31.912017779660999</v>
      </c>
      <c r="CK20" s="4">
        <v>31.3547252711864</v>
      </c>
      <c r="CL20" s="4">
        <v>30.909857338982999</v>
      </c>
      <c r="CM20" s="4">
        <v>31.005088576271199</v>
      </c>
      <c r="CN20" s="4">
        <v>31.082241016949101</v>
      </c>
      <c r="CO20" s="4">
        <v>31.4317380169492</v>
      </c>
      <c r="CP20" s="4">
        <v>31.788443728813601</v>
      </c>
      <c r="CQ20" s="4">
        <v>32.1646273050848</v>
      </c>
      <c r="CR20" s="4">
        <v>33.068248237288103</v>
      </c>
      <c r="CS20" s="4">
        <v>32.643606220339002</v>
      </c>
      <c r="CT20" s="4">
        <v>32.865451644067797</v>
      </c>
      <c r="CU20" s="4">
        <v>36.202879322033901</v>
      </c>
      <c r="CV20" s="4">
        <v>36.247956779661003</v>
      </c>
      <c r="CW20" s="4">
        <v>35.754139728813598</v>
      </c>
      <c r="CX20" s="4">
        <v>35.259884033898302</v>
      </c>
      <c r="CY20" s="4">
        <v>35.388300559321998</v>
      </c>
      <c r="CZ20" s="4">
        <v>35.252102915254198</v>
      </c>
      <c r="DA20" s="4">
        <v>35.860553728813599</v>
      </c>
      <c r="DB20" s="4">
        <v>35.479807355932202</v>
      </c>
      <c r="DC20" s="4">
        <v>35.856781661017003</v>
      </c>
      <c r="DD20" s="4">
        <v>36.950974101694896</v>
      </c>
      <c r="DE20" s="4">
        <v>36.379114474576298</v>
      </c>
      <c r="DF20" s="4">
        <v>4.9975423728813501E-2</v>
      </c>
      <c r="DG20" s="4">
        <v>4.9976271186440699E-2</v>
      </c>
      <c r="DH20" s="4">
        <v>4.9983898305084699E-2</v>
      </c>
      <c r="DI20" s="4">
        <v>4.9975423728813501E-2</v>
      </c>
      <c r="DJ20" s="4">
        <v>4.9981355932203403E-2</v>
      </c>
      <c r="DK20" s="4">
        <v>4.9978813559322002E-2</v>
      </c>
      <c r="DL20" s="4">
        <v>4.9982203389830497E-2</v>
      </c>
      <c r="DM20" s="4">
        <v>4.99864406779661E-2</v>
      </c>
      <c r="DN20" s="4">
        <v>4.9988983050847501E-2</v>
      </c>
      <c r="DO20" s="4">
        <v>4.9988135593220302E-2</v>
      </c>
      <c r="DP20" s="4">
        <v>4.9988983050847501E-2</v>
      </c>
      <c r="DQ20" s="4">
        <v>4.9987288135593201E-2</v>
      </c>
      <c r="DR20" s="4">
        <v>1.4020266610169501</v>
      </c>
      <c r="DS20" s="4">
        <v>1.7227890847457601</v>
      </c>
      <c r="DT20" s="4">
        <v>1.4955842372881401</v>
      </c>
      <c r="DU20" s="4">
        <v>1.2844329661017</v>
      </c>
      <c r="DV20" s="4">
        <v>1.1646430338983</v>
      </c>
      <c r="DW20" s="4">
        <v>1.08582323728814</v>
      </c>
      <c r="DX20" s="4">
        <v>1.02663376271186</v>
      </c>
      <c r="DY20" s="4">
        <v>1.1194886101694901</v>
      </c>
      <c r="DZ20" s="4">
        <v>1.2633057457627099</v>
      </c>
      <c r="EA20" s="4">
        <v>1.4695194406779699</v>
      </c>
      <c r="EB20" s="4">
        <v>1.65464381355932</v>
      </c>
      <c r="EC20" s="4">
        <v>1.71574910169492</v>
      </c>
      <c r="ED20" s="4"/>
      <c r="EE20" s="54">
        <v>5.1476779661016898E-3</v>
      </c>
      <c r="EF20" s="54">
        <v>5.1306271186440698E-3</v>
      </c>
      <c r="EG20" s="54">
        <v>5.1421186440678002E-3</v>
      </c>
      <c r="EH20" s="54">
        <v>5.1451186440677997E-3</v>
      </c>
      <c r="EI20" s="54">
        <v>5.1178813559322103E-3</v>
      </c>
      <c r="EJ20" s="54">
        <v>5.1367288135593303E-3</v>
      </c>
      <c r="EK20" s="54">
        <v>5.1465762711864404E-3</v>
      </c>
      <c r="EL20" s="54">
        <v>5.1496949152542298E-3</v>
      </c>
      <c r="EM20" s="54">
        <v>5.13437288135593E-3</v>
      </c>
      <c r="EN20" s="4">
        <v>5.1271694915254202E-3</v>
      </c>
      <c r="EO20" s="3"/>
      <c r="EP20" s="4">
        <v>0.305257220338983</v>
      </c>
      <c r="EQ20" s="4">
        <v>0.29244627118644101</v>
      </c>
      <c r="ER20" s="4">
        <v>0.30154852542372901</v>
      </c>
      <c r="ES20" s="4">
        <v>0.30615125423728801</v>
      </c>
      <c r="ET20" s="4">
        <v>0.29893838983050802</v>
      </c>
      <c r="EU20" s="4">
        <v>0.292646423728814</v>
      </c>
      <c r="EV20" s="4">
        <v>0.28968101694915199</v>
      </c>
      <c r="EW20" s="4">
        <v>0.30739115254237298</v>
      </c>
      <c r="EX20" s="4">
        <v>0.30640694915254202</v>
      </c>
      <c r="EY20" s="4">
        <v>0.28898691525423698</v>
      </c>
    </row>
    <row r="21" spans="1:155" ht="15" customHeight="1" x14ac:dyDescent="0.25">
      <c r="A21" s="60"/>
      <c r="B21" s="59"/>
      <c r="C21" s="88"/>
      <c r="D21" s="72">
        <f t="shared" ref="D21:D29" si="136">AW21</f>
        <v>150</v>
      </c>
      <c r="E21" s="21">
        <f>AY7-AY21+AA21-AA7+AL21-AL7</f>
        <v>-0.21636550995720755</v>
      </c>
      <c r="F21" s="21">
        <f t="shared" si="114"/>
        <v>-5.8828878785007144E-2</v>
      </c>
      <c r="G21" s="21">
        <f t="shared" si="114"/>
        <v>-2.8182277302724879E-2</v>
      </c>
      <c r="H21" s="21">
        <f t="shared" si="114"/>
        <v>0.14057759520201729</v>
      </c>
      <c r="I21" s="21">
        <f t="shared" si="114"/>
        <v>0.32128575761867895</v>
      </c>
      <c r="J21" s="21">
        <f t="shared" si="114"/>
        <v>0.28800836251350492</v>
      </c>
      <c r="K21" s="21">
        <f t="shared" si="114"/>
        <v>0.23290406548816653</v>
      </c>
      <c r="L21" s="21">
        <f t="shared" si="114"/>
        <v>0.33234221770546624</v>
      </c>
      <c r="M21" s="21">
        <f t="shared" si="114"/>
        <v>0.39645212534999907</v>
      </c>
      <c r="N21" s="21">
        <f t="shared" si="114"/>
        <v>0.4050219563256226</v>
      </c>
      <c r="O21" s="21">
        <f t="shared" si="114"/>
        <v>0.26254829915961009</v>
      </c>
      <c r="P21" s="61">
        <f t="shared" ref="P21:P30" si="137">E21+AY21-AA21-AL21</f>
        <v>10.736304589483129</v>
      </c>
      <c r="Q21" s="61">
        <f t="shared" si="115"/>
        <v>10.558774062313844</v>
      </c>
      <c r="R21" s="61">
        <f t="shared" si="116"/>
        <v>10.822842044718135</v>
      </c>
      <c r="S21" s="61">
        <f t="shared" si="117"/>
        <v>11.095322331868552</v>
      </c>
      <c r="T21" s="61">
        <f t="shared" si="118"/>
        <v>11.121727657290807</v>
      </c>
      <c r="U21" s="61">
        <f t="shared" si="119"/>
        <v>10.676075893961414</v>
      </c>
      <c r="V21" s="61">
        <f t="shared" si="120"/>
        <v>10.393029142801474</v>
      </c>
      <c r="W21" s="61">
        <f t="shared" si="121"/>
        <v>10.720977333128669</v>
      </c>
      <c r="X21" s="61">
        <f t="shared" si="122"/>
        <v>10.760200473570157</v>
      </c>
      <c r="Y21" s="61">
        <f t="shared" si="123"/>
        <v>10.192672447926965</v>
      </c>
      <c r="Z21" s="61">
        <f t="shared" si="124"/>
        <v>10.528824922575822</v>
      </c>
      <c r="AA21" s="6">
        <f t="shared" ref="AA21:AA30" si="138">DS21-BK21</f>
        <v>1.479735898305087</v>
      </c>
      <c r="AB21" s="6">
        <f t="shared" ref="AB21:AB30" si="139">DT21-BL21</f>
        <v>1.4718689830508469</v>
      </c>
      <c r="AC21" s="6">
        <f t="shared" ref="AC21:AC30" si="140">DU21-BM21</f>
        <v>1.383587220338983</v>
      </c>
      <c r="AD21" s="6">
        <f t="shared" ref="AD21:AD30" si="141">DV21-BN21</f>
        <v>1.429102813559322</v>
      </c>
      <c r="AE21" s="6">
        <f t="shared" ref="AE21:AE30" si="142">DW21-BO21</f>
        <v>1.620735338983055</v>
      </c>
      <c r="AF21" s="6">
        <f t="shared" ref="AF21:AF30" si="143">DX21-BP21</f>
        <v>1.6861767457627113</v>
      </c>
      <c r="AG21" s="6">
        <f t="shared" ref="AG21:AG30" si="144">DY21-BQ21</f>
        <v>1.8273650000000019</v>
      </c>
      <c r="AH21" s="6">
        <f t="shared" ref="AH21:AH30" si="145">DZ21-BR21</f>
        <v>1.9179224237288113</v>
      </c>
      <c r="AI21" s="6">
        <f t="shared" ref="AI21:AI30" si="146">EA21-BS21</f>
        <v>1.9316593050847473</v>
      </c>
      <c r="AJ21" s="6">
        <f t="shared" ref="AJ21:AJ30" si="147">EB21-BT21</f>
        <v>1.9735508644067772</v>
      </c>
      <c r="AK21" s="6">
        <f t="shared" ref="AK21:AK30" si="148">EC21-BU21</f>
        <v>1.9564896440677919</v>
      </c>
      <c r="AL21" s="6">
        <f t="shared" ref="AL21:AL28" si="149">$C$6*DG21*$C$7*ABS(CI21-CU21)</f>
        <v>1.2506448497121774</v>
      </c>
      <c r="AM21" s="6">
        <f t="shared" si="135"/>
        <v>1.2918840080537011</v>
      </c>
      <c r="AN21" s="6">
        <f t="shared" si="135"/>
        <v>1.2721681186571572</v>
      </c>
      <c r="AO21" s="6">
        <f t="shared" si="135"/>
        <v>1.2890338057063451</v>
      </c>
      <c r="AP21" s="6">
        <f t="shared" si="135"/>
        <v>1.0517041172770181</v>
      </c>
      <c r="AQ21" s="6">
        <f t="shared" si="135"/>
        <v>1.1918574177045795</v>
      </c>
      <c r="AR21" s="6">
        <f t="shared" si="135"/>
        <v>1.2108150074324904</v>
      </c>
      <c r="AS21" s="6">
        <f t="shared" si="135"/>
        <v>1.1968322913564859</v>
      </c>
      <c r="AT21" s="6">
        <f t="shared" si="135"/>
        <v>1.204592346695095</v>
      </c>
      <c r="AU21" s="6">
        <f t="shared" si="135"/>
        <v>1.350663050771582</v>
      </c>
      <c r="AV21" s="57">
        <f t="shared" si="135"/>
        <v>1.3213015291261954</v>
      </c>
      <c r="AW21" s="56">
        <v>150</v>
      </c>
      <c r="AX21" s="4">
        <v>14.4813559322034</v>
      </c>
      <c r="AY21" s="4">
        <v>13.683050847457601</v>
      </c>
      <c r="AZ21" s="4">
        <v>13.3813559322034</v>
      </c>
      <c r="BA21" s="4">
        <v>13.506779661016999</v>
      </c>
      <c r="BB21" s="4">
        <v>13.6728813559322</v>
      </c>
      <c r="BC21" s="4">
        <v>13.4728813559322</v>
      </c>
      <c r="BD21" s="4">
        <v>13.2661016949152</v>
      </c>
      <c r="BE21" s="4">
        <v>13.198305084745799</v>
      </c>
      <c r="BF21" s="4">
        <v>13.5033898305085</v>
      </c>
      <c r="BG21" s="4">
        <v>13.5</v>
      </c>
      <c r="BH21" s="4">
        <v>13.1118644067797</v>
      </c>
      <c r="BI21" s="4">
        <v>13.5440677966102</v>
      </c>
      <c r="BJ21" s="4">
        <v>2.95774745762712E-2</v>
      </c>
      <c r="BK21" s="4">
        <v>0.33585501694915298</v>
      </c>
      <c r="BL21" s="4">
        <v>0.32181535593220301</v>
      </c>
      <c r="BM21" s="4">
        <v>0.32947064406779702</v>
      </c>
      <c r="BN21" s="4">
        <v>0.33876018644067801</v>
      </c>
      <c r="BO21" s="4">
        <v>0.33430303389830501</v>
      </c>
      <c r="BP21" s="4">
        <v>0.32693445762711898</v>
      </c>
      <c r="BQ21" s="4">
        <v>0.325793983050848</v>
      </c>
      <c r="BR21" s="4">
        <v>0.34364445762711898</v>
      </c>
      <c r="BS21" s="4">
        <v>0.34459228813559301</v>
      </c>
      <c r="BT21" s="4">
        <v>0.324013220338983</v>
      </c>
      <c r="BU21" s="4">
        <v>0.34279511864406798</v>
      </c>
      <c r="BV21" s="4">
        <v>3.3613433559321999</v>
      </c>
      <c r="BW21" s="4">
        <v>32.999478271186398</v>
      </c>
      <c r="BX21" s="4">
        <v>32.962620000000001</v>
      </c>
      <c r="BY21" s="4">
        <v>32.9914773898305</v>
      </c>
      <c r="BZ21" s="4">
        <v>33.0337568983051</v>
      </c>
      <c r="CA21" s="4">
        <v>32.9626094237288</v>
      </c>
      <c r="CB21" s="4">
        <v>32.988591847457599</v>
      </c>
      <c r="CC21" s="4">
        <v>33.033360949152502</v>
      </c>
      <c r="CD21" s="4">
        <v>33.020961389830497</v>
      </c>
      <c r="CE21" s="4">
        <v>32.968080610169501</v>
      </c>
      <c r="CF21" s="4">
        <v>32.979304627118601</v>
      </c>
      <c r="CG21" s="4">
        <v>33.0289823559322</v>
      </c>
      <c r="CH21" s="4">
        <v>31.407066966101699</v>
      </c>
      <c r="CI21" s="4">
        <v>34.171581254237303</v>
      </c>
      <c r="CJ21" s="4">
        <v>34.374789389830497</v>
      </c>
      <c r="CK21" s="4">
        <v>34.067885864406797</v>
      </c>
      <c r="CL21" s="4">
        <v>34.076865067796597</v>
      </c>
      <c r="CM21" s="4">
        <v>35.333296423728797</v>
      </c>
      <c r="CN21" s="4">
        <v>35.689608627118702</v>
      </c>
      <c r="CO21" s="4">
        <v>35.993617491525399</v>
      </c>
      <c r="CP21" s="4">
        <v>35.666897372881401</v>
      </c>
      <c r="CQ21" s="4">
        <v>35.726481050847497</v>
      </c>
      <c r="CR21" s="4">
        <v>35.634537050847399</v>
      </c>
      <c r="CS21" s="4">
        <v>34.869881372881402</v>
      </c>
      <c r="CT21" s="4">
        <v>36.609610915254201</v>
      </c>
      <c r="CU21" s="4">
        <v>39.817453644067797</v>
      </c>
      <c r="CV21" s="4">
        <v>40.206830559322</v>
      </c>
      <c r="CW21" s="4">
        <v>39.811506508474601</v>
      </c>
      <c r="CX21" s="4">
        <v>39.896138033898303</v>
      </c>
      <c r="CY21" s="4">
        <v>40.652982406779699</v>
      </c>
      <c r="CZ21" s="4">
        <v>41.070275305084699</v>
      </c>
      <c r="DA21" s="4">
        <v>41.460424762711902</v>
      </c>
      <c r="DB21" s="4">
        <v>41.069015711864402</v>
      </c>
      <c r="DC21" s="4">
        <v>41.1646398474576</v>
      </c>
      <c r="DD21" s="4">
        <v>41.731825135593198</v>
      </c>
      <c r="DE21" s="4">
        <v>40.834825220338999</v>
      </c>
      <c r="DF21" s="4">
        <v>4.9991525423728797E-2</v>
      </c>
      <c r="DG21" s="4">
        <v>4.9984745762711801E-2</v>
      </c>
      <c r="DH21" s="4">
        <v>4.9984745762711898E-2</v>
      </c>
      <c r="DI21" s="4">
        <v>4.9979661016949103E-2</v>
      </c>
      <c r="DJ21" s="4">
        <v>4.9983898305084699E-2</v>
      </c>
      <c r="DK21" s="4">
        <v>4.4611016949152503E-2</v>
      </c>
      <c r="DL21" s="4">
        <v>4.9983050847457598E-2</v>
      </c>
      <c r="DM21" s="4">
        <v>4.9977966101694901E-2</v>
      </c>
      <c r="DN21" s="4">
        <v>4.9992372881355898E-2</v>
      </c>
      <c r="DO21" s="4">
        <v>4.9983050847457598E-2</v>
      </c>
      <c r="DP21" s="4">
        <v>4.9985593220338999E-2</v>
      </c>
      <c r="DQ21" s="4">
        <v>4.9983898305084699E-2</v>
      </c>
      <c r="DR21" s="4">
        <v>1.5523679491525399</v>
      </c>
      <c r="DS21" s="4">
        <v>1.81559091525424</v>
      </c>
      <c r="DT21" s="4">
        <v>1.7936843389830499</v>
      </c>
      <c r="DU21" s="4">
        <v>1.71305786440678</v>
      </c>
      <c r="DV21" s="4">
        <v>1.767863</v>
      </c>
      <c r="DW21" s="4">
        <v>1.9550383728813601</v>
      </c>
      <c r="DX21" s="4">
        <v>2.0131112033898302</v>
      </c>
      <c r="DY21" s="4">
        <v>2.15315898305085</v>
      </c>
      <c r="DZ21" s="4">
        <v>2.2615668813559302</v>
      </c>
      <c r="EA21" s="4">
        <v>2.2762515932203402</v>
      </c>
      <c r="EB21" s="4">
        <v>2.2975640847457601</v>
      </c>
      <c r="EC21" s="4">
        <v>2.29928476271186</v>
      </c>
      <c r="ED21" s="4"/>
      <c r="EE21" s="55"/>
      <c r="EF21" s="55"/>
      <c r="EG21" s="55"/>
      <c r="EH21" s="55"/>
      <c r="EI21" s="55"/>
      <c r="EJ21" s="55"/>
      <c r="EK21" s="55"/>
      <c r="EL21" s="55"/>
      <c r="EM21" s="55"/>
    </row>
    <row r="22" spans="1:155" ht="15" customHeight="1" x14ac:dyDescent="0.25">
      <c r="A22" s="60"/>
      <c r="B22" s="59"/>
      <c r="C22" s="88"/>
      <c r="D22" s="72">
        <f t="shared" si="136"/>
        <v>200</v>
      </c>
      <c r="E22" s="21">
        <f t="shared" ref="E22:E24" si="150">AY8-AY22+AA22-AA8+AL22-AL8</f>
        <v>0.29024262970921355</v>
      </c>
      <c r="F22" s="21">
        <f t="shared" si="114"/>
        <v>0.63979048426450802</v>
      </c>
      <c r="G22" s="21">
        <f t="shared" si="114"/>
        <v>0.9102136724938068</v>
      </c>
      <c r="H22" s="21">
        <f t="shared" si="114"/>
        <v>1.0925459189034346</v>
      </c>
      <c r="I22" s="21">
        <f t="shared" si="114"/>
        <v>1.0724704214153373</v>
      </c>
      <c r="J22" s="21">
        <f t="shared" si="114"/>
        <v>1.3015287170731327</v>
      </c>
      <c r="K22" s="21">
        <f t="shared" si="114"/>
        <v>1.2803171390905783</v>
      </c>
      <c r="L22" s="21">
        <f t="shared" si="114"/>
        <v>0.96650545013857569</v>
      </c>
      <c r="M22" s="21">
        <f t="shared" si="114"/>
        <v>0.8052037782094581</v>
      </c>
      <c r="N22" s="21">
        <f t="shared" si="114"/>
        <v>0.44133121149608545</v>
      </c>
      <c r="O22" s="21">
        <f t="shared" si="114"/>
        <v>0.23522308616867887</v>
      </c>
      <c r="P22" s="61">
        <f t="shared" si="137"/>
        <v>16.730789507233531</v>
      </c>
      <c r="Q22" s="61">
        <f t="shared" si="115"/>
        <v>16.455602492958558</v>
      </c>
      <c r="R22" s="61">
        <f t="shared" si="116"/>
        <v>16.710768515532745</v>
      </c>
      <c r="S22" s="61">
        <f t="shared" si="117"/>
        <v>17.024226081456284</v>
      </c>
      <c r="T22" s="61">
        <f t="shared" si="118"/>
        <v>16.887526231998386</v>
      </c>
      <c r="U22" s="61">
        <f t="shared" si="119"/>
        <v>16.825757925525021</v>
      </c>
      <c r="V22" s="61">
        <f t="shared" si="120"/>
        <v>16.67286537995302</v>
      </c>
      <c r="W22" s="61">
        <f t="shared" si="121"/>
        <v>16.9872408864825</v>
      </c>
      <c r="X22" s="61">
        <f t="shared" si="122"/>
        <v>16.787823470602916</v>
      </c>
      <c r="Y22" s="61">
        <f t="shared" si="123"/>
        <v>15.83793224310863</v>
      </c>
      <c r="Z22" s="61">
        <f t="shared" si="124"/>
        <v>16.42970784827677</v>
      </c>
      <c r="AA22" s="6">
        <f t="shared" si="138"/>
        <v>2.2311023898305051</v>
      </c>
      <c r="AB22" s="6">
        <f t="shared" si="139"/>
        <v>2.408718644067795</v>
      </c>
      <c r="AC22" s="6">
        <f t="shared" si="140"/>
        <v>2.5069285593220321</v>
      </c>
      <c r="AD22" s="6">
        <f t="shared" si="141"/>
        <v>2.5476106101694906</v>
      </c>
      <c r="AE22" s="6">
        <f t="shared" si="142"/>
        <v>2.4835005084745729</v>
      </c>
      <c r="AF22" s="6">
        <f t="shared" si="143"/>
        <v>2.5835355423728821</v>
      </c>
      <c r="AG22" s="6">
        <f t="shared" si="144"/>
        <v>2.5285880169491528</v>
      </c>
      <c r="AH22" s="6">
        <f t="shared" si="145"/>
        <v>2.3960408135593223</v>
      </c>
      <c r="AI22" s="6">
        <f t="shared" si="146"/>
        <v>2.4646184067796582</v>
      </c>
      <c r="AJ22" s="6">
        <f t="shared" si="147"/>
        <v>2.5230875084745739</v>
      </c>
      <c r="AK22" s="6">
        <f t="shared" si="148"/>
        <v>2.2942043389830462</v>
      </c>
      <c r="AL22" s="6">
        <f t="shared" si="149"/>
        <v>1.5419100546790734</v>
      </c>
      <c r="AM22" s="6">
        <f t="shared" si="135"/>
        <v>1.5754693472381598</v>
      </c>
      <c r="AN22" s="6">
        <f t="shared" si="135"/>
        <v>1.5704826993339289</v>
      </c>
      <c r="AO22" s="6">
        <f t="shared" si="135"/>
        <v>1.5495227865996588</v>
      </c>
      <c r="AP22" s="6">
        <f t="shared" si="135"/>
        <v>1.5607657148406802</v>
      </c>
      <c r="AQ22" s="6">
        <f t="shared" si="135"/>
        <v>1.5702013508701298</v>
      </c>
      <c r="AR22" s="6">
        <f t="shared" si="135"/>
        <v>1.7398806913410045</v>
      </c>
      <c r="AS22" s="6">
        <f t="shared" si="135"/>
        <v>1.7171220551815529</v>
      </c>
      <c r="AT22" s="6">
        <f t="shared" si="135"/>
        <v>1.7103890194709839</v>
      </c>
      <c r="AU22" s="6">
        <f t="shared" si="135"/>
        <v>1.7277690870315798</v>
      </c>
      <c r="AV22" s="57">
        <f t="shared" si="135"/>
        <v>1.6875820853495647</v>
      </c>
      <c r="AW22" s="56">
        <v>200</v>
      </c>
      <c r="AX22" s="4">
        <v>21.144067796610202</v>
      </c>
      <c r="AY22" s="4">
        <v>20.213559322033898</v>
      </c>
      <c r="AZ22" s="4">
        <v>19.8</v>
      </c>
      <c r="BA22" s="4">
        <v>19.877966101694899</v>
      </c>
      <c r="BB22" s="4">
        <v>20.028813559322</v>
      </c>
      <c r="BC22" s="4">
        <v>19.859322033898302</v>
      </c>
      <c r="BD22" s="4">
        <v>19.677966101694899</v>
      </c>
      <c r="BE22" s="4">
        <v>19.6610169491526</v>
      </c>
      <c r="BF22" s="4">
        <v>20.133898305084799</v>
      </c>
      <c r="BG22" s="4">
        <v>20.157627118644101</v>
      </c>
      <c r="BH22" s="4">
        <v>19.647457627118701</v>
      </c>
      <c r="BI22" s="4">
        <v>20.176271186440701</v>
      </c>
      <c r="BJ22" s="4">
        <v>2.8881508474576299E-2</v>
      </c>
      <c r="BK22" s="4">
        <v>0.341725762711865</v>
      </c>
      <c r="BL22" s="4">
        <v>0.327577101694915</v>
      </c>
      <c r="BM22" s="4">
        <v>0.337497186440678</v>
      </c>
      <c r="BN22" s="4">
        <v>0.34345838983050903</v>
      </c>
      <c r="BO22" s="4">
        <v>0.33848871186440699</v>
      </c>
      <c r="BP22" s="4">
        <v>0.33030632203389798</v>
      </c>
      <c r="BQ22" s="4">
        <v>0.32561071186440699</v>
      </c>
      <c r="BR22" s="4">
        <v>0.34644318644067801</v>
      </c>
      <c r="BS22" s="4">
        <v>0.34575361016949202</v>
      </c>
      <c r="BT22" s="4">
        <v>0.32355337288135599</v>
      </c>
      <c r="BU22" s="4">
        <v>0.34282455932203398</v>
      </c>
      <c r="BV22" s="4">
        <v>3.36800257627119</v>
      </c>
      <c r="BW22" s="4">
        <v>33.023884711864397</v>
      </c>
      <c r="BX22" s="4">
        <v>33.0068001016949</v>
      </c>
      <c r="BY22" s="4">
        <v>33.040929644067802</v>
      </c>
      <c r="BZ22" s="4">
        <v>32.997057288135601</v>
      </c>
      <c r="CA22" s="4">
        <v>32.962163237288102</v>
      </c>
      <c r="CB22" s="4">
        <v>32.999787050847502</v>
      </c>
      <c r="CC22" s="4">
        <v>33.041006898305099</v>
      </c>
      <c r="CD22" s="4">
        <v>33.016536644067799</v>
      </c>
      <c r="CE22" s="4">
        <v>32.964319694915297</v>
      </c>
      <c r="CF22" s="4">
        <v>32.986174389830502</v>
      </c>
      <c r="CG22" s="4">
        <v>33.0300446440678</v>
      </c>
      <c r="CH22" s="4">
        <v>34.417147813559303</v>
      </c>
      <c r="CI22" s="4">
        <v>37.551038745762703</v>
      </c>
      <c r="CJ22" s="4">
        <v>39.0857745932204</v>
      </c>
      <c r="CK22" s="4">
        <v>39.2293485762712</v>
      </c>
      <c r="CL22" s="4">
        <v>39.082572050847503</v>
      </c>
      <c r="CM22" s="4">
        <v>39.283975322033903</v>
      </c>
      <c r="CN22" s="4">
        <v>39.5697093050847</v>
      </c>
      <c r="CO22" s="4">
        <v>38.4105099830509</v>
      </c>
      <c r="CP22" s="4">
        <v>37.910086966101701</v>
      </c>
      <c r="CQ22" s="4">
        <v>38.047819338982997</v>
      </c>
      <c r="CR22" s="4">
        <v>38.610359237288101</v>
      </c>
      <c r="CS22" s="4">
        <v>37.667470254237301</v>
      </c>
      <c r="CT22" s="4">
        <v>41.270681864406797</v>
      </c>
      <c r="CU22" s="4">
        <v>45.099189508474602</v>
      </c>
      <c r="CV22" s="4">
        <v>46.198386406779697</v>
      </c>
      <c r="CW22" s="4">
        <v>46.320048796610202</v>
      </c>
      <c r="CX22" s="4">
        <v>46.077689745762697</v>
      </c>
      <c r="CY22" s="4">
        <v>46.329728288135598</v>
      </c>
      <c r="CZ22" s="4">
        <v>46.658658423728802</v>
      </c>
      <c r="DA22" s="4">
        <v>46.266305406779701</v>
      </c>
      <c r="DB22" s="4">
        <v>45.663387033898303</v>
      </c>
      <c r="DC22" s="4">
        <v>45.770717813559301</v>
      </c>
      <c r="DD22" s="4">
        <v>46.410940033898299</v>
      </c>
      <c r="DE22" s="4">
        <v>45.286742830508501</v>
      </c>
      <c r="DF22" s="4">
        <v>4.99466101694915E-2</v>
      </c>
      <c r="DG22" s="4">
        <v>4.6094915254237298E-2</v>
      </c>
      <c r="DH22" s="4">
        <v>4.9982203389830497E-2</v>
      </c>
      <c r="DI22" s="4">
        <v>4.9977966101694901E-2</v>
      </c>
      <c r="DJ22" s="4">
        <v>4.9984745762711898E-2</v>
      </c>
      <c r="DK22" s="4">
        <v>4.9985593220338999E-2</v>
      </c>
      <c r="DL22" s="4">
        <v>4.9981355932203403E-2</v>
      </c>
      <c r="DM22" s="4">
        <v>4.9976271186440602E-2</v>
      </c>
      <c r="DN22" s="4">
        <v>4.9974576271186399E-2</v>
      </c>
      <c r="DO22" s="4">
        <v>4.9974576271186399E-2</v>
      </c>
      <c r="DP22" s="4">
        <v>4.9979661016949201E-2</v>
      </c>
      <c r="DQ22" s="4">
        <v>4.9978813559322002E-2</v>
      </c>
      <c r="DR22" s="4">
        <v>2.06001271186441</v>
      </c>
      <c r="DS22" s="4">
        <v>2.5728281525423702</v>
      </c>
      <c r="DT22" s="4">
        <v>2.73629574576271</v>
      </c>
      <c r="DU22" s="4">
        <v>2.84442574576271</v>
      </c>
      <c r="DV22" s="4">
        <v>2.8910689999999999</v>
      </c>
      <c r="DW22" s="4">
        <v>2.8219892203389798</v>
      </c>
      <c r="DX22" s="4">
        <v>2.9138418644067801</v>
      </c>
      <c r="DY22" s="4">
        <v>2.85419872881356</v>
      </c>
      <c r="DZ22" s="4">
        <v>2.7424840000000001</v>
      </c>
      <c r="EA22" s="4">
        <v>2.8103720169491502</v>
      </c>
      <c r="EB22" s="4">
        <v>2.8466408813559299</v>
      </c>
      <c r="EC22" s="4">
        <v>2.63702889830508</v>
      </c>
      <c r="ED22" s="4"/>
      <c r="EE22" s="55"/>
      <c r="EF22" s="55"/>
      <c r="EG22" s="55"/>
      <c r="EH22" s="55"/>
      <c r="EI22" s="55"/>
      <c r="EJ22" s="55"/>
      <c r="EK22" s="55"/>
      <c r="EL22" s="55"/>
      <c r="EM22" s="55"/>
    </row>
    <row r="23" spans="1:155" ht="15" customHeight="1" x14ac:dyDescent="0.25">
      <c r="A23" s="60"/>
      <c r="B23" s="59"/>
      <c r="C23" s="88"/>
      <c r="D23" s="72">
        <f t="shared" si="136"/>
        <v>250</v>
      </c>
      <c r="E23" s="74">
        <f t="shared" si="150"/>
        <v>1.2190169175636743</v>
      </c>
      <c r="F23" s="74">
        <f t="shared" si="114"/>
        <v>1.427096833950235</v>
      </c>
      <c r="G23" s="74">
        <f t="shared" si="114"/>
        <v>1.7048243165389663</v>
      </c>
      <c r="H23" s="74">
        <f t="shared" si="114"/>
        <v>1.4952435765788488</v>
      </c>
      <c r="I23" s="74">
        <f t="shared" si="114"/>
        <v>1.6362510355761473</v>
      </c>
      <c r="J23" s="74">
        <f t="shared" si="114"/>
        <v>1.8660798094277029</v>
      </c>
      <c r="K23" s="74">
        <f t="shared" si="114"/>
        <v>1.6140045654426203</v>
      </c>
      <c r="L23" s="74">
        <f t="shared" si="114"/>
        <v>1.3882557010585646</v>
      </c>
      <c r="M23" s="74">
        <f t="shared" si="114"/>
        <v>1.0055759800510615</v>
      </c>
      <c r="N23" s="74">
        <f t="shared" si="114"/>
        <v>1.0211743951105308</v>
      </c>
      <c r="O23" s="74">
        <f t="shared" si="114"/>
        <v>0.72837953875218631</v>
      </c>
      <c r="P23" s="61">
        <f t="shared" si="137"/>
        <v>23.611731289111226</v>
      </c>
      <c r="Q23" s="61">
        <f t="shared" si="115"/>
        <v>23.242600422793256</v>
      </c>
      <c r="R23" s="61">
        <f t="shared" si="116"/>
        <v>23.619148445314362</v>
      </c>
      <c r="S23" s="61">
        <f t="shared" si="117"/>
        <v>23.796075045753017</v>
      </c>
      <c r="T23" s="61">
        <f t="shared" si="118"/>
        <v>23.629987196855449</v>
      </c>
      <c r="U23" s="61">
        <f t="shared" si="119"/>
        <v>23.491327787876422</v>
      </c>
      <c r="V23" s="61">
        <f t="shared" si="120"/>
        <v>23.366947907455462</v>
      </c>
      <c r="W23" s="61">
        <f t="shared" si="121"/>
        <v>23.898965353931686</v>
      </c>
      <c r="X23" s="61">
        <f t="shared" si="122"/>
        <v>23.640636102548761</v>
      </c>
      <c r="Y23" s="61">
        <f t="shared" si="123"/>
        <v>23.009905133065285</v>
      </c>
      <c r="Z23" s="61">
        <f t="shared" si="124"/>
        <v>23.521118125542831</v>
      </c>
      <c r="AA23" s="6">
        <f t="shared" si="138"/>
        <v>3.2052186101694993</v>
      </c>
      <c r="AB23" s="6">
        <f t="shared" si="139"/>
        <v>3.241557322033902</v>
      </c>
      <c r="AC23" s="6">
        <f t="shared" si="140"/>
        <v>3.2599047288135026</v>
      </c>
      <c r="AD23" s="6">
        <f t="shared" si="141"/>
        <v>3.1094788135594023</v>
      </c>
      <c r="AE23" s="6">
        <f t="shared" si="142"/>
        <v>3.2299994576271018</v>
      </c>
      <c r="AF23" s="6">
        <f t="shared" si="143"/>
        <v>3.3492184406780012</v>
      </c>
      <c r="AG23" s="6">
        <f t="shared" si="144"/>
        <v>3.2001827796611018</v>
      </c>
      <c r="AH23" s="6">
        <f t="shared" si="145"/>
        <v>2.9668451355932</v>
      </c>
      <c r="AI23" s="6">
        <f t="shared" si="146"/>
        <v>2.8865090338982995</v>
      </c>
      <c r="AJ23" s="6">
        <f t="shared" si="147"/>
        <v>2.8839222033898011</v>
      </c>
      <c r="AK23" s="6">
        <f t="shared" si="148"/>
        <v>2.7913045593220005</v>
      </c>
      <c r="AL23" s="6">
        <f t="shared" si="149"/>
        <v>2.0037619335371475</v>
      </c>
      <c r="AM23" s="6">
        <f t="shared" si="135"/>
        <v>2.0514136653942763</v>
      </c>
      <c r="AN23" s="6">
        <f t="shared" si="135"/>
        <v>2.0647541932586044</v>
      </c>
      <c r="AO23" s="6">
        <f t="shared" si="135"/>
        <v>2.2015541240461274</v>
      </c>
      <c r="AP23" s="6">
        <f t="shared" si="135"/>
        <v>2.2186372624494992</v>
      </c>
      <c r="AQ23" s="6">
        <f t="shared" si="135"/>
        <v>2.2204488351105827</v>
      </c>
      <c r="AR23" s="6">
        <f t="shared" si="135"/>
        <v>2.2045009969701566</v>
      </c>
      <c r="AS23" s="6">
        <f t="shared" si="135"/>
        <v>2.1648180928896767</v>
      </c>
      <c r="AT23" s="6">
        <f t="shared" si="135"/>
        <v>2.1513121995362052</v>
      </c>
      <c r="AU23" s="6">
        <f t="shared" si="135"/>
        <v>2.1917538383164445</v>
      </c>
      <c r="AV23" s="57">
        <f t="shared" si="135"/>
        <v>2.1295161759212542</v>
      </c>
      <c r="AW23" s="56">
        <v>250</v>
      </c>
      <c r="AX23" s="4">
        <v>28.713559322033898</v>
      </c>
      <c r="AY23" s="4">
        <v>27.6016949152542</v>
      </c>
      <c r="AZ23" s="4">
        <v>27.108474576271199</v>
      </c>
      <c r="BA23" s="4">
        <v>27.238983050847501</v>
      </c>
      <c r="BB23" s="4">
        <v>27.611864406779699</v>
      </c>
      <c r="BC23" s="4">
        <v>27.442372881355901</v>
      </c>
      <c r="BD23" s="4">
        <v>27.194915254237301</v>
      </c>
      <c r="BE23" s="4">
        <v>27.157627118644101</v>
      </c>
      <c r="BF23" s="4">
        <v>27.642372881356</v>
      </c>
      <c r="BG23" s="4">
        <v>27.672881355932201</v>
      </c>
      <c r="BH23" s="4">
        <v>27.064406779660999</v>
      </c>
      <c r="BI23" s="4">
        <v>27.713559322033898</v>
      </c>
      <c r="BJ23" s="4">
        <v>2.6120683559322</v>
      </c>
      <c r="BK23" s="4">
        <v>25.2700205254237</v>
      </c>
      <c r="BL23" s="4">
        <v>24.166926372881399</v>
      </c>
      <c r="BM23" s="4">
        <v>24.792488898305098</v>
      </c>
      <c r="BN23" s="4">
        <v>25.157514203389798</v>
      </c>
      <c r="BO23" s="4">
        <v>24.701208915254199</v>
      </c>
      <c r="BP23" s="4">
        <v>24.2504858474576</v>
      </c>
      <c r="BQ23" s="4">
        <v>23.676684915254199</v>
      </c>
      <c r="BR23" s="4">
        <v>24.8929127457627</v>
      </c>
      <c r="BS23" s="4">
        <v>24.851315508474599</v>
      </c>
      <c r="BT23" s="4">
        <v>23.1731238983051</v>
      </c>
      <c r="BU23" s="4">
        <v>24.651869440677999</v>
      </c>
      <c r="BV23" s="4">
        <v>3.35623877966102</v>
      </c>
      <c r="BW23" s="4">
        <v>32.962521728813499</v>
      </c>
      <c r="BX23" s="4">
        <v>32.992862220338999</v>
      </c>
      <c r="BY23" s="4">
        <v>33.0358510677966</v>
      </c>
      <c r="BZ23" s="4">
        <v>33.021220559322003</v>
      </c>
      <c r="CA23" s="4">
        <v>32.972345949152498</v>
      </c>
      <c r="CB23" s="4">
        <v>32.969420983050902</v>
      </c>
      <c r="CC23" s="4">
        <v>33.010335186440699</v>
      </c>
      <c r="CD23" s="4">
        <v>33.041614271186397</v>
      </c>
      <c r="CE23" s="4">
        <v>32.992766254237303</v>
      </c>
      <c r="CF23" s="4">
        <v>32.966046847457598</v>
      </c>
      <c r="CG23" s="4">
        <v>33.0228730338983</v>
      </c>
      <c r="CH23" s="4">
        <v>39.558903457627103</v>
      </c>
      <c r="CI23" s="4">
        <v>42.914408728813598</v>
      </c>
      <c r="CJ23" s="4">
        <v>43.404794033898298</v>
      </c>
      <c r="CK23" s="4">
        <v>43.2041045084746</v>
      </c>
      <c r="CL23" s="4">
        <v>41.6966798135593</v>
      </c>
      <c r="CM23" s="4">
        <v>41.948351508474602</v>
      </c>
      <c r="CN23" s="4">
        <v>42.4485481355932</v>
      </c>
      <c r="CO23" s="4">
        <v>42.123078338982999</v>
      </c>
      <c r="CP23" s="4">
        <v>41.4074731355932</v>
      </c>
      <c r="CQ23" s="4">
        <v>41.198307203389902</v>
      </c>
      <c r="CR23" s="4">
        <v>41.613334949152502</v>
      </c>
      <c r="CS23" s="4">
        <v>41.105539271186402</v>
      </c>
      <c r="CT23" s="4">
        <v>47.864032474576298</v>
      </c>
      <c r="CU23" s="4">
        <v>51.960282932203398</v>
      </c>
      <c r="CV23" s="4">
        <v>52.665946406779703</v>
      </c>
      <c r="CW23" s="4">
        <v>52.525324949152598</v>
      </c>
      <c r="CX23" s="4">
        <v>51.634296677966098</v>
      </c>
      <c r="CY23" s="4">
        <v>51.963249898305101</v>
      </c>
      <c r="CZ23" s="4">
        <v>52.475363576271199</v>
      </c>
      <c r="DA23" s="4">
        <v>52.075853101694896</v>
      </c>
      <c r="DB23" s="4">
        <v>51.180592305084801</v>
      </c>
      <c r="DC23" s="4">
        <v>50.910618389830503</v>
      </c>
      <c r="DD23" s="4">
        <v>51.506546491525398</v>
      </c>
      <c r="DE23" s="4">
        <v>50.721080491525399</v>
      </c>
      <c r="DF23" s="4">
        <v>4.9977966101694901E-2</v>
      </c>
      <c r="DG23" s="4">
        <v>4.9983898305084699E-2</v>
      </c>
      <c r="DH23" s="4">
        <v>4.9983050847457598E-2</v>
      </c>
      <c r="DI23" s="4">
        <v>4.9983898305084699E-2</v>
      </c>
      <c r="DJ23" s="4">
        <v>4.9989830508474602E-2</v>
      </c>
      <c r="DK23" s="4">
        <v>4.9988983050847501E-2</v>
      </c>
      <c r="DL23" s="4">
        <v>4.9970338983050797E-2</v>
      </c>
      <c r="DM23" s="4">
        <v>4.9980508474576302E-2</v>
      </c>
      <c r="DN23" s="4">
        <v>4.9983050847457598E-2</v>
      </c>
      <c r="DO23" s="4">
        <v>4.9982203389830497E-2</v>
      </c>
      <c r="DP23" s="4">
        <v>4.9990677966101703E-2</v>
      </c>
      <c r="DQ23" s="4">
        <v>4.9973728813559298E-2</v>
      </c>
      <c r="DR23" s="4">
        <v>5.57358559322034</v>
      </c>
      <c r="DS23" s="4">
        <v>28.475239135593199</v>
      </c>
      <c r="DT23" s="4">
        <v>27.408483694915301</v>
      </c>
      <c r="DU23" s="4">
        <v>28.052393627118601</v>
      </c>
      <c r="DV23" s="4">
        <v>28.266993016949201</v>
      </c>
      <c r="DW23" s="4">
        <v>27.931208372881301</v>
      </c>
      <c r="DX23" s="4">
        <v>27.599704288135602</v>
      </c>
      <c r="DY23" s="4">
        <v>26.876867694915301</v>
      </c>
      <c r="DZ23" s="4">
        <v>27.8597578813559</v>
      </c>
      <c r="EA23" s="4">
        <v>27.737824542372898</v>
      </c>
      <c r="EB23" s="4">
        <v>26.057046101694901</v>
      </c>
      <c r="EC23" s="4">
        <v>27.443173999999999</v>
      </c>
      <c r="ED23" s="4"/>
      <c r="EE23" s="55"/>
      <c r="EF23" s="55"/>
      <c r="EG23" s="55"/>
      <c r="EH23" s="55"/>
      <c r="EI23" s="55"/>
      <c r="EJ23" s="55"/>
      <c r="EK23" s="55"/>
      <c r="EL23" s="55"/>
      <c r="EM23" s="55"/>
    </row>
    <row r="24" spans="1:155" ht="15" customHeight="1" x14ac:dyDescent="0.25">
      <c r="A24" s="60"/>
      <c r="B24" s="59"/>
      <c r="C24" s="88"/>
      <c r="D24" s="72">
        <f t="shared" si="136"/>
        <v>300</v>
      </c>
      <c r="E24" s="21">
        <f t="shared" si="150"/>
        <v>0.30776248221472458</v>
      </c>
      <c r="F24" s="21">
        <f t="shared" si="114"/>
        <v>0.30069779786241929</v>
      </c>
      <c r="G24" s="21">
        <f t="shared" si="114"/>
        <v>0.21374781399545367</v>
      </c>
      <c r="H24" s="21">
        <f t="shared" si="114"/>
        <v>0.3613405044332394</v>
      </c>
      <c r="I24" s="21">
        <f t="shared" si="114"/>
        <v>0.14300024493846708</v>
      </c>
      <c r="J24" s="21">
        <f>BD10-BD24+AF24-AF10+AQ24-AQ10</f>
        <v>4.4459470250802768E-3</v>
      </c>
      <c r="K24" s="21">
        <f t="shared" si="114"/>
        <v>-0.53105030328911029</v>
      </c>
      <c r="L24" s="21">
        <f t="shared" si="114"/>
        <v>-0.50374804144311547</v>
      </c>
      <c r="M24" s="21">
        <f t="shared" si="114"/>
        <v>-0.55036457547538653</v>
      </c>
      <c r="N24" s="21">
        <f t="shared" si="114"/>
        <v>-0.64002290988940547</v>
      </c>
      <c r="O24" s="21">
        <f t="shared" si="114"/>
        <v>-0.54857764695872058</v>
      </c>
      <c r="P24" s="61">
        <f t="shared" si="137"/>
        <v>31.285125220320687</v>
      </c>
      <c r="Q24" s="61">
        <f t="shared" si="115"/>
        <v>30.609408015971947</v>
      </c>
      <c r="R24" s="61">
        <f t="shared" si="116"/>
        <v>30.926572625714051</v>
      </c>
      <c r="S24" s="61">
        <f t="shared" si="117"/>
        <v>31.578263603937277</v>
      </c>
      <c r="T24" s="61">
        <f t="shared" si="118"/>
        <v>31.083089433787265</v>
      </c>
      <c r="U24" s="61">
        <f t="shared" si="119"/>
        <v>30.739886366727379</v>
      </c>
      <c r="V24" s="61">
        <f t="shared" si="120"/>
        <v>30.234100475640105</v>
      </c>
      <c r="W24" s="61">
        <f t="shared" si="121"/>
        <v>30.89628562634724</v>
      </c>
      <c r="X24" s="61">
        <f t="shared" si="122"/>
        <v>30.774905425123823</v>
      </c>
      <c r="Y24" s="61">
        <f t="shared" si="123"/>
        <v>29.812629313350325</v>
      </c>
      <c r="Z24" s="61">
        <f t="shared" si="124"/>
        <v>30.577525937025232</v>
      </c>
      <c r="AA24" s="6">
        <f t="shared" si="138"/>
        <v>3.5833903050846985</v>
      </c>
      <c r="AB24" s="6">
        <f t="shared" si="139"/>
        <v>3.6346841355932007</v>
      </c>
      <c r="AC24" s="6">
        <f t="shared" si="140"/>
        <v>3.5332411525423986</v>
      </c>
      <c r="AD24" s="6">
        <f t="shared" si="141"/>
        <v>3.3625610847456997</v>
      </c>
      <c r="AE24" s="6">
        <f t="shared" si="142"/>
        <v>3.3486341864407017</v>
      </c>
      <c r="AF24" s="6">
        <f t="shared" si="143"/>
        <v>3.3044074915253994</v>
      </c>
      <c r="AG24" s="6">
        <f t="shared" si="144"/>
        <v>3.2027534406780021</v>
      </c>
      <c r="AH24" s="6">
        <f t="shared" si="145"/>
        <v>3.1980215254236981</v>
      </c>
      <c r="AI24" s="6">
        <f t="shared" si="146"/>
        <v>3.2762564915255012</v>
      </c>
      <c r="AJ24" s="6">
        <f t="shared" si="147"/>
        <v>3.3925198135593</v>
      </c>
      <c r="AK24" s="6">
        <f t="shared" si="148"/>
        <v>3.4652746440678008</v>
      </c>
      <c r="AL24" s="6">
        <f t="shared" si="149"/>
        <v>1.5460266178262425</v>
      </c>
      <c r="AM24" s="6">
        <f t="shared" si="135"/>
        <v>1.5583005615514651</v>
      </c>
      <c r="AN24" s="6">
        <f t="shared" si="135"/>
        <v>1.5539340357389957</v>
      </c>
      <c r="AO24" s="6">
        <f t="shared" si="135"/>
        <v>1.544244629309564</v>
      </c>
      <c r="AP24" s="6">
        <f t="shared" si="135"/>
        <v>1.5502596755580116</v>
      </c>
      <c r="AQ24" s="6">
        <f t="shared" si="135"/>
        <v>1.5465927667384105</v>
      </c>
      <c r="AR24" s="6">
        <f t="shared" si="135"/>
        <v>1.5439601871723792</v>
      </c>
      <c r="AS24" s="6">
        <f t="shared" si="135"/>
        <v>1.5443176881418432</v>
      </c>
      <c r="AT24" s="6">
        <f t="shared" si="135"/>
        <v>1.5493209655023927</v>
      </c>
      <c r="AU24" s="6">
        <f t="shared" si="135"/>
        <v>1.5599127089636711</v>
      </c>
      <c r="AV24" s="57">
        <f t="shared" si="135"/>
        <v>1.5798082126262447</v>
      </c>
      <c r="AW24" s="56">
        <v>300</v>
      </c>
      <c r="AX24" s="4">
        <v>37.516949152542402</v>
      </c>
      <c r="AY24" s="4">
        <v>36.106779661016901</v>
      </c>
      <c r="AZ24" s="4">
        <v>35.501694915254198</v>
      </c>
      <c r="BA24" s="4">
        <v>35.799999999999997</v>
      </c>
      <c r="BB24" s="4">
        <v>36.123728813559303</v>
      </c>
      <c r="BC24" s="4">
        <v>35.838983050847503</v>
      </c>
      <c r="BD24" s="4">
        <v>35.586440677966102</v>
      </c>
      <c r="BE24" s="4">
        <v>35.511864406779601</v>
      </c>
      <c r="BF24" s="4">
        <v>36.142372881355897</v>
      </c>
      <c r="BG24" s="4">
        <v>36.150847457627101</v>
      </c>
      <c r="BH24" s="4">
        <v>35.4050847457627</v>
      </c>
      <c r="BI24" s="4">
        <v>36.171186440677999</v>
      </c>
      <c r="BJ24" s="4">
        <v>2.5422986610169498</v>
      </c>
      <c r="BK24" s="4">
        <v>24.721668644067801</v>
      </c>
      <c r="BL24" s="4">
        <v>23.351413796610199</v>
      </c>
      <c r="BM24" s="4">
        <v>23.825003711864401</v>
      </c>
      <c r="BN24" s="4">
        <v>24.419578186440699</v>
      </c>
      <c r="BO24" s="4">
        <v>23.7667602372881</v>
      </c>
      <c r="BP24" s="4">
        <v>23.055090745762701</v>
      </c>
      <c r="BQ24" s="4">
        <v>22.716933711864399</v>
      </c>
      <c r="BR24" s="4">
        <v>24.342529118644102</v>
      </c>
      <c r="BS24" s="4">
        <v>24.4220886949152</v>
      </c>
      <c r="BT24" s="4">
        <v>22.897261881355899</v>
      </c>
      <c r="BU24" s="4">
        <v>24.912916813559299</v>
      </c>
      <c r="BV24" s="4">
        <v>3.3668067796610202</v>
      </c>
      <c r="BW24" s="4">
        <v>32.980177254237297</v>
      </c>
      <c r="BX24" s="4">
        <v>32.970663203389798</v>
      </c>
      <c r="BY24" s="4">
        <v>33.020869576271203</v>
      </c>
      <c r="BZ24" s="4">
        <v>33.0379710169492</v>
      </c>
      <c r="CA24" s="4">
        <v>32.988825813559302</v>
      </c>
      <c r="CB24" s="4">
        <v>32.965355966101697</v>
      </c>
      <c r="CC24" s="4">
        <v>33.003335762711899</v>
      </c>
      <c r="CD24" s="4">
        <v>32.9684295084746</v>
      </c>
      <c r="CE24" s="4">
        <v>32.980317983050803</v>
      </c>
      <c r="CF24" s="4">
        <v>33.019233728813603</v>
      </c>
      <c r="CG24" s="4">
        <v>33.032901728813599</v>
      </c>
      <c r="CH24" s="4">
        <v>42.513957864406798</v>
      </c>
      <c r="CI24" s="4">
        <v>45.605411762711903</v>
      </c>
      <c r="CJ24" s="4">
        <v>45.888525389830498</v>
      </c>
      <c r="CK24" s="4">
        <v>45.4140360508475</v>
      </c>
      <c r="CL24" s="4">
        <v>45.050317423728799</v>
      </c>
      <c r="CM24" s="4">
        <v>45.124369949152502</v>
      </c>
      <c r="CN24" s="4">
        <v>45.280611864406801</v>
      </c>
      <c r="CO24" s="4">
        <v>45.238350830508502</v>
      </c>
      <c r="CP24" s="4">
        <v>44.714766728813601</v>
      </c>
      <c r="CQ24" s="4">
        <v>44.761934661017001</v>
      </c>
      <c r="CR24" s="4">
        <v>45.592875457627102</v>
      </c>
      <c r="CS24" s="4">
        <v>45.231361474576303</v>
      </c>
      <c r="CT24" s="4">
        <v>53.569567254237299</v>
      </c>
      <c r="CU24" s="4">
        <v>57.242634559321999</v>
      </c>
      <c r="CV24" s="4">
        <v>57.620457966101696</v>
      </c>
      <c r="CW24" s="4">
        <v>57.112102203389803</v>
      </c>
      <c r="CX24" s="4">
        <v>56.675112745762704</v>
      </c>
      <c r="CY24" s="4">
        <v>56.796095355932202</v>
      </c>
      <c r="CZ24" s="4">
        <v>56.924071084745698</v>
      </c>
      <c r="DA24" s="4">
        <v>56.861333525423703</v>
      </c>
      <c r="DB24" s="4">
        <v>56.339126101694902</v>
      </c>
      <c r="DC24" s="4">
        <v>56.423954610169503</v>
      </c>
      <c r="DD24" s="4">
        <v>57.334953322033897</v>
      </c>
      <c r="DE24" s="4">
        <v>57.128582016949203</v>
      </c>
      <c r="DF24" s="4">
        <v>2.9977966101694901E-2</v>
      </c>
      <c r="DG24" s="4">
        <v>2.9977966101694901E-2</v>
      </c>
      <c r="DH24" s="4">
        <v>2.9972033898305099E-2</v>
      </c>
      <c r="DI24" s="4">
        <v>2.99745762711865E-2</v>
      </c>
      <c r="DJ24" s="4">
        <v>2.9975423728813601E-2</v>
      </c>
      <c r="DK24" s="4">
        <v>2.9971186440678001E-2</v>
      </c>
      <c r="DL24" s="4">
        <v>2.99728813559322E-2</v>
      </c>
      <c r="DM24" s="4">
        <v>2.99745762711865E-2</v>
      </c>
      <c r="DN24" s="4">
        <v>2.9977966101694901E-2</v>
      </c>
      <c r="DO24" s="4">
        <v>2.9977966101694901E-2</v>
      </c>
      <c r="DP24" s="4">
        <v>2.99771186440678E-2</v>
      </c>
      <c r="DQ24" s="4">
        <v>2.99635593220339E-2</v>
      </c>
      <c r="DR24" s="4">
        <v>6.1614608983050898</v>
      </c>
      <c r="DS24" s="4">
        <v>28.3050589491525</v>
      </c>
      <c r="DT24" s="4">
        <v>26.9860979322034</v>
      </c>
      <c r="DU24" s="4">
        <v>27.358244864406799</v>
      </c>
      <c r="DV24" s="4">
        <v>27.782139271186399</v>
      </c>
      <c r="DW24" s="4">
        <v>27.115394423728802</v>
      </c>
      <c r="DX24" s="4">
        <v>26.359498237288101</v>
      </c>
      <c r="DY24" s="4">
        <v>25.919687152542402</v>
      </c>
      <c r="DZ24" s="4">
        <v>27.5405506440678</v>
      </c>
      <c r="EA24" s="4">
        <v>27.698345186440701</v>
      </c>
      <c r="EB24" s="4">
        <v>26.289781694915199</v>
      </c>
      <c r="EC24" s="4">
        <v>28.3781914576271</v>
      </c>
      <c r="ED24" s="4"/>
      <c r="EE24" s="55"/>
      <c r="EF24" s="55"/>
      <c r="EG24" s="55"/>
      <c r="EH24" s="55"/>
      <c r="EI24" s="55"/>
      <c r="EJ24" s="55"/>
      <c r="EK24" s="55"/>
      <c r="EL24" s="55"/>
      <c r="EM24" s="55"/>
    </row>
    <row r="25" spans="1:155" ht="15" customHeight="1" x14ac:dyDescent="0.25">
      <c r="A25" s="60"/>
      <c r="B25" s="59"/>
      <c r="C25" s="88"/>
      <c r="D25" s="72">
        <f t="shared" si="136"/>
        <v>350</v>
      </c>
      <c r="E25" s="21">
        <f t="shared" ref="E25:E26" si="151">AY11-AY25+AA25-AA11+AL25-AL11</f>
        <v>3.3855346881490722E-2</v>
      </c>
      <c r="F25" s="21">
        <f t="shared" ref="F25:F26" si="152">AZ11-AZ25+AB25-AB11+AM25-AM11</f>
        <v>-7.9510502823104678E-3</v>
      </c>
      <c r="G25" s="21">
        <f t="shared" ref="G25:G26" si="153">BA11-BA25+AC25-AC11+AN25-AN11</f>
        <v>6.4195158556380694E-2</v>
      </c>
      <c r="H25" s="21">
        <f t="shared" ref="H25:H26" si="154">BB11-BB25+AD25-AD11+AO25-AO11</f>
        <v>0.19607241776750706</v>
      </c>
      <c r="I25" s="21">
        <f t="shared" ref="I25:I26" si="155">BC11-BC25+AE25-AE11+AP25-AP11</f>
        <v>0.52950197281050948</v>
      </c>
      <c r="J25" s="21">
        <f t="shared" ref="J25" si="156">BD11-BD25+AF25-AF11+AQ25-AQ11</f>
        <v>0.505432680039682</v>
      </c>
      <c r="K25" s="21">
        <f t="shared" ref="K25:K26" si="157">BE11-BE25+AG25-AG11+AR25-AR11</f>
        <v>0.26428369256688733</v>
      </c>
      <c r="L25" s="21">
        <f t="shared" ref="L25:L26" si="158">BF11-BF25+AH25-AH11+AS25-AS11</f>
        <v>0.37681241066413573</v>
      </c>
      <c r="M25" s="21">
        <f t="shared" ref="M25:M26" si="159">BG11-BG25+AI25-AI11+AT25-AT11</f>
        <v>0.58175552551995191</v>
      </c>
      <c r="N25" s="21">
        <f t="shared" ref="N25:N26" si="160">BH11-BH25+AJ25-AJ11+AU25-AU11</f>
        <v>0.63943922018312893</v>
      </c>
      <c r="O25" s="21">
        <f t="shared" ref="O25:O26" si="161">BI11-BI25+AK25-AK11+AV25-AV11</f>
        <v>0.36381912577107012</v>
      </c>
      <c r="P25" s="61">
        <f t="shared" si="137"/>
        <v>40.071124296588472</v>
      </c>
      <c r="Q25" s="61">
        <f t="shared" si="115"/>
        <v>39.592791972743711</v>
      </c>
      <c r="R25" s="61">
        <f t="shared" si="116"/>
        <v>39.848579551078238</v>
      </c>
      <c r="S25" s="61">
        <f t="shared" si="117"/>
        <v>40.180948659487335</v>
      </c>
      <c r="T25" s="61">
        <f t="shared" si="118"/>
        <v>39.994703628708073</v>
      </c>
      <c r="U25" s="61">
        <f t="shared" si="119"/>
        <v>39.593687205550196</v>
      </c>
      <c r="V25" s="61">
        <f t="shared" si="120"/>
        <v>39.260393525533921</v>
      </c>
      <c r="W25" s="61">
        <f t="shared" si="121"/>
        <v>39.669649943802114</v>
      </c>
      <c r="X25" s="61">
        <f t="shared" si="122"/>
        <v>39.943215516112858</v>
      </c>
      <c r="Y25" s="61">
        <f t="shared" si="123"/>
        <v>39.46197683399248</v>
      </c>
      <c r="Z25" s="61">
        <f t="shared" si="124"/>
        <v>40.240512103749445</v>
      </c>
      <c r="AA25" s="6">
        <f t="shared" si="138"/>
        <v>4.0095211016949008</v>
      </c>
      <c r="AB25" s="6">
        <f t="shared" si="139"/>
        <v>4.021903677966101</v>
      </c>
      <c r="AC25" s="6">
        <f t="shared" si="140"/>
        <v>3.9848261694914981</v>
      </c>
      <c r="AD25" s="6">
        <f t="shared" si="141"/>
        <v>3.9955081694915009</v>
      </c>
      <c r="AE25" s="6">
        <f t="shared" si="142"/>
        <v>4.241569830508503</v>
      </c>
      <c r="AF25" s="6">
        <f t="shared" si="143"/>
        <v>4.3026776271186016</v>
      </c>
      <c r="AG25" s="6">
        <f t="shared" si="144"/>
        <v>4.342484237288101</v>
      </c>
      <c r="AH25" s="6">
        <f t="shared" si="145"/>
        <v>4.4075479322033004</v>
      </c>
      <c r="AI25" s="6">
        <f t="shared" si="146"/>
        <v>4.3407046610169004</v>
      </c>
      <c r="AJ25" s="6">
        <f t="shared" si="147"/>
        <v>4.2687182372881018</v>
      </c>
      <c r="AK25" s="6">
        <f t="shared" si="148"/>
        <v>4.004502389830499</v>
      </c>
      <c r="AL25" s="6">
        <f t="shared" si="149"/>
        <v>1.9396506265642164</v>
      </c>
      <c r="AM25" s="6">
        <f t="shared" si="135"/>
        <v>1.9332855023976792</v>
      </c>
      <c r="AN25" s="6">
        <f t="shared" si="135"/>
        <v>1.9477385905290425</v>
      </c>
      <c r="AO25" s="6">
        <f t="shared" si="135"/>
        <v>1.9365647413310765</v>
      </c>
      <c r="AP25" s="6">
        <f t="shared" si="135"/>
        <v>1.8389912254583294</v>
      </c>
      <c r="AQ25" s="6">
        <f t="shared" si="135"/>
        <v>1.8463559829641829</v>
      </c>
      <c r="AR25" s="6">
        <f t="shared" si="135"/>
        <v>1.8105584721176702</v>
      </c>
      <c r="AS25" s="6">
        <f t="shared" si="135"/>
        <v>1.8894450431332219</v>
      </c>
      <c r="AT25" s="6">
        <f t="shared" si="135"/>
        <v>1.9266489077121884</v>
      </c>
      <c r="AU25" s="6">
        <f t="shared" si="135"/>
        <v>2.0121339794109501</v>
      </c>
      <c r="AV25" s="57">
        <f t="shared" si="135"/>
        <v>2.0001605643945242</v>
      </c>
      <c r="AW25" s="56">
        <v>350</v>
      </c>
      <c r="AX25" s="4">
        <v>47.327118644067802</v>
      </c>
      <c r="AY25" s="4">
        <v>45.986440677966101</v>
      </c>
      <c r="AZ25" s="4">
        <v>45.555932203389801</v>
      </c>
      <c r="BA25" s="4">
        <v>45.716949152542398</v>
      </c>
      <c r="BB25" s="4">
        <v>45.916949152542401</v>
      </c>
      <c r="BC25" s="4">
        <v>45.545762711864398</v>
      </c>
      <c r="BD25" s="4">
        <v>45.237288135593303</v>
      </c>
      <c r="BE25" s="4">
        <v>45.149152542372804</v>
      </c>
      <c r="BF25" s="4">
        <v>45.589830508474499</v>
      </c>
      <c r="BG25" s="4">
        <v>45.628813559321998</v>
      </c>
      <c r="BH25" s="4">
        <v>45.103389830508398</v>
      </c>
      <c r="BI25" s="4">
        <v>45.881355932203398</v>
      </c>
      <c r="BJ25" s="4">
        <v>2.4405941525423702</v>
      </c>
      <c r="BK25" s="4">
        <v>24.1853026440678</v>
      </c>
      <c r="BL25" s="4">
        <v>22.933783949152499</v>
      </c>
      <c r="BM25" s="4">
        <v>23.6124308644068</v>
      </c>
      <c r="BN25" s="4">
        <v>24.4021667118644</v>
      </c>
      <c r="BO25" s="4">
        <v>24.174195999999998</v>
      </c>
      <c r="BP25" s="4">
        <v>23.553767372881399</v>
      </c>
      <c r="BQ25" s="4">
        <v>23.364495762711901</v>
      </c>
      <c r="BR25" s="4">
        <v>25.089079338983101</v>
      </c>
      <c r="BS25" s="4">
        <v>25.045443898305098</v>
      </c>
      <c r="BT25" s="4">
        <v>23.085997423728799</v>
      </c>
      <c r="BU25" s="4">
        <v>24.5937956440678</v>
      </c>
      <c r="BV25" s="4">
        <v>3.36739071186441</v>
      </c>
      <c r="BW25" s="4">
        <v>32.979179728813598</v>
      </c>
      <c r="BX25" s="4">
        <v>32.972857796610199</v>
      </c>
      <c r="BY25" s="4">
        <v>33.013416033898302</v>
      </c>
      <c r="BZ25" s="4">
        <v>33.042430491525401</v>
      </c>
      <c r="CA25" s="4">
        <v>32.990769728813603</v>
      </c>
      <c r="CB25" s="4">
        <v>33.0330907627119</v>
      </c>
      <c r="CC25" s="4">
        <v>33.019589677966103</v>
      </c>
      <c r="CD25" s="4">
        <v>32.9656001525424</v>
      </c>
      <c r="CE25" s="4">
        <v>32.986735932203402</v>
      </c>
      <c r="CF25" s="4">
        <v>33.032686576271203</v>
      </c>
      <c r="CG25" s="4">
        <v>33.026842644067798</v>
      </c>
      <c r="CH25" s="4">
        <v>46.274322322033903</v>
      </c>
      <c r="CI25" s="4">
        <v>49.285372864406803</v>
      </c>
      <c r="CJ25" s="4">
        <v>49.641091067796602</v>
      </c>
      <c r="CK25" s="4">
        <v>49.316334593220297</v>
      </c>
      <c r="CL25" s="4">
        <v>49.447092067796603</v>
      </c>
      <c r="CM25" s="4">
        <v>51.598149593220299</v>
      </c>
      <c r="CN25" s="4">
        <v>51.884523864406802</v>
      </c>
      <c r="CO25" s="4">
        <v>52.153397254237298</v>
      </c>
      <c r="CP25" s="4">
        <v>51.625189864406799</v>
      </c>
      <c r="CQ25" s="4">
        <v>51.345587627118597</v>
      </c>
      <c r="CR25" s="4">
        <v>50.119976627118596</v>
      </c>
      <c r="CS25" s="4">
        <v>49.023121288135599</v>
      </c>
      <c r="CT25" s="4">
        <v>60.180971288135602</v>
      </c>
      <c r="CU25" s="4">
        <v>63.886713288135603</v>
      </c>
      <c r="CV25" s="4">
        <v>64.195750440677998</v>
      </c>
      <c r="CW25" s="4">
        <v>63.977730745762699</v>
      </c>
      <c r="CX25" s="4">
        <v>64.026026847457601</v>
      </c>
      <c r="CY25" s="4">
        <v>65.442135576271198</v>
      </c>
      <c r="CZ25" s="4">
        <v>65.782380271186398</v>
      </c>
      <c r="DA25" s="4">
        <v>66.236450949152498</v>
      </c>
      <c r="DB25" s="4">
        <v>65.848189593220297</v>
      </c>
      <c r="DC25" s="4">
        <v>65.8482334237288</v>
      </c>
      <c r="DD25" s="4">
        <v>65.265674084745797</v>
      </c>
      <c r="DE25" s="4">
        <v>64.082098338983101</v>
      </c>
      <c r="DF25" s="4">
        <v>2.9975423728813601E-2</v>
      </c>
      <c r="DG25" s="4">
        <v>2.9975423728813601E-2</v>
      </c>
      <c r="DH25" s="4">
        <v>2.99728813559322E-2</v>
      </c>
      <c r="DI25" s="4">
        <v>2.99771186440678E-2</v>
      </c>
      <c r="DJ25" s="4">
        <v>2.9973728813559301E-2</v>
      </c>
      <c r="DK25" s="4">
        <v>2.99745762711865E-2</v>
      </c>
      <c r="DL25" s="4">
        <v>2.9977966101694901E-2</v>
      </c>
      <c r="DM25" s="4">
        <v>2.9010169491525399E-2</v>
      </c>
      <c r="DN25" s="4">
        <v>2.9976271186440698E-2</v>
      </c>
      <c r="DO25" s="4">
        <v>2.99771186440678E-2</v>
      </c>
      <c r="DP25" s="4">
        <v>2.9977966101694901E-2</v>
      </c>
      <c r="DQ25" s="4">
        <v>2.9971186440678001E-2</v>
      </c>
      <c r="DR25" s="4">
        <v>6.4432358305084696</v>
      </c>
      <c r="DS25" s="4">
        <v>28.194823745762701</v>
      </c>
      <c r="DT25" s="4">
        <v>26.9556876271186</v>
      </c>
      <c r="DU25" s="4">
        <v>27.597257033898298</v>
      </c>
      <c r="DV25" s="4">
        <v>28.397674881355901</v>
      </c>
      <c r="DW25" s="4">
        <v>28.415765830508501</v>
      </c>
      <c r="DX25" s="4">
        <v>27.856445000000001</v>
      </c>
      <c r="DY25" s="4">
        <v>27.706980000000001</v>
      </c>
      <c r="DZ25" s="4">
        <v>29.496627271186401</v>
      </c>
      <c r="EA25" s="4">
        <v>29.386148559321999</v>
      </c>
      <c r="EB25" s="4">
        <v>27.3547156610169</v>
      </c>
      <c r="EC25" s="4">
        <v>28.598298033898299</v>
      </c>
      <c r="ED25" s="4"/>
      <c r="EE25" s="55"/>
      <c r="EF25" s="55"/>
      <c r="EG25" s="55"/>
      <c r="EH25" s="55"/>
      <c r="EI25" s="55"/>
      <c r="EJ25" s="55"/>
      <c r="EK25" s="55"/>
      <c r="EL25" s="55"/>
      <c r="EM25" s="55"/>
    </row>
    <row r="26" spans="1:155" ht="15" customHeight="1" x14ac:dyDescent="0.25">
      <c r="A26" s="60"/>
      <c r="B26" s="59"/>
      <c r="C26" s="88"/>
      <c r="D26" s="72">
        <f t="shared" si="136"/>
        <v>400</v>
      </c>
      <c r="E26" s="21">
        <f t="shared" si="151"/>
        <v>-0.22871404006872986</v>
      </c>
      <c r="F26" s="21">
        <f t="shared" si="152"/>
        <v>0.49636041495287364</v>
      </c>
      <c r="G26" s="21">
        <f t="shared" si="153"/>
        <v>0.79236967070672282</v>
      </c>
      <c r="H26" s="21">
        <f t="shared" si="154"/>
        <v>1.0133021369438644</v>
      </c>
      <c r="I26" s="21">
        <f t="shared" si="155"/>
        <v>1.0503942399862813</v>
      </c>
      <c r="J26" s="21">
        <f>BD12-BD26+AF26-AF12+AQ26-AQ12</f>
        <v>0.89849409916425249</v>
      </c>
      <c r="K26" s="21">
        <f t="shared" si="157"/>
        <v>0.25269741888488662</v>
      </c>
      <c r="L26" s="21">
        <f t="shared" si="158"/>
        <v>-5.9315448301772267E-2</v>
      </c>
      <c r="M26" s="21">
        <f t="shared" si="159"/>
        <v>2.3527819972749553E-2</v>
      </c>
      <c r="N26" s="21">
        <f t="shared" si="160"/>
        <v>-0.31197691025151364</v>
      </c>
      <c r="O26" s="21">
        <f t="shared" si="161"/>
        <v>-0.40352998006045249</v>
      </c>
      <c r="P26" s="61">
        <f t="shared" si="137"/>
        <v>50.140065895748208</v>
      </c>
      <c r="Q26" s="61">
        <f t="shared" si="115"/>
        <v>50.098420049572354</v>
      </c>
      <c r="R26" s="61">
        <f t="shared" si="116"/>
        <v>50.221575744541063</v>
      </c>
      <c r="S26" s="61">
        <f t="shared" si="117"/>
        <v>50.500158702988202</v>
      </c>
      <c r="T26" s="61">
        <f t="shared" si="118"/>
        <v>50.397888433503368</v>
      </c>
      <c r="U26" s="61">
        <f t="shared" si="119"/>
        <v>50.153681474013766</v>
      </c>
      <c r="V26" s="61">
        <f t="shared" si="120"/>
        <v>49.630353897765112</v>
      </c>
      <c r="W26" s="61">
        <f t="shared" si="121"/>
        <v>49.849262005999492</v>
      </c>
      <c r="X26" s="61">
        <f t="shared" si="122"/>
        <v>50.098654157459215</v>
      </c>
      <c r="Y26" s="61">
        <f t="shared" si="123"/>
        <v>49.489943097894681</v>
      </c>
      <c r="Z26" s="61">
        <f t="shared" si="124"/>
        <v>49.806298980430036</v>
      </c>
      <c r="AA26" s="6">
        <f t="shared" si="138"/>
        <v>4.4412930169490998</v>
      </c>
      <c r="AB26" s="6">
        <f t="shared" si="139"/>
        <v>4.6986389830507989</v>
      </c>
      <c r="AC26" s="6">
        <f t="shared" si="140"/>
        <v>4.7961688644067983</v>
      </c>
      <c r="AD26" s="6">
        <f t="shared" si="141"/>
        <v>4.8309413898304996</v>
      </c>
      <c r="AE26" s="6">
        <f t="shared" si="142"/>
        <v>4.7975392542373001</v>
      </c>
      <c r="AF26" s="6">
        <f t="shared" si="143"/>
        <v>4.8172834067797012</v>
      </c>
      <c r="AG26" s="6">
        <f t="shared" si="144"/>
        <v>4.7146470847457991</v>
      </c>
      <c r="AH26" s="6">
        <f t="shared" si="145"/>
        <v>4.5287886101694994</v>
      </c>
      <c r="AI26" s="6">
        <f t="shared" si="146"/>
        <v>4.4201329661017006</v>
      </c>
      <c r="AJ26" s="6">
        <f t="shared" si="147"/>
        <v>4.4519772881355983</v>
      </c>
      <c r="AK26" s="6">
        <f t="shared" si="148"/>
        <v>4.3243422711864987</v>
      </c>
      <c r="AL26" s="6">
        <f t="shared" si="149"/>
        <v>2.2678931489288661</v>
      </c>
      <c r="AM26" s="6">
        <f t="shared" si="135"/>
        <v>2.2806573145330238</v>
      </c>
      <c r="AN26" s="6">
        <f t="shared" si="135"/>
        <v>2.3051335363350587</v>
      </c>
      <c r="AO26" s="6">
        <f t="shared" si="135"/>
        <v>2.2889817051420609</v>
      </c>
      <c r="AP26" s="6">
        <f t="shared" si="135"/>
        <v>2.2956445183473173</v>
      </c>
      <c r="AQ26" s="6">
        <f t="shared" si="135"/>
        <v>2.285156337014886</v>
      </c>
      <c r="AR26" s="6">
        <f t="shared" si="135"/>
        <v>2.4009167753569773</v>
      </c>
      <c r="AS26" s="6">
        <f t="shared" si="135"/>
        <v>2.3965322406140368</v>
      </c>
      <c r="AT26" s="6">
        <f t="shared" si="135"/>
        <v>2.3996559506491297</v>
      </c>
      <c r="AU26" s="6">
        <f t="shared" si="135"/>
        <v>2.3884755850740031</v>
      </c>
      <c r="AV26" s="57">
        <f t="shared" si="135"/>
        <v>2.3743033445942197</v>
      </c>
      <c r="AW26" s="56">
        <v>400</v>
      </c>
      <c r="AX26" s="4">
        <v>58.333898305084801</v>
      </c>
      <c r="AY26" s="4">
        <v>57.077966101694898</v>
      </c>
      <c r="AZ26" s="4">
        <v>56.581355932203302</v>
      </c>
      <c r="BA26" s="4">
        <v>56.530508474576202</v>
      </c>
      <c r="BB26" s="4">
        <v>56.606779661016901</v>
      </c>
      <c r="BC26" s="4">
        <v>56.440677966101703</v>
      </c>
      <c r="BD26" s="4">
        <v>56.357627118644103</v>
      </c>
      <c r="BE26" s="4">
        <v>56.493220338983001</v>
      </c>
      <c r="BF26" s="4">
        <v>56.833898305084801</v>
      </c>
      <c r="BG26" s="4">
        <v>56.894915254237297</v>
      </c>
      <c r="BH26" s="4">
        <v>56.642372881355797</v>
      </c>
      <c r="BI26" s="4">
        <v>56.908474576271203</v>
      </c>
      <c r="BJ26" s="4">
        <v>2.2922697288135598</v>
      </c>
      <c r="BK26" s="4">
        <v>24.4682365423729</v>
      </c>
      <c r="BL26" s="4">
        <v>23.7006595423729</v>
      </c>
      <c r="BM26" s="4">
        <v>24.352549220339</v>
      </c>
      <c r="BN26" s="4">
        <v>25.045069677966101</v>
      </c>
      <c r="BO26" s="4">
        <v>24.3699585084746</v>
      </c>
      <c r="BP26" s="4">
        <v>23.784928271186399</v>
      </c>
      <c r="BQ26" s="4">
        <v>23.2520068813559</v>
      </c>
      <c r="BR26" s="4">
        <v>24.4543653898305</v>
      </c>
      <c r="BS26" s="4">
        <v>24.204518220339001</v>
      </c>
      <c r="BT26" s="4">
        <v>22.8021032711864</v>
      </c>
      <c r="BU26" s="4">
        <v>24.3294141694915</v>
      </c>
      <c r="BV26" s="4">
        <v>3.3716572542372898</v>
      </c>
      <c r="BW26" s="4">
        <v>32.976228864406799</v>
      </c>
      <c r="BX26" s="4">
        <v>33.042309627118598</v>
      </c>
      <c r="BY26" s="4">
        <v>32.998495440677999</v>
      </c>
      <c r="BZ26" s="4">
        <v>32.961497355932202</v>
      </c>
      <c r="CA26" s="4">
        <v>32.9901861525424</v>
      </c>
      <c r="CB26" s="4">
        <v>33.033303915254201</v>
      </c>
      <c r="CC26" s="4">
        <v>33.025052237288101</v>
      </c>
      <c r="CD26" s="4">
        <v>32.962510999999999</v>
      </c>
      <c r="CE26" s="4">
        <v>32.9819507118644</v>
      </c>
      <c r="CF26" s="4">
        <v>33.0209040677966</v>
      </c>
      <c r="CG26" s="4">
        <v>33.028760084745798</v>
      </c>
      <c r="CH26" s="4">
        <v>49.928707271186397</v>
      </c>
      <c r="CI26" s="4">
        <v>53.321176898305097</v>
      </c>
      <c r="CJ26" s="4">
        <v>56.228522118644101</v>
      </c>
      <c r="CK26" s="4">
        <v>56.059750050847498</v>
      </c>
      <c r="CL26" s="4">
        <v>55.995131661016998</v>
      </c>
      <c r="CM26" s="4">
        <v>56.282236661017002</v>
      </c>
      <c r="CN26" s="4">
        <v>56.4616161864407</v>
      </c>
      <c r="CO26" s="4">
        <v>54.305802271186401</v>
      </c>
      <c r="CP26" s="4">
        <v>53.334553254237299</v>
      </c>
      <c r="CQ26" s="4">
        <v>53.139746847457602</v>
      </c>
      <c r="CR26" s="4">
        <v>53.777085728813603</v>
      </c>
      <c r="CS26" s="4">
        <v>53.017673355932203</v>
      </c>
      <c r="CT26" s="4">
        <v>67.047474542372896</v>
      </c>
      <c r="CU26" s="4">
        <v>71.384172457627102</v>
      </c>
      <c r="CV26" s="4">
        <v>73.393502457627093</v>
      </c>
      <c r="CW26" s="4">
        <v>73.410417830508493</v>
      </c>
      <c r="CX26" s="4">
        <v>73.229584237288194</v>
      </c>
      <c r="CY26" s="4">
        <v>73.565389457627106</v>
      </c>
      <c r="CZ26" s="4">
        <v>73.661429999999996</v>
      </c>
      <c r="DA26" s="4">
        <v>72.383048677966102</v>
      </c>
      <c r="DB26" s="4">
        <v>71.373686152542405</v>
      </c>
      <c r="DC26" s="4">
        <v>71.206478355932205</v>
      </c>
      <c r="DD26" s="4">
        <v>71.758624677966097</v>
      </c>
      <c r="DE26" s="4">
        <v>70.893022593220294</v>
      </c>
      <c r="DF26" s="4">
        <v>2.6246610169491501E-2</v>
      </c>
      <c r="DG26" s="4">
        <v>2.83313559322034E-2</v>
      </c>
      <c r="DH26" s="4">
        <v>2.9981355932203399E-2</v>
      </c>
      <c r="DI26" s="4">
        <v>2.9978813559322099E-2</v>
      </c>
      <c r="DJ26" s="4">
        <v>2.9969491525423698E-2</v>
      </c>
      <c r="DK26" s="4">
        <v>2.9972033898305099E-2</v>
      </c>
      <c r="DL26" s="4">
        <v>2.99796610169492E-2</v>
      </c>
      <c r="DM26" s="4">
        <v>2.9969491525423698E-2</v>
      </c>
      <c r="DN26" s="4">
        <v>2.9977966101694901E-2</v>
      </c>
      <c r="DO26" s="4">
        <v>2.9971186440678001E-2</v>
      </c>
      <c r="DP26" s="4">
        <v>2.99728813559322E-2</v>
      </c>
      <c r="DQ26" s="4">
        <v>2.9972033898305099E-2</v>
      </c>
      <c r="DR26" s="4">
        <v>6.5435922881355904</v>
      </c>
      <c r="DS26" s="4">
        <v>28.909529559321999</v>
      </c>
      <c r="DT26" s="4">
        <v>28.399298525423699</v>
      </c>
      <c r="DU26" s="4">
        <v>29.148718084745799</v>
      </c>
      <c r="DV26" s="4">
        <v>29.8760110677966</v>
      </c>
      <c r="DW26" s="4">
        <v>29.1674977627119</v>
      </c>
      <c r="DX26" s="4">
        <v>28.6022116779661</v>
      </c>
      <c r="DY26" s="4">
        <v>27.966653966101699</v>
      </c>
      <c r="DZ26" s="4">
        <v>28.983153999999999</v>
      </c>
      <c r="EA26" s="4">
        <v>28.624651186440701</v>
      </c>
      <c r="EB26" s="4">
        <v>27.254080559321999</v>
      </c>
      <c r="EC26" s="4">
        <v>28.653756440677999</v>
      </c>
      <c r="ED26" s="4"/>
      <c r="EE26" s="55"/>
      <c r="EF26" s="55"/>
      <c r="EG26" s="55"/>
      <c r="EH26" s="55"/>
      <c r="EI26" s="55"/>
      <c r="EJ26" s="55"/>
      <c r="EK26" s="55"/>
      <c r="EL26" s="55"/>
      <c r="EM26" s="55"/>
    </row>
    <row r="27" spans="1:155" ht="15" customHeight="1" x14ac:dyDescent="0.25">
      <c r="A27" s="60"/>
      <c r="B27" s="59"/>
      <c r="C27" s="88"/>
      <c r="D27" s="72">
        <f t="shared" si="136"/>
        <v>450</v>
      </c>
      <c r="E27" s="21">
        <f t="shared" ref="E27" si="162">AY13-AY27+AA27-AA13+AL27-AL13</f>
        <v>0.42385687768546854</v>
      </c>
      <c r="F27" s="21">
        <f t="shared" ref="F27" si="163">AZ13-AZ27+AB27-AB13+AM27-AM13</f>
        <v>0.70591601928275693</v>
      </c>
      <c r="G27" s="21">
        <f t="shared" ref="G27" si="164">BA13-BA27+AC27-AC13+AN27-AN13</f>
        <v>0.64452279254468059</v>
      </c>
      <c r="H27" s="21">
        <f t="shared" ref="H27" si="165">BB13-BB27+AD27-AD13+AO27-AO13</f>
        <v>0.69090429447577728</v>
      </c>
      <c r="I27" s="21">
        <f t="shared" ref="I27" si="166">BC13-BC27+AE27-AE13+AP27-AP13</f>
        <v>0.39349077497990192</v>
      </c>
      <c r="J27" s="21">
        <f>BD13-BD27+AF27-AF13+AQ27-AQ13</f>
        <v>0.17414865785751088</v>
      </c>
      <c r="K27" s="21">
        <f t="shared" ref="K27" si="167">BE13-BE27+AG27-AG13+AR27-AR13</f>
        <v>-0.30503358372256617</v>
      </c>
      <c r="L27" s="21">
        <f t="shared" ref="L27" si="168">BF13-BF27+AH27-AH13+AS27-AS13</f>
        <v>-0.52476241048827998</v>
      </c>
      <c r="M27" s="21">
        <f t="shared" ref="M27" si="169">BG13-BG27+AI27-AI13+AT27-AT13</f>
        <v>-0.71308513682895347</v>
      </c>
      <c r="N27" s="21">
        <f t="shared" ref="N27" si="170">BH13-BH27+AJ27-AJ13+AU27-AU13</f>
        <v>-0.54499713776621395</v>
      </c>
      <c r="O27" s="21">
        <f t="shared" ref="O27" si="171">BI13-BI27+AK27-AK13+AV27-AV13</f>
        <v>-0.26892151911645823</v>
      </c>
      <c r="P27" s="61">
        <f t="shared" si="137"/>
        <v>61.511912486724292</v>
      </c>
      <c r="Q27" s="61">
        <f t="shared" si="115"/>
        <v>61.336871096605478</v>
      </c>
      <c r="R27" s="61">
        <f>G27+BA27-AC27-AN27</f>
        <v>61.582622998947464</v>
      </c>
      <c r="S27" s="61">
        <f t="shared" si="117"/>
        <v>61.814494363055012</v>
      </c>
      <c r="T27" s="61">
        <f t="shared" si="118"/>
        <v>61.740185804643524</v>
      </c>
      <c r="U27" s="61">
        <f t="shared" si="119"/>
        <v>61.491332690222436</v>
      </c>
      <c r="V27" s="61">
        <f t="shared" si="120"/>
        <v>61.000685586545494</v>
      </c>
      <c r="W27" s="61">
        <f t="shared" si="121"/>
        <v>61.099707981806446</v>
      </c>
      <c r="X27" s="61">
        <f t="shared" si="122"/>
        <v>61.140205051973219</v>
      </c>
      <c r="Y27" s="61">
        <f t="shared" si="123"/>
        <v>60.93169120793884</v>
      </c>
      <c r="Z27" s="61">
        <f t="shared" si="124"/>
        <v>61.458197028495363</v>
      </c>
      <c r="AA27" s="6">
        <f t="shared" si="138"/>
        <v>5.1985132033899006</v>
      </c>
      <c r="AB27" s="6">
        <f t="shared" si="139"/>
        <v>5.381323728813598</v>
      </c>
      <c r="AC27" s="6">
        <f t="shared" si="140"/>
        <v>5.2177575593219991</v>
      </c>
      <c r="AD27" s="6">
        <f t="shared" si="141"/>
        <v>5.2101318474575997</v>
      </c>
      <c r="AE27" s="6">
        <f t="shared" si="142"/>
        <v>5.0841783728814001</v>
      </c>
      <c r="AF27" s="6">
        <f t="shared" si="143"/>
        <v>5.0799795762711994</v>
      </c>
      <c r="AG27" s="6">
        <f t="shared" si="144"/>
        <v>5.0640658305085005</v>
      </c>
      <c r="AH27" s="6">
        <f t="shared" si="145"/>
        <v>5.0138922711863998</v>
      </c>
      <c r="AI27" s="6">
        <f t="shared" si="146"/>
        <v>4.9033362711865003</v>
      </c>
      <c r="AJ27" s="6">
        <f t="shared" si="147"/>
        <v>5.0322602542373005</v>
      </c>
      <c r="AK27" s="6">
        <f t="shared" si="148"/>
        <v>4.9633005932202998</v>
      </c>
      <c r="AL27" s="6">
        <f t="shared" si="149"/>
        <v>2.7558040689271839</v>
      </c>
      <c r="AM27" s="6">
        <f t="shared" si="135"/>
        <v>2.7894161091179779</v>
      </c>
      <c r="AN27" s="6">
        <f t="shared" si="135"/>
        <v>2.7610913868176206</v>
      </c>
      <c r="AO27" s="6">
        <f t="shared" si="135"/>
        <v>2.8764475754886623</v>
      </c>
      <c r="AP27" s="6">
        <f t="shared" si="135"/>
        <v>2.901329987285572</v>
      </c>
      <c r="AQ27" s="6">
        <f t="shared" si="135"/>
        <v>2.902836391363977</v>
      </c>
      <c r="AR27" s="6">
        <f t="shared" si="135"/>
        <v>2.8861472026133526</v>
      </c>
      <c r="AS27" s="6">
        <f t="shared" si="135"/>
        <v>2.9057051331289641</v>
      </c>
      <c r="AT27" s="6">
        <f t="shared" si="135"/>
        <v>2.8993057434010203</v>
      </c>
      <c r="AU27" s="6">
        <f t="shared" si="135"/>
        <v>2.8893564848034434</v>
      </c>
      <c r="AV27" s="57">
        <f t="shared" si="135"/>
        <v>2.8875469608627795</v>
      </c>
      <c r="AW27" s="56">
        <v>450</v>
      </c>
      <c r="AX27" s="4">
        <v>70.413559322033905</v>
      </c>
      <c r="AY27" s="4">
        <v>69.042372881355902</v>
      </c>
      <c r="AZ27" s="4">
        <v>68.801694915254302</v>
      </c>
      <c r="BA27" s="4">
        <v>68.916949152542401</v>
      </c>
      <c r="BB27" s="4">
        <v>69.210169491525505</v>
      </c>
      <c r="BC27" s="4">
        <v>69.332203389830596</v>
      </c>
      <c r="BD27" s="4">
        <v>69.300000000000097</v>
      </c>
      <c r="BE27" s="4">
        <v>69.255932203389904</v>
      </c>
      <c r="BF27" s="4">
        <v>69.544067796610094</v>
      </c>
      <c r="BG27" s="4">
        <v>69.655932203389696</v>
      </c>
      <c r="BH27" s="4">
        <v>69.3983050847458</v>
      </c>
      <c r="BI27" s="4">
        <v>69.577966101694898</v>
      </c>
      <c r="BJ27" s="4">
        <v>2.6448359322033901</v>
      </c>
      <c r="BK27" s="4">
        <v>24.263821949152501</v>
      </c>
      <c r="BL27" s="4">
        <v>23.4016883898305</v>
      </c>
      <c r="BM27" s="4">
        <v>23.947744830508501</v>
      </c>
      <c r="BN27" s="4">
        <v>24.256778610169501</v>
      </c>
      <c r="BO27" s="4">
        <v>23.725245135593202</v>
      </c>
      <c r="BP27" s="4">
        <v>23.086437</v>
      </c>
      <c r="BQ27" s="4">
        <v>22.810986508474599</v>
      </c>
      <c r="BR27" s="4">
        <v>24.199919728813601</v>
      </c>
      <c r="BS27" s="4">
        <v>24.117725491525398</v>
      </c>
      <c r="BT27" s="4">
        <v>22.748819084745801</v>
      </c>
      <c r="BU27" s="4">
        <v>24.4745511525424</v>
      </c>
      <c r="BV27" s="4">
        <v>3.36431828813559</v>
      </c>
      <c r="BW27" s="4">
        <v>33.005409152542398</v>
      </c>
      <c r="BX27" s="4">
        <v>33.041643999999998</v>
      </c>
      <c r="BY27" s="4">
        <v>33.008449033898302</v>
      </c>
      <c r="BZ27" s="4">
        <v>32.963369389830497</v>
      </c>
      <c r="CA27" s="4">
        <v>32.982073576271198</v>
      </c>
      <c r="CB27" s="4">
        <v>33.027700152542401</v>
      </c>
      <c r="CC27" s="4">
        <v>33.032909491525402</v>
      </c>
      <c r="CD27" s="4">
        <v>32.986298372881301</v>
      </c>
      <c r="CE27" s="4">
        <v>32.969531576271201</v>
      </c>
      <c r="CF27" s="4">
        <v>33.012118576271199</v>
      </c>
      <c r="CG27" s="4">
        <v>32.996183728813598</v>
      </c>
      <c r="CH27" s="4">
        <v>57.042670525423702</v>
      </c>
      <c r="CI27" s="4">
        <v>60.565779898305102</v>
      </c>
      <c r="CJ27" s="4">
        <v>61.117963271186397</v>
      </c>
      <c r="CK27" s="4">
        <v>60.969081661016901</v>
      </c>
      <c r="CL27" s="4">
        <v>58.452786728813599</v>
      </c>
      <c r="CM27" s="4">
        <v>58.365852084745796</v>
      </c>
      <c r="CN27" s="4">
        <v>58.565660440678002</v>
      </c>
      <c r="CO27" s="4">
        <v>58.6325073728813</v>
      </c>
      <c r="CP27" s="4">
        <v>57.752644508474603</v>
      </c>
      <c r="CQ27" s="4">
        <v>57.700727813559297</v>
      </c>
      <c r="CR27" s="4">
        <v>58.893397661016998</v>
      </c>
      <c r="CS27" s="4">
        <v>58.463196220339</v>
      </c>
      <c r="CT27" s="4">
        <v>76.951044627118605</v>
      </c>
      <c r="CU27" s="4">
        <v>81.311562898305098</v>
      </c>
      <c r="CV27" s="4">
        <v>82.117966254237302</v>
      </c>
      <c r="CW27" s="4">
        <v>81.754667762711904</v>
      </c>
      <c r="CX27" s="4">
        <v>80.105553627118596</v>
      </c>
      <c r="CY27" s="4">
        <v>80.2071589491525</v>
      </c>
      <c r="CZ27" s="4">
        <v>80.410896118644104</v>
      </c>
      <c r="DA27" s="4">
        <v>80.360132033898296</v>
      </c>
      <c r="DB27" s="4">
        <v>79.633692576271201</v>
      </c>
      <c r="DC27" s="4">
        <v>79.530499203389795</v>
      </c>
      <c r="DD27" s="4">
        <v>80.642722881355894</v>
      </c>
      <c r="DE27" s="4">
        <v>80.198900440677903</v>
      </c>
      <c r="DF27" s="4">
        <v>2.9980508474576301E-2</v>
      </c>
      <c r="DG27" s="4">
        <v>2.99745762711865E-2</v>
      </c>
      <c r="DH27" s="4">
        <v>2.99728813559322E-2</v>
      </c>
      <c r="DI27" s="4">
        <v>2.99745762711865E-2</v>
      </c>
      <c r="DJ27" s="4">
        <v>2.9976271186440698E-2</v>
      </c>
      <c r="DK27" s="4">
        <v>2.99745762711865E-2</v>
      </c>
      <c r="DL27" s="4">
        <v>2.9984745762711901E-2</v>
      </c>
      <c r="DM27" s="4">
        <v>2.9973728813559301E-2</v>
      </c>
      <c r="DN27" s="4">
        <v>2.9965254237288099E-2</v>
      </c>
      <c r="DO27" s="4">
        <v>2.9969491525423698E-2</v>
      </c>
      <c r="DP27" s="4">
        <v>2.99771186440678E-2</v>
      </c>
      <c r="DQ27" s="4">
        <v>2.99771186440678E-2</v>
      </c>
      <c r="DR27" s="4">
        <v>7.7362247457627102</v>
      </c>
      <c r="DS27" s="4">
        <v>29.462335152542401</v>
      </c>
      <c r="DT27" s="4">
        <v>28.783012118644098</v>
      </c>
      <c r="DU27" s="4">
        <v>29.1655023898305</v>
      </c>
      <c r="DV27" s="4">
        <v>29.466910457627101</v>
      </c>
      <c r="DW27" s="4">
        <v>28.809423508474602</v>
      </c>
      <c r="DX27" s="4">
        <v>28.1664165762712</v>
      </c>
      <c r="DY27" s="4">
        <v>27.8750523389831</v>
      </c>
      <c r="DZ27" s="4">
        <v>29.213812000000001</v>
      </c>
      <c r="EA27" s="4">
        <v>29.021061762711899</v>
      </c>
      <c r="EB27" s="4">
        <v>27.781079338983101</v>
      </c>
      <c r="EC27" s="4">
        <v>29.4378517457627</v>
      </c>
      <c r="ED27" s="4"/>
      <c r="EE27" s="55"/>
      <c r="EF27" s="55"/>
      <c r="EG27" s="55"/>
      <c r="EH27" s="55"/>
      <c r="EI27" s="55"/>
      <c r="EJ27" s="55"/>
      <c r="EK27" s="55"/>
      <c r="EL27" s="55"/>
      <c r="EM27" s="55"/>
    </row>
    <row r="28" spans="1:155" ht="15" customHeight="1" x14ac:dyDescent="0.25">
      <c r="A28" s="60"/>
      <c r="B28" s="59"/>
      <c r="C28" s="88"/>
      <c r="D28" s="72">
        <f t="shared" si="136"/>
        <v>500</v>
      </c>
      <c r="E28" s="21">
        <f t="shared" ref="E28" si="172">AY14-AY28+AA28-AA14+AL28-AL14</f>
        <v>-0.31220875564665707</v>
      </c>
      <c r="F28" s="21">
        <f t="shared" ref="F28:F30" si="173">AZ14-AZ28+AB28-AB14+AM28-AM14</f>
        <v>-0.6087722223384251</v>
      </c>
      <c r="G28" s="21">
        <f t="shared" ref="G28:G30" si="174">BA14-BA28+AC28-AC14+AN28-AN14</f>
        <v>-0.3830070676811661</v>
      </c>
      <c r="H28" s="21">
        <f t="shared" ref="H28:H30" si="175">BB14-BB28+AD28-AD14+AO28-AO14</f>
        <v>-0.27310331209500882</v>
      </c>
      <c r="I28" s="21">
        <f t="shared" ref="I28:I30" si="176">BC14-BC28+AE28-AE14+AP28-AP14</f>
        <v>2.0763407975409542E-2</v>
      </c>
      <c r="J28" s="21">
        <f t="shared" ref="J28:J30" si="177">BD14-BD28+AF28-AF14+AQ28-AQ14</f>
        <v>0.1577303636964289</v>
      </c>
      <c r="K28" s="21">
        <f t="shared" ref="K28:K30" si="178">BE14-BE28+AG28-AG14+AR28-AR14</f>
        <v>8.9485366980381675E-2</v>
      </c>
      <c r="L28" s="21">
        <f t="shared" ref="L28:L30" si="179">BF14-BF28+AH28-AH14+AS28-AS14</f>
        <v>0.87921745565684284</v>
      </c>
      <c r="M28" s="77">
        <f t="shared" ref="M28:M30" si="180">BG14-BG28+AI28-AI14+AT28-AT14</f>
        <v>2.2972740739535231</v>
      </c>
      <c r="N28" s="77">
        <f t="shared" ref="N28:N30" si="181">BH14-BH28+AJ28-AJ14+AU28-AU14</f>
        <v>2.5378041024506821</v>
      </c>
      <c r="O28" s="77">
        <f t="shared" ref="O28:O30" si="182">BI14-BI28+AK28-AK14+AV28-AV14</f>
        <v>2.6760147713281239</v>
      </c>
      <c r="P28" s="81">
        <f>E28+AY28-AA28-AL28</f>
        <v>74.424693314619915</v>
      </c>
      <c r="Q28" s="81">
        <f t="shared" si="115"/>
        <v>74.102349610894549</v>
      </c>
      <c r="R28" s="81">
        <f>G28+BA28-AC28-AN28</f>
        <v>74.374660116094077</v>
      </c>
      <c r="S28" s="81">
        <f t="shared" si="117"/>
        <v>74.423131044185993</v>
      </c>
      <c r="T28" s="81">
        <f t="shared" si="118"/>
        <v>74.406915992668317</v>
      </c>
      <c r="U28" s="81">
        <f t="shared" si="119"/>
        <v>74.232546009050523</v>
      </c>
      <c r="V28" s="81">
        <f t="shared" si="120"/>
        <v>73.676141400697745</v>
      </c>
      <c r="W28" s="81">
        <f t="shared" si="121"/>
        <v>73.815141613343371</v>
      </c>
      <c r="X28" s="81">
        <f t="shared" si="122"/>
        <v>74.635712699548662</v>
      </c>
      <c r="Y28" s="81">
        <f t="shared" si="123"/>
        <v>74.232071133420675</v>
      </c>
      <c r="Z28" s="81">
        <f t="shared" si="124"/>
        <v>74.078880558840851</v>
      </c>
      <c r="AA28" s="6">
        <f t="shared" si="138"/>
        <v>5.9364783898304978</v>
      </c>
      <c r="AB28" s="6">
        <f t="shared" si="139"/>
        <v>5.8293171355932003</v>
      </c>
      <c r="AC28" s="6">
        <f t="shared" si="140"/>
        <v>5.7299422881356001</v>
      </c>
      <c r="AD28" s="6">
        <f t="shared" si="141"/>
        <v>5.6261041525423998</v>
      </c>
      <c r="AE28" s="6">
        <f t="shared" si="142"/>
        <v>5.6273537457628002</v>
      </c>
      <c r="AF28" s="6">
        <f t="shared" si="143"/>
        <v>5.5981292881355991</v>
      </c>
      <c r="AG28" s="6">
        <f t="shared" si="144"/>
        <v>5.6715254745763026</v>
      </c>
      <c r="AH28" s="6">
        <f t="shared" si="145"/>
        <v>6.0138391864405989</v>
      </c>
      <c r="AI28" s="6">
        <f t="shared" si="146"/>
        <v>6.0047854745763019</v>
      </c>
      <c r="AJ28" s="6">
        <f t="shared" si="147"/>
        <v>6.0307570169491989</v>
      </c>
      <c r="AK28" s="6">
        <f t="shared" si="148"/>
        <v>6.0663748474575989</v>
      </c>
      <c r="AL28" s="6">
        <f t="shared" si="149"/>
        <v>3.4215347941402405</v>
      </c>
      <c r="AM28" s="6">
        <f t="shared" si="135"/>
        <v>3.4426118786314266</v>
      </c>
      <c r="AN28" s="6">
        <f t="shared" si="135"/>
        <v>3.4259498501230556</v>
      </c>
      <c r="AO28" s="6">
        <f t="shared" si="135"/>
        <v>3.4268140335496038</v>
      </c>
      <c r="AP28" s="6">
        <f t="shared" si="135"/>
        <v>3.4136123136120968</v>
      </c>
      <c r="AQ28" s="6">
        <f t="shared" si="135"/>
        <v>3.3948516766798105</v>
      </c>
      <c r="AR28" s="6">
        <f t="shared" si="135"/>
        <v>3.4079201866216322</v>
      </c>
      <c r="AS28" s="6">
        <f t="shared" si="135"/>
        <v>3.2807451304491688</v>
      </c>
      <c r="AT28" s="6">
        <f t="shared" si="135"/>
        <v>3.2872843744047517</v>
      </c>
      <c r="AU28" s="6">
        <f t="shared" si="135"/>
        <v>3.2444674775045077</v>
      </c>
      <c r="AV28" s="57">
        <f t="shared" si="135"/>
        <v>3.2477085175719762</v>
      </c>
      <c r="AW28" s="56">
        <v>500</v>
      </c>
      <c r="AX28" s="4">
        <v>85.252542372881393</v>
      </c>
      <c r="AY28" s="78">
        <v>84.094915254237307</v>
      </c>
      <c r="AZ28" s="78">
        <v>83.983050847457605</v>
      </c>
      <c r="BA28" s="78">
        <v>83.913559322033905</v>
      </c>
      <c r="BB28" s="78">
        <v>83.749152542372997</v>
      </c>
      <c r="BC28" s="78">
        <v>83.427118644067804</v>
      </c>
      <c r="BD28" s="78">
        <v>83.067796610169495</v>
      </c>
      <c r="BE28" s="78">
        <v>82.666101694915298</v>
      </c>
      <c r="BF28" s="78">
        <v>82.230508474576297</v>
      </c>
      <c r="BG28" s="78">
        <v>81.630508474576203</v>
      </c>
      <c r="BH28" s="78">
        <v>80.969491525423706</v>
      </c>
      <c r="BI28" s="78">
        <v>80.716949152542298</v>
      </c>
      <c r="BJ28" s="4">
        <v>2.9823638474576302</v>
      </c>
      <c r="BK28" s="4">
        <v>24.164426508474602</v>
      </c>
      <c r="BL28" s="4">
        <v>23.019536118644101</v>
      </c>
      <c r="BM28" s="4">
        <v>23.536073677966101</v>
      </c>
      <c r="BN28" s="4">
        <v>23.879304169491501</v>
      </c>
      <c r="BO28" s="4">
        <v>23.411701305084701</v>
      </c>
      <c r="BP28" s="4">
        <v>22.8682522372881</v>
      </c>
      <c r="BQ28" s="4">
        <v>22.850015898305099</v>
      </c>
      <c r="BR28" s="4">
        <v>24.5775291525424</v>
      </c>
      <c r="BS28" s="4">
        <v>24.457249576271199</v>
      </c>
      <c r="BT28" s="4">
        <v>23.128647135593202</v>
      </c>
      <c r="BU28" s="4">
        <v>24.6595754237288</v>
      </c>
      <c r="BV28" s="4">
        <v>3.37168294915254</v>
      </c>
      <c r="BW28" s="4">
        <v>32.988213711864397</v>
      </c>
      <c r="BX28" s="4">
        <v>33.033858813559299</v>
      </c>
      <c r="BY28" s="4">
        <v>33.0192135932203</v>
      </c>
      <c r="BZ28" s="4">
        <v>32.965551406779703</v>
      </c>
      <c r="CA28" s="4">
        <v>32.990096508474601</v>
      </c>
      <c r="CB28" s="4">
        <v>33.032146440677998</v>
      </c>
      <c r="CC28" s="4">
        <v>33.018156983050801</v>
      </c>
      <c r="CD28" s="4">
        <v>33.024081542372898</v>
      </c>
      <c r="CE28" s="4">
        <v>33.0322564745763</v>
      </c>
      <c r="CF28" s="4">
        <v>32.974560237288102</v>
      </c>
      <c r="CG28" s="4">
        <v>32.972290254237301</v>
      </c>
      <c r="CH28" s="78">
        <v>63.275050576271198</v>
      </c>
      <c r="CI28" s="78">
        <v>64.057948372881398</v>
      </c>
      <c r="CJ28" s="78">
        <v>64.259870627118602</v>
      </c>
      <c r="CK28" s="78">
        <v>63.955892728813602</v>
      </c>
      <c r="CL28" s="78">
        <v>63.372980305084702</v>
      </c>
      <c r="CM28" s="78">
        <v>63.517585694915297</v>
      </c>
      <c r="CN28" s="78">
        <v>63.664522355932199</v>
      </c>
      <c r="CO28" s="78">
        <v>63.963050779661003</v>
      </c>
      <c r="CP28" s="78">
        <v>66.319971644067806</v>
      </c>
      <c r="CQ28" s="78">
        <v>66.022134169491494</v>
      </c>
      <c r="CR28" s="78">
        <v>67.003647372881304</v>
      </c>
      <c r="CS28" s="78">
        <v>65.886146779661004</v>
      </c>
      <c r="CT28" s="78">
        <v>87.417453661017007</v>
      </c>
      <c r="CU28" s="78">
        <v>89.812461423728806</v>
      </c>
      <c r="CV28" s="78">
        <v>90.181095254237306</v>
      </c>
      <c r="CW28" s="78">
        <v>89.750930796610106</v>
      </c>
      <c r="CX28" s="78">
        <v>89.167960355932195</v>
      </c>
      <c r="CY28" s="78">
        <v>89.219730627118594</v>
      </c>
      <c r="CZ28" s="78">
        <v>89.221076610169504</v>
      </c>
      <c r="DA28" s="78">
        <v>89.617985203389793</v>
      </c>
      <c r="DB28" s="78">
        <v>91.012641220339006</v>
      </c>
      <c r="DC28" s="78">
        <v>90.766819474576295</v>
      </c>
      <c r="DD28" s="78">
        <v>91.426033016949205</v>
      </c>
      <c r="DE28" s="78">
        <v>90.332237915254296</v>
      </c>
      <c r="DF28" s="4">
        <v>2.9973728813559301E-2</v>
      </c>
      <c r="DG28" s="4">
        <v>2.9977966101694901E-2</v>
      </c>
      <c r="DH28" s="4">
        <v>2.9968644067796601E-2</v>
      </c>
      <c r="DI28" s="4">
        <v>2.9969491525423698E-2</v>
      </c>
      <c r="DJ28" s="4">
        <v>2.99771186440678E-2</v>
      </c>
      <c r="DK28" s="4">
        <v>2.9969491525423698E-2</v>
      </c>
      <c r="DL28" s="4">
        <v>2.99745762711865E-2</v>
      </c>
      <c r="DM28" s="4">
        <v>2.99745762711865E-2</v>
      </c>
      <c r="DN28" s="4">
        <v>2.9980508474576301E-2</v>
      </c>
      <c r="DO28" s="4">
        <v>2.99771186440678E-2</v>
      </c>
      <c r="DP28" s="4">
        <v>2.99771186440678E-2</v>
      </c>
      <c r="DQ28" s="4">
        <v>2.9977966101694901E-2</v>
      </c>
      <c r="DR28" s="4">
        <v>8.9755687627118608</v>
      </c>
      <c r="DS28" s="4">
        <v>30.1009048983051</v>
      </c>
      <c r="DT28" s="4">
        <v>28.848853254237302</v>
      </c>
      <c r="DU28" s="4">
        <v>29.266015966101701</v>
      </c>
      <c r="DV28" s="4">
        <v>29.505408322033901</v>
      </c>
      <c r="DW28" s="4">
        <v>29.039055050847502</v>
      </c>
      <c r="DX28" s="4">
        <v>28.466381525423699</v>
      </c>
      <c r="DY28" s="4">
        <v>28.521541372881401</v>
      </c>
      <c r="DZ28" s="4">
        <v>30.591368338982999</v>
      </c>
      <c r="EA28" s="4">
        <v>30.462035050847501</v>
      </c>
      <c r="EB28" s="4">
        <v>29.1594041525424</v>
      </c>
      <c r="EC28" s="4">
        <v>30.725950271186399</v>
      </c>
      <c r="ED28"/>
      <c r="EE28" s="55"/>
      <c r="EF28" s="55"/>
      <c r="EG28" s="55"/>
      <c r="EH28" s="55"/>
      <c r="EI28" s="55"/>
      <c r="EJ28" s="55"/>
      <c r="EK28" s="55"/>
      <c r="EL28" s="55"/>
      <c r="EM28" s="55"/>
    </row>
    <row r="29" spans="1:155" ht="15" customHeight="1" x14ac:dyDescent="0.25">
      <c r="A29" s="60"/>
      <c r="B29" s="59"/>
      <c r="C29" s="88"/>
      <c r="D29" s="72">
        <f t="shared" si="136"/>
        <v>550</v>
      </c>
      <c r="E29" s="77">
        <f>AY15-AY29+AA29-AA15+AL29-AL15</f>
        <v>6.0554590179416925</v>
      </c>
      <c r="F29" s="77">
        <f t="shared" si="173"/>
        <v>5.9844643952815941</v>
      </c>
      <c r="G29" s="77">
        <f t="shared" si="174"/>
        <v>5.6062403625315653</v>
      </c>
      <c r="H29" s="77">
        <f t="shared" si="175"/>
        <v>5.5277479536822565</v>
      </c>
      <c r="I29" s="77">
        <f t="shared" si="176"/>
        <v>5.3464954922573451</v>
      </c>
      <c r="J29" s="77">
        <f t="shared" si="177"/>
        <v>5.2765653661439869</v>
      </c>
      <c r="K29" s="77">
        <f t="shared" si="178"/>
        <v>5.2936695265244111</v>
      </c>
      <c r="L29" s="77">
        <f t="shared" si="179"/>
        <v>5.1192533799810924</v>
      </c>
      <c r="M29" s="77">
        <f t="shared" si="180"/>
        <v>4.6116887593852969</v>
      </c>
      <c r="N29" s="77">
        <f t="shared" si="181"/>
        <v>4.4401152763608733</v>
      </c>
      <c r="O29" s="77">
        <f t="shared" si="182"/>
        <v>4.798666392924031</v>
      </c>
      <c r="P29" s="61">
        <f t="shared" si="137"/>
        <v>88.588988668852608</v>
      </c>
      <c r="Q29" s="61">
        <f t="shared" si="115"/>
        <v>88.455471516306361</v>
      </c>
      <c r="R29" s="61">
        <f t="shared" ref="R29:R30" si="183">G29+BA29-AC29-AN29</f>
        <v>88.396175313672799</v>
      </c>
      <c r="S29" s="61">
        <f t="shared" si="117"/>
        <v>88.668842788686263</v>
      </c>
      <c r="T29" s="61">
        <f t="shared" si="118"/>
        <v>88.59700889462917</v>
      </c>
      <c r="U29" s="61">
        <f t="shared" si="119"/>
        <v>88.65241557850517</v>
      </c>
      <c r="V29" s="61">
        <f t="shared" si="120"/>
        <v>88.635512233155069</v>
      </c>
      <c r="W29" s="61">
        <f t="shared" si="121"/>
        <v>88.683322609540568</v>
      </c>
      <c r="X29" s="61">
        <f t="shared" si="122"/>
        <v>88.091954116282935</v>
      </c>
      <c r="Y29" s="61">
        <f t="shared" si="123"/>
        <v>87.706076942835438</v>
      </c>
      <c r="Z29" s="61">
        <f t="shared" si="124"/>
        <v>88.396975386257481</v>
      </c>
      <c r="AA29" s="6">
        <f>DS29-BK29</f>
        <v>5.8557428644068032</v>
      </c>
      <c r="AB29" s="6">
        <f t="shared" si="139"/>
        <v>5.8434694915254006</v>
      </c>
      <c r="AC29" s="6">
        <f t="shared" si="140"/>
        <v>5.8094756949152</v>
      </c>
      <c r="AD29" s="6">
        <f t="shared" si="141"/>
        <v>5.7108991525423995</v>
      </c>
      <c r="AE29" s="6">
        <f t="shared" si="142"/>
        <v>5.7402803898304988</v>
      </c>
      <c r="AF29" s="6">
        <f t="shared" si="143"/>
        <v>5.6226704576271018</v>
      </c>
      <c r="AG29" s="6">
        <f t="shared" si="144"/>
        <v>5.6869068135593004</v>
      </c>
      <c r="AH29" s="6">
        <f t="shared" si="145"/>
        <v>5.6638634745762992</v>
      </c>
      <c r="AI29" s="6">
        <f t="shared" si="146"/>
        <v>5.7825249322032981</v>
      </c>
      <c r="AJ29" s="6">
        <f t="shared" si="147"/>
        <v>5.8090999830508991</v>
      </c>
      <c r="AK29" s="6">
        <f t="shared" si="148"/>
        <v>5.704099898305099</v>
      </c>
      <c r="AL29" s="6">
        <f>$C$6*DG29*$C$7*ABS(CI29-CU29)</f>
        <v>3.73615121349567</v>
      </c>
      <c r="AM29" s="6">
        <f t="shared" si="135"/>
        <v>3.7245064382973423</v>
      </c>
      <c r="AN29" s="6">
        <f t="shared" si="135"/>
        <v>3.7497418963163618</v>
      </c>
      <c r="AO29" s="6">
        <f t="shared" si="135"/>
        <v>3.7530907582161914</v>
      </c>
      <c r="AP29" s="6">
        <f t="shared" si="135"/>
        <v>3.722765529831574</v>
      </c>
      <c r="AQ29" s="6">
        <f t="shared" si="135"/>
        <v>3.7523267876389159</v>
      </c>
      <c r="AR29" s="6">
        <f t="shared" si="135"/>
        <v>3.7610809882847365</v>
      </c>
      <c r="AS29" s="6">
        <f t="shared" si="135"/>
        <v>3.7924062789151178</v>
      </c>
      <c r="AT29" s="6">
        <f t="shared" si="135"/>
        <v>3.7931419142888645</v>
      </c>
      <c r="AU29" s="6">
        <f t="shared" si="135"/>
        <v>3.7978197064067278</v>
      </c>
      <c r="AV29" s="57">
        <f t="shared" si="135"/>
        <v>3.8043707693784579</v>
      </c>
      <c r="AW29" s="56">
        <v>550</v>
      </c>
      <c r="AX29" s="4">
        <v>93.781355932203397</v>
      </c>
      <c r="AY29" s="4">
        <v>92.125423728813402</v>
      </c>
      <c r="AZ29" s="4">
        <v>92.038983050847506</v>
      </c>
      <c r="BA29" s="4">
        <v>92.349152542372806</v>
      </c>
      <c r="BB29" s="4">
        <v>92.605084745762596</v>
      </c>
      <c r="BC29" s="4">
        <v>92.713559322033902</v>
      </c>
      <c r="BD29" s="4">
        <v>92.750847457627202</v>
      </c>
      <c r="BE29" s="4">
        <v>92.789830508474694</v>
      </c>
      <c r="BF29" s="4">
        <v>93.020338983050905</v>
      </c>
      <c r="BG29" s="4">
        <v>93.055932203389801</v>
      </c>
      <c r="BH29" s="4">
        <v>92.872881355932194</v>
      </c>
      <c r="BI29" s="4">
        <v>93.106779661017001</v>
      </c>
      <c r="BJ29" s="4">
        <v>2.3885094745762698</v>
      </c>
      <c r="BK29" s="4">
        <v>23.676007474576299</v>
      </c>
      <c r="BL29" s="4">
        <v>22.644162186440699</v>
      </c>
      <c r="BM29" s="4">
        <v>23.274599440677999</v>
      </c>
      <c r="BN29" s="4">
        <v>23.677971254237299</v>
      </c>
      <c r="BO29" s="4">
        <v>23.233326762711901</v>
      </c>
      <c r="BP29" s="4">
        <v>22.5584668644068</v>
      </c>
      <c r="BQ29" s="4">
        <v>22.410675661016999</v>
      </c>
      <c r="BR29" s="4">
        <v>23.885534355932201</v>
      </c>
      <c r="BS29" s="4">
        <v>23.985534305084801</v>
      </c>
      <c r="BT29" s="4">
        <v>22.462910813559301</v>
      </c>
      <c r="BU29" s="4">
        <v>23.755798508474602</v>
      </c>
      <c r="BV29" s="4">
        <v>3.3683101694915298</v>
      </c>
      <c r="BW29" s="4">
        <v>33.019182728813597</v>
      </c>
      <c r="BX29" s="4">
        <v>33.038755796610197</v>
      </c>
      <c r="BY29" s="4">
        <v>32.986651762711901</v>
      </c>
      <c r="BZ29" s="4">
        <v>32.967764762711901</v>
      </c>
      <c r="CA29" s="4">
        <v>33.021022203389798</v>
      </c>
      <c r="CB29" s="4">
        <v>32.964217084745798</v>
      </c>
      <c r="CC29" s="4">
        <v>32.989064016949101</v>
      </c>
      <c r="CD29" s="4">
        <v>33.033961355932199</v>
      </c>
      <c r="CE29" s="4">
        <v>33.015293050847497</v>
      </c>
      <c r="CF29" s="4">
        <v>32.964930627118598</v>
      </c>
      <c r="CG29" s="4">
        <v>32.982270745762698</v>
      </c>
      <c r="CH29" s="4">
        <v>63.257567033898297</v>
      </c>
      <c r="CI29" s="4">
        <v>66.269628644067794</v>
      </c>
      <c r="CJ29" s="4">
        <v>66.746057694915294</v>
      </c>
      <c r="CK29" s="4">
        <v>66.323635016949197</v>
      </c>
      <c r="CL29" s="4">
        <v>66.031438338982994</v>
      </c>
      <c r="CM29" s="4">
        <v>66.469715898305097</v>
      </c>
      <c r="CN29" s="4">
        <v>66.406889559321996</v>
      </c>
      <c r="CO29" s="4">
        <v>66.7168174406779</v>
      </c>
      <c r="CP29" s="4">
        <v>66.259780898305095</v>
      </c>
      <c r="CQ29" s="4">
        <v>66.511072949152606</v>
      </c>
      <c r="CR29" s="4">
        <v>67.245309898305095</v>
      </c>
      <c r="CS29" s="4">
        <v>66.290810966101702</v>
      </c>
      <c r="CT29" s="4">
        <v>90.681407728813596</v>
      </c>
      <c r="CU29" s="4">
        <v>94.397087423728806</v>
      </c>
      <c r="CV29" s="4">
        <v>94.783471067796597</v>
      </c>
      <c r="CW29" s="4">
        <v>94.550218355932202</v>
      </c>
      <c r="CX29" s="4">
        <v>94.280036135593207</v>
      </c>
      <c r="CY29" s="4">
        <v>94.4916473389831</v>
      </c>
      <c r="CZ29" s="4">
        <v>94.658521847457607</v>
      </c>
      <c r="DA29" s="4">
        <v>95.023955389830505</v>
      </c>
      <c r="DB29" s="4">
        <v>94.805103932203394</v>
      </c>
      <c r="DC29" s="4">
        <v>95.0667764576271</v>
      </c>
      <c r="DD29" s="4">
        <v>95.828955576271198</v>
      </c>
      <c r="DE29" s="4">
        <v>94.931857830508505</v>
      </c>
      <c r="DF29" s="4">
        <v>2.9973728813559301E-2</v>
      </c>
      <c r="DG29" s="4">
        <v>2.99728813559322E-2</v>
      </c>
      <c r="DH29" s="4">
        <v>2.9975423728813601E-2</v>
      </c>
      <c r="DI29" s="4">
        <v>2.9976271186440698E-2</v>
      </c>
      <c r="DJ29" s="4">
        <v>2.99796610169492E-2</v>
      </c>
      <c r="DK29" s="4">
        <v>2.9977966101694901E-2</v>
      </c>
      <c r="DL29" s="4">
        <v>2.99703389830509E-2</v>
      </c>
      <c r="DM29" s="4">
        <v>2.9981355932203399E-2</v>
      </c>
      <c r="DN29" s="4">
        <v>2.9978813559322099E-2</v>
      </c>
      <c r="DO29" s="4">
        <v>2.9973728813559301E-2</v>
      </c>
      <c r="DP29" s="4">
        <v>2.9981355932203399E-2</v>
      </c>
      <c r="DQ29" s="4">
        <v>2.99728813559322E-2</v>
      </c>
      <c r="DR29" s="4">
        <v>8.2495516949152492</v>
      </c>
      <c r="DS29" s="4">
        <v>29.531750338983102</v>
      </c>
      <c r="DT29" s="4">
        <v>28.4876316779661</v>
      </c>
      <c r="DU29" s="4">
        <v>29.084075135593199</v>
      </c>
      <c r="DV29" s="4">
        <v>29.388870406779699</v>
      </c>
      <c r="DW29" s="4">
        <v>28.973607152542399</v>
      </c>
      <c r="DX29" s="4">
        <v>28.181137322033901</v>
      </c>
      <c r="DY29" s="4">
        <v>28.097582474576299</v>
      </c>
      <c r="DZ29" s="4">
        <v>29.5493978305085</v>
      </c>
      <c r="EA29" s="4">
        <v>29.768059237288099</v>
      </c>
      <c r="EB29" s="4">
        <v>28.2720107966102</v>
      </c>
      <c r="EC29" s="4">
        <v>29.459898406779701</v>
      </c>
      <c r="ED29"/>
      <c r="EE29" s="55"/>
      <c r="EF29" s="55"/>
      <c r="EG29" s="55"/>
      <c r="EH29" s="55"/>
      <c r="EI29" s="55"/>
      <c r="EJ29" s="55"/>
      <c r="EK29" s="55"/>
      <c r="EL29" s="55"/>
      <c r="EM29" s="55"/>
    </row>
    <row r="30" spans="1:155" ht="15" customHeight="1" x14ac:dyDescent="0.25">
      <c r="A30" s="60"/>
      <c r="B30" s="59"/>
      <c r="C30" s="88"/>
      <c r="D30" s="72">
        <f>AW30</f>
        <v>600</v>
      </c>
      <c r="E30" s="77">
        <f>AY16-AY30+AA30-AA16+AL30-AL16</f>
        <v>6.1527286406754413</v>
      </c>
      <c r="F30" s="77">
        <f t="shared" si="173"/>
        <v>6.2086623396115765</v>
      </c>
      <c r="G30" s="77">
        <f t="shared" si="174"/>
        <v>6.1583406578498163</v>
      </c>
      <c r="H30" s="77">
        <f t="shared" si="175"/>
        <v>6.3834973258003256</v>
      </c>
      <c r="I30" s="77">
        <f t="shared" si="176"/>
        <v>6.3747179208363054</v>
      </c>
      <c r="J30" s="77">
        <f t="shared" si="177"/>
        <v>6.4951036409647456</v>
      </c>
      <c r="K30" s="77">
        <f t="shared" si="178"/>
        <v>6.4037291170789379</v>
      </c>
      <c r="L30" s="77">
        <f t="shared" si="179"/>
        <v>6.4304976693675666</v>
      </c>
      <c r="M30" s="77">
        <f t="shared" si="180"/>
        <v>6.8581140190699621</v>
      </c>
      <c r="N30" s="77">
        <f t="shared" si="181"/>
        <v>7.0743663270567518</v>
      </c>
      <c r="O30" s="77">
        <f t="shared" si="182"/>
        <v>7.0872212557085614</v>
      </c>
      <c r="P30" s="80">
        <f t="shared" si="137"/>
        <v>105.27755483920392</v>
      </c>
      <c r="Q30" s="80">
        <f t="shared" si="115"/>
        <v>105.18889588861468</v>
      </c>
      <c r="R30" s="80">
        <f t="shared" si="183"/>
        <v>105.21509429852146</v>
      </c>
      <c r="S30" s="80">
        <f t="shared" si="117"/>
        <v>105.37884869255443</v>
      </c>
      <c r="T30" s="80">
        <f t="shared" si="118"/>
        <v>105.4644072772183</v>
      </c>
      <c r="U30" s="80">
        <f t="shared" si="119"/>
        <v>105.50582740379974</v>
      </c>
      <c r="V30" s="80">
        <f t="shared" si="120"/>
        <v>105.31258203135772</v>
      </c>
      <c r="W30" s="80">
        <f t="shared" si="121"/>
        <v>105.59054597985697</v>
      </c>
      <c r="X30" s="80">
        <f t="shared" si="122"/>
        <v>106.10562847348716</v>
      </c>
      <c r="Y30" s="80">
        <f t="shared" si="123"/>
        <v>105.94240994189069</v>
      </c>
      <c r="Z30" s="80">
        <f t="shared" si="124"/>
        <v>106.29770626408522</v>
      </c>
      <c r="AA30" s="6">
        <f t="shared" si="138"/>
        <v>6.0207991864406978</v>
      </c>
      <c r="AB30" s="6">
        <f t="shared" si="139"/>
        <v>5.9951802033898005</v>
      </c>
      <c r="AC30" s="6">
        <f t="shared" si="140"/>
        <v>5.9784654406780007</v>
      </c>
      <c r="AD30" s="6">
        <f t="shared" si="141"/>
        <v>6.0275381186441024</v>
      </c>
      <c r="AE30" s="6">
        <f t="shared" si="142"/>
        <v>5.9570933728814026</v>
      </c>
      <c r="AF30" s="6">
        <f t="shared" si="143"/>
        <v>6.0190768474576011</v>
      </c>
      <c r="AG30" s="6">
        <f t="shared" si="144"/>
        <v>6.0352609999999984</v>
      </c>
      <c r="AH30" s="6">
        <f t="shared" si="145"/>
        <v>5.9946501864406976</v>
      </c>
      <c r="AI30" s="6">
        <f t="shared" si="146"/>
        <v>5.9520889491524969</v>
      </c>
      <c r="AJ30" s="6">
        <f t="shared" si="147"/>
        <v>5.9782232033897991</v>
      </c>
      <c r="AK30" s="6">
        <f t="shared" si="148"/>
        <v>5.8477316101695003</v>
      </c>
      <c r="AL30" s="6">
        <f>$C$6*DG30*$C$7*ABS(CI30-CU30)</f>
        <v>4.3153915641838436</v>
      </c>
      <c r="AM30" s="6">
        <f t="shared" ref="AM30" si="184">$C$6*DH30*$C$7*ABS(CJ30-CV30)</f>
        <v>4.2923828577761034</v>
      </c>
      <c r="AN30" s="6">
        <f t="shared" ref="AN30" si="185">$C$6*DI30*$C$7*ABS(CK30-CW30)</f>
        <v>4.3257978678023692</v>
      </c>
      <c r="AO30" s="6">
        <f t="shared" ref="AO30" si="186">$C$6*DJ30*$C$7*ABS(CL30-CX30)</f>
        <v>4.3347376332457923</v>
      </c>
      <c r="AP30" s="6">
        <f t="shared" ref="AP30" si="187">$C$6*DK30*$C$7*ABS(CM30-CY30)</f>
        <v>4.3159291351436062</v>
      </c>
      <c r="AQ30" s="6">
        <f t="shared" ref="AQ30" si="188">$C$6*DL30*$C$7*ABS(CN30-CZ30)</f>
        <v>4.3244366778423959</v>
      </c>
      <c r="AR30" s="6">
        <f t="shared" ref="AR30" si="189">$C$6*DM30*$C$7*ABS(CO30-DA30)</f>
        <v>4.3304623569072227</v>
      </c>
      <c r="AS30" s="6">
        <f t="shared" ref="AS30" si="190">$C$6*DN30*$C$7*ABS(CP30-DB30)</f>
        <v>4.3130981132399082</v>
      </c>
      <c r="AT30" s="6">
        <f t="shared" ref="AT30" si="191">$C$6*DO30*$C$7*ABS(CQ30-DC30)</f>
        <v>4.3139559184643046</v>
      </c>
      <c r="AU30" s="6">
        <f t="shared" ref="AU30" si="192">$C$6*DP30*$C$7*ABS(CR30-DD30)</f>
        <v>4.340173859742265</v>
      </c>
      <c r="AV30" s="57">
        <f t="shared" ref="AV30" si="193">$C$6*DQ30*$C$7*ABS(CS30-DE30)</f>
        <v>4.3282240594198207</v>
      </c>
      <c r="AW30" s="56">
        <v>600</v>
      </c>
      <c r="AX30" s="79">
        <v>110.915254237288</v>
      </c>
      <c r="AY30" s="79">
        <v>109.46101694915301</v>
      </c>
      <c r="AZ30" s="79">
        <v>109.267796610169</v>
      </c>
      <c r="BA30" s="79">
        <v>109.361016949152</v>
      </c>
      <c r="BB30" s="79">
        <v>109.357627118644</v>
      </c>
      <c r="BC30" s="79">
        <v>109.362711864407</v>
      </c>
      <c r="BD30" s="79">
        <v>109.354237288135</v>
      </c>
      <c r="BE30" s="79">
        <v>109.27457627118601</v>
      </c>
      <c r="BF30" s="79">
        <v>109.46779661017</v>
      </c>
      <c r="BG30" s="79">
        <v>109.513559322034</v>
      </c>
      <c r="BH30" s="79">
        <v>109.186440677966</v>
      </c>
      <c r="BI30" s="79">
        <v>109.38644067796599</v>
      </c>
      <c r="BJ30" s="4">
        <v>2.0057149830508498</v>
      </c>
      <c r="BK30" s="4">
        <v>23.279983423728801</v>
      </c>
      <c r="BL30" s="4">
        <v>22.3534906779661</v>
      </c>
      <c r="BM30" s="4">
        <v>22.749581322033901</v>
      </c>
      <c r="BN30" s="4">
        <v>23.383537966101699</v>
      </c>
      <c r="BO30" s="4">
        <v>23.005500779660998</v>
      </c>
      <c r="BP30" s="4">
        <v>22.488262084745799</v>
      </c>
      <c r="BQ30" s="4">
        <v>22.195275762711901</v>
      </c>
      <c r="BR30" s="4">
        <v>23.420932525423702</v>
      </c>
      <c r="BS30" s="4">
        <v>23.385935796610202</v>
      </c>
      <c r="BT30" s="4">
        <v>21.984173711864401</v>
      </c>
      <c r="BU30" s="4">
        <v>23.4846001694915</v>
      </c>
      <c r="BV30" s="4">
        <v>3.3674436779660999</v>
      </c>
      <c r="BW30" s="4">
        <v>33.0171006101695</v>
      </c>
      <c r="BX30" s="4">
        <v>32.959832084745798</v>
      </c>
      <c r="BY30" s="4">
        <v>32.996573559322002</v>
      </c>
      <c r="BZ30" s="4">
        <v>33.0394813220339</v>
      </c>
      <c r="CA30" s="4">
        <v>33.0050691864407</v>
      </c>
      <c r="CB30" s="4">
        <v>32.965088305084699</v>
      </c>
      <c r="CC30" s="4">
        <v>32.985850237288098</v>
      </c>
      <c r="CD30" s="4">
        <v>33.028403254237297</v>
      </c>
      <c r="CE30" s="4">
        <v>33.026355677966102</v>
      </c>
      <c r="CF30" s="4">
        <v>32.963356237288103</v>
      </c>
      <c r="CG30" s="4">
        <v>32.980315186440698</v>
      </c>
      <c r="CH30" s="4">
        <v>68.034144813559294</v>
      </c>
      <c r="CI30" s="4">
        <v>71.179624118644099</v>
      </c>
      <c r="CJ30" s="4">
        <v>71.873741711864398</v>
      </c>
      <c r="CK30" s="4">
        <v>71.288725576271204</v>
      </c>
      <c r="CL30" s="4">
        <v>71.097943152542399</v>
      </c>
      <c r="CM30" s="4">
        <v>71.683465593220305</v>
      </c>
      <c r="CN30" s="4">
        <v>71.9055004745763</v>
      </c>
      <c r="CO30" s="4">
        <v>71.822736288135602</v>
      </c>
      <c r="CP30" s="4">
        <v>71.030333559322003</v>
      </c>
      <c r="CQ30" s="4">
        <v>70.798973677966103</v>
      </c>
      <c r="CR30" s="4">
        <v>71.544962084745706</v>
      </c>
      <c r="CS30" s="4">
        <v>70.592231305084695</v>
      </c>
      <c r="CT30" s="4">
        <v>99.511144389830505</v>
      </c>
      <c r="CU30" s="79">
        <v>103.662359220339</v>
      </c>
      <c r="CV30" s="79">
        <v>104.18237276271201</v>
      </c>
      <c r="CW30" s="79">
        <v>103.854393864407</v>
      </c>
      <c r="CX30" s="79">
        <v>103.727222033898</v>
      </c>
      <c r="CY30" s="79">
        <v>104.175758305085</v>
      </c>
      <c r="CZ30" s="79">
        <v>104.45908059321999</v>
      </c>
      <c r="DA30" s="79">
        <v>104.422598288136</v>
      </c>
      <c r="DB30" s="79">
        <v>103.49947696610199</v>
      </c>
      <c r="DC30" s="79">
        <v>103.275492864407</v>
      </c>
      <c r="DD30" s="79">
        <v>104.21608520338999</v>
      </c>
      <c r="DE30" s="79">
        <v>103.176164559322</v>
      </c>
      <c r="DF30" s="4">
        <v>2.9978813559322099E-2</v>
      </c>
      <c r="DG30" s="4">
        <v>2.9977966101694901E-2</v>
      </c>
      <c r="DH30" s="4">
        <v>2.9978813559322099E-2</v>
      </c>
      <c r="DI30" s="4">
        <v>2.9973728813559301E-2</v>
      </c>
      <c r="DJ30" s="4">
        <v>2.99771186440678E-2</v>
      </c>
      <c r="DK30" s="4">
        <v>2.99728813559322E-2</v>
      </c>
      <c r="DL30" s="4">
        <v>2.9975423728813601E-2</v>
      </c>
      <c r="DM30" s="4">
        <v>2.99745762711865E-2</v>
      </c>
      <c r="DN30" s="4">
        <v>2.99745762711865E-2</v>
      </c>
      <c r="DO30" s="4">
        <v>2.9973728813559301E-2</v>
      </c>
      <c r="DP30" s="4">
        <v>2.9976271186440698E-2</v>
      </c>
      <c r="DQ30" s="4">
        <v>2.9973728813559301E-2</v>
      </c>
      <c r="DR30" s="4">
        <v>7.9801787457627098</v>
      </c>
      <c r="DS30" s="4">
        <v>29.300782610169499</v>
      </c>
      <c r="DT30" s="4">
        <v>28.348670881355901</v>
      </c>
      <c r="DU30" s="4">
        <v>28.728046762711902</v>
      </c>
      <c r="DV30" s="4">
        <v>29.411076084745801</v>
      </c>
      <c r="DW30" s="4">
        <v>28.962594152542401</v>
      </c>
      <c r="DX30" s="4">
        <v>28.5073389322034</v>
      </c>
      <c r="DY30" s="4">
        <v>28.2305367627119</v>
      </c>
      <c r="DZ30" s="4">
        <v>29.415582711864399</v>
      </c>
      <c r="EA30" s="4">
        <v>29.338024745762699</v>
      </c>
      <c r="EB30" s="4">
        <v>27.9623969152542</v>
      </c>
      <c r="EC30" s="4">
        <v>29.332331779661001</v>
      </c>
      <c r="ED30"/>
      <c r="EE30" s="55"/>
      <c r="EF30" s="55"/>
      <c r="EG30" s="55"/>
      <c r="EH30" s="55"/>
      <c r="EI30" s="55"/>
      <c r="EJ30" s="55"/>
      <c r="EK30" s="55"/>
      <c r="EL30" s="55"/>
      <c r="EM30" s="55"/>
    </row>
    <row r="31" spans="1:155" ht="15" customHeight="1" x14ac:dyDescent="0.25">
      <c r="A31" s="60"/>
      <c r="B31" s="59"/>
      <c r="C31" s="88"/>
      <c r="D31" s="6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61"/>
      <c r="Q31" s="61"/>
      <c r="R31" s="61"/>
      <c r="S31" s="61"/>
      <c r="T31" s="61"/>
      <c r="U31" s="61"/>
      <c r="V31" s="61"/>
      <c r="W31" s="61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W31" s="2" t="s">
        <v>50</v>
      </c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/>
      <c r="BK31" s="4"/>
      <c r="BL31" s="4"/>
      <c r="BM31" s="4"/>
      <c r="BN31" s="4"/>
      <c r="BO31" s="4"/>
      <c r="BP31" s="4"/>
      <c r="BQ31" s="4"/>
      <c r="BR31" s="4"/>
      <c r="BS31" s="3"/>
      <c r="BT31" s="3"/>
      <c r="BU31" s="3"/>
      <c r="BV31" s="3"/>
      <c r="BW31" s="4"/>
      <c r="BX31" s="4"/>
      <c r="BY31" s="4"/>
      <c r="BZ31" s="4"/>
      <c r="CA31" s="4"/>
      <c r="CB31" s="4"/>
      <c r="CC31" s="4"/>
      <c r="CD31" s="4"/>
      <c r="CE31"/>
      <c r="CF31"/>
      <c r="CG31"/>
      <c r="CH31"/>
      <c r="CI31" s="4"/>
      <c r="CJ31" s="4"/>
      <c r="CK31" s="4"/>
      <c r="CL31" s="4"/>
      <c r="CM31" s="4"/>
      <c r="CN31" s="4"/>
      <c r="CO31" s="4"/>
      <c r="CP31" s="4"/>
      <c r="CQ31"/>
      <c r="CR31"/>
      <c r="CS31"/>
      <c r="CT31"/>
      <c r="CU31" s="4"/>
      <c r="CV31" s="4"/>
      <c r="CW31" s="4"/>
      <c r="CX31" s="4"/>
      <c r="CY31" s="4"/>
      <c r="CZ31" s="4"/>
      <c r="DA31" s="4"/>
      <c r="DB31" s="4"/>
      <c r="DC31"/>
      <c r="DD31"/>
      <c r="DE31"/>
      <c r="DF31"/>
      <c r="DG31" s="4"/>
      <c r="DH31" s="4"/>
      <c r="DI31" s="4"/>
      <c r="DJ31" s="4"/>
      <c r="DK31" s="4"/>
      <c r="DL31" s="4"/>
      <c r="DM31" s="4"/>
      <c r="DN31" s="4"/>
      <c r="DO31"/>
      <c r="DP31"/>
      <c r="DQ31"/>
      <c r="DR31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55"/>
      <c r="EF31" s="55"/>
      <c r="EG31" s="55"/>
      <c r="EH31" s="55"/>
      <c r="EI31" s="55"/>
      <c r="EJ31" s="55"/>
      <c r="EK31" s="55"/>
      <c r="EL31" s="55"/>
      <c r="EM31" s="55"/>
    </row>
    <row r="32" spans="1:155" ht="15" customHeight="1" x14ac:dyDescent="0.25">
      <c r="A32" s="60"/>
      <c r="B32" s="59"/>
      <c r="C32" s="88"/>
      <c r="D32" s="6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61"/>
      <c r="Q32" s="61"/>
      <c r="R32" s="61"/>
      <c r="S32" s="61"/>
      <c r="T32" s="61"/>
      <c r="U32" s="61"/>
      <c r="V32" s="61"/>
      <c r="W32" s="61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W32" s="2" t="s">
        <v>11</v>
      </c>
      <c r="AX32" s="2" t="s">
        <v>51</v>
      </c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/>
      <c r="BK32" s="4"/>
      <c r="BL32" s="4"/>
      <c r="BM32" s="4"/>
      <c r="BN32" s="4"/>
      <c r="BO32" s="4"/>
      <c r="BP32" s="4"/>
      <c r="BQ32" s="4"/>
      <c r="BR32" s="4"/>
      <c r="BS32" s="3"/>
      <c r="BT32" s="3"/>
      <c r="BU32" s="3"/>
      <c r="BV32" s="3"/>
      <c r="BW32" s="4"/>
      <c r="BX32" s="4"/>
      <c r="BY32" s="4"/>
      <c r="BZ32" s="4"/>
      <c r="CA32" s="4"/>
      <c r="CB32" s="4"/>
      <c r="CC32" s="4"/>
      <c r="CD32" s="4"/>
      <c r="CE32"/>
      <c r="CF32"/>
      <c r="CG32"/>
      <c r="CH32"/>
      <c r="CI32" s="4"/>
      <c r="CJ32" s="4"/>
      <c r="CK32" s="4"/>
      <c r="CL32" s="4"/>
      <c r="CM32" s="4"/>
      <c r="CN32" s="4"/>
      <c r="CO32" s="4"/>
      <c r="CP32" s="4"/>
      <c r="CQ32"/>
      <c r="CR32"/>
      <c r="CS32"/>
      <c r="CT32"/>
      <c r="CU32" s="4"/>
      <c r="CV32" s="4"/>
      <c r="CW32" s="4"/>
      <c r="CX32" s="4"/>
      <c r="CY32" s="4"/>
      <c r="CZ32" s="4"/>
      <c r="DA32" s="4"/>
      <c r="DB32" s="4"/>
      <c r="DC32"/>
      <c r="DD32"/>
      <c r="DE32"/>
      <c r="DF32"/>
      <c r="DG32" s="4"/>
      <c r="DH32" s="4"/>
      <c r="DI32" s="4"/>
      <c r="DJ32" s="4"/>
      <c r="DK32" s="4"/>
      <c r="DL32" s="4"/>
      <c r="DM32" s="4"/>
      <c r="DN32" s="4"/>
      <c r="DO32"/>
      <c r="DP32"/>
      <c r="DQ32"/>
      <c r="DR32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55"/>
      <c r="EF32" s="55"/>
      <c r="EG32" s="55"/>
      <c r="EH32" s="55"/>
      <c r="EI32" s="55"/>
      <c r="EJ32" s="55"/>
      <c r="EK32" s="55"/>
      <c r="EL32" s="55"/>
      <c r="EM32" s="55"/>
    </row>
    <row r="33" spans="1:143" ht="15" customHeight="1" x14ac:dyDescent="0.25">
      <c r="A33" s="60"/>
      <c r="B33" s="59"/>
      <c r="C33" s="88"/>
      <c r="D33" s="6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1"/>
      <c r="Q33" s="61"/>
      <c r="R33" s="61"/>
      <c r="S33" s="61"/>
      <c r="T33" s="61"/>
      <c r="U33" s="61"/>
      <c r="V33" s="61"/>
      <c r="W33" s="61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W33" s="2" t="s">
        <v>32</v>
      </c>
      <c r="AX33" s="2" t="s">
        <v>52</v>
      </c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/>
      <c r="BK33" s="4"/>
      <c r="BL33" s="4"/>
      <c r="BM33" s="4"/>
      <c r="BN33" s="4"/>
      <c r="BO33" s="4"/>
      <c r="BP33" s="4"/>
      <c r="BQ33" s="4"/>
      <c r="BR33" s="4"/>
      <c r="BS33" s="3"/>
      <c r="BT33" s="3"/>
      <c r="BU33" s="3"/>
      <c r="BV33" s="3"/>
      <c r="BW33" s="4"/>
      <c r="BX33" s="4"/>
      <c r="BY33" s="4"/>
      <c r="BZ33" s="4"/>
      <c r="CA33" s="4"/>
      <c r="CB33" s="4"/>
      <c r="CC33" s="4"/>
      <c r="CD33" s="4"/>
      <c r="CE33"/>
      <c r="CF33"/>
      <c r="CG33"/>
      <c r="CH33"/>
      <c r="CI33" s="4"/>
      <c r="CJ33" s="4"/>
      <c r="CK33" s="4"/>
      <c r="CL33" s="4"/>
      <c r="CM33" s="4"/>
      <c r="CN33" s="4"/>
      <c r="CO33" s="4"/>
      <c r="CP33" s="4"/>
      <c r="CQ33"/>
      <c r="CR33"/>
      <c r="CS33"/>
      <c r="CT33"/>
      <c r="CU33" s="4"/>
      <c r="CV33" s="4"/>
      <c r="CW33" s="4"/>
      <c r="CX33" s="4"/>
      <c r="CY33" s="4"/>
      <c r="CZ33" s="4"/>
      <c r="DA33" s="4"/>
      <c r="DB33" s="4"/>
      <c r="DC33"/>
      <c r="DD33"/>
      <c r="DE33"/>
      <c r="DF33"/>
      <c r="DG33" s="4"/>
      <c r="DH33" s="4"/>
      <c r="DI33" s="4"/>
      <c r="DJ33" s="4"/>
      <c r="DK33" s="4"/>
      <c r="DL33" s="4"/>
      <c r="DM33" s="4"/>
      <c r="DN33" s="4"/>
      <c r="DO33"/>
      <c r="DP33"/>
      <c r="DQ33"/>
      <c r="DR33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55"/>
      <c r="EF33" s="55"/>
      <c r="EG33" s="55"/>
      <c r="EH33" s="55"/>
      <c r="EI33" s="55"/>
      <c r="EJ33" s="55"/>
      <c r="EK33" s="55"/>
      <c r="EL33" s="55"/>
      <c r="EM33" s="55"/>
    </row>
    <row r="34" spans="1:143" ht="15" customHeight="1" x14ac:dyDescent="0.25">
      <c r="A34" s="60"/>
      <c r="B34" s="59"/>
      <c r="C34" s="88"/>
      <c r="D34" s="72">
        <v>500</v>
      </c>
      <c r="E34" s="21">
        <f>AY14-AY34+AA34-AA14+AL34-AL14</f>
        <v>1.5198677152758113</v>
      </c>
      <c r="F34" s="21">
        <f t="shared" ref="F34:N34" si="194">AZ14-AZ34+AB34-AB14+AM34-AM14</f>
        <v>1.1188432684243059</v>
      </c>
      <c r="G34" s="21">
        <f t="shared" si="194"/>
        <v>1.1661766240055589</v>
      </c>
      <c r="H34" s="21">
        <f t="shared" si="194"/>
        <v>1.2036258572057168</v>
      </c>
      <c r="I34" s="21">
        <f t="shared" si="194"/>
        <v>1.2639660396347057</v>
      </c>
      <c r="J34" s="21">
        <f t="shared" si="194"/>
        <v>0.95492464599610694</v>
      </c>
      <c r="K34" s="21">
        <f t="shared" si="194"/>
        <v>0.37982328455037506</v>
      </c>
      <c r="L34" s="21">
        <f t="shared" si="194"/>
        <v>0.14912113907888025</v>
      </c>
      <c r="M34" s="21">
        <f t="shared" si="194"/>
        <v>1.4699679504515113</v>
      </c>
      <c r="N34" s="21">
        <f t="shared" si="194"/>
        <v>1.3983644859298963</v>
      </c>
      <c r="O34" s="21">
        <f>BI14-BI34+AK34-AK14+AV34-AV14</f>
        <v>0.89107659017762675</v>
      </c>
      <c r="P34" s="61">
        <f>E34+AY34-AA34-AL34</f>
        <v>74.424693314619901</v>
      </c>
      <c r="Q34" s="61">
        <f t="shared" ref="Q34" si="195">F34+AZ34-AB34-AM34</f>
        <v>74.102349610894549</v>
      </c>
      <c r="R34" s="61">
        <f>G34+BA34-AC34-AN34</f>
        <v>74.374660116094091</v>
      </c>
      <c r="S34" s="61">
        <f t="shared" ref="S34" si="196">H34+BB34-AD34-AO34</f>
        <v>74.423131044185993</v>
      </c>
      <c r="T34" s="61">
        <f t="shared" ref="T34" si="197">I34+BC34-AE34-AP34</f>
        <v>74.406915992668317</v>
      </c>
      <c r="U34" s="61">
        <f t="shared" ref="U34" si="198">J34+BD34-AF34-AQ34</f>
        <v>74.232546009050509</v>
      </c>
      <c r="V34" s="61">
        <f t="shared" ref="V34" si="199">K34+BE34-AG34-AR34</f>
        <v>73.67614140069773</v>
      </c>
      <c r="W34" s="61">
        <f t="shared" ref="W34" si="200">L34+BF34-AH34-AS34</f>
        <v>73.815141613343386</v>
      </c>
      <c r="X34" s="61">
        <f t="shared" ref="X34" si="201">M34+BG34-AI34-AT34</f>
        <v>74.635712699548677</v>
      </c>
      <c r="Y34" s="61">
        <f t="shared" ref="Y34" si="202">N34+BH34-AJ34-AU34</f>
        <v>74.232071133420689</v>
      </c>
      <c r="Z34" s="61">
        <f t="shared" ref="Z34" si="203">O34+BI34-AK34-AV34</f>
        <v>74.078880558840851</v>
      </c>
      <c r="AA34" s="6">
        <f>DS34-BK34</f>
        <v>5.1952942033897997</v>
      </c>
      <c r="AB34" s="6">
        <f>DT34-BL34</f>
        <v>5.0661723559322027</v>
      </c>
      <c r="AC34" s="6">
        <f t="shared" ref="AC34" si="204">DU34-BM34</f>
        <v>4.9244118983050988</v>
      </c>
      <c r="AD34" s="6">
        <f t="shared" ref="AD34" si="205">DV34-BN34</f>
        <v>5.1129159152543018</v>
      </c>
      <c r="AE34" s="6">
        <f t="shared" ref="AE34" si="206">DW34-BO34</f>
        <v>5.0809037627118023</v>
      </c>
      <c r="AF34" s="6">
        <f t="shared" ref="AF34" si="207">DX34-BP34</f>
        <v>4.9216736440677984</v>
      </c>
      <c r="AG34" s="6">
        <f t="shared" ref="AG34" si="208">DY34-BQ34</f>
        <v>4.8792490338983008</v>
      </c>
      <c r="AH34" s="6">
        <f t="shared" ref="AH34" si="209">DZ34-BR34</f>
        <v>4.8079541525423011</v>
      </c>
      <c r="AI34" s="6">
        <f t="shared" ref="AI34" si="210">EA34-BS34</f>
        <v>5.2209218813558991</v>
      </c>
      <c r="AJ34" s="6">
        <f t="shared" ref="AJ34" si="211">EB34-BT34</f>
        <v>5.1730961864406986</v>
      </c>
      <c r="AK34" s="6">
        <f t="shared" ref="AK34" si="212">EC34-BU34</f>
        <v>4.9960892203390017</v>
      </c>
      <c r="AL34" s="6">
        <f t="shared" ref="AL34" si="213">$C$6*DG34*$C$7*ABS(CI34-CU34)</f>
        <v>0.3575073159101978</v>
      </c>
      <c r="AM34" s="6">
        <f>$C$6*DH34*$C$7*ABS(CJ34-CV34)</f>
        <v>0.34693147108904554</v>
      </c>
      <c r="AN34" s="6">
        <f t="shared" ref="AN34" si="214">$C$6*DI34*$C$7*ABS(CK34-CW34)</f>
        <v>0.33490121977587778</v>
      </c>
      <c r="AO34" s="6">
        <f t="shared" ref="AO34" si="215">$C$6*DJ34*$C$7*ABS(CL34-CX34)</f>
        <v>0.28961279607043622</v>
      </c>
      <c r="AP34" s="6">
        <f t="shared" ref="AP34" si="216">$C$6*DK34*$C$7*ABS(CM34-CY34)</f>
        <v>0.32360391137319094</v>
      </c>
      <c r="AQ34" s="6">
        <f t="shared" ref="AQ34" si="217">$C$6*DL34*$C$7*ABS(CN34-CZ34)</f>
        <v>0.35324736575919885</v>
      </c>
      <c r="AR34" s="6">
        <f t="shared" ref="AR34" si="218">$C$6*DM34*$C$7*ABS(CO34-DA34)</f>
        <v>0.34138200249672446</v>
      </c>
      <c r="AS34" s="6">
        <f t="shared" ref="AS34" si="219">$C$6*DN34*$C$7*ABS(CP34-DB34)</f>
        <v>0.30568639014241283</v>
      </c>
      <c r="AT34" s="6">
        <f t="shared" ref="AT34" si="220">$C$6*DO34*$C$7*ABS(CQ34-DC34)</f>
        <v>0.32689269158094086</v>
      </c>
      <c r="AU34" s="6">
        <f t="shared" ref="AU34" si="221">$C$6*DP34*$C$7*ABS(CR34-DD34)</f>
        <v>0.32879038640752234</v>
      </c>
      <c r="AV34" s="57">
        <f t="shared" ref="AV34" si="222">$C$6*DQ34*$C$7*ABS(CS34-DE34)</f>
        <v>0.34153053981138398</v>
      </c>
      <c r="AW34" s="56">
        <v>500</v>
      </c>
      <c r="AX34" s="4">
        <v>79.388135593220397</v>
      </c>
      <c r="AY34" s="78">
        <v>78.457627118644098</v>
      </c>
      <c r="AZ34" s="78">
        <v>78.396610169491495</v>
      </c>
      <c r="BA34" s="78">
        <v>78.467796610169501</v>
      </c>
      <c r="BB34" s="78">
        <v>78.622033898305006</v>
      </c>
      <c r="BC34" s="78">
        <v>78.547457627118604</v>
      </c>
      <c r="BD34" s="78">
        <v>78.552542372881405</v>
      </c>
      <c r="BE34" s="78">
        <v>78.516949152542395</v>
      </c>
      <c r="BF34" s="78">
        <v>78.779661016949206</v>
      </c>
      <c r="BG34" s="78">
        <v>78.713559322034001</v>
      </c>
      <c r="BH34" s="78">
        <v>78.335593220339007</v>
      </c>
      <c r="BI34" s="78">
        <v>78.525423728813607</v>
      </c>
      <c r="BJ34" s="4">
        <v>2.5324684406779698</v>
      </c>
      <c r="BK34" s="4">
        <v>23.289824711864402</v>
      </c>
      <c r="BL34" s="4">
        <v>22.221308237288099</v>
      </c>
      <c r="BM34" s="4">
        <v>22.5386932711864</v>
      </c>
      <c r="BN34" s="4">
        <v>23.355116949152499</v>
      </c>
      <c r="BO34" s="4">
        <v>22.805136152542399</v>
      </c>
      <c r="BP34" s="4">
        <v>22.095676864406801</v>
      </c>
      <c r="BQ34" s="4">
        <v>21.663739932203399</v>
      </c>
      <c r="BR34" s="4">
        <v>22.9769070847458</v>
      </c>
      <c r="BS34" s="4">
        <v>23.533636101694899</v>
      </c>
      <c r="BT34" s="4">
        <v>21.766866576271202</v>
      </c>
      <c r="BU34" s="4">
        <v>23.297803525423699</v>
      </c>
      <c r="BV34" s="4">
        <v>3.3668764067796602</v>
      </c>
      <c r="BW34" s="4">
        <v>33.0416058983051</v>
      </c>
      <c r="BX34" s="4">
        <v>33.036195203389802</v>
      </c>
      <c r="BY34" s="4">
        <v>32.961380389830502</v>
      </c>
      <c r="BZ34" s="4">
        <v>32.968887440678003</v>
      </c>
      <c r="CA34" s="4">
        <v>32.986857661016899</v>
      </c>
      <c r="CB34" s="4">
        <v>32.992937254237297</v>
      </c>
      <c r="CC34" s="4">
        <v>33.021466610169497</v>
      </c>
      <c r="CD34" s="4">
        <v>32.974026881355897</v>
      </c>
      <c r="CE34" s="4">
        <v>32.964767661017</v>
      </c>
      <c r="CF34" s="4">
        <v>32.968122254237301</v>
      </c>
      <c r="CG34" s="4">
        <v>32.9846145932203</v>
      </c>
      <c r="CH34" s="78">
        <v>54.555177220338997</v>
      </c>
      <c r="CI34" s="78">
        <v>56.804256016949203</v>
      </c>
      <c r="CJ34" s="78">
        <v>56.698987966101697</v>
      </c>
      <c r="CK34" s="78">
        <v>56.183525661017001</v>
      </c>
      <c r="CL34" s="78">
        <v>56.426353627118601</v>
      </c>
      <c r="CM34" s="78">
        <v>56.579146050847399</v>
      </c>
      <c r="CN34" s="78">
        <v>56.739495576271203</v>
      </c>
      <c r="CO34" s="78">
        <v>56.460291084745798</v>
      </c>
      <c r="CP34" s="78">
        <v>55.875925440678003</v>
      </c>
      <c r="CQ34" s="78">
        <v>56.798937101694897</v>
      </c>
      <c r="CR34" s="78">
        <v>57.226968118644102</v>
      </c>
      <c r="CS34" s="78">
        <v>56.223902694915203</v>
      </c>
      <c r="CT34" s="78">
        <v>53.1293287627119</v>
      </c>
      <c r="CU34" s="78">
        <v>54.112929271186502</v>
      </c>
      <c r="CV34" s="78">
        <v>54.087276525423697</v>
      </c>
      <c r="CW34" s="78">
        <v>53.662021898305099</v>
      </c>
      <c r="CX34" s="78">
        <v>54.246385576271202</v>
      </c>
      <c r="CY34" s="78">
        <v>54.143182983050799</v>
      </c>
      <c r="CZ34" s="78">
        <v>54.080538576271202</v>
      </c>
      <c r="DA34" s="78">
        <v>53.890428881355902</v>
      </c>
      <c r="DB34" s="78">
        <v>53.575033576271103</v>
      </c>
      <c r="DC34" s="78">
        <v>54.337451915254199</v>
      </c>
      <c r="DD34" s="78">
        <v>54.751963305084701</v>
      </c>
      <c r="DE34" s="78">
        <v>53.652558847457598</v>
      </c>
      <c r="DF34" s="4">
        <v>2.9973728813559301E-2</v>
      </c>
      <c r="DG34" s="4">
        <v>2.99745762711865E-2</v>
      </c>
      <c r="DH34" s="4">
        <v>2.99745762711865E-2</v>
      </c>
      <c r="DI34" s="4">
        <v>2.99703389830509E-2</v>
      </c>
      <c r="DJ34" s="4">
        <v>2.9977966101694901E-2</v>
      </c>
      <c r="DK34" s="4">
        <v>2.9976271186440698E-2</v>
      </c>
      <c r="DL34" s="4">
        <v>2.9977966101694901E-2</v>
      </c>
      <c r="DM34" s="4">
        <v>2.9975423728813601E-2</v>
      </c>
      <c r="DN34" s="4">
        <v>2.9978813559322099E-2</v>
      </c>
      <c r="DO34" s="4">
        <v>2.9966949152542399E-2</v>
      </c>
      <c r="DP34" s="4">
        <v>2.9976271186440698E-2</v>
      </c>
      <c r="DQ34" s="4">
        <v>2.9971186440678001E-2</v>
      </c>
      <c r="DR34" s="4">
        <v>7.9067494576271198</v>
      </c>
      <c r="DS34" s="4">
        <v>28.485118915254201</v>
      </c>
      <c r="DT34" s="4">
        <v>27.287480593220302</v>
      </c>
      <c r="DU34" s="4">
        <v>27.463105169491499</v>
      </c>
      <c r="DV34" s="4">
        <v>28.468032864406801</v>
      </c>
      <c r="DW34" s="4">
        <v>27.886039915254202</v>
      </c>
      <c r="DX34" s="4">
        <v>27.0173505084746</v>
      </c>
      <c r="DY34" s="4">
        <v>26.542988966101699</v>
      </c>
      <c r="DZ34" s="4">
        <v>27.784861237288101</v>
      </c>
      <c r="EA34" s="4">
        <v>28.754557983050798</v>
      </c>
      <c r="EB34" s="4">
        <v>26.9399627627119</v>
      </c>
      <c r="EC34" s="4">
        <v>28.293892745762701</v>
      </c>
      <c r="ED34" s="4"/>
      <c r="EE34" s="55"/>
      <c r="EF34" s="55"/>
      <c r="EG34" s="55"/>
      <c r="EH34" s="55"/>
      <c r="EI34" s="55"/>
      <c r="EJ34" s="55"/>
      <c r="EK34" s="55"/>
      <c r="EL34" s="55"/>
      <c r="EM34" s="55"/>
    </row>
    <row r="35" spans="1:143" ht="15" customHeight="1" x14ac:dyDescent="0.25">
      <c r="A35" s="60"/>
      <c r="B35" s="59"/>
      <c r="C35" s="88"/>
      <c r="D35" s="6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61"/>
      <c r="Q35" s="61"/>
      <c r="R35" s="61"/>
      <c r="S35" s="61"/>
      <c r="T35" s="61"/>
      <c r="U35" s="61"/>
      <c r="V35" s="61"/>
      <c r="W35" s="61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W35" s="56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 s="4"/>
      <c r="EE35" s="55"/>
      <c r="EF35" s="55"/>
      <c r="EG35" s="55"/>
      <c r="EH35" s="55"/>
      <c r="EI35" s="55"/>
      <c r="EJ35" s="55"/>
      <c r="EK35" s="55"/>
      <c r="EL35" s="55"/>
      <c r="EM35" s="55"/>
    </row>
    <row r="36" spans="1:143" ht="15" customHeight="1" x14ac:dyDescent="0.25">
      <c r="A36" s="60"/>
      <c r="B36" s="59"/>
      <c r="C36" s="88"/>
      <c r="D36" s="6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61"/>
      <c r="Q36" s="61"/>
      <c r="R36" s="61"/>
      <c r="S36" s="61"/>
      <c r="T36" s="61"/>
      <c r="U36" s="61"/>
      <c r="V36" s="61"/>
      <c r="W36" s="61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W36" s="5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 s="4">
        <f>CH28-CH34</f>
        <v>8.7198733559322008</v>
      </c>
      <c r="CI36" s="4">
        <f t="shared" ref="CI36:DE36" si="223">CI28-CI34</f>
        <v>7.2536923559321949</v>
      </c>
      <c r="CJ36" s="4">
        <f t="shared" si="223"/>
        <v>7.5608826610169046</v>
      </c>
      <c r="CK36" s="4">
        <f t="shared" si="223"/>
        <v>7.7723670677966012</v>
      </c>
      <c r="CL36" s="4">
        <f t="shared" si="223"/>
        <v>6.9466266779661012</v>
      </c>
      <c r="CM36" s="4">
        <f t="shared" si="223"/>
        <v>6.9384396440678984</v>
      </c>
      <c r="CN36" s="4">
        <f t="shared" si="223"/>
        <v>6.9250267796609961</v>
      </c>
      <c r="CO36" s="4">
        <f t="shared" si="223"/>
        <v>7.5027596949152056</v>
      </c>
      <c r="CP36" s="4">
        <f t="shared" si="223"/>
        <v>10.444046203389803</v>
      </c>
      <c r="CQ36" s="4">
        <f t="shared" si="223"/>
        <v>9.2231970677965975</v>
      </c>
      <c r="CR36" s="4">
        <f t="shared" si="223"/>
        <v>9.7766792542372016</v>
      </c>
      <c r="CS36" s="4">
        <f t="shared" si="223"/>
        <v>9.6622440847458009</v>
      </c>
      <c r="CT36" s="4">
        <f t="shared" si="223"/>
        <v>34.288124898305107</v>
      </c>
      <c r="CU36" s="4">
        <f t="shared" si="223"/>
        <v>35.699532152542304</v>
      </c>
      <c r="CV36" s="4">
        <f t="shared" si="223"/>
        <v>36.093818728813609</v>
      </c>
      <c r="CW36" s="4">
        <f t="shared" si="223"/>
        <v>36.088908898305007</v>
      </c>
      <c r="CX36" s="4">
        <f t="shared" si="223"/>
        <v>34.921574779660993</v>
      </c>
      <c r="CY36" s="4">
        <f t="shared" si="223"/>
        <v>35.076547644067794</v>
      </c>
      <c r="CZ36" s="4">
        <f t="shared" si="223"/>
        <v>35.140538033898302</v>
      </c>
      <c r="DA36" s="4">
        <f t="shared" si="223"/>
        <v>35.727556322033891</v>
      </c>
      <c r="DB36" s="4">
        <f t="shared" si="223"/>
        <v>37.437607644067903</v>
      </c>
      <c r="DC36" s="4">
        <f t="shared" si="223"/>
        <v>36.429367559322095</v>
      </c>
      <c r="DD36" s="4">
        <f t="shared" si="223"/>
        <v>36.674069711864504</v>
      </c>
      <c r="DE36" s="4">
        <f t="shared" si="223"/>
        <v>36.679679067796698</v>
      </c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 s="4"/>
      <c r="EE36" s="55"/>
      <c r="EF36" s="55"/>
      <c r="EG36" s="55"/>
      <c r="EH36" s="55"/>
      <c r="EI36" s="55"/>
      <c r="EJ36" s="55"/>
      <c r="EK36" s="55"/>
      <c r="EL36" s="55"/>
      <c r="EM36" s="55"/>
    </row>
    <row r="37" spans="1:143" ht="15" customHeight="1" x14ac:dyDescent="0.25">
      <c r="A37" s="60"/>
      <c r="B37" s="59"/>
      <c r="C37" s="88"/>
      <c r="D37" s="6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61"/>
      <c r="Q37" s="61"/>
      <c r="R37" s="61"/>
      <c r="S37" s="61"/>
      <c r="T37" s="61"/>
      <c r="U37" s="61"/>
      <c r="V37" s="61"/>
      <c r="W37" s="61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W37" s="56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 s="4"/>
      <c r="EE37" s="55"/>
      <c r="EF37" s="55"/>
      <c r="EG37" s="55"/>
      <c r="EH37" s="55"/>
      <c r="EI37" s="55"/>
      <c r="EJ37" s="55"/>
      <c r="EK37" s="55"/>
      <c r="EL37" s="55"/>
      <c r="EM37" s="55"/>
    </row>
    <row r="38" spans="1:143" ht="15" customHeight="1" x14ac:dyDescent="0.25">
      <c r="A38" s="60"/>
      <c r="B38" s="59"/>
      <c r="C38" s="88"/>
      <c r="D38" s="6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61"/>
      <c r="Q38" s="61"/>
      <c r="R38" s="61"/>
      <c r="S38" s="61"/>
      <c r="T38" s="61"/>
      <c r="U38" s="61"/>
      <c r="V38" s="61"/>
      <c r="W38" s="61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W38" s="56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 s="4"/>
      <c r="EE38" s="55"/>
      <c r="EF38" s="55"/>
      <c r="EG38" s="55"/>
      <c r="EH38" s="55"/>
      <c r="EI38" s="55"/>
      <c r="EJ38" s="55"/>
      <c r="EK38" s="55"/>
      <c r="EL38" s="55"/>
      <c r="EM38" s="55"/>
    </row>
    <row r="39" spans="1:143" ht="15" customHeight="1" x14ac:dyDescent="0.25">
      <c r="A39" s="60"/>
      <c r="B39" s="59"/>
      <c r="C39" s="88"/>
      <c r="D39" s="6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61"/>
      <c r="Q39" s="61"/>
      <c r="R39" s="61"/>
      <c r="S39" s="61"/>
      <c r="T39" s="61"/>
      <c r="U39" s="61"/>
      <c r="V39" s="61"/>
      <c r="W39" s="61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W39" s="56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 s="4"/>
      <c r="EE39" s="55"/>
      <c r="EF39" s="55"/>
      <c r="EG39" s="55"/>
      <c r="EH39" s="55"/>
      <c r="EI39" s="55"/>
      <c r="EJ39" s="55"/>
      <c r="EK39" s="55"/>
      <c r="EL39" s="55"/>
      <c r="EM39" s="55"/>
    </row>
    <row r="40" spans="1:143" ht="15" customHeight="1" x14ac:dyDescent="0.25">
      <c r="A40" s="60"/>
      <c r="B40" s="59"/>
      <c r="C40" s="88"/>
      <c r="D40" s="6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61"/>
      <c r="Q40" s="61"/>
      <c r="R40" s="61"/>
      <c r="S40" s="61"/>
      <c r="T40" s="61"/>
      <c r="U40" s="61"/>
      <c r="V40" s="61"/>
      <c r="W40" s="61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W40" s="56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 s="4"/>
      <c r="EE40" s="55"/>
      <c r="EF40" s="55"/>
      <c r="EG40" s="55"/>
      <c r="EH40" s="55"/>
      <c r="EI40" s="55"/>
      <c r="EJ40" s="55"/>
      <c r="EK40" s="55"/>
      <c r="EL40" s="55"/>
      <c r="EM40" s="55"/>
    </row>
    <row r="41" spans="1:143" ht="15" customHeight="1" x14ac:dyDescent="0.25">
      <c r="A41" s="60"/>
      <c r="B41" s="59"/>
      <c r="C41" s="88"/>
      <c r="D41" s="6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61"/>
      <c r="Q41" s="61"/>
      <c r="R41" s="61"/>
      <c r="S41" s="61"/>
      <c r="T41" s="61"/>
      <c r="U41" s="61"/>
      <c r="V41" s="61"/>
      <c r="W41" s="61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W41" s="56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 s="4"/>
      <c r="EE41" s="55"/>
      <c r="EF41" s="55"/>
      <c r="EG41" s="55"/>
      <c r="EH41" s="55"/>
      <c r="EI41" s="55"/>
      <c r="EJ41" s="55"/>
      <c r="EK41" s="55"/>
      <c r="EL41" s="55"/>
      <c r="EM41" s="55"/>
    </row>
    <row r="42" spans="1:143" ht="15" customHeight="1" x14ac:dyDescent="0.25">
      <c r="A42" s="60"/>
      <c r="B42" s="59"/>
      <c r="C42" s="88"/>
      <c r="D42" s="6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61"/>
      <c r="Q42" s="61"/>
      <c r="R42" s="61"/>
      <c r="S42" s="61"/>
      <c r="T42" s="61"/>
      <c r="U42" s="61"/>
      <c r="V42" s="61"/>
      <c r="W42" s="61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W42" s="56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 s="4"/>
      <c r="EE42" s="55"/>
      <c r="EF42" s="55"/>
      <c r="EG42" s="55"/>
      <c r="EH42" s="55"/>
      <c r="EI42" s="55"/>
      <c r="EJ42" s="55"/>
      <c r="EK42" s="55"/>
      <c r="EL42" s="55"/>
      <c r="EM42" s="55"/>
    </row>
    <row r="43" spans="1:143" ht="15" customHeight="1" x14ac:dyDescent="0.25">
      <c r="A43" s="60"/>
      <c r="B43" s="59"/>
      <c r="C43" s="88"/>
      <c r="D43" s="6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61"/>
      <c r="Q43" s="61"/>
      <c r="R43" s="61"/>
      <c r="S43" s="61"/>
      <c r="T43" s="61"/>
      <c r="U43" s="61"/>
      <c r="V43" s="61"/>
      <c r="W43" s="61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W43" s="56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 s="4"/>
      <c r="EE43" s="55"/>
      <c r="EF43" s="55"/>
      <c r="EG43" s="55"/>
      <c r="EH43" s="55"/>
      <c r="EI43" s="55"/>
      <c r="EJ43" s="55"/>
      <c r="EK43" s="55"/>
      <c r="EL43" s="55"/>
      <c r="EM43" s="55"/>
    </row>
    <row r="44" spans="1:143" ht="15" customHeight="1" x14ac:dyDescent="0.25">
      <c r="A44" s="60"/>
      <c r="B44" s="59"/>
      <c r="C44" s="88"/>
      <c r="D44" s="6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61"/>
      <c r="Q44" s="61"/>
      <c r="R44" s="61"/>
      <c r="S44" s="61"/>
      <c r="T44" s="61"/>
      <c r="U44" s="61"/>
      <c r="V44" s="61"/>
      <c r="W44" s="61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W44" s="56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 s="4"/>
      <c r="EE44" s="55"/>
      <c r="EF44" s="55"/>
      <c r="EG44" s="55"/>
      <c r="EH44" s="55"/>
      <c r="EI44" s="55"/>
      <c r="EJ44" s="55"/>
      <c r="EK44" s="55"/>
      <c r="EL44" s="55"/>
      <c r="EM44" s="55"/>
    </row>
    <row r="45" spans="1:143" ht="15" customHeight="1" x14ac:dyDescent="0.25">
      <c r="A45" s="60"/>
      <c r="B45" s="59"/>
      <c r="C45" s="88"/>
      <c r="D45" s="6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61"/>
      <c r="Q45" s="61"/>
      <c r="R45" s="61"/>
      <c r="S45" s="61"/>
      <c r="T45" s="61"/>
      <c r="U45" s="61"/>
      <c r="V45" s="61"/>
      <c r="W45" s="61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W45" s="56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 s="4"/>
      <c r="EE45" s="55"/>
      <c r="EF45" s="55"/>
      <c r="EG45" s="55"/>
      <c r="EH45" s="55"/>
      <c r="EI45" s="55"/>
      <c r="EJ45" s="55"/>
      <c r="EK45" s="55"/>
      <c r="EL45" s="55"/>
      <c r="EM45" s="55"/>
    </row>
    <row r="46" spans="1:143" ht="15" customHeight="1" x14ac:dyDescent="0.25">
      <c r="A46" s="60"/>
      <c r="B46" s="59"/>
      <c r="C46" s="88"/>
      <c r="D46" s="6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61"/>
      <c r="Q46" s="61"/>
      <c r="R46" s="61"/>
      <c r="S46" s="61"/>
      <c r="T46" s="61"/>
      <c r="U46" s="61"/>
      <c r="V46" s="61"/>
      <c r="W46" s="61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W46" s="5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 s="4"/>
      <c r="EE46" s="55"/>
      <c r="EF46" s="55"/>
      <c r="EG46" s="55"/>
      <c r="EH46" s="55"/>
      <c r="EI46" s="55"/>
      <c r="EJ46" s="55"/>
      <c r="EK46" s="55"/>
      <c r="EL46" s="55"/>
      <c r="EM46" s="55"/>
    </row>
    <row r="47" spans="1:143" ht="15" customHeight="1" x14ac:dyDescent="0.25">
      <c r="A47" s="60"/>
      <c r="B47" s="59"/>
      <c r="C47" s="88"/>
      <c r="D47" s="6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61"/>
      <c r="Q47" s="61"/>
      <c r="R47" s="61"/>
      <c r="S47" s="61"/>
      <c r="T47" s="61"/>
      <c r="U47" s="61"/>
      <c r="V47" s="61"/>
      <c r="W47" s="61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W47" s="56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 s="4"/>
      <c r="EE47" s="55"/>
      <c r="EF47" s="55"/>
      <c r="EG47" s="55"/>
      <c r="EH47" s="55"/>
      <c r="EI47" s="55"/>
      <c r="EJ47" s="55"/>
      <c r="EK47" s="55"/>
      <c r="EL47" s="55"/>
      <c r="EM47" s="55"/>
    </row>
    <row r="48" spans="1:143" ht="15" customHeight="1" x14ac:dyDescent="0.25">
      <c r="A48" s="60"/>
      <c r="B48" s="59"/>
      <c r="C48" s="88"/>
      <c r="D48" s="6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61"/>
      <c r="Q48" s="61"/>
      <c r="R48" s="61"/>
      <c r="S48" s="61"/>
      <c r="T48" s="61"/>
      <c r="U48" s="61"/>
      <c r="V48" s="61"/>
      <c r="W48" s="61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W48" s="56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 s="4"/>
      <c r="EE48" s="55"/>
      <c r="EF48" s="55"/>
      <c r="EG48" s="55"/>
      <c r="EH48" s="55"/>
      <c r="EI48" s="55"/>
      <c r="EJ48" s="55"/>
      <c r="EK48" s="55"/>
      <c r="EL48" s="55"/>
      <c r="EM48" s="55"/>
    </row>
    <row r="49" spans="2:143" ht="15" customHeight="1" x14ac:dyDescent="0.25">
      <c r="B49" s="3"/>
      <c r="C49" s="89"/>
      <c r="D49" s="45"/>
      <c r="E49" s="3"/>
      <c r="F49" s="3"/>
      <c r="G49" s="3"/>
      <c r="H49" s="3"/>
      <c r="I49" s="3"/>
      <c r="J49" s="3"/>
      <c r="K49" s="3"/>
      <c r="L49" s="3"/>
      <c r="M49" s="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55"/>
      <c r="AB49" s="55"/>
      <c r="AC49" s="55"/>
      <c r="AD49" s="63"/>
      <c r="AE49" s="63"/>
      <c r="AF49" s="63"/>
      <c r="AG49" s="63"/>
      <c r="AH49" s="63"/>
      <c r="AI49" s="63"/>
      <c r="AJ49" s="63"/>
      <c r="AK49" s="63"/>
      <c r="AL49" s="70"/>
      <c r="AM49" s="70"/>
      <c r="AN49" s="70"/>
      <c r="AO49" s="70"/>
      <c r="AP49" s="70"/>
      <c r="AQ49" s="70"/>
      <c r="AR49" s="70"/>
      <c r="AS49" s="70"/>
      <c r="AT49" s="70"/>
      <c r="AU49" s="53"/>
      <c r="AV49" s="50"/>
      <c r="AW49" s="2"/>
      <c r="AX49" s="1" t="s">
        <v>3</v>
      </c>
    </row>
    <row r="50" spans="2:143" s="53" customFormat="1" x14ac:dyDescent="0.25">
      <c r="B50" s="9"/>
      <c r="C50" s="90"/>
      <c r="D50" s="20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55"/>
      <c r="AB50" s="55"/>
      <c r="AC50" s="55"/>
      <c r="AD50" s="55"/>
      <c r="AE50" s="71"/>
      <c r="AF50" s="55"/>
      <c r="AG50" s="55"/>
      <c r="AH50" s="55"/>
      <c r="AI50" s="55"/>
      <c r="AJ50" s="55"/>
      <c r="AK50" s="63"/>
      <c r="AL50" s="55"/>
      <c r="AM50" s="55"/>
      <c r="AN50" s="55"/>
      <c r="AO50" s="55"/>
      <c r="AP50" s="71"/>
      <c r="AQ50" s="55"/>
      <c r="AR50" s="55"/>
      <c r="AS50" s="55"/>
      <c r="AT50" s="70"/>
      <c r="AV50" s="50"/>
      <c r="AW50" s="2"/>
      <c r="AX50" s="67" t="s">
        <v>37</v>
      </c>
      <c r="AY50" s="68">
        <f>INDEX(LINEST(AY6:AY16,$D$6:$D$16^{1,2}),1)</f>
        <v>2.5651312221420124</v>
      </c>
      <c r="AZ50" s="68">
        <f>INDEX(LINEST(AZ6:AZ16,$D$6:$D$16^{1,2}),1)</f>
        <v>2.6026822689380373</v>
      </c>
      <c r="BA50" s="68">
        <f>INDEX(LINEST(BA6:BA16,$D$6:$D$16^{1,2}),1)</f>
        <v>2.5880296385689023</v>
      </c>
      <c r="BB50" s="68">
        <f>INDEX(LINEST(BB6:BB16,$D$6:$D$16^{1,2}),1)</f>
        <v>2.5640278570941306</v>
      </c>
      <c r="BC50" s="68">
        <f>INDEX(LINEST(BC6:BC16,$D$6:$D$16^{1,2}),1)</f>
        <v>2.5904288828787689</v>
      </c>
      <c r="BD50" s="68">
        <f>INDEX(LINEST(BD6:BD16,$D$6:$D$16^{1,2}),1)</f>
        <v>2.6108425729380857</v>
      </c>
      <c r="BE50" s="68">
        <f>INDEX(LINEST(BE6:BE16,$D$6:$D$16^{1,2}),1)</f>
        <v>2.6507468905003782</v>
      </c>
      <c r="BF50" s="68">
        <f>INDEX(LINEST(BF6:BF16,$D$6:$D$16^{1,2}),1)</f>
        <v>2.6234084354269296</v>
      </c>
      <c r="BG50" s="68">
        <f>INDEX(LINEST(BG6:BG16,$D$6:$D$16^{1,2}),1)</f>
        <v>2.5743826794674551</v>
      </c>
      <c r="BH50" s="68">
        <f>INDEX(LINEST(BH6:BH16,$D$6:$D$16^{1,2}),1)</f>
        <v>2.6317095334044858</v>
      </c>
      <c r="BI50" s="68">
        <f>INDEX(LINEST(BI6:BI16,$D$6:$D$16^{1,2}),1)</f>
        <v>2.596230887756295</v>
      </c>
      <c r="BJ50" s="67"/>
      <c r="BK50" s="3"/>
      <c r="BL50" s="3"/>
      <c r="BM50" s="3"/>
      <c r="BN50" s="3"/>
      <c r="BO50" s="3"/>
      <c r="BP50" s="54"/>
      <c r="BQ50" s="54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3"/>
      <c r="CE50" s="1"/>
      <c r="CF50" s="1"/>
      <c r="CG50" s="3"/>
      <c r="CH50" s="3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73"/>
      <c r="EF50" s="73"/>
      <c r="EG50" s="73"/>
      <c r="EH50" s="1"/>
      <c r="EI50" s="1"/>
      <c r="EJ50" s="1"/>
      <c r="EK50" s="73"/>
      <c r="EL50" s="73"/>
      <c r="EM50" s="73"/>
    </row>
    <row r="51" spans="2:143" s="53" customFormat="1" x14ac:dyDescent="0.25">
      <c r="B51" s="20"/>
      <c r="C51" s="90"/>
      <c r="D51" s="20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55"/>
      <c r="AB51" s="55"/>
      <c r="AC51" s="55"/>
      <c r="AD51" s="55"/>
      <c r="AE51" s="71"/>
      <c r="AF51" s="55"/>
      <c r="AG51" s="55"/>
      <c r="AH51" s="55"/>
      <c r="AI51" s="63"/>
      <c r="AJ51" s="63"/>
      <c r="AK51" s="63"/>
      <c r="AL51" s="55"/>
      <c r="AM51" s="55"/>
      <c r="AN51" s="55"/>
      <c r="AO51" s="55"/>
      <c r="AP51" s="71"/>
      <c r="AQ51" s="55"/>
      <c r="AR51" s="55"/>
      <c r="AS51" s="55"/>
      <c r="AT51" s="70"/>
      <c r="AV51" s="50"/>
      <c r="AW51" s="2"/>
      <c r="AX51" s="67" t="s">
        <v>39</v>
      </c>
      <c r="AY51" s="67">
        <f>INDEX(LINEST(AY6:AY16,$D$6:$D$16^{1,2}),2)</f>
        <v>3.2649359064150731</v>
      </c>
      <c r="AZ51" s="67">
        <f>INDEX(LINEST(AZ6:AZ16,$D$6:$D$16^{1,2}),2)</f>
        <v>3.0384842378987678</v>
      </c>
      <c r="BA51" s="67">
        <f>INDEX(LINEST(BA6:BA16,$D$6:$D$16^{1,2}),2)</f>
        <v>3.1144999120039163</v>
      </c>
      <c r="BB51" s="67">
        <f>INDEX(LINEST(BB6:BB16,$D$6:$D$16^{1,2}),2)</f>
        <v>3.2561193300791724</v>
      </c>
      <c r="BC51" s="68">
        <f>INDEX(LINEST(BC6:BC16,$D$6:$D$16^{1,2}),2)</f>
        <v>3.0951502221458069</v>
      </c>
      <c r="BD51" s="67">
        <f>INDEX(LINEST(BD6:BD16,$D$6:$D$16^{1,2}),2)</f>
        <v>2.9804151985663121</v>
      </c>
      <c r="BE51" s="67">
        <f>INDEX(LINEST(BE6:BE16,$D$6:$D$16^{1,2}),2)</f>
        <v>2.6857354869063976</v>
      </c>
      <c r="BF51" s="67">
        <f>INDEX(LINEST(BF6:BF16,$D$6:$D$16^{1,2}),2)</f>
        <v>2.8299271965835602</v>
      </c>
      <c r="BG51" s="67">
        <f>INDEX(LINEST(BG6:BG16,$D$6:$D$16^{1,2}),2)</f>
        <v>3.1812626921099838</v>
      </c>
      <c r="BH51" s="67">
        <f>INDEX(LINEST(BH6:BH16,$D$6:$D$16^{1,2}),2)</f>
        <v>2.8307913555369049</v>
      </c>
      <c r="BI51" s="67">
        <f>INDEX(LINEST(BI6:BI16,$D$6:$D$16^{1,2}),2)</f>
        <v>3.0321773142113204</v>
      </c>
      <c r="BJ51" s="67"/>
      <c r="BK51" s="1"/>
      <c r="BL51" s="3"/>
      <c r="BM51" s="3"/>
      <c r="BN51" s="3"/>
      <c r="BO51" s="3"/>
      <c r="BP51" s="54"/>
      <c r="BQ51" s="54"/>
      <c r="BR51" s="3"/>
      <c r="BS51" s="3"/>
      <c r="BT51" s="3"/>
      <c r="BU51" s="3"/>
      <c r="BV51" s="3"/>
      <c r="BW51" s="4"/>
      <c r="BX51" s="4"/>
      <c r="BY51" s="3"/>
      <c r="BZ51" s="13"/>
      <c r="CA51" s="13"/>
      <c r="CB51" s="13"/>
      <c r="CC51" s="13"/>
      <c r="CD51" s="3"/>
      <c r="CE51" s="13"/>
      <c r="CF51" s="13"/>
      <c r="CG51" s="3"/>
      <c r="CH51" s="3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73"/>
      <c r="EF51" s="73"/>
      <c r="EG51" s="73"/>
      <c r="EH51" s="3"/>
      <c r="EI51" s="3"/>
      <c r="EJ51" s="3"/>
      <c r="EK51" s="73"/>
      <c r="EL51" s="73"/>
      <c r="EM51" s="73"/>
    </row>
    <row r="52" spans="2:143" s="53" customFormat="1" x14ac:dyDescent="0.25">
      <c r="B52" s="6"/>
      <c r="C52" s="91"/>
      <c r="D52" s="4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55"/>
      <c r="AB52" s="55"/>
      <c r="AC52" s="55"/>
      <c r="AD52" s="55"/>
      <c r="AE52" s="71"/>
      <c r="AF52" s="55"/>
      <c r="AG52" s="55"/>
      <c r="AH52" s="55"/>
      <c r="AI52" s="6"/>
      <c r="AJ52" s="6"/>
      <c r="AK52" s="6"/>
      <c r="AL52" s="55"/>
      <c r="AM52" s="55"/>
      <c r="AN52" s="55"/>
      <c r="AO52" s="55"/>
      <c r="AP52" s="71"/>
      <c r="AQ52" s="55"/>
      <c r="AR52" s="55"/>
      <c r="AS52" s="55"/>
      <c r="AT52" s="6"/>
      <c r="AU52" s="6"/>
      <c r="AV52" s="49"/>
      <c r="AW52" s="56"/>
      <c r="AX52" s="69" t="s">
        <v>38</v>
      </c>
      <c r="AY52" s="67">
        <f>INDEX(LINEST(AY6:AY16,$D$6:$D$16^{1,2}),3)</f>
        <v>2.3913461269085943</v>
      </c>
      <c r="AZ52" s="67">
        <f>INDEX(LINEST(AZ6:AZ16,$D$6:$D$16^{1,2}),3)</f>
        <v>2.2969771676705051</v>
      </c>
      <c r="BA52" s="67">
        <f>INDEX(LINEST(BA6:BA16,$D$6:$D$16^{1,2}),3)</f>
        <v>2.3899117523461086</v>
      </c>
      <c r="BB52" s="67">
        <f>INDEX(LINEST(BB6:BB16,$D$6:$D$16^{1,2}),3)</f>
        <v>2.4329037680348549</v>
      </c>
      <c r="BC52" s="68">
        <f>INDEX(LINEST(BC6:BC16,$D$6:$D$16^{1,2}),3)</f>
        <v>2.4561311107996104</v>
      </c>
      <c r="BD52" s="67">
        <f>INDEX(LINEST(BD6:BD16,$D$6:$D$16^{1,2}),3)</f>
        <v>2.4154055189801298</v>
      </c>
      <c r="BE52" s="67">
        <f>INDEX(LINEST(BE6:BE16,$D$6:$D$16^{1,2}),3)</f>
        <v>2.6709707241912142</v>
      </c>
      <c r="BF52" s="67">
        <f>INDEX(LINEST(BF6:BF16,$D$6:$D$16^{1,2}),3)</f>
        <v>2.9123910911892779</v>
      </c>
      <c r="BG52" s="67">
        <f>INDEX(LINEST(BG6:BG16,$D$6:$D$16^{1,2}),3)</f>
        <v>2.4979044684131253</v>
      </c>
      <c r="BH52" s="67">
        <f>INDEX(LINEST(BH6:BH16,$D$6:$D$16^{1,2}),3)</f>
        <v>2.4497072419108505</v>
      </c>
      <c r="BI52" s="67">
        <f>INDEX(LINEST(BI6:BI16,$D$6:$D$16^{1,2}),3)</f>
        <v>2.6989830508473247</v>
      </c>
      <c r="BJ52" s="67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73"/>
      <c r="EF52" s="73"/>
      <c r="EG52" s="73"/>
      <c r="EH52" s="54"/>
      <c r="EI52" s="54"/>
      <c r="EJ52" s="54"/>
      <c r="EK52" s="73"/>
      <c r="EL52" s="73"/>
      <c r="EM52" s="73"/>
    </row>
    <row r="53" spans="2:143" x14ac:dyDescent="0.25">
      <c r="D53" s="4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55"/>
      <c r="AB53" s="55"/>
      <c r="AC53" s="55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49"/>
      <c r="AW53" s="56"/>
      <c r="AX53" s="54" t="s">
        <v>17</v>
      </c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H53" s="54"/>
      <c r="EI53" s="54"/>
      <c r="EJ53" s="54"/>
    </row>
    <row r="54" spans="2:143" s="41" customFormat="1" x14ac:dyDescent="0.25">
      <c r="B54" s="42"/>
      <c r="C54" s="92"/>
      <c r="D54" s="4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49"/>
      <c r="AW54" s="56"/>
      <c r="AX54" s="67" t="s">
        <v>37</v>
      </c>
      <c r="AY54" s="68">
        <f>INDEX(LINEST(AY20:AY30,$D$6:$D$16^{1,2}),1)</f>
        <v>1.9029986962190661</v>
      </c>
      <c r="AZ54" s="68">
        <f>INDEX(LINEST(AZ20:AZ30,$D$6:$D$16^{1,2}),1)</f>
        <v>1.9539172691714779</v>
      </c>
      <c r="BA54" s="68">
        <f>INDEX(LINEST(BA20:BA30,$D$6:$D$16^{1,2}),1)</f>
        <v>1.958958555568687</v>
      </c>
      <c r="BB54" s="68">
        <f>INDEX(LINEST(BB20:BB30,$D$6:$D$16^{1,2}),1)</f>
        <v>1.9350954130615028</v>
      </c>
      <c r="BC54" s="68">
        <f>INDEX(LINEST(BC20:BC30,$D$6:$D$16^{1,2}),1)</f>
        <v>1.9660937932124503</v>
      </c>
      <c r="BD54" s="68">
        <f>INDEX(LINEST(BD20:BD30,$D$6:$D$16^{1,2}),1)</f>
        <v>1.9928094504365206</v>
      </c>
      <c r="BE54" s="68">
        <f>INDEX(LINEST(BE20:BE30,$D$6:$D$16^{1,2}),1)</f>
        <v>1.9879420015013025</v>
      </c>
      <c r="BF54" s="68">
        <f>INDEX(LINEST(BF20:BF30,$D$6:$D$16^{1,2}),1)</f>
        <v>1.9502982892813807</v>
      </c>
      <c r="BG54" s="68">
        <f>INDEX(LINEST(BG20:BG30,$D$6:$D$16^{1,2}),1)</f>
        <v>1.9456441863221643</v>
      </c>
      <c r="BH54" s="68">
        <f>INDEX(LINEST(BH20:BH30,$D$6:$D$16^{1,2}),1)</f>
        <v>1.9761921694125115</v>
      </c>
      <c r="BI54" s="68">
        <f>INDEX(LINEST(BI20:BI30,$D$6:$D$16^{1,2}),1)</f>
        <v>1.9275176800600442</v>
      </c>
      <c r="BJ54" s="67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H54" s="54"/>
      <c r="EI54" s="54"/>
      <c r="EJ54" s="54"/>
    </row>
    <row r="55" spans="2:143" x14ac:dyDescent="0.25">
      <c r="D55" s="4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W55" s="56"/>
      <c r="AX55" s="67" t="s">
        <v>39</v>
      </c>
      <c r="AY55" s="67">
        <f>INDEX(LINEST(AY20:AY30,$D$6:$D$16^{1,2}),2)</f>
        <v>7.015896645726972</v>
      </c>
      <c r="AZ55" s="67">
        <f>INDEX(LINEST(AZ20:AZ30,$D$6:$D$16^{1,2}),2)</f>
        <v>6.7033495318242577</v>
      </c>
      <c r="BA55" s="67">
        <f>INDEX(LINEST(BA20:BA30,$D$6:$D$16^{1,2}),2)</f>
        <v>6.660541266643162</v>
      </c>
      <c r="BB55" s="67">
        <f>INDEX(LINEST(BB20:BB30,$D$6:$D$16^{1,2}),2)</f>
        <v>6.7971980561811831</v>
      </c>
      <c r="BC55" s="67">
        <f>INDEX(LINEST(BC20:BC30,$D$6:$D$16^{1,2}),2)</f>
        <v>6.6161724151554031</v>
      </c>
      <c r="BD55" s="67">
        <f>INDEX(LINEST(BD20:BD30,$D$6:$D$16^{1,2}),2)</f>
        <v>6.4561273754497073</v>
      </c>
      <c r="BE55" s="67">
        <f>INDEX(LINEST(BE20:BE30,$D$6:$D$16^{1,2}),2)</f>
        <v>6.4788589941133452</v>
      </c>
      <c r="BF55" s="67">
        <f>INDEX(LINEST(BF20:BF30,$D$6:$D$16^{1,2}),2)</f>
        <v>6.6705005728732125</v>
      </c>
      <c r="BG55" s="67">
        <f>INDEX(LINEST(BG20:BG30,$D$6:$D$16^{1,2}),2)</f>
        <v>6.6835107265614919</v>
      </c>
      <c r="BH55" s="67">
        <f>INDEX(LINEST(BH20:BH30,$D$6:$D$16^{1,2}),2)</f>
        <v>6.5030184504760342</v>
      </c>
      <c r="BI55" s="67">
        <f>INDEX(LINEST(BI20:BI30,$D$6:$D$16^{1,2}),2)</f>
        <v>6.7491327881158787</v>
      </c>
      <c r="BJ55" s="67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H55" s="54"/>
      <c r="EI55" s="54"/>
      <c r="EJ55" s="54"/>
    </row>
    <row r="56" spans="2:143" x14ac:dyDescent="0.25">
      <c r="D56" s="47"/>
      <c r="AW56" s="56"/>
      <c r="AX56" s="69" t="s">
        <v>38</v>
      </c>
      <c r="AY56" s="67">
        <f>INDEX(LINEST(AY20:AY30,$D$6:$D$16^{1,2}),3)</f>
        <v>-1.4428967642525095</v>
      </c>
      <c r="AZ56" s="67">
        <f>INDEX(LINEST(AZ20:AZ30,$D$6:$D$16^{1,2}),3)</f>
        <v>-1.4248382126349739</v>
      </c>
      <c r="BA56" s="67">
        <f>INDEX(LINEST(BA20:BA30,$D$6:$D$16^{1,2}),3)</f>
        <v>-1.2265639445302376</v>
      </c>
      <c r="BB56" s="67">
        <f>INDEX(LINEST(BB20:BB30,$D$6:$D$16^{1,2}),3)</f>
        <v>-1.1889368258860742</v>
      </c>
      <c r="BC56" s="67">
        <f>INDEX(LINEST(BC20:BC30,$D$6:$D$16^{1,2}),3)</f>
        <v>-1.1527889060091816</v>
      </c>
      <c r="BD56" s="67">
        <f>INDEX(LINEST(BD20:BD30,$D$6:$D$16^{1,2}),3)</f>
        <v>-1.1447765793532092</v>
      </c>
      <c r="BE56" s="67">
        <f>INDEX(LINEST(BE20:BE30,$D$6:$D$16^{1,2}),3)</f>
        <v>-1.2158705701079704</v>
      </c>
      <c r="BF56" s="67">
        <f>INDEX(LINEST(BF20:BF30,$D$6:$D$16^{1,2}),3)</f>
        <v>-1.0410785824342099</v>
      </c>
      <c r="BG56" s="67">
        <f>INDEX(LINEST(BG20:BG30,$D$6:$D$16^{1,2}),3)</f>
        <v>-1.0440061633280955</v>
      </c>
      <c r="BH56" s="67">
        <f>INDEX(LINEST(BH20:BH30,$D$6:$D$16^{1,2}),3)</f>
        <v>-1.3029275808936021</v>
      </c>
      <c r="BI56" s="67">
        <f>INDEX(LINEST(BI20:BI30,$D$6:$D$16^{1,2}),3)</f>
        <v>-1.0730354391371577</v>
      </c>
      <c r="BJ56" s="67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H56" s="54"/>
      <c r="EI56" s="54"/>
      <c r="EJ56" s="54"/>
    </row>
    <row r="57" spans="2:143" x14ac:dyDescent="0.25">
      <c r="D57" s="47"/>
      <c r="AW57" s="56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H57" s="54"/>
      <c r="EI57" s="54"/>
      <c r="EJ57" s="54"/>
    </row>
    <row r="58" spans="2:143" x14ac:dyDescent="0.25">
      <c r="D58" s="47"/>
      <c r="AW58" s="56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H58" s="54"/>
      <c r="EI58" s="54"/>
      <c r="EJ58" s="54"/>
    </row>
    <row r="59" spans="2:143" x14ac:dyDescent="0.25">
      <c r="D59" s="4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49"/>
      <c r="AW59" s="56"/>
      <c r="AX59" s="54"/>
      <c r="AY59" s="54"/>
      <c r="AZ59" s="54"/>
      <c r="BA59" s="54"/>
      <c r="BB59" s="54"/>
      <c r="BC59" s="54"/>
      <c r="BD59" s="54"/>
      <c r="BE59" s="54"/>
      <c r="BF59" s="54"/>
      <c r="BG59"/>
      <c r="BH59"/>
      <c r="BI59"/>
      <c r="BJ59"/>
      <c r="BK59" s="54"/>
      <c r="BL59" s="54"/>
      <c r="BM59" s="54"/>
      <c r="BN59" s="54"/>
      <c r="BO59" s="54"/>
      <c r="BP59" s="54"/>
      <c r="BQ59" s="54"/>
      <c r="BR59" s="54"/>
      <c r="BS59"/>
      <c r="BT59"/>
      <c r="BU59"/>
      <c r="BV59"/>
      <c r="BW59" s="54"/>
      <c r="BX59" s="54"/>
      <c r="BY59" s="54"/>
      <c r="BZ59" s="54"/>
      <c r="CA59" s="54"/>
      <c r="CB59"/>
      <c r="CC59"/>
      <c r="CD59"/>
      <c r="CE59"/>
      <c r="CF59"/>
      <c r="CG59"/>
      <c r="CH59"/>
      <c r="CI59" s="54"/>
      <c r="CJ59" s="54"/>
      <c r="CK59" s="54"/>
      <c r="CL59" s="54"/>
      <c r="CM59" s="54"/>
      <c r="CN59"/>
      <c r="CO59"/>
      <c r="CP59"/>
      <c r="CQ59"/>
      <c r="CR59"/>
      <c r="CS59"/>
      <c r="CT59"/>
      <c r="CU59" s="54"/>
      <c r="CV59" s="54"/>
      <c r="CW59" s="54"/>
      <c r="CX59" s="54"/>
      <c r="CY59" s="54"/>
      <c r="CZ59"/>
      <c r="DA59"/>
      <c r="DB59"/>
      <c r="DC59"/>
      <c r="DD59"/>
      <c r="DE59"/>
      <c r="DF59"/>
      <c r="DG59" s="54"/>
      <c r="DH59" s="54"/>
      <c r="DI59" s="54"/>
      <c r="DJ59" s="54"/>
      <c r="DK59" s="54"/>
      <c r="DL59"/>
      <c r="DM59"/>
      <c r="DN59"/>
      <c r="DO59"/>
      <c r="DP59"/>
      <c r="DQ59"/>
      <c r="DR59"/>
      <c r="DS59" s="54"/>
      <c r="DT59" s="54"/>
      <c r="DU59" s="54"/>
      <c r="DV59" s="54"/>
      <c r="DW59" s="54"/>
      <c r="DX59"/>
      <c r="DY59"/>
      <c r="DZ59"/>
      <c r="EA59"/>
      <c r="EB59"/>
      <c r="EC59"/>
      <c r="ED59"/>
      <c r="EH59" s="55"/>
      <c r="EI59" s="55"/>
      <c r="EJ59" s="55"/>
    </row>
    <row r="60" spans="2:143" x14ac:dyDescent="0.25">
      <c r="D60" s="4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49"/>
      <c r="AW60" s="56"/>
      <c r="AX60"/>
      <c r="AY60"/>
      <c r="AZ60"/>
      <c r="BA60"/>
      <c r="BB60"/>
      <c r="BC60"/>
      <c r="BD60"/>
      <c r="BE60"/>
      <c r="BF60"/>
      <c r="BG60" s="54"/>
      <c r="BH60" s="54"/>
      <c r="BI60" s="54"/>
      <c r="BJ60" s="54"/>
      <c r="BK60"/>
      <c r="BL60"/>
      <c r="BM60"/>
      <c r="BN60"/>
      <c r="BO60"/>
      <c r="BP60"/>
      <c r="BQ60"/>
      <c r="BR60"/>
      <c r="BS60" s="54"/>
      <c r="BT60" s="54"/>
      <c r="BU60" s="54"/>
      <c r="BV60" s="54"/>
      <c r="BW60"/>
      <c r="BX60"/>
      <c r="BY60"/>
      <c r="BZ60"/>
      <c r="CA60"/>
      <c r="CB60"/>
      <c r="CC60"/>
      <c r="CD60"/>
      <c r="CE60" s="54"/>
      <c r="CF60" s="54"/>
      <c r="CG60" s="54"/>
      <c r="CH60" s="54"/>
      <c r="CI60" s="54"/>
      <c r="CJ60"/>
      <c r="CK60"/>
      <c r="CL60"/>
      <c r="CM60"/>
      <c r="CN60"/>
      <c r="CO60" s="54"/>
      <c r="CP60" s="54"/>
      <c r="CQ60"/>
      <c r="CR60" s="54"/>
      <c r="CS60" s="54"/>
      <c r="CT60" s="54"/>
      <c r="CU60"/>
      <c r="CV60"/>
      <c r="CW60"/>
      <c r="CX60"/>
      <c r="CY60"/>
      <c r="CZ60"/>
      <c r="DA60"/>
      <c r="DB60"/>
      <c r="DC60" s="54"/>
      <c r="DD60" s="54"/>
      <c r="DE60" s="54"/>
      <c r="DF60" s="54"/>
      <c r="DG60"/>
      <c r="DH60"/>
      <c r="DI60"/>
      <c r="DJ60"/>
      <c r="DK60"/>
      <c r="DL60"/>
      <c r="DM60"/>
      <c r="DN60"/>
      <c r="DO60" s="54"/>
      <c r="DP60" s="54"/>
      <c r="DQ60" s="54"/>
      <c r="DR60" s="54"/>
      <c r="DS60"/>
      <c r="DT60"/>
      <c r="DU60"/>
      <c r="DV60"/>
      <c r="DW60"/>
      <c r="DX60"/>
      <c r="DY60"/>
      <c r="DZ60"/>
      <c r="EA60" s="54"/>
      <c r="EB60" s="54"/>
      <c r="EC60" s="54"/>
      <c r="ED60" s="54"/>
      <c r="EH60" s="54"/>
      <c r="EI60" s="54"/>
      <c r="EJ60" s="54"/>
    </row>
    <row r="61" spans="2:143" x14ac:dyDescent="0.25">
      <c r="D61" s="4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49"/>
      <c r="AW61" s="56"/>
      <c r="AX61" s="3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H61" s="54"/>
      <c r="EI61" s="54"/>
      <c r="EJ61" s="54"/>
    </row>
    <row r="62" spans="2:143" x14ac:dyDescent="0.25">
      <c r="D62" s="4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49"/>
      <c r="AW62" s="56"/>
      <c r="AX62"/>
      <c r="AY62"/>
      <c r="AZ62"/>
      <c r="BA62"/>
      <c r="BB62"/>
      <c r="BC62"/>
      <c r="BD62"/>
      <c r="BE62"/>
      <c r="BF62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H62" s="54"/>
      <c r="EI62" s="54"/>
      <c r="EJ62" s="54"/>
    </row>
    <row r="63" spans="2:143" x14ac:dyDescent="0.25">
      <c r="D63" s="4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 t="s">
        <v>40</v>
      </c>
      <c r="AM63" s="6"/>
      <c r="AN63" s="6"/>
      <c r="AO63" s="6"/>
      <c r="AP63" s="6"/>
      <c r="AQ63" s="6"/>
      <c r="AR63" s="6"/>
      <c r="AS63" s="6"/>
      <c r="AT63" s="6"/>
      <c r="AU63" s="6"/>
      <c r="AV63" s="49"/>
      <c r="AW63" s="55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H63" s="54"/>
      <c r="EI63" s="54"/>
      <c r="EJ63" s="54"/>
    </row>
    <row r="64" spans="2:143" x14ac:dyDescent="0.25">
      <c r="D64" s="4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49"/>
      <c r="AW64" s="55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H64" s="54"/>
      <c r="EI64" s="54"/>
      <c r="EJ64" s="54"/>
    </row>
    <row r="65" spans="4:140" x14ac:dyDescent="0.25">
      <c r="AW65" s="2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H65" s="55"/>
      <c r="EI65" s="55"/>
      <c r="EJ65" s="55"/>
    </row>
    <row r="66" spans="4:140" x14ac:dyDescent="0.25">
      <c r="AW66" s="2"/>
      <c r="AX66" s="2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  <c r="DL66" s="55"/>
      <c r="DM66" s="55"/>
      <c r="DN66" s="55"/>
      <c r="DO66" s="55"/>
      <c r="DP66" s="55"/>
      <c r="DQ66" s="55"/>
      <c r="DR66" s="55"/>
      <c r="DS66" s="55"/>
      <c r="DT66" s="55"/>
      <c r="DU66" s="55"/>
      <c r="DV66" s="55"/>
      <c r="DW66" s="55"/>
      <c r="DX66" s="55"/>
      <c r="DY66" s="55"/>
      <c r="DZ66" s="55"/>
      <c r="EA66" s="55"/>
      <c r="EB66" s="55"/>
      <c r="EC66" s="55"/>
      <c r="ED66" s="55"/>
      <c r="EH66" s="55"/>
      <c r="EI66" s="55"/>
      <c r="EJ66" s="55"/>
    </row>
    <row r="67" spans="4:140" x14ac:dyDescent="0.25">
      <c r="AW67" s="2"/>
      <c r="AX67" s="2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  <c r="DZ67" s="55"/>
      <c r="EA67" s="55"/>
      <c r="EB67" s="55"/>
      <c r="EC67" s="55"/>
      <c r="ED67" s="55"/>
      <c r="EH67" s="55"/>
      <c r="EI67" s="55"/>
      <c r="EJ67" s="55"/>
    </row>
    <row r="68" spans="4:140" x14ac:dyDescent="0.25">
      <c r="D68" s="4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49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H68" s="54"/>
      <c r="EI68" s="54"/>
      <c r="EJ68" s="54"/>
    </row>
    <row r="69" spans="4:140" x14ac:dyDescent="0.25"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  <c r="DL69" s="55"/>
      <c r="DM69" s="55"/>
      <c r="DN69" s="55"/>
      <c r="DO69" s="55"/>
      <c r="DP69" s="55"/>
      <c r="DQ69" s="55"/>
      <c r="DR69" s="55"/>
      <c r="DS69" s="55"/>
      <c r="DT69" s="55"/>
      <c r="DU69" s="55"/>
      <c r="DV69" s="55"/>
      <c r="DW69" s="55"/>
      <c r="DX69" s="55"/>
      <c r="DY69" s="55"/>
      <c r="DZ69" s="55"/>
      <c r="EA69" s="55"/>
      <c r="EB69" s="55"/>
      <c r="EC69" s="55"/>
      <c r="ED69" s="55"/>
      <c r="EH69" s="55"/>
      <c r="EI69" s="55"/>
      <c r="EJ69" s="55"/>
    </row>
    <row r="78" spans="4:140" x14ac:dyDescent="0.25">
      <c r="BC78" s="1" t="s">
        <v>40</v>
      </c>
    </row>
  </sheetData>
  <mergeCells count="8">
    <mergeCell ref="CT1:DE1"/>
    <mergeCell ref="DF1:DQ1"/>
    <mergeCell ref="DR1:EC1"/>
    <mergeCell ref="A1:C1"/>
    <mergeCell ref="AX1:BI1"/>
    <mergeCell ref="BJ1:BU1"/>
    <mergeCell ref="BV1:CG1"/>
    <mergeCell ref="CH1:CS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S38-9042016-9232016</vt:lpstr>
      <vt:lpstr>S38-9282016</vt:lpstr>
      <vt:lpstr>11042016-11072016-500c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2016-09-09T17:56:47Z</dcterms:created>
  <dcterms:modified xsi:type="dcterms:W3CDTF">2016-11-07T21:00:23Z</dcterms:modified>
</cp:coreProperties>
</file>