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1745" windowHeight="12540" activeTab="3"/>
  </bookViews>
  <sheets>
    <sheet name="summary" sheetId="5" r:id="rId1"/>
    <sheet name="he-10042016" sheetId="2" r:id="rId2"/>
    <sheet name="he-10182016" sheetId="3" r:id="rId3"/>
    <sheet name="h2-10272016" sheetId="4" r:id="rId4"/>
    <sheet name="h2-10282016" sheetId="1" r:id="rId5"/>
  </sheets>
  <calcPr calcId="145621"/>
</workbook>
</file>

<file path=xl/calcChain.xml><?xml version="1.0" encoding="utf-8"?>
<calcChain xmlns="http://schemas.openxmlformats.org/spreadsheetml/2006/main">
  <c r="K26" i="3" l="1"/>
  <c r="K25" i="3"/>
  <c r="M3" i="1" l="1"/>
  <c r="L3" i="1"/>
  <c r="K3" i="1"/>
  <c r="L29" i="1" l="1"/>
  <c r="M29" i="1" s="1"/>
  <c r="K29" i="1"/>
  <c r="K28" i="1"/>
  <c r="L28" i="1" s="1"/>
  <c r="M28" i="1" s="1"/>
  <c r="K24" i="1"/>
  <c r="L24" i="1"/>
  <c r="M24" i="1"/>
  <c r="K25" i="1"/>
  <c r="L25" i="1"/>
  <c r="M25" i="1"/>
  <c r="K23" i="1"/>
  <c r="L23" i="1" s="1"/>
  <c r="M23" i="1" s="1"/>
  <c r="L18" i="1"/>
  <c r="K19" i="1"/>
  <c r="K20" i="1"/>
  <c r="K18" i="1"/>
  <c r="K14" i="1"/>
  <c r="L14" i="1"/>
  <c r="M14" i="1"/>
  <c r="K15" i="1"/>
  <c r="L15" i="1"/>
  <c r="M15" i="1"/>
  <c r="M13" i="1"/>
  <c r="L13" i="1"/>
  <c r="K13" i="1"/>
  <c r="M9" i="1"/>
  <c r="M10" i="1"/>
  <c r="L9" i="1"/>
  <c r="L10" i="1"/>
  <c r="K9" i="1"/>
  <c r="K10" i="1"/>
  <c r="K8" i="1"/>
  <c r="L8" i="1" s="1"/>
  <c r="M8" i="1" s="1"/>
  <c r="E38" i="1"/>
  <c r="D38" i="1"/>
  <c r="E33" i="1"/>
  <c r="D33" i="1"/>
  <c r="E28" i="1"/>
  <c r="D28" i="1"/>
  <c r="E23" i="1"/>
  <c r="D23" i="1"/>
  <c r="E18" i="1"/>
  <c r="D18" i="1"/>
  <c r="E13" i="1"/>
  <c r="D13" i="1"/>
  <c r="D8" i="1"/>
  <c r="E3" i="1"/>
  <c r="D3" i="1"/>
  <c r="K4" i="1" s="1"/>
  <c r="L4" i="1" s="1"/>
  <c r="M4" i="1" s="1"/>
  <c r="L19" i="1" l="1"/>
  <c r="M19" i="1" s="1"/>
  <c r="K5" i="1"/>
  <c r="L5" i="1" s="1"/>
  <c r="M5" i="1" s="1"/>
  <c r="L20" i="1"/>
  <c r="M20" i="1" s="1"/>
  <c r="M18" i="1"/>
  <c r="E8" i="1" l="1"/>
  <c r="K42" i="3"/>
  <c r="L42" i="3" s="1"/>
  <c r="M42" i="3" s="1"/>
  <c r="K39" i="3"/>
  <c r="L39" i="3"/>
  <c r="M39" i="3"/>
  <c r="K40" i="3"/>
  <c r="L40" i="3"/>
  <c r="M40" i="3"/>
  <c r="K41" i="3"/>
  <c r="L41" i="3" s="1"/>
  <c r="M41" i="3" s="1"/>
  <c r="K38" i="3"/>
  <c r="L38" i="3" s="1"/>
  <c r="M38" i="3" s="1"/>
  <c r="K33" i="3"/>
  <c r="L33" i="3"/>
  <c r="M33" i="3"/>
  <c r="K34" i="3"/>
  <c r="L34" i="3"/>
  <c r="M34" i="3"/>
  <c r="K35" i="3"/>
  <c r="L35" i="3" s="1"/>
  <c r="M35" i="3" s="1"/>
  <c r="L32" i="3"/>
  <c r="K32" i="3"/>
  <c r="M32" i="3" s="1"/>
  <c r="M26" i="3"/>
  <c r="M27" i="3"/>
  <c r="M28" i="3"/>
  <c r="L26" i="3"/>
  <c r="K27" i="3"/>
  <c r="L27" i="3" s="1"/>
  <c r="K28" i="3"/>
  <c r="L28" i="3" s="1"/>
  <c r="L25" i="3"/>
  <c r="M25" i="3" s="1"/>
  <c r="M21" i="3"/>
  <c r="M20" i="3"/>
  <c r="M19" i="3"/>
  <c r="M18" i="3"/>
  <c r="M17" i="3"/>
  <c r="L21" i="3"/>
  <c r="L20" i="3"/>
  <c r="L19" i="3"/>
  <c r="L18" i="3"/>
  <c r="L17" i="3"/>
  <c r="K18" i="3"/>
  <c r="K19" i="3"/>
  <c r="K20" i="3"/>
  <c r="K21" i="3"/>
  <c r="K17" i="3"/>
  <c r="K6" i="3"/>
  <c r="L6" i="3"/>
  <c r="M6" i="3"/>
  <c r="K7" i="3"/>
  <c r="L7" i="3"/>
  <c r="M7" i="3"/>
  <c r="K11" i="3"/>
  <c r="L11" i="3"/>
  <c r="M11" i="3"/>
  <c r="K12" i="3"/>
  <c r="L12" i="3"/>
  <c r="M12" i="3"/>
  <c r="K13" i="3"/>
  <c r="L13" i="3" s="1"/>
  <c r="M13" i="3" s="1"/>
  <c r="K14" i="3"/>
  <c r="L14" i="3"/>
  <c r="M14" i="3" s="1"/>
  <c r="K10" i="3"/>
  <c r="L10" i="3"/>
  <c r="M10" i="3" s="1"/>
  <c r="M3" i="3"/>
  <c r="L4" i="3"/>
  <c r="L3" i="3"/>
  <c r="K4" i="3"/>
  <c r="M4" i="3" s="1"/>
  <c r="K5" i="3"/>
  <c r="L5" i="3" s="1"/>
  <c r="M5" i="3" s="1"/>
  <c r="K3" i="3"/>
  <c r="E38" i="3"/>
  <c r="D38" i="3"/>
  <c r="E33" i="3"/>
  <c r="D33" i="3"/>
  <c r="E28" i="3"/>
  <c r="D28" i="3"/>
  <c r="E23" i="3"/>
  <c r="D23" i="3"/>
  <c r="E18" i="3"/>
  <c r="D18" i="3"/>
  <c r="D8" i="3"/>
  <c r="E13" i="3"/>
  <c r="D13" i="3"/>
  <c r="E8" i="3"/>
  <c r="E3" i="3"/>
  <c r="D3" i="3"/>
  <c r="P3" i="1" l="1"/>
  <c r="P2" i="1"/>
  <c r="V2" i="1"/>
  <c r="S2" i="1"/>
  <c r="P20" i="4"/>
  <c r="P19" i="4"/>
  <c r="P28" i="1"/>
  <c r="P27" i="1"/>
  <c r="M37" i="2"/>
  <c r="P38" i="2" s="1"/>
  <c r="P4" i="4"/>
  <c r="P3" i="4"/>
  <c r="P4" i="1"/>
  <c r="T26" i="5" s="1"/>
  <c r="P5" i="1"/>
  <c r="U26" i="5" s="1"/>
  <c r="P6" i="1"/>
  <c r="P7" i="1"/>
  <c r="P8" i="1"/>
  <c r="S27" i="5" s="1"/>
  <c r="P9" i="1"/>
  <c r="P10" i="1"/>
  <c r="P11" i="1"/>
  <c r="P12" i="1"/>
  <c r="P13" i="1"/>
  <c r="S28" i="5" s="1"/>
  <c r="P14" i="1"/>
  <c r="P15" i="1"/>
  <c r="P16" i="1"/>
  <c r="P17" i="1"/>
  <c r="P18" i="1"/>
  <c r="P19" i="1"/>
  <c r="P20" i="1"/>
  <c r="U29" i="5" s="1"/>
  <c r="P21" i="1"/>
  <c r="P22" i="1"/>
  <c r="P23" i="1"/>
  <c r="S30" i="5" s="1"/>
  <c r="P24" i="1"/>
  <c r="T30" i="5" s="1"/>
  <c r="P25" i="1"/>
  <c r="P26" i="1"/>
  <c r="P29" i="1"/>
  <c r="T31" i="5" s="1"/>
  <c r="P30" i="1"/>
  <c r="Q30" i="3"/>
  <c r="Q31" i="3"/>
  <c r="Q32" i="3"/>
  <c r="J30" i="5" s="1"/>
  <c r="Q33" i="3"/>
  <c r="Q34" i="3"/>
  <c r="L30" i="5" s="1"/>
  <c r="Q35" i="3"/>
  <c r="M30" i="5" s="1"/>
  <c r="Q36" i="3"/>
  <c r="Q37" i="3"/>
  <c r="Q38" i="3"/>
  <c r="I31" i="5" s="1"/>
  <c r="Q39" i="3"/>
  <c r="J31" i="5" s="1"/>
  <c r="Q40" i="3"/>
  <c r="K31" i="5" s="1"/>
  <c r="Q41" i="3"/>
  <c r="Q42" i="3"/>
  <c r="M31" i="5" s="1"/>
  <c r="Q43" i="3"/>
  <c r="Q3" i="3"/>
  <c r="Q4" i="3"/>
  <c r="Q5" i="3"/>
  <c r="K26" i="5" s="1"/>
  <c r="Q6" i="3"/>
  <c r="Q7" i="3"/>
  <c r="Q8" i="3"/>
  <c r="Q9" i="3"/>
  <c r="Q10" i="3"/>
  <c r="Q11" i="3"/>
  <c r="Q12" i="3"/>
  <c r="Q13" i="3"/>
  <c r="Q14" i="3"/>
  <c r="Q15" i="3"/>
  <c r="Q16" i="3"/>
  <c r="Q17" i="3"/>
  <c r="I28" i="5" s="1"/>
  <c r="Q18" i="3"/>
  <c r="Q19" i="3"/>
  <c r="Q20" i="3"/>
  <c r="Q21" i="3"/>
  <c r="M28" i="5" s="1"/>
  <c r="Q22" i="3"/>
  <c r="Q23" i="3"/>
  <c r="Q24" i="3"/>
  <c r="Q25" i="3"/>
  <c r="J29" i="5" s="1"/>
  <c r="Q26" i="3"/>
  <c r="Q27" i="3"/>
  <c r="L29" i="5" s="1"/>
  <c r="Q28" i="3"/>
  <c r="M29" i="5" s="1"/>
  <c r="Q29" i="3"/>
  <c r="Q2" i="3"/>
  <c r="H34" i="2"/>
  <c r="H35" i="2"/>
  <c r="H36" i="2"/>
  <c r="H37" i="2"/>
  <c r="H38" i="2"/>
  <c r="H39" i="2"/>
  <c r="D31" i="5" s="1"/>
  <c r="H40" i="2"/>
  <c r="E31" i="5" s="1"/>
  <c r="H41" i="2"/>
  <c r="H42" i="2"/>
  <c r="H43" i="2"/>
  <c r="H4" i="2"/>
  <c r="H5" i="2"/>
  <c r="E26" i="5" s="1"/>
  <c r="H6" i="2"/>
  <c r="F26" i="5" s="1"/>
  <c r="H7" i="2"/>
  <c r="H8" i="2"/>
  <c r="H9" i="2"/>
  <c r="H10" i="2"/>
  <c r="H11" i="2"/>
  <c r="H12" i="2"/>
  <c r="E27" i="5" s="1"/>
  <c r="H13" i="2"/>
  <c r="F27" i="5" s="1"/>
  <c r="H14" i="2"/>
  <c r="H15" i="2"/>
  <c r="H16" i="2"/>
  <c r="H17" i="2"/>
  <c r="H18" i="2"/>
  <c r="D28" i="5" s="1"/>
  <c r="H19" i="2"/>
  <c r="H20" i="2"/>
  <c r="H21" i="2"/>
  <c r="H22" i="2"/>
  <c r="H23" i="2"/>
  <c r="H24" i="2"/>
  <c r="C29" i="5" s="1"/>
  <c r="H25" i="2"/>
  <c r="D29" i="5" s="1"/>
  <c r="H26" i="2"/>
  <c r="H27" i="2"/>
  <c r="H28" i="2"/>
  <c r="G29" i="5" s="1"/>
  <c r="H29" i="2"/>
  <c r="H30" i="2"/>
  <c r="H31" i="2"/>
  <c r="H32" i="2"/>
  <c r="H33" i="2"/>
  <c r="H3" i="2"/>
  <c r="M30" i="2"/>
  <c r="P32" i="2" s="1"/>
  <c r="M23" i="2"/>
  <c r="P24" i="2" s="1"/>
  <c r="M16" i="2"/>
  <c r="P18" i="2" s="1"/>
  <c r="M9" i="2"/>
  <c r="P10" i="2" s="1"/>
  <c r="M2" i="2"/>
  <c r="P4" i="2" s="1"/>
  <c r="P34" i="2"/>
  <c r="P35" i="2"/>
  <c r="P26" i="2"/>
  <c r="P27" i="2"/>
  <c r="P28" i="2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" i="3"/>
  <c r="M4" i="5"/>
  <c r="L4" i="5"/>
  <c r="K4" i="5"/>
  <c r="J4" i="5"/>
  <c r="I4" i="5"/>
  <c r="U4" i="5"/>
  <c r="T4" i="5"/>
  <c r="S4" i="5"/>
  <c r="Q4" i="5"/>
  <c r="P4" i="5"/>
  <c r="O4" i="5"/>
  <c r="G4" i="5"/>
  <c r="F4" i="5"/>
  <c r="E4" i="5"/>
  <c r="D4" i="5"/>
  <c r="C4" i="5"/>
  <c r="B33" i="5"/>
  <c r="C33" i="5"/>
  <c r="D33" i="5"/>
  <c r="E33" i="5"/>
  <c r="F33" i="5"/>
  <c r="G33" i="5"/>
  <c r="I33" i="5"/>
  <c r="J33" i="5"/>
  <c r="K33" i="5"/>
  <c r="L33" i="5"/>
  <c r="M33" i="5"/>
  <c r="O33" i="5"/>
  <c r="P33" i="5"/>
  <c r="Q33" i="5"/>
  <c r="S33" i="5"/>
  <c r="T33" i="5"/>
  <c r="U33" i="5"/>
  <c r="C34" i="5"/>
  <c r="D34" i="5"/>
  <c r="E34" i="5"/>
  <c r="F34" i="5"/>
  <c r="G34" i="5"/>
  <c r="I34" i="5"/>
  <c r="J34" i="5"/>
  <c r="K34" i="5"/>
  <c r="L34" i="5"/>
  <c r="M34" i="5"/>
  <c r="O34" i="5"/>
  <c r="P34" i="5"/>
  <c r="Q34" i="5"/>
  <c r="S34" i="5"/>
  <c r="T34" i="5"/>
  <c r="U34" i="5"/>
  <c r="B35" i="5"/>
  <c r="C35" i="5"/>
  <c r="D35" i="5"/>
  <c r="E35" i="5"/>
  <c r="F35" i="5"/>
  <c r="G35" i="5"/>
  <c r="I35" i="5"/>
  <c r="J35" i="5"/>
  <c r="K35" i="5"/>
  <c r="L35" i="5"/>
  <c r="M35" i="5"/>
  <c r="O35" i="5"/>
  <c r="P35" i="5"/>
  <c r="Q35" i="5"/>
  <c r="S35" i="5"/>
  <c r="T35" i="5"/>
  <c r="U35" i="5"/>
  <c r="B36" i="5"/>
  <c r="C36" i="5"/>
  <c r="D36" i="5"/>
  <c r="E36" i="5"/>
  <c r="F36" i="5"/>
  <c r="G36" i="5"/>
  <c r="J36" i="5"/>
  <c r="K36" i="5"/>
  <c r="L36" i="5"/>
  <c r="M36" i="5"/>
  <c r="O36" i="5"/>
  <c r="P36" i="5"/>
  <c r="Q36" i="5"/>
  <c r="S36" i="5"/>
  <c r="T36" i="5"/>
  <c r="U36" i="5"/>
  <c r="B37" i="5"/>
  <c r="C37" i="5"/>
  <c r="D37" i="5"/>
  <c r="E37" i="5"/>
  <c r="F37" i="5"/>
  <c r="G37" i="5"/>
  <c r="J37" i="5"/>
  <c r="K37" i="5"/>
  <c r="L37" i="5"/>
  <c r="M37" i="5"/>
  <c r="S37" i="5"/>
  <c r="T37" i="5"/>
  <c r="U37" i="5"/>
  <c r="B38" i="5"/>
  <c r="C38" i="5"/>
  <c r="D38" i="5"/>
  <c r="E38" i="5"/>
  <c r="G38" i="5"/>
  <c r="I38" i="5"/>
  <c r="J38" i="5"/>
  <c r="K38" i="5"/>
  <c r="L38" i="5"/>
  <c r="M38" i="5"/>
  <c r="S38" i="5"/>
  <c r="T38" i="5"/>
  <c r="B26" i="5"/>
  <c r="C26" i="5"/>
  <c r="D26" i="5"/>
  <c r="G26" i="5"/>
  <c r="I26" i="5"/>
  <c r="J26" i="5"/>
  <c r="L26" i="5"/>
  <c r="M26" i="5"/>
  <c r="S26" i="5"/>
  <c r="AM26" i="5" s="1"/>
  <c r="C27" i="5"/>
  <c r="D27" i="5"/>
  <c r="G27" i="5"/>
  <c r="I27" i="5"/>
  <c r="J27" i="5"/>
  <c r="K27" i="5"/>
  <c r="L27" i="5"/>
  <c r="M27" i="5"/>
  <c r="T27" i="5"/>
  <c r="U27" i="5"/>
  <c r="B28" i="5"/>
  <c r="C28" i="5"/>
  <c r="E28" i="5"/>
  <c r="F28" i="5"/>
  <c r="Z28" i="5" s="1"/>
  <c r="G28" i="5"/>
  <c r="J28" i="5"/>
  <c r="K28" i="5"/>
  <c r="L28" i="5"/>
  <c r="T28" i="5"/>
  <c r="U28" i="5"/>
  <c r="B29" i="5"/>
  <c r="E29" i="5"/>
  <c r="Y29" i="5" s="1"/>
  <c r="F29" i="5"/>
  <c r="K29" i="5"/>
  <c r="S29" i="5"/>
  <c r="T29" i="5"/>
  <c r="B30" i="5"/>
  <c r="C30" i="5"/>
  <c r="D30" i="5"/>
  <c r="E30" i="5"/>
  <c r="Y30" i="5" s="1"/>
  <c r="F30" i="5"/>
  <c r="G30" i="5"/>
  <c r="K30" i="5"/>
  <c r="U30" i="5"/>
  <c r="B31" i="5"/>
  <c r="C31" i="5"/>
  <c r="G31" i="5"/>
  <c r="L31" i="5"/>
  <c r="S31" i="5"/>
  <c r="B19" i="5"/>
  <c r="B21" i="5"/>
  <c r="B22" i="5"/>
  <c r="B23" i="5"/>
  <c r="B24" i="5"/>
  <c r="B12" i="5"/>
  <c r="B14" i="5"/>
  <c r="B15" i="5"/>
  <c r="B16" i="5"/>
  <c r="B17" i="5"/>
  <c r="O43" i="2"/>
  <c r="O42" i="2"/>
  <c r="G17" i="5" s="1"/>
  <c r="O41" i="2"/>
  <c r="O40" i="2"/>
  <c r="E17" i="5" s="1"/>
  <c r="O39" i="2"/>
  <c r="D17" i="5" s="1"/>
  <c r="O38" i="2"/>
  <c r="C17" i="5" s="1"/>
  <c r="O37" i="2"/>
  <c r="O36" i="2"/>
  <c r="O35" i="2"/>
  <c r="G16" i="5" s="1"/>
  <c r="O34" i="2"/>
  <c r="F16" i="5" s="1"/>
  <c r="O33" i="2"/>
  <c r="E16" i="5" s="1"/>
  <c r="O32" i="2"/>
  <c r="D16" i="5" s="1"/>
  <c r="O31" i="2"/>
  <c r="C16" i="5" s="1"/>
  <c r="O30" i="2"/>
  <c r="O29" i="2"/>
  <c r="O28" i="2"/>
  <c r="G15" i="5" s="1"/>
  <c r="O27" i="2"/>
  <c r="F15" i="5" s="1"/>
  <c r="O26" i="2"/>
  <c r="E15" i="5" s="1"/>
  <c r="O25" i="2"/>
  <c r="D15" i="5" s="1"/>
  <c r="O24" i="2"/>
  <c r="C15" i="5" s="1"/>
  <c r="O23" i="2"/>
  <c r="O22" i="2"/>
  <c r="O21" i="2"/>
  <c r="G14" i="5" s="1"/>
  <c r="O20" i="2"/>
  <c r="F14" i="5" s="1"/>
  <c r="O19" i="2"/>
  <c r="E14" i="5" s="1"/>
  <c r="O18" i="2"/>
  <c r="D14" i="5" s="1"/>
  <c r="O17" i="2"/>
  <c r="C14" i="5" s="1"/>
  <c r="O16" i="2"/>
  <c r="O15" i="2"/>
  <c r="O14" i="2"/>
  <c r="G13" i="5" s="1"/>
  <c r="O13" i="2"/>
  <c r="F13" i="5" s="1"/>
  <c r="O12" i="2"/>
  <c r="E13" i="5" s="1"/>
  <c r="O11" i="2"/>
  <c r="D13" i="5" s="1"/>
  <c r="O10" i="2"/>
  <c r="C13" i="5" s="1"/>
  <c r="O9" i="2"/>
  <c r="O8" i="2"/>
  <c r="O7" i="2"/>
  <c r="G12" i="5" s="1"/>
  <c r="O6" i="2"/>
  <c r="F12" i="5" s="1"/>
  <c r="O5" i="2"/>
  <c r="E12" i="5" s="1"/>
  <c r="O4" i="2"/>
  <c r="D12" i="5" s="1"/>
  <c r="O3" i="2"/>
  <c r="C12" i="5" s="1"/>
  <c r="O2" i="2"/>
  <c r="L43" i="2"/>
  <c r="L42" i="2"/>
  <c r="G24" i="5" s="1"/>
  <c r="L41" i="2"/>
  <c r="L40" i="2"/>
  <c r="E24" i="5" s="1"/>
  <c r="L39" i="2"/>
  <c r="D24" i="5" s="1"/>
  <c r="L38" i="2"/>
  <c r="C24" i="5" s="1"/>
  <c r="L37" i="2"/>
  <c r="L36" i="2"/>
  <c r="L35" i="2"/>
  <c r="G23" i="5" s="1"/>
  <c r="L34" i="2"/>
  <c r="F23" i="5" s="1"/>
  <c r="L33" i="2"/>
  <c r="E23" i="5" s="1"/>
  <c r="L32" i="2"/>
  <c r="D23" i="5" s="1"/>
  <c r="L31" i="2"/>
  <c r="C23" i="5" s="1"/>
  <c r="L30" i="2"/>
  <c r="L29" i="2"/>
  <c r="L28" i="2"/>
  <c r="G22" i="5" s="1"/>
  <c r="L27" i="2"/>
  <c r="F22" i="5" s="1"/>
  <c r="L26" i="2"/>
  <c r="E22" i="5" s="1"/>
  <c r="L25" i="2"/>
  <c r="D22" i="5" s="1"/>
  <c r="L24" i="2"/>
  <c r="C22" i="5" s="1"/>
  <c r="L23" i="2"/>
  <c r="L22" i="2"/>
  <c r="L21" i="2"/>
  <c r="G21" i="5" s="1"/>
  <c r="L20" i="2"/>
  <c r="F21" i="5" s="1"/>
  <c r="L19" i="2"/>
  <c r="E21" i="5" s="1"/>
  <c r="L18" i="2"/>
  <c r="D21" i="5" s="1"/>
  <c r="L17" i="2"/>
  <c r="C21" i="5" s="1"/>
  <c r="L16" i="2"/>
  <c r="L15" i="2"/>
  <c r="L14" i="2"/>
  <c r="G20" i="5" s="1"/>
  <c r="L13" i="2"/>
  <c r="F20" i="5" s="1"/>
  <c r="L12" i="2"/>
  <c r="E20" i="5" s="1"/>
  <c r="L11" i="2"/>
  <c r="D20" i="5" s="1"/>
  <c r="L10" i="2"/>
  <c r="C20" i="5" s="1"/>
  <c r="L9" i="2"/>
  <c r="L8" i="2"/>
  <c r="L7" i="2"/>
  <c r="G19" i="5" s="1"/>
  <c r="L6" i="2"/>
  <c r="F19" i="5" s="1"/>
  <c r="L5" i="2"/>
  <c r="E19" i="5" s="1"/>
  <c r="L4" i="2"/>
  <c r="D19" i="5" s="1"/>
  <c r="L3" i="2"/>
  <c r="C19" i="5" s="1"/>
  <c r="L2" i="2"/>
  <c r="N2" i="2"/>
  <c r="AN30" i="5" l="1"/>
  <c r="P43" i="2"/>
  <c r="P21" i="2"/>
  <c r="P20" i="2"/>
  <c r="P14" i="2"/>
  <c r="P13" i="2"/>
  <c r="P12" i="2"/>
  <c r="P7" i="2"/>
  <c r="P6" i="2"/>
  <c r="P42" i="2"/>
  <c r="P41" i="2"/>
  <c r="P39" i="2"/>
  <c r="P40" i="2"/>
  <c r="P31" i="2"/>
  <c r="P33" i="2"/>
  <c r="P25" i="2"/>
  <c r="P17" i="2"/>
  <c r="P19" i="2"/>
  <c r="B13" i="5"/>
  <c r="B34" i="5"/>
  <c r="P11" i="2"/>
  <c r="B20" i="5"/>
  <c r="B27" i="5"/>
  <c r="P3" i="2"/>
  <c r="P5" i="2"/>
  <c r="AC31" i="5"/>
  <c r="AN26" i="5"/>
  <c r="AM30" i="5"/>
  <c r="X30" i="5"/>
  <c r="X29" i="5"/>
  <c r="Y28" i="5"/>
  <c r="Z27" i="5"/>
  <c r="AA26" i="5"/>
  <c r="AE31" i="5"/>
  <c r="AO30" i="5"/>
  <c r="Z30" i="5"/>
  <c r="Z29" i="5"/>
  <c r="AA28" i="5"/>
  <c r="AM27" i="5"/>
  <c r="AC27" i="5"/>
  <c r="AD26" i="5"/>
  <c r="AN31" i="5"/>
  <c r="Y31" i="5"/>
  <c r="AF30" i="5"/>
  <c r="AF29" i="5"/>
  <c r="AF28" i="5"/>
  <c r="W28" i="5"/>
  <c r="AG27" i="5"/>
  <c r="X27" i="5"/>
  <c r="Y26" i="5"/>
  <c r="AM31" i="5"/>
  <c r="X31" i="5"/>
  <c r="AE30" i="5"/>
  <c r="AO29" i="5"/>
  <c r="AE29" i="5"/>
  <c r="AO28" i="5"/>
  <c r="AE28" i="5"/>
  <c r="AF27" i="5"/>
  <c r="W27" i="5"/>
  <c r="AG26" i="5"/>
  <c r="X26" i="5"/>
  <c r="AG31" i="5"/>
  <c r="W31" i="5"/>
  <c r="AD30" i="5"/>
  <c r="AN29" i="5"/>
  <c r="AD29" i="5"/>
  <c r="AN28" i="5"/>
  <c r="AD28" i="5"/>
  <c r="AO27" i="5"/>
  <c r="AE27" i="5"/>
  <c r="AF26" i="5"/>
  <c r="W26" i="5"/>
  <c r="AA30" i="5"/>
  <c r="AM29" i="5"/>
  <c r="AA29" i="5"/>
  <c r="AM28" i="5"/>
  <c r="AC28" i="5"/>
  <c r="AN27" i="5"/>
  <c r="AD27" i="5"/>
  <c r="AO26" i="5"/>
  <c r="AE26" i="5"/>
  <c r="AD31" i="5"/>
  <c r="AA27" i="5"/>
  <c r="AC26" i="5"/>
  <c r="AA31" i="5"/>
  <c r="AG30" i="5"/>
  <c r="W30" i="5"/>
  <c r="AG29" i="5"/>
  <c r="W29" i="5"/>
  <c r="AG28" i="5"/>
  <c r="X28" i="5"/>
  <c r="Y27" i="5"/>
  <c r="Z26" i="5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" i="4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2" i="2"/>
  <c r="B10" i="5" l="1"/>
  <c r="B9" i="5"/>
  <c r="B8" i="5"/>
  <c r="B7" i="5"/>
  <c r="B6" i="5"/>
  <c r="B5" i="5"/>
  <c r="R27" i="1"/>
  <c r="R22" i="1"/>
  <c r="J17" i="4"/>
  <c r="J12" i="4"/>
  <c r="J7" i="4"/>
  <c r="S37" i="3"/>
  <c r="S30" i="3"/>
  <c r="S23" i="3"/>
  <c r="S16" i="3"/>
  <c r="S9" i="3"/>
  <c r="J2" i="4"/>
  <c r="R2" i="1"/>
  <c r="S2" i="3"/>
  <c r="N2" i="4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I20" i="4"/>
  <c r="I19" i="4"/>
  <c r="I18" i="4"/>
  <c r="I15" i="4"/>
  <c r="I14" i="4"/>
  <c r="I13" i="4"/>
  <c r="I10" i="4"/>
  <c r="I9" i="4"/>
  <c r="I8" i="4"/>
  <c r="I5" i="4"/>
  <c r="I4" i="4"/>
  <c r="I3" i="4"/>
  <c r="E3" i="4"/>
  <c r="H3" i="4" s="1"/>
  <c r="O26" i="5" s="1"/>
  <c r="AI26" i="5" s="1"/>
  <c r="E4" i="4"/>
  <c r="H4" i="4" s="1"/>
  <c r="P26" i="5" s="1"/>
  <c r="AJ26" i="5" s="1"/>
  <c r="E5" i="4"/>
  <c r="H5" i="4" s="1"/>
  <c r="Q26" i="5" s="1"/>
  <c r="AK26" i="5" s="1"/>
  <c r="E6" i="4"/>
  <c r="H6" i="4" s="1"/>
  <c r="E7" i="4"/>
  <c r="H7" i="4" s="1"/>
  <c r="E8" i="4"/>
  <c r="H8" i="4" s="1"/>
  <c r="O27" i="5" s="1"/>
  <c r="AI27" i="5" s="1"/>
  <c r="E9" i="4"/>
  <c r="H9" i="4" s="1"/>
  <c r="P27" i="5" s="1"/>
  <c r="AJ27" i="5" s="1"/>
  <c r="E10" i="4"/>
  <c r="H10" i="4" s="1"/>
  <c r="Q27" i="5" s="1"/>
  <c r="AK27" i="5" s="1"/>
  <c r="E11" i="4"/>
  <c r="H11" i="4" s="1"/>
  <c r="E12" i="4"/>
  <c r="H12" i="4" s="1"/>
  <c r="E13" i="4"/>
  <c r="H13" i="4" s="1"/>
  <c r="O28" i="5" s="1"/>
  <c r="AI28" i="5" s="1"/>
  <c r="E14" i="4"/>
  <c r="H14" i="4" s="1"/>
  <c r="P28" i="5" s="1"/>
  <c r="AJ28" i="5" s="1"/>
  <c r="E15" i="4"/>
  <c r="H15" i="4" s="1"/>
  <c r="Q28" i="5" s="1"/>
  <c r="AK28" i="5" s="1"/>
  <c r="E16" i="4"/>
  <c r="H16" i="4" s="1"/>
  <c r="E17" i="4"/>
  <c r="H17" i="4" s="1"/>
  <c r="E18" i="4"/>
  <c r="H18" i="4" s="1"/>
  <c r="O29" i="5" s="1"/>
  <c r="E19" i="4"/>
  <c r="H19" i="4" s="1"/>
  <c r="E20" i="4"/>
  <c r="H20" i="4" s="1"/>
  <c r="Q29" i="5" s="1"/>
  <c r="AK29" i="5" s="1"/>
  <c r="E21" i="4"/>
  <c r="H21" i="4" s="1"/>
  <c r="E2" i="4"/>
  <c r="H2" i="4" s="1"/>
  <c r="R42" i="3"/>
  <c r="R41" i="3"/>
  <c r="R40" i="3"/>
  <c r="R39" i="3"/>
  <c r="R38" i="3"/>
  <c r="R35" i="3"/>
  <c r="R34" i="3"/>
  <c r="R33" i="3"/>
  <c r="R32" i="3"/>
  <c r="R31" i="3"/>
  <c r="R28" i="3"/>
  <c r="R27" i="3"/>
  <c r="R26" i="3"/>
  <c r="R25" i="3"/>
  <c r="R24" i="3"/>
  <c r="R21" i="3"/>
  <c r="R20" i="3"/>
  <c r="R19" i="3"/>
  <c r="R18" i="3"/>
  <c r="R17" i="3"/>
  <c r="R14" i="3"/>
  <c r="R13" i="3"/>
  <c r="R12" i="3"/>
  <c r="R11" i="3"/>
  <c r="R10" i="3"/>
  <c r="R7" i="3"/>
  <c r="R6" i="3"/>
  <c r="R5" i="3"/>
  <c r="R4" i="3"/>
  <c r="R3" i="3"/>
  <c r="W2" i="1" l="1"/>
  <c r="T2" i="1"/>
  <c r="Q19" i="4"/>
  <c r="P29" i="5"/>
  <c r="AJ29" i="5" s="1"/>
  <c r="W22" i="1"/>
  <c r="W27" i="1"/>
  <c r="Y25" i="3"/>
  <c r="P18" i="4"/>
  <c r="P15" i="4"/>
  <c r="Q15" i="4" s="1"/>
  <c r="P14" i="4"/>
  <c r="O16" i="4"/>
  <c r="O15" i="4"/>
  <c r="Q14" i="5" s="1"/>
  <c r="O14" i="4"/>
  <c r="P14" i="5" s="1"/>
  <c r="O13" i="4"/>
  <c r="O14" i="5" s="1"/>
  <c r="O12" i="4"/>
  <c r="O2" i="4"/>
  <c r="O6" i="4"/>
  <c r="O5" i="4"/>
  <c r="Q12" i="5" s="1"/>
  <c r="O4" i="4"/>
  <c r="P12" i="5" s="1"/>
  <c r="O3" i="4"/>
  <c r="O12" i="5" s="1"/>
  <c r="O18" i="4"/>
  <c r="O15" i="5" s="1"/>
  <c r="O17" i="4"/>
  <c r="O21" i="4"/>
  <c r="O20" i="4"/>
  <c r="Q15" i="5" s="1"/>
  <c r="O19" i="4"/>
  <c r="P15" i="5" s="1"/>
  <c r="O11" i="4"/>
  <c r="O10" i="4"/>
  <c r="Q13" i="5" s="1"/>
  <c r="O9" i="4"/>
  <c r="P13" i="5" s="1"/>
  <c r="O8" i="4"/>
  <c r="O13" i="5" s="1"/>
  <c r="O7" i="4"/>
  <c r="M12" i="4"/>
  <c r="P13" i="4" s="1"/>
  <c r="L15" i="4"/>
  <c r="Q21" i="5" s="1"/>
  <c r="L13" i="4"/>
  <c r="O21" i="5" s="1"/>
  <c r="L14" i="4"/>
  <c r="P21" i="5" s="1"/>
  <c r="L12" i="4"/>
  <c r="L16" i="4"/>
  <c r="M2" i="4"/>
  <c r="Q4" i="4" s="1"/>
  <c r="L4" i="4"/>
  <c r="P19" i="5" s="1"/>
  <c r="L3" i="4"/>
  <c r="O19" i="5" s="1"/>
  <c r="L2" i="4"/>
  <c r="L6" i="4"/>
  <c r="L5" i="4"/>
  <c r="Q19" i="5" s="1"/>
  <c r="M17" i="4"/>
  <c r="L21" i="4"/>
  <c r="L19" i="4"/>
  <c r="P22" i="5" s="1"/>
  <c r="L17" i="4"/>
  <c r="L20" i="4"/>
  <c r="Q22" i="5" s="1"/>
  <c r="L18" i="4"/>
  <c r="O22" i="5" s="1"/>
  <c r="M7" i="4"/>
  <c r="P8" i="4" s="1"/>
  <c r="L7" i="4"/>
  <c r="L11" i="4"/>
  <c r="L9" i="4"/>
  <c r="P20" i="5" s="1"/>
  <c r="L10" i="4"/>
  <c r="Q20" i="5" s="1"/>
  <c r="L8" i="4"/>
  <c r="O20" i="5" s="1"/>
  <c r="V2" i="3"/>
  <c r="Y4" i="3" s="1"/>
  <c r="U5" i="3"/>
  <c r="K19" i="5" s="1"/>
  <c r="X2" i="3"/>
  <c r="U7" i="3"/>
  <c r="M19" i="5" s="1"/>
  <c r="U8" i="3"/>
  <c r="X8" i="3"/>
  <c r="U2" i="3"/>
  <c r="X7" i="3"/>
  <c r="M12" i="5" s="1"/>
  <c r="X6" i="3"/>
  <c r="L12" i="5" s="1"/>
  <c r="U3" i="3"/>
  <c r="I19" i="5" s="1"/>
  <c r="X5" i="3"/>
  <c r="K12" i="5" s="1"/>
  <c r="U4" i="3"/>
  <c r="J19" i="5" s="1"/>
  <c r="X4" i="3"/>
  <c r="J12" i="5" s="1"/>
  <c r="X3" i="3"/>
  <c r="I12" i="5" s="1"/>
  <c r="U6" i="3"/>
  <c r="L19" i="5" s="1"/>
  <c r="W3" i="1"/>
  <c r="S12" i="5" s="1"/>
  <c r="W6" i="1"/>
  <c r="W5" i="1"/>
  <c r="U12" i="5" s="1"/>
  <c r="W4" i="1"/>
  <c r="T12" i="5" s="1"/>
  <c r="U12" i="3"/>
  <c r="K20" i="5" s="1"/>
  <c r="X10" i="3"/>
  <c r="I13" i="5" s="1"/>
  <c r="U13" i="3"/>
  <c r="L20" i="5" s="1"/>
  <c r="X9" i="3"/>
  <c r="U14" i="3"/>
  <c r="M20" i="5" s="1"/>
  <c r="U11" i="3"/>
  <c r="J20" i="5" s="1"/>
  <c r="X11" i="3"/>
  <c r="J13" i="5" s="1"/>
  <c r="U15" i="3"/>
  <c r="X15" i="3"/>
  <c r="U9" i="3"/>
  <c r="X12" i="3"/>
  <c r="K13" i="5" s="1"/>
  <c r="X14" i="3"/>
  <c r="M13" i="5" s="1"/>
  <c r="X13" i="3"/>
  <c r="L13" i="5" s="1"/>
  <c r="U10" i="3"/>
  <c r="I20" i="5" s="1"/>
  <c r="W25" i="1"/>
  <c r="U16" i="5" s="1"/>
  <c r="W24" i="1"/>
  <c r="T16" i="5" s="1"/>
  <c r="W23" i="1"/>
  <c r="S16" i="5" s="1"/>
  <c r="W26" i="1"/>
  <c r="V16" i="3"/>
  <c r="Y21" i="3" s="1"/>
  <c r="Z21" i="3" s="1"/>
  <c r="M7" i="5" s="1"/>
  <c r="X19" i="3"/>
  <c r="K14" i="5" s="1"/>
  <c r="X18" i="3"/>
  <c r="J14" i="5" s="1"/>
  <c r="U19" i="3"/>
  <c r="K21" i="5" s="1"/>
  <c r="X17" i="3"/>
  <c r="I14" i="5" s="1"/>
  <c r="U20" i="3"/>
  <c r="L21" i="5" s="1"/>
  <c r="X20" i="3"/>
  <c r="L14" i="5" s="1"/>
  <c r="X16" i="3"/>
  <c r="U21" i="3"/>
  <c r="M21" i="5" s="1"/>
  <c r="U22" i="3"/>
  <c r="U18" i="3"/>
  <c r="J21" i="5" s="1"/>
  <c r="X22" i="3"/>
  <c r="U16" i="3"/>
  <c r="X21" i="3"/>
  <c r="M14" i="5" s="1"/>
  <c r="U17" i="3"/>
  <c r="I21" i="5" s="1"/>
  <c r="W29" i="1"/>
  <c r="T17" i="5" s="1"/>
  <c r="W28" i="1"/>
  <c r="S17" i="5" s="1"/>
  <c r="V23" i="3"/>
  <c r="U24" i="3"/>
  <c r="X26" i="3"/>
  <c r="K15" i="5" s="1"/>
  <c r="U25" i="3"/>
  <c r="J22" i="5" s="1"/>
  <c r="X25" i="3"/>
  <c r="J15" i="5" s="1"/>
  <c r="U26" i="3"/>
  <c r="K22" i="5" s="1"/>
  <c r="X24" i="3"/>
  <c r="U27" i="3"/>
  <c r="L22" i="5" s="1"/>
  <c r="X23" i="3"/>
  <c r="U28" i="3"/>
  <c r="M22" i="5" s="1"/>
  <c r="X27" i="3"/>
  <c r="L15" i="5" s="1"/>
  <c r="U29" i="3"/>
  <c r="X29" i="3"/>
  <c r="U23" i="3"/>
  <c r="X28" i="3"/>
  <c r="M15" i="5" s="1"/>
  <c r="V30" i="3"/>
  <c r="X34" i="3"/>
  <c r="L16" i="5" s="1"/>
  <c r="U31" i="3"/>
  <c r="X33" i="3"/>
  <c r="K16" i="5" s="1"/>
  <c r="U32" i="3"/>
  <c r="J23" i="5" s="1"/>
  <c r="X35" i="3"/>
  <c r="M16" i="5" s="1"/>
  <c r="X32" i="3"/>
  <c r="J16" i="5" s="1"/>
  <c r="U33" i="3"/>
  <c r="K23" i="5" s="1"/>
  <c r="X31" i="3"/>
  <c r="U34" i="3"/>
  <c r="L23" i="5" s="1"/>
  <c r="X36" i="3"/>
  <c r="U30" i="3"/>
  <c r="X30" i="3"/>
  <c r="U35" i="3"/>
  <c r="M23" i="5" s="1"/>
  <c r="U36" i="3"/>
  <c r="V37" i="3"/>
  <c r="Y41" i="3" s="1"/>
  <c r="Z41" i="3" s="1"/>
  <c r="L10" i="5" s="1"/>
  <c r="X42" i="3"/>
  <c r="M17" i="5" s="1"/>
  <c r="X41" i="3"/>
  <c r="L17" i="5" s="1"/>
  <c r="U38" i="3"/>
  <c r="I24" i="5" s="1"/>
  <c r="U43" i="3"/>
  <c r="U37" i="3"/>
  <c r="X40" i="3"/>
  <c r="K17" i="5" s="1"/>
  <c r="U39" i="3"/>
  <c r="J24" i="5" s="1"/>
  <c r="X39" i="3"/>
  <c r="J17" i="5" s="1"/>
  <c r="U40" i="3"/>
  <c r="K24" i="5" s="1"/>
  <c r="X38" i="3"/>
  <c r="I17" i="5" s="1"/>
  <c r="U41" i="3"/>
  <c r="L24" i="5" s="1"/>
  <c r="X37" i="3"/>
  <c r="U42" i="3"/>
  <c r="M24" i="5" s="1"/>
  <c r="X43" i="3"/>
  <c r="U2" i="1"/>
  <c r="X4" i="1" s="1"/>
  <c r="T4" i="1"/>
  <c r="T19" i="5" s="1"/>
  <c r="T6" i="1"/>
  <c r="T3" i="1"/>
  <c r="S19" i="5" s="1"/>
  <c r="T5" i="1"/>
  <c r="U19" i="5" s="1"/>
  <c r="U22" i="1"/>
  <c r="X24" i="1" s="1"/>
  <c r="T23" i="1"/>
  <c r="S23" i="5" s="1"/>
  <c r="T25" i="1"/>
  <c r="U23" i="5" s="1"/>
  <c r="T24" i="1"/>
  <c r="T23" i="5" s="1"/>
  <c r="T22" i="1"/>
  <c r="T26" i="1"/>
  <c r="U27" i="1"/>
  <c r="X28" i="1" s="1"/>
  <c r="Y28" i="1" s="1"/>
  <c r="T29" i="1"/>
  <c r="T24" i="5" s="1"/>
  <c r="T27" i="1"/>
  <c r="T28" i="1"/>
  <c r="S24" i="5" s="1"/>
  <c r="R7" i="1"/>
  <c r="R12" i="1"/>
  <c r="R17" i="1"/>
  <c r="V9" i="3"/>
  <c r="Y11" i="3" s="1"/>
  <c r="X23" i="1" l="1"/>
  <c r="X5" i="1"/>
  <c r="X3" i="1"/>
  <c r="Y3" i="1" s="1"/>
  <c r="X25" i="1"/>
  <c r="X8" i="1"/>
  <c r="W7" i="1"/>
  <c r="X29" i="1"/>
  <c r="Y43" i="3"/>
  <c r="Y42" i="3"/>
  <c r="Z42" i="3" s="1"/>
  <c r="M10" i="5" s="1"/>
  <c r="Y38" i="3"/>
  <c r="Z38" i="3" s="1"/>
  <c r="I10" i="5" s="1"/>
  <c r="Y40" i="3"/>
  <c r="Z40" i="3" s="1"/>
  <c r="K10" i="5" s="1"/>
  <c r="Y39" i="3"/>
  <c r="Z39" i="3" s="1"/>
  <c r="J10" i="5" s="1"/>
  <c r="Y33" i="3"/>
  <c r="Y32" i="3"/>
  <c r="Z32" i="3" s="1"/>
  <c r="J9" i="5" s="1"/>
  <c r="Y31" i="3"/>
  <c r="Y35" i="3"/>
  <c r="Z35" i="3" s="1"/>
  <c r="M9" i="5" s="1"/>
  <c r="Y34" i="3"/>
  <c r="Z34" i="3" s="1"/>
  <c r="L9" i="5" s="1"/>
  <c r="Y24" i="3"/>
  <c r="Y27" i="3"/>
  <c r="Z27" i="3" s="1"/>
  <c r="L8" i="5" s="1"/>
  <c r="Y26" i="3"/>
  <c r="Q18" i="4"/>
  <c r="O8" i="5" s="1"/>
  <c r="Y28" i="3"/>
  <c r="Z28" i="3" s="1"/>
  <c r="M8" i="5" s="1"/>
  <c r="Y18" i="3"/>
  <c r="Z18" i="3" s="1"/>
  <c r="J7" i="5" s="1"/>
  <c r="Q13" i="4"/>
  <c r="O7" i="5" s="1"/>
  <c r="Z20" i="3"/>
  <c r="L7" i="5" s="1"/>
  <c r="Y20" i="3"/>
  <c r="Y19" i="3"/>
  <c r="Z19" i="3" s="1"/>
  <c r="K7" i="5" s="1"/>
  <c r="Y17" i="3"/>
  <c r="Z17" i="3" s="1"/>
  <c r="I7" i="5" s="1"/>
  <c r="P10" i="4"/>
  <c r="Z11" i="3"/>
  <c r="J6" i="5" s="1"/>
  <c r="P9" i="4"/>
  <c r="Q9" i="4" s="1"/>
  <c r="P6" i="5" s="1"/>
  <c r="Y13" i="3"/>
  <c r="Z13" i="3" s="1"/>
  <c r="L6" i="5" s="1"/>
  <c r="Y12" i="3"/>
  <c r="Z12" i="3" s="1"/>
  <c r="K6" i="5" s="1"/>
  <c r="Y10" i="3"/>
  <c r="Z10" i="3" s="1"/>
  <c r="I6" i="5" s="1"/>
  <c r="Y14" i="3"/>
  <c r="Z14" i="3" s="1"/>
  <c r="M6" i="5" s="1"/>
  <c r="Y5" i="3"/>
  <c r="Z5" i="3" s="1"/>
  <c r="K5" i="5" s="1"/>
  <c r="P5" i="4"/>
  <c r="Z4" i="3"/>
  <c r="J5" i="5" s="1"/>
  <c r="Y3" i="3"/>
  <c r="Z3" i="3" s="1"/>
  <c r="I5" i="5" s="1"/>
  <c r="Y6" i="3"/>
  <c r="Z6" i="3" s="1"/>
  <c r="L5" i="5" s="1"/>
  <c r="Y7" i="3"/>
  <c r="Z7" i="3" s="1"/>
  <c r="M5" i="5" s="1"/>
  <c r="Q20" i="4"/>
  <c r="Q8" i="5" s="1"/>
  <c r="Z25" i="3"/>
  <c r="J8" i="5" s="1"/>
  <c r="Z26" i="3"/>
  <c r="K8" i="5" s="1"/>
  <c r="P5" i="5"/>
  <c r="Q14" i="4"/>
  <c r="Q7" i="5"/>
  <c r="Q3" i="4"/>
  <c r="Q10" i="4"/>
  <c r="Q5" i="4"/>
  <c r="Q8" i="4"/>
  <c r="Z33" i="3"/>
  <c r="K9" i="5" s="1"/>
  <c r="W9" i="1"/>
  <c r="T13" i="5" s="1"/>
  <c r="W8" i="1"/>
  <c r="S13" i="5" s="1"/>
  <c r="W10" i="1"/>
  <c r="U13" i="5" s="1"/>
  <c r="W11" i="1"/>
  <c r="W17" i="1"/>
  <c r="W18" i="1"/>
  <c r="S15" i="5" s="1"/>
  <c r="W19" i="1"/>
  <c r="T15" i="5" s="1"/>
  <c r="W21" i="1"/>
  <c r="W20" i="1"/>
  <c r="U15" i="5" s="1"/>
  <c r="W16" i="1"/>
  <c r="W15" i="1"/>
  <c r="U14" i="5" s="1"/>
  <c r="W14" i="1"/>
  <c r="T14" i="5" s="1"/>
  <c r="W12" i="1"/>
  <c r="W13" i="1"/>
  <c r="S14" i="5" s="1"/>
  <c r="U17" i="1"/>
  <c r="X19" i="1" s="1"/>
  <c r="T18" i="1"/>
  <c r="S22" i="5" s="1"/>
  <c r="T19" i="1"/>
  <c r="T22" i="5" s="1"/>
  <c r="T20" i="1"/>
  <c r="U22" i="5" s="1"/>
  <c r="T17" i="1"/>
  <c r="T21" i="1"/>
  <c r="U12" i="1"/>
  <c r="X15" i="1" s="1"/>
  <c r="T13" i="1"/>
  <c r="S21" i="5" s="1"/>
  <c r="T12" i="1"/>
  <c r="T15" i="1"/>
  <c r="U21" i="5" s="1"/>
  <c r="T16" i="1"/>
  <c r="T14" i="1"/>
  <c r="T21" i="5" s="1"/>
  <c r="U7" i="1"/>
  <c r="X9" i="1" s="1"/>
  <c r="T9" i="1"/>
  <c r="T20" i="5" s="1"/>
  <c r="T10" i="1"/>
  <c r="U20" i="5" s="1"/>
  <c r="T8" i="1"/>
  <c r="S20" i="5" s="1"/>
  <c r="T11" i="1"/>
  <c r="T7" i="1"/>
  <c r="I42" i="2"/>
  <c r="I41" i="2"/>
  <c r="I40" i="2"/>
  <c r="I39" i="2"/>
  <c r="I38" i="2"/>
  <c r="I35" i="2"/>
  <c r="I34" i="2"/>
  <c r="I33" i="2"/>
  <c r="I32" i="2"/>
  <c r="I31" i="2"/>
  <c r="I28" i="2"/>
  <c r="I27" i="2"/>
  <c r="I26" i="2"/>
  <c r="I25" i="2"/>
  <c r="I24" i="2"/>
  <c r="I21" i="2"/>
  <c r="I20" i="2"/>
  <c r="I19" i="2"/>
  <c r="I18" i="2"/>
  <c r="I17" i="2"/>
  <c r="I14" i="2"/>
  <c r="I13" i="2"/>
  <c r="I12" i="2"/>
  <c r="I11" i="2"/>
  <c r="I10" i="2"/>
  <c r="I7" i="2"/>
  <c r="I6" i="2"/>
  <c r="I5" i="2"/>
  <c r="I4" i="2"/>
  <c r="I3" i="2"/>
  <c r="H2" i="2"/>
  <c r="Q29" i="1"/>
  <c r="Q28" i="1"/>
  <c r="Q24" i="1"/>
  <c r="Q25" i="1"/>
  <c r="Q23" i="1"/>
  <c r="Q19" i="1"/>
  <c r="Q20" i="1"/>
  <c r="Q18" i="1"/>
  <c r="Q13" i="1"/>
  <c r="Q14" i="1"/>
  <c r="Q15" i="1"/>
  <c r="Q9" i="1"/>
  <c r="Q10" i="1"/>
  <c r="Q8" i="1"/>
  <c r="Q5" i="1"/>
  <c r="Q4" i="1"/>
  <c r="Q3" i="1"/>
  <c r="X18" i="1" l="1"/>
  <c r="X20" i="1"/>
  <c r="X10" i="1"/>
  <c r="X14" i="1"/>
  <c r="X13" i="1"/>
  <c r="O6" i="5"/>
  <c r="Q5" i="5"/>
  <c r="Q6" i="5"/>
  <c r="P7" i="5"/>
  <c r="O5" i="5"/>
  <c r="P8" i="5"/>
  <c r="Q14" i="2"/>
  <c r="G6" i="5" s="1"/>
  <c r="Q32" i="2"/>
  <c r="D9" i="5" s="1"/>
  <c r="Q34" i="2"/>
  <c r="F9" i="5" s="1"/>
  <c r="Q7" i="2"/>
  <c r="G5" i="5" s="1"/>
  <c r="Q18" i="2"/>
  <c r="D7" i="5" s="1"/>
  <c r="Q42" i="2"/>
  <c r="G10" i="5" s="1"/>
  <c r="Q25" i="2"/>
  <c r="D8" i="5" s="1"/>
  <c r="Q5" i="2"/>
  <c r="E5" i="5" s="1"/>
  <c r="Q6" i="2"/>
  <c r="F5" i="5" s="1"/>
  <c r="Q24" i="2"/>
  <c r="C8" i="5" s="1"/>
  <c r="Q28" i="2"/>
  <c r="G8" i="5" s="1"/>
  <c r="Q11" i="2"/>
  <c r="D6" i="5" s="1"/>
  <c r="Q13" i="2"/>
  <c r="F6" i="5" s="1"/>
  <c r="Q31" i="2"/>
  <c r="C9" i="5" s="1"/>
  <c r="Q33" i="2"/>
  <c r="E9" i="5" s="1"/>
  <c r="Q35" i="2"/>
  <c r="G9" i="5" s="1"/>
  <c r="Q3" i="2"/>
  <c r="C5" i="5" s="1"/>
  <c r="Q38" i="2"/>
  <c r="C10" i="5" s="1"/>
  <c r="Q10" i="2"/>
  <c r="C6" i="5" s="1"/>
  <c r="Q12" i="2"/>
  <c r="E6" i="5" s="1"/>
  <c r="Q27" i="2"/>
  <c r="F8" i="5" s="1"/>
  <c r="Q40" i="2"/>
  <c r="E10" i="5" s="1"/>
  <c r="Q17" i="2"/>
  <c r="C7" i="5" s="1"/>
  <c r="Q19" i="2"/>
  <c r="E7" i="5" s="1"/>
  <c r="Q21" i="2"/>
  <c r="G7" i="5" s="1"/>
  <c r="Q4" i="2"/>
  <c r="D5" i="5" s="1"/>
  <c r="Q26" i="2"/>
  <c r="E8" i="5" s="1"/>
  <c r="Q20" i="2"/>
  <c r="F7" i="5" s="1"/>
  <c r="Q39" i="2"/>
  <c r="D10" i="5" s="1"/>
  <c r="Y14" i="1" l="1"/>
  <c r="Y10" i="1"/>
  <c r="Y18" i="1"/>
  <c r="Y23" i="1"/>
  <c r="S9" i="5" s="1"/>
  <c r="Y19" i="1"/>
  <c r="Y15" i="1"/>
  <c r="S5" i="5"/>
  <c r="Y29" i="1"/>
  <c r="T10" i="5" s="1"/>
  <c r="Y25" i="1"/>
  <c r="U9" i="5" s="1"/>
  <c r="Y13" i="1"/>
  <c r="Y9" i="1"/>
  <c r="Y5" i="1"/>
  <c r="U5" i="5" s="1"/>
  <c r="S10" i="5"/>
  <c r="Y24" i="1"/>
  <c r="T9" i="5" s="1"/>
  <c r="Y20" i="1"/>
  <c r="Y8" i="1"/>
  <c r="Y4" i="1"/>
  <c r="T5" i="5" s="1"/>
  <c r="S8" i="5" l="1"/>
  <c r="U6" i="5"/>
  <c r="T7" i="5"/>
  <c r="S6" i="5"/>
  <c r="T6" i="5"/>
  <c r="S7" i="5"/>
  <c r="U8" i="5"/>
  <c r="U7" i="5"/>
  <c r="T8" i="5"/>
</calcChain>
</file>

<file path=xl/sharedStrings.xml><?xml version="1.0" encoding="utf-8"?>
<sst xmlns="http://schemas.openxmlformats.org/spreadsheetml/2006/main" count="126" uniqueCount="40">
  <si>
    <t>Temp</t>
  </si>
  <si>
    <t>HP</t>
  </si>
  <si>
    <t>CoreQPower</t>
  </si>
  <si>
    <t>InT1</t>
  </si>
  <si>
    <t>hpError</t>
  </si>
  <si>
    <t>tempError</t>
  </si>
  <si>
    <t>coreQPowError</t>
  </si>
  <si>
    <t>InT1Error</t>
  </si>
  <si>
    <t>OutT1Error</t>
  </si>
  <si>
    <t>Pin</t>
  </si>
  <si>
    <t>Pout</t>
  </si>
  <si>
    <t>COP</t>
  </si>
  <si>
    <t>HP drop</t>
  </si>
  <si>
    <t>QPulseWidth(ns)</t>
  </si>
  <si>
    <t>Qfreq</t>
  </si>
  <si>
    <t>QL</t>
  </si>
  <si>
    <t>QF</t>
  </si>
  <si>
    <t>Kbs</t>
  </si>
  <si>
    <t>Kas</t>
  </si>
  <si>
    <t>Kba</t>
  </si>
  <si>
    <t>OutT1</t>
  </si>
  <si>
    <t>InT-outT</t>
  </si>
  <si>
    <t>CoreT-outT</t>
  </si>
  <si>
    <t>kbs*InT-outT</t>
  </si>
  <si>
    <t>kas*Core-outT</t>
  </si>
  <si>
    <t>Kas*(Ta-Ts)</t>
  </si>
  <si>
    <t>Kbs*(Tb-Ts)</t>
  </si>
  <si>
    <t>Qpulse Width(ns)</t>
  </si>
  <si>
    <t>Kas/Kbs</t>
  </si>
  <si>
    <t>He</t>
  </si>
  <si>
    <t>H2</t>
  </si>
  <si>
    <t>Hp Drop</t>
  </si>
  <si>
    <t>HP Drop</t>
  </si>
  <si>
    <t>pin</t>
  </si>
  <si>
    <t>M</t>
  </si>
  <si>
    <t>B</t>
  </si>
  <si>
    <t>DC</t>
  </si>
  <si>
    <t>HP(DC)</t>
  </si>
  <si>
    <t>DC Power</t>
  </si>
  <si>
    <t>HP(DC)-HP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</si>
</sst>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22" fontId="0" fillId="0" borderId="0" xfId="0" applyNumberFormat="1"/>
    <xf numFmtId="0" fontId="0" fillId="33" borderId="0" xfId="0" applyFill="1"/>
    <xf numFmtId="4" fontId="0" fillId="33" borderId="0" xfId="0" applyNumberFormat="1" applyFill="1"/>
    <xf numFmtId="2" fontId="0" fillId="33" borderId="0" xfId="0" applyNumberFormat="1" applyFill="1"/>
    <xf numFmtId="164" fontId="0" fillId="33" borderId="0" xfId="0" applyNumberFormat="1" applyFill="1"/>
    <xf numFmtId="164" fontId="0" fillId="0" borderId="0" xfId="0" applyNumberFormat="1"/>
    <xf numFmtId="0" fontId="0" fillId="34" borderId="0" xfId="0" applyFill="1"/>
    <xf numFmtId="0" fontId="0" fillId="35" borderId="0" xfId="0" applyFill="1"/>
    <xf numFmtId="4" fontId="0" fillId="35" borderId="0" xfId="0" applyNumberFormat="1" applyFill="1"/>
    <xf numFmtId="2" fontId="0" fillId="35" borderId="0" xfId="0" applyNumberFormat="1" applyFill="1"/>
    <xf numFmtId="0" fontId="0" fillId="36" borderId="0" xfId="0" applyFill="1"/>
    <xf numFmtId="22" fontId="0" fillId="36" borderId="0" xfId="0" applyNumberFormat="1" applyFill="1"/>
    <xf numFmtId="1" fontId="0" fillId="0" borderId="0" xfId="0" applyNumberFormat="1"/>
    <xf numFmtId="1" fontId="0" fillId="35" borderId="0" xfId="0" applyNumberFormat="1" applyFill="1"/>
    <xf numFmtId="2" fontId="0" fillId="0" borderId="0" xfId="0" applyNumberFormat="1"/>
    <xf numFmtId="2" fontId="14" fillId="0" borderId="0" xfId="0" applyNumberFormat="1" applyFont="1"/>
    <xf numFmtId="2" fontId="14" fillId="34" borderId="0" xfId="0" applyNumberFormat="1" applyFont="1" applyFill="1"/>
    <xf numFmtId="4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37" borderId="0" xfId="0" applyFill="1"/>
    <xf numFmtId="164" fontId="0" fillId="37" borderId="0" xfId="0" applyNumberFormat="1" applyFill="1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01234828867866"/>
          <c:y val="8.2727237106718615E-2"/>
          <c:w val="0.71808181695408879"/>
          <c:h val="0.817624637724904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summary!$F$4</c:f>
              <c:strCache>
                <c:ptCount val="1"/>
                <c:pt idx="0">
                  <c:v>He-150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summary!$F$5:$F$10</c:f>
              <c:numCache>
                <c:formatCode>0.00</c:formatCode>
                <c:ptCount val="6"/>
                <c:pt idx="0">
                  <c:v>1.0350453313274557</c:v>
                </c:pt>
                <c:pt idx="1">
                  <c:v>1.0021115146951125</c:v>
                </c:pt>
                <c:pt idx="2">
                  <c:v>1.0266756586797217</c:v>
                </c:pt>
                <c:pt idx="3">
                  <c:v>1.0041950281651597</c:v>
                </c:pt>
                <c:pt idx="4">
                  <c:v>1.0083389306049577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summary!$E$4</c:f>
              <c:strCache>
                <c:ptCount val="1"/>
                <c:pt idx="0">
                  <c:v>He-100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summary!$E$5:$E$10</c:f>
              <c:numCache>
                <c:formatCode>0.00</c:formatCode>
                <c:ptCount val="6"/>
                <c:pt idx="0">
                  <c:v>1.0074380899735558</c:v>
                </c:pt>
                <c:pt idx="1">
                  <c:v>0.98418746079966002</c:v>
                </c:pt>
                <c:pt idx="2">
                  <c:v>1.0234739031981805</c:v>
                </c:pt>
                <c:pt idx="3">
                  <c:v>1.0031205281433413</c:v>
                </c:pt>
                <c:pt idx="4">
                  <c:v>1.0030483002902253</c:v>
                </c:pt>
                <c:pt idx="5">
                  <c:v>1.0111524250883324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summary!$D$4</c:f>
              <c:strCache>
                <c:ptCount val="1"/>
                <c:pt idx="0">
                  <c:v>He-150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summary!$D$5:$D$10</c:f>
              <c:numCache>
                <c:formatCode>0.00</c:formatCode>
                <c:ptCount val="6"/>
                <c:pt idx="0">
                  <c:v>1.0311828786260528</c:v>
                </c:pt>
                <c:pt idx="1">
                  <c:v>0.99443016641962123</c:v>
                </c:pt>
                <c:pt idx="2">
                  <c:v>1.031065681299645</c:v>
                </c:pt>
                <c:pt idx="3">
                  <c:v>0.99805624086905476</c:v>
                </c:pt>
                <c:pt idx="4">
                  <c:v>1.0034439910379997</c:v>
                </c:pt>
                <c:pt idx="5">
                  <c:v>1.0088836075458376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summary!$J$4</c:f>
              <c:strCache>
                <c:ptCount val="1"/>
                <c:pt idx="0">
                  <c:v>He-150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summary!$J$5:$J$10</c:f>
              <c:numCache>
                <c:formatCode>0.00</c:formatCode>
                <c:ptCount val="6"/>
                <c:pt idx="0">
                  <c:v>1.0130374477027171</c:v>
                </c:pt>
                <c:pt idx="1">
                  <c:v>0.99079401643842435</c:v>
                </c:pt>
                <c:pt idx="2">
                  <c:v>1.01714129272014</c:v>
                </c:pt>
                <c:pt idx="3">
                  <c:v>0.99540530144707018</c:v>
                </c:pt>
                <c:pt idx="4">
                  <c:v>0.98444527773773893</c:v>
                </c:pt>
                <c:pt idx="5">
                  <c:v>0.99975424779824795</c:v>
                </c:pt>
              </c:numCache>
            </c:numRef>
          </c:yVal>
          <c:smooth val="1"/>
        </c:ser>
        <c:ser>
          <c:idx val="7"/>
          <c:order val="4"/>
          <c:tx>
            <c:strRef>
              <c:f>summary!$K$4</c:f>
              <c:strCache>
                <c:ptCount val="1"/>
                <c:pt idx="0">
                  <c:v>He-100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summary!$L$5:$L$10</c:f>
              <c:numCache>
                <c:formatCode>0.00</c:formatCode>
                <c:ptCount val="6"/>
                <c:pt idx="0">
                  <c:v>1.0115762863785371</c:v>
                </c:pt>
                <c:pt idx="1">
                  <c:v>0.9917789576291528</c:v>
                </c:pt>
                <c:pt idx="2">
                  <c:v>1.0277266772039946</c:v>
                </c:pt>
                <c:pt idx="3">
                  <c:v>0.98515414560294723</c:v>
                </c:pt>
                <c:pt idx="4">
                  <c:v>0.99756903909660766</c:v>
                </c:pt>
                <c:pt idx="5">
                  <c:v>1.0014885020081181</c:v>
                </c:pt>
              </c:numCache>
            </c:numRef>
          </c:yVal>
          <c:smooth val="1"/>
        </c:ser>
        <c:ser>
          <c:idx val="3"/>
          <c:order val="5"/>
          <c:tx>
            <c:strRef>
              <c:f>summary!$S$4</c:f>
              <c:strCache>
                <c:ptCount val="1"/>
                <c:pt idx="0">
                  <c:v>H2-150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summary!$S$5:$S$10</c:f>
              <c:numCache>
                <c:formatCode>0.00</c:formatCode>
                <c:ptCount val="6"/>
                <c:pt idx="0">
                  <c:v>1.1990954615657732</c:v>
                </c:pt>
                <c:pt idx="1">
                  <c:v>1.1142424019693682</c:v>
                </c:pt>
                <c:pt idx="2">
                  <c:v>1.1209738710617418</c:v>
                </c:pt>
                <c:pt idx="3">
                  <c:v>1.0709892807036068</c:v>
                </c:pt>
                <c:pt idx="4">
                  <c:v>1.054059445636796</c:v>
                </c:pt>
                <c:pt idx="5">
                  <c:v>1.0437571258375224</c:v>
                </c:pt>
              </c:numCache>
            </c:numRef>
          </c:yVal>
          <c:smooth val="1"/>
        </c:ser>
        <c:ser>
          <c:idx val="4"/>
          <c:order val="6"/>
          <c:tx>
            <c:strRef>
              <c:f>summary!$T$4</c:f>
              <c:strCache>
                <c:ptCount val="1"/>
                <c:pt idx="0">
                  <c:v>H2-100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summary!$T$5:$T$10</c:f>
              <c:numCache>
                <c:formatCode>0.00</c:formatCode>
                <c:ptCount val="6"/>
                <c:pt idx="0">
                  <c:v>1.1625998611273121</c:v>
                </c:pt>
                <c:pt idx="1">
                  <c:v>1.0937400052733541</c:v>
                </c:pt>
                <c:pt idx="2">
                  <c:v>1.0910252027065002</c:v>
                </c:pt>
                <c:pt idx="3">
                  <c:v>1.0576011776371184</c:v>
                </c:pt>
                <c:pt idx="4">
                  <c:v>1.0439517110821301</c:v>
                </c:pt>
                <c:pt idx="5">
                  <c:v>1.0311595748715865</c:v>
                </c:pt>
              </c:numCache>
            </c:numRef>
          </c:yVal>
          <c:smooth val="1"/>
        </c:ser>
        <c:ser>
          <c:idx val="5"/>
          <c:order val="7"/>
          <c:tx>
            <c:strRef>
              <c:f>summary!$U$4</c:f>
              <c:strCache>
                <c:ptCount val="1"/>
                <c:pt idx="0">
                  <c:v>H2-150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summary!$U$5:$U$9</c:f>
              <c:numCache>
                <c:formatCode>0.00</c:formatCode>
                <c:ptCount val="5"/>
                <c:pt idx="0">
                  <c:v>1.2105587725269473</c:v>
                </c:pt>
                <c:pt idx="1">
                  <c:v>1.1281959149951502</c:v>
                </c:pt>
                <c:pt idx="2">
                  <c:v>1.1214960249082133</c:v>
                </c:pt>
                <c:pt idx="3">
                  <c:v>1.0769673627219754</c:v>
                </c:pt>
                <c:pt idx="4">
                  <c:v>1.0609187210386584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summary!$O$4</c:f>
              <c:strCache>
                <c:ptCount val="1"/>
                <c:pt idx="0">
                  <c:v>H2-150</c:v>
                </c:pt>
              </c:strCache>
            </c:strRef>
          </c:tx>
          <c:marker>
            <c:symbol val="none"/>
          </c:marker>
          <c:xVal>
            <c:numRef>
              <c:f>summary!$A$5:$A$8</c:f>
              <c:numCache>
                <c:formatCode>General</c:formatCode>
                <c:ptCount val="4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</c:numCache>
            </c:numRef>
          </c:xVal>
          <c:yVal>
            <c:numRef>
              <c:f>summary!$O$5:$O$8</c:f>
              <c:numCache>
                <c:formatCode>0.00</c:formatCode>
                <c:ptCount val="4"/>
                <c:pt idx="0">
                  <c:v>1.1840855580508627</c:v>
                </c:pt>
                <c:pt idx="1">
                  <c:v>1.1052716332622825</c:v>
                </c:pt>
                <c:pt idx="2">
                  <c:v>1.1094446976347088</c:v>
                </c:pt>
                <c:pt idx="3">
                  <c:v>1.0623433958769133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summary!$P$4</c:f>
              <c:strCache>
                <c:ptCount val="1"/>
                <c:pt idx="0">
                  <c:v>H2-100</c:v>
                </c:pt>
              </c:strCache>
            </c:strRef>
          </c:tx>
          <c:marker>
            <c:symbol val="none"/>
          </c:marker>
          <c:xVal>
            <c:numRef>
              <c:f>summary!$A$5:$A$8</c:f>
              <c:numCache>
                <c:formatCode>General</c:formatCode>
                <c:ptCount val="4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</c:numCache>
            </c:numRef>
          </c:xVal>
          <c:yVal>
            <c:numRef>
              <c:f>summary!$P$5:$P$8</c:f>
              <c:numCache>
                <c:formatCode>0.00</c:formatCode>
                <c:ptCount val="4"/>
                <c:pt idx="0">
                  <c:v>1.1759809011827291</c:v>
                </c:pt>
                <c:pt idx="1">
                  <c:v>1.0999813596291408</c:v>
                </c:pt>
                <c:pt idx="2">
                  <c:v>1.1037030141768753</c:v>
                </c:pt>
                <c:pt idx="3">
                  <c:v>1.0594667486255227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summary!$Q$4</c:f>
              <c:strCache>
                <c:ptCount val="1"/>
                <c:pt idx="0">
                  <c:v>H2-150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summary!$Q$5:$Q$8</c:f>
              <c:numCache>
                <c:formatCode>0.00</c:formatCode>
                <c:ptCount val="4"/>
                <c:pt idx="0">
                  <c:v>1.2031050287587961</c:v>
                </c:pt>
                <c:pt idx="1">
                  <c:v>1.1150129828674527</c:v>
                </c:pt>
                <c:pt idx="2">
                  <c:v>1.1162009301264413</c:v>
                </c:pt>
                <c:pt idx="3">
                  <c:v>1.0656576519066963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016576"/>
        <c:axId val="220017152"/>
      </c:scatterChart>
      <c:valAx>
        <c:axId val="220016576"/>
        <c:scaling>
          <c:orientation val="minMax"/>
          <c:max val="400"/>
          <c:min val="15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Temp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017152"/>
        <c:crosses val="autoZero"/>
        <c:crossBetween val="midCat"/>
      </c:valAx>
      <c:valAx>
        <c:axId val="220017152"/>
        <c:scaling>
          <c:orientation val="minMax"/>
          <c:max val="1.25"/>
          <c:min val="0.9500000000000000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COP</a:t>
                </a:r>
              </a:p>
            </c:rich>
          </c:tx>
          <c:layout>
            <c:manualLayout>
              <c:xMode val="edge"/>
              <c:yMode val="edge"/>
              <c:x val="2.6424985467420597E-2"/>
              <c:y val="5.894414303414755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20016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021232245298194"/>
          <c:y val="4.476472530272315E-2"/>
          <c:w val="8.8844146159582402E-2"/>
          <c:h val="0.473600201274878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150</c:v>
          </c:tx>
          <c:marker>
            <c:symbol val="none"/>
          </c:marker>
          <c:xVal>
            <c:numRef>
              <c:f>'h2-10282016'!$B$3:$B$4</c:f>
              <c:numCache>
                <c:formatCode>0.00</c:formatCode>
                <c:ptCount val="2"/>
                <c:pt idx="0">
                  <c:v>8.3425899999999995</c:v>
                </c:pt>
                <c:pt idx="1">
                  <c:v>7.1539489999999999</c:v>
                </c:pt>
              </c:numCache>
            </c:numRef>
          </c:xVal>
          <c:yVal>
            <c:numRef>
              <c:f>'h2-10282016'!$C$3:$C$4</c:f>
              <c:numCache>
                <c:formatCode>0.00</c:formatCode>
                <c:ptCount val="2"/>
                <c:pt idx="0">
                  <c:v>2.5951415172413799</c:v>
                </c:pt>
                <c:pt idx="1">
                  <c:v>5.2490601034482802</c:v>
                </c:pt>
              </c:numCache>
            </c:numRef>
          </c:yVal>
          <c:smooth val="1"/>
        </c:ser>
        <c:ser>
          <c:idx val="1"/>
          <c:order val="1"/>
          <c:tx>
            <c:v>200</c:v>
          </c:tx>
          <c:marker>
            <c:symbol val="none"/>
          </c:marker>
          <c:xVal>
            <c:numRef>
              <c:f>'h2-10282016'!$B$8:$B$10</c:f>
              <c:numCache>
                <c:formatCode>0.00</c:formatCode>
                <c:ptCount val="3"/>
                <c:pt idx="0">
                  <c:v>12.988308999999999</c:v>
                </c:pt>
                <c:pt idx="1">
                  <c:v>11.728319000000001</c:v>
                </c:pt>
                <c:pt idx="2">
                  <c:v>10.074775000000001</c:v>
                </c:pt>
              </c:numCache>
            </c:numRef>
          </c:xVal>
          <c:yVal>
            <c:numRef>
              <c:f>'h2-10282016'!$C$8:$C$10</c:f>
              <c:numCache>
                <c:formatCode>0.00</c:formatCode>
                <c:ptCount val="3"/>
                <c:pt idx="0">
                  <c:v>2.5573857241379301</c:v>
                </c:pt>
                <c:pt idx="1">
                  <c:v>5.1931251034482804</c:v>
                </c:pt>
                <c:pt idx="2">
                  <c:v>8.7779291724137902</c:v>
                </c:pt>
              </c:numCache>
            </c:numRef>
          </c:yVal>
          <c:smooth val="1"/>
        </c:ser>
        <c:ser>
          <c:idx val="2"/>
          <c:order val="2"/>
          <c:tx>
            <c:v>250</c:v>
          </c:tx>
          <c:marker>
            <c:symbol val="none"/>
          </c:marker>
          <c:xVal>
            <c:numRef>
              <c:f>'h2-10282016'!$B$13:$B$15</c:f>
              <c:numCache>
                <c:formatCode>0.00</c:formatCode>
                <c:ptCount val="3"/>
                <c:pt idx="0">
                  <c:v>18.100327</c:v>
                </c:pt>
                <c:pt idx="1">
                  <c:v>16.865660999999999</c:v>
                </c:pt>
                <c:pt idx="2">
                  <c:v>15.131413999999999</c:v>
                </c:pt>
              </c:numCache>
            </c:numRef>
          </c:xVal>
          <c:yVal>
            <c:numRef>
              <c:f>'h2-10282016'!$C$13:$C$15</c:f>
              <c:numCache>
                <c:formatCode>0.00</c:formatCode>
                <c:ptCount val="3"/>
                <c:pt idx="0">
                  <c:v>2.4905435517241399</c:v>
                </c:pt>
                <c:pt idx="1">
                  <c:v>5.0406708275862098</c:v>
                </c:pt>
                <c:pt idx="2">
                  <c:v>8.4801144137931104</c:v>
                </c:pt>
              </c:numCache>
            </c:numRef>
          </c:yVal>
          <c:smooth val="1"/>
        </c:ser>
        <c:ser>
          <c:idx val="3"/>
          <c:order val="3"/>
          <c:tx>
            <c:v>300</c:v>
          </c:tx>
          <c:marker>
            <c:symbol val="none"/>
          </c:marker>
          <c:xVal>
            <c:numRef>
              <c:f>'h2-10282016'!$B$18:$B$20</c:f>
              <c:numCache>
                <c:formatCode>0.00</c:formatCode>
                <c:ptCount val="3"/>
                <c:pt idx="0">
                  <c:v>23.514621000000002</c:v>
                </c:pt>
                <c:pt idx="1">
                  <c:v>22.095331000000002</c:v>
                </c:pt>
                <c:pt idx="2">
                  <c:v>20.232700999999999</c:v>
                </c:pt>
              </c:numCache>
            </c:numRef>
          </c:xVal>
          <c:yVal>
            <c:numRef>
              <c:f>'h2-10282016'!$C$18:$C$20</c:f>
              <c:numCache>
                <c:formatCode>0.00</c:formatCode>
                <c:ptCount val="3"/>
                <c:pt idx="0">
                  <c:v>3.070119</c:v>
                </c:pt>
                <c:pt idx="1">
                  <c:v>5.7811391379310404</c:v>
                </c:pt>
                <c:pt idx="2">
                  <c:v>9.2831610689655193</c:v>
                </c:pt>
              </c:numCache>
            </c:numRef>
          </c:yVal>
          <c:smooth val="1"/>
        </c:ser>
        <c:ser>
          <c:idx val="4"/>
          <c:order val="4"/>
          <c:tx>
            <c:v>350</c:v>
          </c:tx>
          <c:marker>
            <c:symbol val="none"/>
          </c:marker>
          <c:xVal>
            <c:numRef>
              <c:f>'h2-10282016'!$B$23:$B$25</c:f>
              <c:numCache>
                <c:formatCode>0.00</c:formatCode>
                <c:ptCount val="3"/>
                <c:pt idx="0">
                  <c:v>30.021650000000001</c:v>
                </c:pt>
                <c:pt idx="1">
                  <c:v>28.650169000000002</c:v>
                </c:pt>
                <c:pt idx="2">
                  <c:v>26.798099000000001</c:v>
                </c:pt>
              </c:numCache>
            </c:numRef>
          </c:xVal>
          <c:yVal>
            <c:numRef>
              <c:f>'h2-10282016'!$C$23:$C$25</c:f>
              <c:numCache>
                <c:formatCode>0.00</c:formatCode>
                <c:ptCount val="3"/>
                <c:pt idx="0">
                  <c:v>2.86573820689655</c:v>
                </c:pt>
                <c:pt idx="1">
                  <c:v>5.4044412758620703</c:v>
                </c:pt>
                <c:pt idx="2">
                  <c:v>8.6835214482758598</c:v>
                </c:pt>
              </c:numCache>
            </c:numRef>
          </c:yVal>
          <c:smooth val="1"/>
        </c:ser>
        <c:ser>
          <c:idx val="5"/>
          <c:order val="5"/>
          <c:tx>
            <c:v>400</c:v>
          </c:tx>
          <c:marker>
            <c:symbol val="none"/>
          </c:marker>
          <c:xVal>
            <c:numRef>
              <c:f>'h2-10282016'!$B$28:$B$30</c:f>
              <c:numCache>
                <c:formatCode>0.00</c:formatCode>
                <c:ptCount val="3"/>
                <c:pt idx="0">
                  <c:v>36.825333000000001</c:v>
                </c:pt>
                <c:pt idx="1">
                  <c:v>36.8247</c:v>
                </c:pt>
                <c:pt idx="2">
                  <c:v>33.335030000000003</c:v>
                </c:pt>
              </c:numCache>
            </c:numRef>
          </c:xVal>
          <c:yVal>
            <c:numRef>
              <c:f>'h2-10282016'!$C$28:$C$30</c:f>
              <c:numCache>
                <c:formatCode>0.00</c:formatCode>
                <c:ptCount val="3"/>
                <c:pt idx="0">
                  <c:v>3.4585332758620702</c:v>
                </c:pt>
                <c:pt idx="1">
                  <c:v>3.47071831034483</c:v>
                </c:pt>
                <c:pt idx="2">
                  <c:v>9.4887980689655205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36480"/>
        <c:axId val="175637056"/>
      </c:scatterChart>
      <c:valAx>
        <c:axId val="175636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HP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5637056"/>
        <c:crosses val="autoZero"/>
        <c:crossBetween val="midCat"/>
      </c:valAx>
      <c:valAx>
        <c:axId val="175637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DC Power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5636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542925</xdr:colOff>
      <xdr:row>2</xdr:row>
      <xdr:rowOff>19050</xdr:rowOff>
    </xdr:from>
    <xdr:to>
      <xdr:col>42</xdr:col>
      <xdr:colOff>104775</xdr:colOff>
      <xdr:row>30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238124</xdr:colOff>
      <xdr:row>23</xdr:row>
      <xdr:rowOff>38100</xdr:rowOff>
    </xdr:from>
    <xdr:to>
      <xdr:col>32</xdr:col>
      <xdr:colOff>190499</xdr:colOff>
      <xdr:row>46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8"/>
  <sheetViews>
    <sheetView workbookViewId="0">
      <selection activeCell="S14" sqref="S14"/>
    </sheetView>
  </sheetViews>
  <sheetFormatPr defaultRowHeight="15" x14ac:dyDescent="0.25"/>
  <cols>
    <col min="1" max="1" width="14.28515625" bestFit="1" customWidth="1"/>
    <col min="2" max="7" width="6.42578125" bestFit="1" customWidth="1"/>
    <col min="8" max="8" width="4.42578125" customWidth="1"/>
    <col min="9" max="13" width="6.42578125" bestFit="1" customWidth="1"/>
    <col min="15" max="17" width="6.5703125" bestFit="1" customWidth="1"/>
    <col min="18" max="18" width="4.42578125" customWidth="1"/>
    <col min="19" max="21" width="6.5703125" bestFit="1" customWidth="1"/>
    <col min="23" max="27" width="4.42578125" bestFit="1" customWidth="1"/>
    <col min="29" max="29" width="6.85546875" bestFit="1" customWidth="1"/>
    <col min="30" max="33" width="4.42578125" bestFit="1" customWidth="1"/>
    <col min="35" max="37" width="4.42578125" bestFit="1" customWidth="1"/>
    <col min="39" max="41" width="4.42578125" bestFit="1" customWidth="1"/>
  </cols>
  <sheetData>
    <row r="1" spans="1:21" x14ac:dyDescent="0.25">
      <c r="C1" s="28" t="s">
        <v>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O1" s="28" t="s">
        <v>30</v>
      </c>
      <c r="P1" s="28"/>
      <c r="Q1" s="28"/>
      <c r="R1" s="28"/>
      <c r="S1" s="28"/>
      <c r="T1" s="28"/>
      <c r="U1" s="28"/>
    </row>
    <row r="2" spans="1:21" x14ac:dyDescent="0.25">
      <c r="A2" s="25" t="s">
        <v>27</v>
      </c>
      <c r="B2" s="25"/>
      <c r="C2" s="25">
        <v>300</v>
      </c>
      <c r="D2" s="25">
        <v>150</v>
      </c>
      <c r="E2" s="25">
        <v>100</v>
      </c>
      <c r="F2" s="25">
        <v>150</v>
      </c>
      <c r="G2" s="25">
        <v>300</v>
      </c>
      <c r="H2" s="25"/>
      <c r="I2" s="25">
        <v>300</v>
      </c>
      <c r="J2" s="25">
        <v>150</v>
      </c>
      <c r="K2" s="25">
        <v>100</v>
      </c>
      <c r="L2" s="25">
        <v>150</v>
      </c>
      <c r="M2" s="25">
        <v>300</v>
      </c>
      <c r="N2" s="25"/>
      <c r="O2" s="25">
        <v>150</v>
      </c>
      <c r="P2" s="25">
        <v>100</v>
      </c>
      <c r="Q2" s="25">
        <v>150</v>
      </c>
      <c r="R2" s="25"/>
      <c r="S2" s="25">
        <v>150</v>
      </c>
      <c r="T2" s="25">
        <v>100</v>
      </c>
      <c r="U2" s="25">
        <v>150</v>
      </c>
    </row>
    <row r="3" spans="1:21" x14ac:dyDescent="0.25">
      <c r="B3" s="22" t="s">
        <v>28</v>
      </c>
      <c r="C3" s="27" t="s">
        <v>11</v>
      </c>
      <c r="D3" s="27"/>
      <c r="E3" s="27"/>
      <c r="F3" s="27"/>
      <c r="G3" s="27"/>
      <c r="I3" s="27" t="s">
        <v>11</v>
      </c>
      <c r="J3" s="27"/>
      <c r="K3" s="27"/>
      <c r="L3" s="27"/>
      <c r="M3" s="27"/>
      <c r="O3" s="27" t="s">
        <v>11</v>
      </c>
      <c r="P3" s="27"/>
      <c r="Q3" s="27"/>
      <c r="S3" s="27" t="s">
        <v>11</v>
      </c>
      <c r="T3" s="27"/>
      <c r="U3" s="27"/>
    </row>
    <row r="4" spans="1:21" x14ac:dyDescent="0.25">
      <c r="A4" t="s">
        <v>0</v>
      </c>
      <c r="B4" s="22"/>
      <c r="C4" s="24" t="str">
        <f>$C$1&amp;"-"&amp;C2</f>
        <v>He-300</v>
      </c>
      <c r="D4" s="24" t="str">
        <f t="shared" ref="D4:G4" si="0">$C$1&amp;"-"&amp;D2</f>
        <v>He-150</v>
      </c>
      <c r="E4" s="24" t="str">
        <f t="shared" si="0"/>
        <v>He-100</v>
      </c>
      <c r="F4" s="24" t="str">
        <f t="shared" si="0"/>
        <v>He-150</v>
      </c>
      <c r="G4" s="24" t="str">
        <f t="shared" si="0"/>
        <v>He-300</v>
      </c>
      <c r="I4" s="24" t="str">
        <f>$C$1&amp;"-"&amp;I2</f>
        <v>He-300</v>
      </c>
      <c r="J4" s="24" t="str">
        <f t="shared" ref="J4:M4" si="1">$C$1&amp;"-"&amp;J2</f>
        <v>He-150</v>
      </c>
      <c r="K4" s="24" t="str">
        <f t="shared" si="1"/>
        <v>He-100</v>
      </c>
      <c r="L4" s="24" t="str">
        <f t="shared" si="1"/>
        <v>He-150</v>
      </c>
      <c r="M4" s="24" t="str">
        <f t="shared" si="1"/>
        <v>He-300</v>
      </c>
      <c r="O4" s="24" t="str">
        <f>$O$1&amp;"-"&amp;O2</f>
        <v>H2-150</v>
      </c>
      <c r="P4" s="24" t="str">
        <f t="shared" ref="P4:Q4" si="2">$O$1&amp;"-"&amp;P2</f>
        <v>H2-100</v>
      </c>
      <c r="Q4" s="24" t="str">
        <f t="shared" si="2"/>
        <v>H2-150</v>
      </c>
      <c r="S4" s="24" t="str">
        <f>$O$1&amp;"-"&amp;S2</f>
        <v>H2-150</v>
      </c>
      <c r="T4" s="24" t="str">
        <f t="shared" ref="T4:U4" si="3">$O$1&amp;"-"&amp;T2</f>
        <v>H2-100</v>
      </c>
      <c r="U4" s="24" t="str">
        <f t="shared" si="3"/>
        <v>H2-150</v>
      </c>
    </row>
    <row r="5" spans="1:21" x14ac:dyDescent="0.25">
      <c r="A5" s="24">
        <v>150</v>
      </c>
      <c r="B5" s="23">
        <f>'he-10042016'!J2</f>
        <v>0.05</v>
      </c>
      <c r="C5" s="15">
        <f>'he-10042016'!Q3</f>
        <v>1.0274131077384621</v>
      </c>
      <c r="D5" s="15">
        <f>'he-10042016'!Q4</f>
        <v>1.0311828786260528</v>
      </c>
      <c r="E5" s="15">
        <f>'he-10042016'!Q5</f>
        <v>1.0074380899735558</v>
      </c>
      <c r="F5" s="15">
        <f>'he-10042016'!Q6</f>
        <v>1.0350453313274557</v>
      </c>
      <c r="G5" s="15">
        <f>'he-10042016'!Q7</f>
        <v>1.0489482874206648</v>
      </c>
      <c r="H5" s="15"/>
      <c r="I5" s="15">
        <f>'he-10182016'!Z3</f>
        <v>1.0048164675808933</v>
      </c>
      <c r="J5" s="15">
        <f>'he-10182016'!Z4</f>
        <v>1.0130374477027171</v>
      </c>
      <c r="K5" s="15">
        <f>'he-10182016'!Z5</f>
        <v>1.0018496763455917</v>
      </c>
      <c r="L5" s="15">
        <f>'he-10182016'!Z6</f>
        <v>1.0115762863785371</v>
      </c>
      <c r="M5" s="15">
        <f>'he-10182016'!Z7</f>
        <v>1.0217989675561394</v>
      </c>
      <c r="O5" s="15">
        <f>'h2-10272016'!Q3</f>
        <v>1.1840855580508627</v>
      </c>
      <c r="P5" s="15">
        <f>'h2-10272016'!Q4</f>
        <v>1.1759809011827291</v>
      </c>
      <c r="Q5" s="15">
        <f>'h2-10272016'!Q5</f>
        <v>1.2031050287587961</v>
      </c>
      <c r="R5" s="15"/>
      <c r="S5" s="15">
        <f>'h2-10282016'!Y3</f>
        <v>1.1990954615657732</v>
      </c>
      <c r="T5" s="15">
        <f>'h2-10282016'!Y4</f>
        <v>1.1625998611273121</v>
      </c>
      <c r="U5" s="15">
        <f>'h2-10282016'!Y5</f>
        <v>1.2105587725269473</v>
      </c>
    </row>
    <row r="6" spans="1:21" x14ac:dyDescent="0.25">
      <c r="A6" s="24">
        <v>200</v>
      </c>
      <c r="B6" s="23">
        <f>'he-10042016'!M9</f>
        <v>4.8000000000000001E-2</v>
      </c>
      <c r="C6" s="15">
        <f>'he-10042016'!Q10</f>
        <v>0.99822535598552342</v>
      </c>
      <c r="D6" s="15">
        <f>'he-10042016'!Q11</f>
        <v>0.99443016641962123</v>
      </c>
      <c r="E6" s="15">
        <f>'he-10042016'!Q12</f>
        <v>0.98418746079966002</v>
      </c>
      <c r="F6" s="15">
        <f>'he-10042016'!Q13</f>
        <v>1.0021115146951125</v>
      </c>
      <c r="G6" s="15">
        <f>'he-10042016'!Q14</f>
        <v>1.0139033609653672</v>
      </c>
      <c r="H6" s="15"/>
      <c r="I6" s="15">
        <f>'he-10182016'!Z10</f>
        <v>0.98124100561624494</v>
      </c>
      <c r="J6" s="15">
        <f>'he-10182016'!Z11</f>
        <v>0.99079401643842435</v>
      </c>
      <c r="K6" s="15">
        <f>'he-10182016'!Z12</f>
        <v>0.98038828957847157</v>
      </c>
      <c r="L6" s="15">
        <f>'he-10182016'!Z13</f>
        <v>0.9917789576291528</v>
      </c>
      <c r="M6" s="15">
        <f>'he-10182016'!Z14</f>
        <v>0.99045754275034414</v>
      </c>
      <c r="O6" s="15">
        <f>'h2-10272016'!Q8</f>
        <v>1.1052716332622825</v>
      </c>
      <c r="P6" s="15">
        <f>'h2-10272016'!Q9</f>
        <v>1.0999813596291408</v>
      </c>
      <c r="Q6" s="15">
        <f>'h2-10272016'!Q10</f>
        <v>1.1150129828674527</v>
      </c>
      <c r="R6" s="15"/>
      <c r="S6" s="15">
        <f>'h2-10282016'!Y8</f>
        <v>1.1142424019693682</v>
      </c>
      <c r="T6" s="15">
        <f>'h2-10282016'!Y9</f>
        <v>1.0937400052733541</v>
      </c>
      <c r="U6" s="15">
        <f>'h2-10282016'!Y10</f>
        <v>1.1281959149951502</v>
      </c>
    </row>
    <row r="7" spans="1:21" x14ac:dyDescent="0.25">
      <c r="A7" s="24">
        <v>250</v>
      </c>
      <c r="B7" s="23">
        <f>'he-10042016'!J16</f>
        <v>0.05</v>
      </c>
      <c r="C7" s="15">
        <f>'he-10042016'!Q17</f>
        <v>1.0291212678734361</v>
      </c>
      <c r="D7" s="15">
        <f>'he-10042016'!Q18</f>
        <v>1.031065681299645</v>
      </c>
      <c r="E7" s="15">
        <f>'he-10042016'!Q19</f>
        <v>1.0234739031981805</v>
      </c>
      <c r="F7" s="15">
        <f>'he-10042016'!Q20</f>
        <v>1.0266756586797217</v>
      </c>
      <c r="G7" s="15">
        <f>'he-10042016'!Q21</f>
        <v>1.039423782055374</v>
      </c>
      <c r="H7" s="15"/>
      <c r="I7" s="15">
        <f>'he-10182016'!Z17</f>
        <v>1.0081839368420467</v>
      </c>
      <c r="J7" s="15">
        <f>'he-10182016'!Z18</f>
        <v>1.01714129272014</v>
      </c>
      <c r="K7" s="15">
        <f>'he-10182016'!Z19</f>
        <v>1.0147083327570918</v>
      </c>
      <c r="L7" s="15">
        <f>'he-10182016'!Z20</f>
        <v>1.0277266772039946</v>
      </c>
      <c r="M7" s="15">
        <f>'he-10182016'!Z21</f>
        <v>1.0203348984503495</v>
      </c>
      <c r="O7" s="15">
        <f>'h2-10272016'!Q13</f>
        <v>1.1094446976347088</v>
      </c>
      <c r="P7" s="15">
        <f>'h2-10272016'!Q14</f>
        <v>1.1037030141768753</v>
      </c>
      <c r="Q7" s="15">
        <f>'h2-10272016'!Q15</f>
        <v>1.1162009301264413</v>
      </c>
      <c r="R7" s="15"/>
      <c r="S7" s="15">
        <f>'h2-10282016'!Y13</f>
        <v>1.1209738710617418</v>
      </c>
      <c r="T7" s="15">
        <f>'h2-10282016'!Y14</f>
        <v>1.0910252027065002</v>
      </c>
      <c r="U7" s="15">
        <f>'h2-10282016'!Y15</f>
        <v>1.1214960249082133</v>
      </c>
    </row>
    <row r="8" spans="1:21" x14ac:dyDescent="0.25">
      <c r="A8" s="24">
        <v>300</v>
      </c>
      <c r="B8" s="23">
        <f>'he-10042016'!J23</f>
        <v>0.05</v>
      </c>
      <c r="C8" s="15">
        <f>'he-10042016'!Q24</f>
        <v>0.99164621383669604</v>
      </c>
      <c r="D8" s="15">
        <f>'he-10042016'!Q25</f>
        <v>0.99805624086905476</v>
      </c>
      <c r="E8" s="15">
        <f>'he-10042016'!Q26</f>
        <v>1.0031205281433413</v>
      </c>
      <c r="F8" s="15">
        <f>'he-10042016'!Q27</f>
        <v>1.0041950281651597</v>
      </c>
      <c r="G8" s="15">
        <f>'he-10042016'!Q28</f>
        <v>1.0140651182469047</v>
      </c>
      <c r="H8" s="15"/>
      <c r="I8" s="15"/>
      <c r="J8" s="15">
        <f>'he-10182016'!Z25</f>
        <v>0.99540530144707018</v>
      </c>
      <c r="K8" s="15">
        <f>'he-10182016'!Z26</f>
        <v>0.98891446817772133</v>
      </c>
      <c r="L8" s="15">
        <f>'he-10182016'!Z27</f>
        <v>0.98515414560294723</v>
      </c>
      <c r="M8" s="15">
        <f>'he-10182016'!Z28</f>
        <v>0.98642689380214399</v>
      </c>
      <c r="O8" s="15">
        <f>'h2-10272016'!Q18</f>
        <v>1.0623433958769133</v>
      </c>
      <c r="P8" s="15">
        <f>'h2-10272016'!Q19</f>
        <v>1.0594667486255227</v>
      </c>
      <c r="Q8" s="15">
        <f>'h2-10272016'!Q20</f>
        <v>1.0656576519066963</v>
      </c>
      <c r="R8" s="15"/>
      <c r="S8" s="15">
        <f>'h2-10282016'!Y18</f>
        <v>1.0709892807036068</v>
      </c>
      <c r="T8" s="15">
        <f>'h2-10282016'!Y19</f>
        <v>1.0576011776371184</v>
      </c>
      <c r="U8" s="15">
        <f>'h2-10282016'!Y20</f>
        <v>1.0769673627219754</v>
      </c>
    </row>
    <row r="9" spans="1:21" x14ac:dyDescent="0.25">
      <c r="A9" s="24">
        <v>350</v>
      </c>
      <c r="B9" s="23">
        <f>'he-10042016'!J30</f>
        <v>5.2999999999999999E-2</v>
      </c>
      <c r="C9" s="15">
        <f>'he-10042016'!Q31</f>
        <v>1.0098116434167512</v>
      </c>
      <c r="D9" s="15">
        <f>'he-10042016'!Q32</f>
        <v>1.0034439910379997</v>
      </c>
      <c r="E9" s="15">
        <f>'he-10042016'!Q33</f>
        <v>1.0030483002902253</v>
      </c>
      <c r="F9" s="15">
        <f>'he-10042016'!Q34</f>
        <v>1.0083389306049577</v>
      </c>
      <c r="G9" s="15">
        <f>'he-10042016'!Q35</f>
        <v>1.0179753488170487</v>
      </c>
      <c r="H9" s="15"/>
      <c r="I9" s="15"/>
      <c r="J9" s="15">
        <f>'he-10182016'!Z32</f>
        <v>0.98444527773773893</v>
      </c>
      <c r="K9" s="15">
        <f>'he-10182016'!Z33</f>
        <v>0.99260292049667864</v>
      </c>
      <c r="L9" s="15">
        <f>'he-10182016'!Z34</f>
        <v>0.99756903909660766</v>
      </c>
      <c r="M9" s="15">
        <f>'he-10182016'!Z35</f>
        <v>0.99677304558275215</v>
      </c>
      <c r="O9" s="15"/>
      <c r="P9" s="15"/>
      <c r="Q9" s="15"/>
      <c r="R9" s="15"/>
      <c r="S9" s="15">
        <f>'h2-10282016'!Y23</f>
        <v>1.054059445636796</v>
      </c>
      <c r="T9" s="15">
        <f>'h2-10282016'!Y24</f>
        <v>1.0439517110821301</v>
      </c>
      <c r="U9" s="15">
        <f>'h2-10282016'!Y25</f>
        <v>1.0609187210386584</v>
      </c>
    </row>
    <row r="10" spans="1:21" x14ac:dyDescent="0.25">
      <c r="A10" s="24">
        <v>400</v>
      </c>
      <c r="B10" s="23">
        <f>'he-10042016'!J37</f>
        <v>5.6000000000000001E-2</v>
      </c>
      <c r="C10" s="15">
        <f>'he-10042016'!Q38</f>
        <v>1.0147084583312749</v>
      </c>
      <c r="D10" s="15">
        <f>'he-10042016'!Q39</f>
        <v>1.0088836075458376</v>
      </c>
      <c r="E10" s="15">
        <f>'he-10042016'!Q40</f>
        <v>1.0111524250883324</v>
      </c>
      <c r="F10" s="15"/>
      <c r="G10" s="15">
        <f>'he-10042016'!Q42</f>
        <v>1.0191106258886089</v>
      </c>
      <c r="H10" s="15"/>
      <c r="I10" s="15">
        <f>'he-10182016'!Z38</f>
        <v>0.99839093417197811</v>
      </c>
      <c r="J10" s="15">
        <f>'he-10182016'!Z39</f>
        <v>0.99975424779824795</v>
      </c>
      <c r="K10" s="15">
        <f>'he-10182016'!Z40</f>
        <v>0.99801370322691074</v>
      </c>
      <c r="L10" s="15">
        <f>'he-10182016'!Z41</f>
        <v>1.0014885020081181</v>
      </c>
      <c r="M10" s="15">
        <f>'he-10182016'!Z42</f>
        <v>1.0009011938022561</v>
      </c>
      <c r="O10" s="15"/>
      <c r="P10" s="15"/>
      <c r="Q10" s="15"/>
      <c r="R10" s="15"/>
      <c r="S10" s="15">
        <f>'h2-10282016'!Y28</f>
        <v>1.0437571258375224</v>
      </c>
      <c r="T10" s="15">
        <f>'h2-10282016'!Y29</f>
        <v>1.0311595748715865</v>
      </c>
      <c r="U10" s="15"/>
    </row>
    <row r="11" spans="1:21" x14ac:dyDescent="0.25">
      <c r="A11" s="24"/>
      <c r="C11" s="27" t="s">
        <v>25</v>
      </c>
      <c r="D11" s="27"/>
      <c r="E11" s="27"/>
      <c r="F11" s="27"/>
      <c r="G11" s="27"/>
      <c r="H11" s="26"/>
      <c r="I11" s="27" t="s">
        <v>25</v>
      </c>
      <c r="J11" s="27"/>
      <c r="K11" s="27"/>
      <c r="L11" s="27"/>
      <c r="M11" s="27"/>
      <c r="N11" s="26"/>
      <c r="O11" s="27" t="s">
        <v>25</v>
      </c>
      <c r="P11" s="27"/>
      <c r="Q11" s="27"/>
      <c r="R11" s="26"/>
      <c r="S11" s="27" t="s">
        <v>25</v>
      </c>
      <c r="T11" s="27"/>
      <c r="U11" s="27"/>
    </row>
    <row r="12" spans="1:21" x14ac:dyDescent="0.25">
      <c r="A12" s="24">
        <v>150</v>
      </c>
      <c r="B12" s="23">
        <f>'he-10042016'!J2</f>
        <v>0.05</v>
      </c>
      <c r="C12" s="15">
        <f>'he-10042016'!O3</f>
        <v>6.2294125310344803</v>
      </c>
      <c r="D12" s="15">
        <f>'he-10042016'!O4</f>
        <v>6.2286935931034657</v>
      </c>
      <c r="E12" s="15">
        <f>'he-10042016'!O5</f>
        <v>6.228668541379295</v>
      </c>
      <c r="F12" s="15">
        <f>'he-10042016'!O6</f>
        <v>6.2285936155172257</v>
      </c>
      <c r="G12" s="15">
        <f>'he-10042016'!O7</f>
        <v>6.2287174137930847</v>
      </c>
      <c r="H12" s="15"/>
      <c r="I12" s="15">
        <f>'he-10182016'!X3</f>
        <v>6.2272704758620856</v>
      </c>
      <c r="J12" s="15">
        <f>'he-10182016'!X4</f>
        <v>6.2262704999999752</v>
      </c>
      <c r="K12" s="15">
        <f>'he-10182016'!X5</f>
        <v>6.227258070689655</v>
      </c>
      <c r="L12" s="15">
        <f>'he-10182016'!X6</f>
        <v>6.2271661448276063</v>
      </c>
      <c r="M12" s="15">
        <f>'he-10182016'!X7</f>
        <v>6.2275377224137802</v>
      </c>
      <c r="O12" s="15">
        <f>'h2-10272016'!O3</f>
        <v>6.2279475293103452</v>
      </c>
      <c r="P12" s="15">
        <f>'h2-10272016'!O4</f>
        <v>6.228066746551721</v>
      </c>
      <c r="Q12" s="15">
        <f>'h2-10272016'!O5</f>
        <v>6.2285479258620455</v>
      </c>
      <c r="R12" s="15"/>
      <c r="S12" s="15">
        <f>'h2-10282016'!W3</f>
        <v>6.2292189948276064</v>
      </c>
      <c r="T12" s="15">
        <f>'h2-10282016'!W4</f>
        <v>6.2294211689654952</v>
      </c>
      <c r="U12" s="15">
        <f>'h2-10282016'!W5</f>
        <v>6.2291632534482746</v>
      </c>
    </row>
    <row r="13" spans="1:21" x14ac:dyDescent="0.25">
      <c r="A13" s="24">
        <v>200</v>
      </c>
      <c r="B13" s="23">
        <f>'he-10042016'!M9</f>
        <v>4.8000000000000001E-2</v>
      </c>
      <c r="C13" s="15">
        <f>'he-10042016'!O10</f>
        <v>8.3777576573792949</v>
      </c>
      <c r="D13" s="15">
        <f>'he-10042016'!O11</f>
        <v>8.377483915034496</v>
      </c>
      <c r="E13" s="15">
        <f>'he-10042016'!O12</f>
        <v>8.3772842764137732</v>
      </c>
      <c r="F13" s="15">
        <f>'he-10042016'!O13</f>
        <v>8.3775561219310468</v>
      </c>
      <c r="G13" s="15">
        <f>'he-10042016'!O14</f>
        <v>8.3775531028965702</v>
      </c>
      <c r="H13" s="15"/>
      <c r="I13" s="15">
        <f>'he-10182016'!X10</f>
        <v>8.3763832568275731</v>
      </c>
      <c r="J13" s="15">
        <f>'he-10182016'!X11</f>
        <v>8.3763366339310412</v>
      </c>
      <c r="K13" s="15">
        <f>'he-10182016'!X12</f>
        <v>8.3772933070345008</v>
      </c>
      <c r="L13" s="15">
        <f>'he-10182016'!X13</f>
        <v>8.3773291382068944</v>
      </c>
      <c r="M13" s="15">
        <f>'he-10182016'!X14</f>
        <v>8.377307832827583</v>
      </c>
      <c r="O13" s="15">
        <f>'h2-10272016'!O8</f>
        <v>8.3757470399999914</v>
      </c>
      <c r="P13" s="15">
        <f>'h2-10272016'!O9</f>
        <v>8.375608281931056</v>
      </c>
      <c r="Q13" s="15">
        <f>'h2-10272016'!O10</f>
        <v>8.3757624893792979</v>
      </c>
      <c r="R13" s="15"/>
      <c r="S13" s="15">
        <f>'h2-10282016'!W8</f>
        <v>8.3768614146206701</v>
      </c>
      <c r="T13" s="15">
        <f>'h2-10282016'!W9</f>
        <v>8.3758319950344671</v>
      </c>
      <c r="U13" s="15">
        <f>'h2-10282016'!W10</f>
        <v>8.3766602002758823</v>
      </c>
    </row>
    <row r="14" spans="1:21" x14ac:dyDescent="0.25">
      <c r="A14" s="24">
        <v>250</v>
      </c>
      <c r="B14" s="23">
        <f>'he-10042016'!J16</f>
        <v>0.05</v>
      </c>
      <c r="C14" s="15">
        <f>'he-10042016'!O17</f>
        <v>11.224072632758611</v>
      </c>
      <c r="D14" s="15">
        <f>'he-10042016'!O18</f>
        <v>11.223178398275861</v>
      </c>
      <c r="E14" s="15">
        <f>'he-10042016'!O19</f>
        <v>11.222120418965511</v>
      </c>
      <c r="F14" s="15">
        <f>'he-10042016'!O20</f>
        <v>11.221700084482755</v>
      </c>
      <c r="G14" s="15">
        <f>'he-10042016'!O21</f>
        <v>11.221067427586206</v>
      </c>
      <c r="H14" s="15"/>
      <c r="I14" s="15">
        <f>'he-10182016'!X17</f>
        <v>11.223193781034466</v>
      </c>
      <c r="J14" s="15">
        <f>'he-10182016'!X18</f>
        <v>11.222822705172415</v>
      </c>
      <c r="K14" s="15">
        <f>'he-10182016'!X19</f>
        <v>11.223164355172429</v>
      </c>
      <c r="L14" s="15">
        <f>'he-10182016'!X20</f>
        <v>11.223426943103435</v>
      </c>
      <c r="M14" s="15">
        <f>'he-10182016'!X21</f>
        <v>11.223309215517247</v>
      </c>
      <c r="O14" s="15">
        <f>'h2-10272016'!O13</f>
        <v>11.220426974137926</v>
      </c>
      <c r="P14" s="15">
        <f>'h2-10272016'!O14</f>
        <v>11.22024042931036</v>
      </c>
      <c r="Q14" s="15">
        <f>'h2-10272016'!O15</f>
        <v>11.220382115517236</v>
      </c>
      <c r="R14" s="15"/>
      <c r="S14" s="15">
        <f>'h2-10282016'!W13</f>
        <v>11.221533084482765</v>
      </c>
      <c r="T14" s="15">
        <f>'h2-10282016'!W14</f>
        <v>11.220493556896546</v>
      </c>
      <c r="U14" s="15">
        <f>'h2-10282016'!W15</f>
        <v>11.221490218965531</v>
      </c>
    </row>
    <row r="15" spans="1:21" x14ac:dyDescent="0.25">
      <c r="A15" s="24">
        <v>300</v>
      </c>
      <c r="B15" s="23">
        <f>'he-10042016'!J23</f>
        <v>0.05</v>
      </c>
      <c r="C15" s="15">
        <f>'he-10042016'!O24</f>
        <v>13.71453510517242</v>
      </c>
      <c r="D15" s="15">
        <f>'he-10042016'!O25</f>
        <v>13.712822215517257</v>
      </c>
      <c r="E15" s="15">
        <f>'he-10042016'!O26</f>
        <v>13.713175663793089</v>
      </c>
      <c r="F15" s="15">
        <f>'he-10042016'!O27</f>
        <v>13.712988575862097</v>
      </c>
      <c r="G15" s="15">
        <f>'he-10042016'!O28</f>
        <v>13.71181468103449</v>
      </c>
      <c r="H15" s="15"/>
      <c r="I15" s="15"/>
      <c r="J15" s="15">
        <f>'he-10182016'!X25</f>
        <v>13.716836584482747</v>
      </c>
      <c r="K15" s="15">
        <f>'he-10182016'!X26</f>
        <v>13.714708506896541</v>
      </c>
      <c r="L15" s="15">
        <f>'he-10182016'!X27</f>
        <v>13.713850981034501</v>
      </c>
      <c r="M15" s="15">
        <f>'he-10182016'!X28</f>
        <v>13.711951655172392</v>
      </c>
      <c r="O15" s="15">
        <f>'h2-10272016'!O18</f>
        <v>13.715563703448266</v>
      </c>
      <c r="P15" s="15">
        <f>'h2-10272016'!O19</f>
        <v>13.715282379310336</v>
      </c>
      <c r="Q15" s="15">
        <f>'h2-10272016'!O20</f>
        <v>13.715551660344843</v>
      </c>
      <c r="R15" s="15"/>
      <c r="S15" s="15">
        <f>'h2-10282016'!W18</f>
        <v>13.716710310344816</v>
      </c>
      <c r="T15" s="15">
        <f>'h2-10282016'!W19</f>
        <v>13.717443568965539</v>
      </c>
      <c r="U15" s="15">
        <f>'h2-10282016'!W20</f>
        <v>13.716079799999992</v>
      </c>
    </row>
    <row r="16" spans="1:21" x14ac:dyDescent="0.25">
      <c r="A16" s="24">
        <v>350</v>
      </c>
      <c r="B16" s="23">
        <f>'he-10042016'!J30</f>
        <v>5.2999999999999999E-2</v>
      </c>
      <c r="C16" s="15">
        <f>'he-10042016'!O31</f>
        <v>17.181256194137905</v>
      </c>
      <c r="D16" s="15">
        <f>'he-10042016'!O32</f>
        <v>17.18058513372414</v>
      </c>
      <c r="E16" s="15">
        <f>'he-10042016'!O33</f>
        <v>17.180734864206901</v>
      </c>
      <c r="F16" s="15">
        <f>'he-10042016'!O34</f>
        <v>17.181150272724132</v>
      </c>
      <c r="G16" s="15">
        <f>'he-10042016'!O35</f>
        <v>17.181198888344831</v>
      </c>
      <c r="H16" s="15"/>
      <c r="I16" s="15"/>
      <c r="J16" s="15">
        <f>'he-10182016'!X32</f>
        <v>17.179858489103466</v>
      </c>
      <c r="K16" s="15">
        <f>'he-10182016'!X33</f>
        <v>17.178106583241377</v>
      </c>
      <c r="L16" s="15">
        <f>'he-10182016'!X34</f>
        <v>17.178530002068971</v>
      </c>
      <c r="M16" s="15">
        <f>'he-10182016'!X35</f>
        <v>17.178641051689624</v>
      </c>
      <c r="O16" s="15"/>
      <c r="P16" s="15"/>
      <c r="Q16" s="15"/>
      <c r="R16" s="15"/>
      <c r="S16" s="15">
        <f>'h2-10282016'!W23</f>
        <v>17.181766406862046</v>
      </c>
      <c r="T16" s="15">
        <f>'h2-10282016'!W24</f>
        <v>17.180703387689682</v>
      </c>
      <c r="U16" s="15">
        <f>'h2-10282016'!W25</f>
        <v>17.181523582793105</v>
      </c>
    </row>
    <row r="17" spans="1:41" x14ac:dyDescent="0.25">
      <c r="A17" s="24">
        <v>400</v>
      </c>
      <c r="B17" s="23">
        <f>'he-10042016'!J37</f>
        <v>5.6000000000000001E-2</v>
      </c>
      <c r="C17" s="15">
        <f>'he-10042016'!O38</f>
        <v>20.949387958896541</v>
      </c>
      <c r="D17" s="15">
        <f>'he-10042016'!O39</f>
        <v>20.948750124689631</v>
      </c>
      <c r="E17" s="15">
        <f>'he-10042016'!O40</f>
        <v>20.948638333241405</v>
      </c>
      <c r="F17" s="15"/>
      <c r="G17" s="15">
        <f>'he-10042016'!O42</f>
        <v>20.948906090482748</v>
      </c>
      <c r="H17" s="15"/>
      <c r="I17" s="15">
        <f>'he-10182016'!X38</f>
        <v>20.946912409379333</v>
      </c>
      <c r="J17" s="15">
        <f>'he-10182016'!X39</f>
        <v>20.946505814620682</v>
      </c>
      <c r="K17" s="15">
        <f>'he-10182016'!X40</f>
        <v>20.947767313103437</v>
      </c>
      <c r="L17" s="15">
        <f>'he-10182016'!X41</f>
        <v>20.947614334620678</v>
      </c>
      <c r="M17" s="15">
        <f>'he-10182016'!X42</f>
        <v>20.948062487172436</v>
      </c>
      <c r="O17" s="15"/>
      <c r="P17" s="15"/>
      <c r="Q17" s="15"/>
      <c r="R17" s="15"/>
      <c r="S17" s="15">
        <f>'h2-10282016'!W28</f>
        <v>20.948932717517238</v>
      </c>
      <c r="T17" s="15">
        <f>'h2-10282016'!W29</f>
        <v>20.941751049655164</v>
      </c>
      <c r="U17" s="15"/>
    </row>
    <row r="18" spans="1:41" x14ac:dyDescent="0.25">
      <c r="A18" s="24"/>
      <c r="C18" s="27" t="s">
        <v>26</v>
      </c>
      <c r="D18" s="27"/>
      <c r="E18" s="27"/>
      <c r="F18" s="27"/>
      <c r="G18" s="27"/>
      <c r="H18" s="26"/>
      <c r="I18" s="27"/>
      <c r="J18" s="27"/>
      <c r="K18" s="27"/>
      <c r="L18" s="27"/>
      <c r="M18" s="27"/>
      <c r="N18" s="26"/>
      <c r="O18" s="27"/>
      <c r="P18" s="27"/>
      <c r="Q18" s="27"/>
      <c r="R18" s="26"/>
      <c r="S18" s="27"/>
      <c r="T18" s="27"/>
      <c r="U18" s="27"/>
    </row>
    <row r="19" spans="1:41" x14ac:dyDescent="0.25">
      <c r="A19" s="24">
        <v>150</v>
      </c>
      <c r="B19" s="23">
        <f>'he-10042016'!J2</f>
        <v>0.05</v>
      </c>
      <c r="C19" s="15">
        <f>'he-10042016'!L3</f>
        <v>5.9037142258620801</v>
      </c>
      <c r="D19" s="15">
        <f>'he-10042016'!L4</f>
        <v>5.914493370689665</v>
      </c>
      <c r="E19" s="15">
        <f>'he-10042016'!L5</f>
        <v>5.9123583499999945</v>
      </c>
      <c r="F19" s="15">
        <f>'he-10042016'!L6</f>
        <v>5.9152732137931254</v>
      </c>
      <c r="G19" s="15">
        <f>'he-10042016'!L7</f>
        <v>5.920464141379334</v>
      </c>
      <c r="H19" s="15"/>
      <c r="I19" s="15">
        <f>'he-10182016'!U3</f>
        <v>5.9393077689655351</v>
      </c>
      <c r="J19" s="15">
        <f>'he-10182016'!U4</f>
        <v>5.9459982206896749</v>
      </c>
      <c r="K19" s="15">
        <f>'he-10182016'!U5</f>
        <v>5.9425276724138048</v>
      </c>
      <c r="L19" s="15">
        <f>'he-10182016'!U6</f>
        <v>5.9471597637931053</v>
      </c>
      <c r="M19" s="15">
        <f>'he-10182016'!U7</f>
        <v>5.9542719120689798</v>
      </c>
      <c r="O19" s="15">
        <f>'h2-10272016'!L3</f>
        <v>5.9021916672413957</v>
      </c>
      <c r="P19" s="15">
        <f>'h2-10272016'!L4</f>
        <v>5.9081664931034208</v>
      </c>
      <c r="Q19" s="15">
        <f>'h2-10272016'!L5</f>
        <v>5.9111183103448459</v>
      </c>
      <c r="R19" s="15"/>
      <c r="S19" s="15">
        <f>'h2-10282016'!T3</f>
        <v>5.9014791982758554</v>
      </c>
      <c r="T19" s="15">
        <f>'h2-10282016'!T4</f>
        <v>5.9083251568965451</v>
      </c>
      <c r="U19" s="15">
        <f>'h2-10282016'!T5</f>
        <v>5.9101904206896752</v>
      </c>
    </row>
    <row r="20" spans="1:41" x14ac:dyDescent="0.25">
      <c r="A20" s="24">
        <v>200</v>
      </c>
      <c r="B20" s="23">
        <f>'he-10042016'!M9</f>
        <v>4.8000000000000001E-2</v>
      </c>
      <c r="C20" s="15">
        <f>'he-10042016'!L10</f>
        <v>7.8956476717241557</v>
      </c>
      <c r="D20" s="15">
        <f>'he-10042016'!L11</f>
        <v>7.9044438918620648</v>
      </c>
      <c r="E20" s="15">
        <f>'he-10042016'!L12</f>
        <v>7.9010490256551984</v>
      </c>
      <c r="F20" s="15">
        <f>'he-10042016'!L13</f>
        <v>7.9048948634482947</v>
      </c>
      <c r="G20" s="15">
        <f>'he-10042016'!L14</f>
        <v>7.9104886824827618</v>
      </c>
      <c r="H20" s="15"/>
      <c r="I20" s="15">
        <f>'he-10182016'!U10</f>
        <v>7.9401369235861976</v>
      </c>
      <c r="J20" s="15">
        <f>'he-10182016'!U11</f>
        <v>7.945808669793105</v>
      </c>
      <c r="K20" s="15">
        <f>'he-10182016'!U12</f>
        <v>7.9418418802758772</v>
      </c>
      <c r="L20" s="15">
        <f>'he-10182016'!U13</f>
        <v>7.9466300788965274</v>
      </c>
      <c r="M20" s="15">
        <f>'he-10182016'!U14</f>
        <v>7.9541498300689595</v>
      </c>
      <c r="O20" s="15">
        <f>'h2-10272016'!L8</f>
        <v>7.9286987486896701</v>
      </c>
      <c r="P20" s="15">
        <f>'h2-10272016'!L9</f>
        <v>7.9335984513103686</v>
      </c>
      <c r="Q20" s="15">
        <f>'h2-10272016'!L10</f>
        <v>7.9362046742069134</v>
      </c>
      <c r="R20" s="15"/>
      <c r="S20" s="15">
        <f>'h2-10282016'!T8</f>
        <v>7.9270639183448459</v>
      </c>
      <c r="T20" s="15">
        <f>'h2-10282016'!T9</f>
        <v>7.9320876827586435</v>
      </c>
      <c r="U20" s="15">
        <f>'h2-10282016'!T10</f>
        <v>7.9341563404137698</v>
      </c>
    </row>
    <row r="21" spans="1:41" x14ac:dyDescent="0.25">
      <c r="A21" s="24">
        <v>250</v>
      </c>
      <c r="B21" s="23">
        <f>'he-10042016'!J16</f>
        <v>0.05</v>
      </c>
      <c r="C21" s="15">
        <f>'he-10042016'!L17</f>
        <v>10.527381396551711</v>
      </c>
      <c r="D21" s="15">
        <f>'he-10042016'!L18</f>
        <v>10.532131413793111</v>
      </c>
      <c r="E21" s="15">
        <f>'he-10042016'!L19</f>
        <v>10.525599718965509</v>
      </c>
      <c r="F21" s="15">
        <f>'he-10042016'!L20</f>
        <v>10.529966696551705</v>
      </c>
      <c r="G21" s="15">
        <f>'he-10042016'!L21</f>
        <v>10.537302143103457</v>
      </c>
      <c r="H21" s="15"/>
      <c r="I21" s="15">
        <f>'he-10182016'!U17</f>
        <v>10.573871981034465</v>
      </c>
      <c r="J21" s="15">
        <f>'he-10182016'!U18</f>
        <v>10.576653053448267</v>
      </c>
      <c r="K21" s="15">
        <f>'he-10182016'!U19</f>
        <v>10.57054660172413</v>
      </c>
      <c r="L21" s="15">
        <f>'he-10182016'!U20</f>
        <v>10.577309151724137</v>
      </c>
      <c r="M21" s="15">
        <f>'he-10182016'!U21</f>
        <v>10.587617620689645</v>
      </c>
      <c r="O21" s="15">
        <f>'h2-10272016'!L13</f>
        <v>10.595871606896576</v>
      </c>
      <c r="P21" s="15">
        <f>'h2-10272016'!L14</f>
        <v>10.599532198275861</v>
      </c>
      <c r="Q21" s="15">
        <f>'h2-10272016'!L15</f>
        <v>10.602033532758636</v>
      </c>
      <c r="R21" s="15"/>
      <c r="S21" s="15">
        <f>'h2-10282016'!T13</f>
        <v>10.592273727586216</v>
      </c>
      <c r="T21" s="15">
        <f>'h2-10282016'!T14</f>
        <v>10.596095334482747</v>
      </c>
      <c r="U21" s="15">
        <f>'h2-10282016'!T15</f>
        <v>10.598110827586233</v>
      </c>
    </row>
    <row r="22" spans="1:41" x14ac:dyDescent="0.25">
      <c r="A22" s="24">
        <v>300</v>
      </c>
      <c r="B22" s="23">
        <f>'he-10042016'!J23</f>
        <v>0.05</v>
      </c>
      <c r="C22" s="15">
        <f>'he-10042016'!L24</f>
        <v>12.807599300000021</v>
      </c>
      <c r="D22" s="15">
        <f>'he-10042016'!L25</f>
        <v>12.808341598275854</v>
      </c>
      <c r="E22" s="15">
        <f>'he-10042016'!L26</f>
        <v>12.799298165517239</v>
      </c>
      <c r="F22" s="15">
        <f>'he-10042016'!L27</f>
        <v>12.805730913793097</v>
      </c>
      <c r="G22" s="15">
        <f>'he-10042016'!L28</f>
        <v>12.81557848965519</v>
      </c>
      <c r="H22" s="15"/>
      <c r="I22" s="15"/>
      <c r="J22" s="15">
        <f>'he-10182016'!U25</f>
        <v>12.865279556896546</v>
      </c>
      <c r="K22" s="15">
        <f>'he-10182016'!U26</f>
        <v>12.852743505172441</v>
      </c>
      <c r="L22" s="15">
        <f>'he-10182016'!U27</f>
        <v>12.860000777586201</v>
      </c>
      <c r="M22" s="15">
        <f>'he-10182016'!U28</f>
        <v>12.870739613793091</v>
      </c>
      <c r="O22" s="15">
        <f>'h2-10272016'!L18</f>
        <v>12.923319005172415</v>
      </c>
      <c r="P22" s="15">
        <f>'h2-10272016'!L19</f>
        <v>12.922033703448287</v>
      </c>
      <c r="Q22" s="15">
        <f>'h2-10272016'!L20</f>
        <v>12.927699601724143</v>
      </c>
      <c r="R22" s="15"/>
      <c r="S22" s="15">
        <f>'h2-10282016'!T18</f>
        <v>12.916852948275867</v>
      </c>
      <c r="T22" s="15">
        <f>'h2-10282016'!T19</f>
        <v>12.915376574137941</v>
      </c>
      <c r="U22" s="15">
        <f>'h2-10282016'!T20</f>
        <v>12.920548151724143</v>
      </c>
    </row>
    <row r="23" spans="1:41" x14ac:dyDescent="0.25">
      <c r="A23" s="24">
        <v>350</v>
      </c>
      <c r="B23" s="23">
        <f>'he-10042016'!J30</f>
        <v>5.2999999999999999E-2</v>
      </c>
      <c r="C23" s="15">
        <f>'he-10042016'!L31</f>
        <v>15.992790347620703</v>
      </c>
      <c r="D23" s="15">
        <f>'he-10042016'!L32</f>
        <v>16.000242924344825</v>
      </c>
      <c r="E23" s="15">
        <f>'he-10042016'!L33</f>
        <v>15.996368145517245</v>
      </c>
      <c r="F23" s="15">
        <f>'he-10042016'!L34</f>
        <v>16.000922960034476</v>
      </c>
      <c r="G23" s="15">
        <f>'he-10042016'!L35</f>
        <v>16.005362283896542</v>
      </c>
      <c r="H23" s="15"/>
      <c r="I23" s="15"/>
      <c r="J23" s="15">
        <f>'he-10182016'!U32</f>
        <v>16.035730739275866</v>
      </c>
      <c r="K23" s="15">
        <f>'he-10182016'!U33</f>
        <v>16.055291217172403</v>
      </c>
      <c r="L23" s="15">
        <f>'he-10182016'!U34</f>
        <v>16.06110153224137</v>
      </c>
      <c r="M23" s="15">
        <f>'he-10182016'!U35</f>
        <v>16.067078108310366</v>
      </c>
      <c r="O23" s="15"/>
      <c r="P23" s="15"/>
      <c r="Q23" s="15"/>
      <c r="R23" s="15"/>
      <c r="S23" s="15">
        <f>'h2-10282016'!T23</f>
        <v>16.176302354172389</v>
      </c>
      <c r="T23" s="15">
        <f>'h2-10282016'!T24</f>
        <v>16.182062779793114</v>
      </c>
      <c r="U23" s="15">
        <f>'h2-10282016'!T25</f>
        <v>16.182328693586189</v>
      </c>
    </row>
    <row r="24" spans="1:41" x14ac:dyDescent="0.25">
      <c r="A24" s="24">
        <v>400</v>
      </c>
      <c r="B24" s="23">
        <f>'he-10042016'!J37</f>
        <v>5.6000000000000001E-2</v>
      </c>
      <c r="C24" s="15">
        <f>'he-10042016'!L38</f>
        <v>19.450460160551728</v>
      </c>
      <c r="D24" s="15">
        <f>'he-10042016'!L39</f>
        <v>19.462168321931049</v>
      </c>
      <c r="E24" s="15">
        <f>'he-10042016'!L40</f>
        <v>19.46297990675863</v>
      </c>
      <c r="F24" s="15"/>
      <c r="G24" s="15">
        <f>'he-10042016'!L42</f>
        <v>19.464255268137933</v>
      </c>
      <c r="H24" s="15"/>
      <c r="I24" s="15">
        <f>'he-10182016'!U38</f>
        <v>19.517623484413782</v>
      </c>
      <c r="J24" s="15">
        <f>'he-10182016'!U39</f>
        <v>19.528611856551727</v>
      </c>
      <c r="K24" s="15">
        <f>'he-10182016'!U40</f>
        <v>19.53007720855171</v>
      </c>
      <c r="L24" s="15">
        <f>'he-10182016'!U41</f>
        <v>19.53038352275864</v>
      </c>
      <c r="M24" s="15">
        <f>'he-10182016'!U42</f>
        <v>19.533315956965524</v>
      </c>
      <c r="O24" s="15"/>
      <c r="P24" s="15"/>
      <c r="Q24" s="15"/>
      <c r="R24" s="15"/>
      <c r="S24" s="15">
        <f>'h2-10282016'!T28</f>
        <v>19.69133424855174</v>
      </c>
      <c r="T24" s="15">
        <f>'h2-10282016'!T29</f>
        <v>19.698227373517259</v>
      </c>
      <c r="U24" s="15"/>
    </row>
    <row r="25" spans="1:41" x14ac:dyDescent="0.25">
      <c r="C25" s="27" t="s">
        <v>33</v>
      </c>
      <c r="D25" s="27"/>
      <c r="E25" s="27"/>
      <c r="F25" s="27"/>
      <c r="G25" s="27"/>
      <c r="I25" s="27" t="s">
        <v>33</v>
      </c>
      <c r="J25" s="27"/>
      <c r="K25" s="27"/>
      <c r="L25" s="27"/>
      <c r="M25" s="27"/>
      <c r="O25" s="27" t="s">
        <v>2</v>
      </c>
      <c r="P25" s="27"/>
      <c r="Q25" s="27"/>
      <c r="S25" s="27" t="s">
        <v>2</v>
      </c>
      <c r="T25" s="27"/>
      <c r="U25" s="27"/>
    </row>
    <row r="26" spans="1:41" x14ac:dyDescent="0.25">
      <c r="A26" s="24">
        <v>150</v>
      </c>
      <c r="B26" s="23">
        <f>'he-10042016'!J2</f>
        <v>0.05</v>
      </c>
      <c r="C26" s="15">
        <f>'he-10042016'!H3</f>
        <v>11.809394551724139</v>
      </c>
      <c r="D26" s="15">
        <f>'he-10042016'!H4</f>
        <v>11.77597806896552</v>
      </c>
      <c r="E26" s="15">
        <f>'he-10042016'!H5</f>
        <v>12.051387586206889</v>
      </c>
      <c r="F26" s="15">
        <f>'he-10042016'!H6</f>
        <v>11.732690793103451</v>
      </c>
      <c r="G26" s="15">
        <f>'he-10042016'!H7</f>
        <v>11.58225024137932</v>
      </c>
      <c r="I26" s="15">
        <f>'he-10182016'!Q3</f>
        <v>12.10825920689655</v>
      </c>
      <c r="J26" s="15">
        <f>'he-10182016'!Q4</f>
        <v>12.01561575862069</v>
      </c>
      <c r="K26" s="15">
        <f>'he-10182016'!Q5</f>
        <v>12.147317137931029</v>
      </c>
      <c r="L26" s="15">
        <f>'he-10182016'!Q6</f>
        <v>12.035005241379309</v>
      </c>
      <c r="M26" s="15">
        <f>'he-10182016'!Q7</f>
        <v>11.921924000000001</v>
      </c>
      <c r="O26" s="15">
        <f>'h2-10272016'!H3</f>
        <v>10.244309724137931</v>
      </c>
      <c r="P26" s="15">
        <f>'h2-10272016'!H4</f>
        <v>10.3200938275862</v>
      </c>
      <c r="Q26" s="15">
        <f>'h2-10272016'!H5</f>
        <v>10.09027968965518</v>
      </c>
      <c r="S26" s="15">
        <f>'h2-10282016'!P3</f>
        <v>10.116540827586199</v>
      </c>
      <c r="T26" s="15">
        <f>'h2-10282016'!P4</f>
        <v>10.440175275862071</v>
      </c>
      <c r="U26" s="15">
        <f>'h2-10282016'!P5</f>
        <v>10.02789286206897</v>
      </c>
      <c r="W26" s="15">
        <f t="shared" ref="W26:AA30" si="4">C33/C26</f>
        <v>0.21284846913317498</v>
      </c>
      <c r="X26" s="15">
        <f t="shared" si="4"/>
        <v>0.23048945427079309</v>
      </c>
      <c r="Y26" s="15">
        <f t="shared" si="4"/>
        <v>0.2180651740088658</v>
      </c>
      <c r="Z26" s="15">
        <f t="shared" si="4"/>
        <v>0.23432491966823529</v>
      </c>
      <c r="AA26" s="15">
        <f t="shared" si="4"/>
        <v>0.23552916465160573</v>
      </c>
      <c r="AC26" s="15">
        <f t="shared" ref="AC26:AG28" si="5">I33/I26</f>
        <v>0.20715324387713452</v>
      </c>
      <c r="AD26" s="15">
        <f t="shared" si="5"/>
        <v>0.21600119352730729</v>
      </c>
      <c r="AE26" s="15">
        <f t="shared" si="5"/>
        <v>0.21000288876047821</v>
      </c>
      <c r="AF26" s="15">
        <f t="shared" si="5"/>
        <v>0.21353092143117053</v>
      </c>
      <c r="AG26" s="15">
        <f t="shared" si="5"/>
        <v>0.22755787196533217</v>
      </c>
      <c r="AI26" s="15">
        <f t="shared" ref="AI26:AK28" si="6">O33/O26</f>
        <v>0.17716303815047793</v>
      </c>
      <c r="AJ26" s="15">
        <f t="shared" si="6"/>
        <v>0.20729037678055665</v>
      </c>
      <c r="AK26" s="15">
        <f t="shared" si="6"/>
        <v>0.19476991976070795</v>
      </c>
      <c r="AM26" s="15">
        <f t="shared" ref="AM26:AO30" si="7">S33/S26</f>
        <v>0.20129196130704177</v>
      </c>
      <c r="AN26" s="15">
        <f t="shared" si="7"/>
        <v>0.20237889188826905</v>
      </c>
      <c r="AO26" s="15">
        <f t="shared" si="7"/>
        <v>0.21154655679666548</v>
      </c>
    </row>
    <row r="27" spans="1:41" x14ac:dyDescent="0.25">
      <c r="A27" s="24">
        <v>200</v>
      </c>
      <c r="B27" s="23">
        <f>'he-10042016'!M9</f>
        <v>4.8000000000000001E-2</v>
      </c>
      <c r="C27" s="15">
        <f>'he-10042016'!H10</f>
        <v>16.30233617241381</v>
      </c>
      <c r="D27" s="15">
        <f>'he-10042016'!H11</f>
        <v>16.373123379310329</v>
      </c>
      <c r="E27" s="15">
        <f>'he-10042016'!H12</f>
        <v>16.539870655172439</v>
      </c>
      <c r="F27" s="15">
        <f>'he-10042016'!H13</f>
        <v>16.248142793103419</v>
      </c>
      <c r="G27" s="15">
        <f>'he-10042016'!H14</f>
        <v>16.064688620689658</v>
      </c>
      <c r="I27" s="15">
        <f>'he-10182016'!Q10</f>
        <v>16.62845324137934</v>
      </c>
      <c r="J27" s="15">
        <f>'he-10182016'!Q11</f>
        <v>16.47380286206899</v>
      </c>
      <c r="K27" s="15">
        <f>'he-10182016'!Q12</f>
        <v>16.645583551724151</v>
      </c>
      <c r="L27" s="15">
        <f>'he-10182016'!Q13</f>
        <v>16.45927158620691</v>
      </c>
      <c r="M27" s="15">
        <f>'he-10182016'!Q14</f>
        <v>16.488801344827628</v>
      </c>
      <c r="O27" s="15">
        <f>'h2-10272016'!H8</f>
        <v>14.75152831034486</v>
      </c>
      <c r="P27" s="15">
        <f>'h2-10272016'!H9</f>
        <v>14.826802827586169</v>
      </c>
      <c r="Q27" s="15">
        <f>'h2-10272016'!H10</f>
        <v>14.629396620689661</v>
      </c>
      <c r="S27" s="15">
        <f>'h2-10282016'!P8</f>
        <v>14.63229662068966</v>
      </c>
      <c r="T27" s="15">
        <f>'h2-10282016'!P9</f>
        <v>14.910234241379269</v>
      </c>
      <c r="U27" s="15">
        <f>'h2-10282016'!P10</f>
        <v>14.457432724137959</v>
      </c>
      <c r="W27" s="15">
        <f t="shared" si="4"/>
        <v>0.18054998290503213</v>
      </c>
      <c r="X27" s="15">
        <f t="shared" si="4"/>
        <v>0.18721771784710137</v>
      </c>
      <c r="Y27" s="15">
        <f t="shared" si="4"/>
        <v>0.18760668747171946</v>
      </c>
      <c r="Z27" s="15">
        <f t="shared" si="4"/>
        <v>0.19585073596772545</v>
      </c>
      <c r="AA27" s="15">
        <f t="shared" si="4"/>
        <v>0.19856217095722078</v>
      </c>
      <c r="AC27" s="15">
        <f t="shared" si="5"/>
        <v>0.17812803224545137</v>
      </c>
      <c r="AD27" s="15">
        <f t="shared" si="5"/>
        <v>0.18718681296548617</v>
      </c>
      <c r="AE27" s="15">
        <f t="shared" si="5"/>
        <v>0.1811760204642705</v>
      </c>
      <c r="AF27" s="15">
        <f t="shared" si="5"/>
        <v>0.18860387578722068</v>
      </c>
      <c r="AG27" s="15">
        <f t="shared" si="5"/>
        <v>0.18853266887790246</v>
      </c>
      <c r="AI27" s="15">
        <f t="shared" si="6"/>
        <v>0.15527169655905668</v>
      </c>
      <c r="AJ27" s="15">
        <f t="shared" si="6"/>
        <v>0.17548294098012812</v>
      </c>
      <c r="AK27" s="15">
        <f t="shared" si="6"/>
        <v>0.16468101819232281</v>
      </c>
      <c r="AM27" s="15">
        <f t="shared" si="7"/>
        <v>0.164694105270702</v>
      </c>
      <c r="AN27" s="15">
        <f t="shared" si="7"/>
        <v>0.16891391467836669</v>
      </c>
      <c r="AO27" s="15">
        <f t="shared" si="7"/>
        <v>0.17854306221568192</v>
      </c>
    </row>
    <row r="28" spans="1:41" x14ac:dyDescent="0.25">
      <c r="A28" s="24">
        <v>250</v>
      </c>
      <c r="B28" s="23">
        <f>'he-10042016'!J16</f>
        <v>0.05</v>
      </c>
      <c r="C28" s="15">
        <f>'he-10042016'!H17</f>
        <v>21.13594841379313</v>
      </c>
      <c r="D28" s="15">
        <f>'he-10042016'!H18</f>
        <v>21.09982924137935</v>
      </c>
      <c r="E28" s="15">
        <f>'he-10042016'!H19</f>
        <v>21.248924931034509</v>
      </c>
      <c r="F28" s="15">
        <f>'he-10042016'!H20</f>
        <v>21.186502862068959</v>
      </c>
      <c r="G28" s="15">
        <f>'he-10042016'!H21</f>
        <v>20.933107310344869</v>
      </c>
      <c r="I28" s="15">
        <f>'he-10182016'!Q17</f>
        <v>21.620127999999969</v>
      </c>
      <c r="J28" s="15">
        <f>'he-10182016'!Q18</f>
        <v>21.43210182758618</v>
      </c>
      <c r="K28" s="15">
        <f>'he-10182016'!Q19</f>
        <v>21.47780820689653</v>
      </c>
      <c r="L28" s="15">
        <f>'he-10182016'!Q20</f>
        <v>21.212581689655138</v>
      </c>
      <c r="M28" s="15">
        <f>'he-10182016'!Q21</f>
        <v>21.376243103448289</v>
      </c>
      <c r="O28" s="15">
        <f>'h2-10272016'!H13</f>
        <v>19.6641604827586</v>
      </c>
      <c r="P28" s="15">
        <f>'h2-10272016'!H14</f>
        <v>19.769604999999999</v>
      </c>
      <c r="Q28" s="15">
        <f>'h2-10272016'!H15</f>
        <v>19.550615896551768</v>
      </c>
      <c r="S28" s="15">
        <f>'h2-10282016'!P13</f>
        <v>19.459692482758598</v>
      </c>
      <c r="T28" s="15">
        <f>'h2-10282016'!P14</f>
        <v>19.996411482758603</v>
      </c>
      <c r="U28" s="15">
        <f>'h2-10282016'!P15</f>
        <v>19.455798827586168</v>
      </c>
      <c r="W28" s="15">
        <f t="shared" si="4"/>
        <v>0.17056023577702531</v>
      </c>
      <c r="X28" s="15">
        <f t="shared" si="4"/>
        <v>0.18398291891389851</v>
      </c>
      <c r="Y28" s="15">
        <f t="shared" si="4"/>
        <v>0.1865823968833881</v>
      </c>
      <c r="Z28" s="15">
        <f t="shared" si="4"/>
        <v>0.17848170750570624</v>
      </c>
      <c r="AA28" s="15">
        <f t="shared" si="4"/>
        <v>0.18168895603537813</v>
      </c>
      <c r="AC28" s="15">
        <f t="shared" si="5"/>
        <v>0.16065258964813739</v>
      </c>
      <c r="AD28" s="15">
        <f t="shared" si="5"/>
        <v>0.17177773767286827</v>
      </c>
      <c r="AE28" s="15">
        <f t="shared" si="5"/>
        <v>0.17673909473181318</v>
      </c>
      <c r="AF28" s="15">
        <f t="shared" si="5"/>
        <v>0.18388518704568937</v>
      </c>
      <c r="AG28" s="15">
        <f t="shared" si="5"/>
        <v>0.17397283045688658</v>
      </c>
      <c r="AI28" s="15">
        <f t="shared" si="6"/>
        <v>0.14637760367034003</v>
      </c>
      <c r="AJ28" s="15">
        <f t="shared" si="6"/>
        <v>0.16112526065243596</v>
      </c>
      <c r="AK28" s="15">
        <f t="shared" si="6"/>
        <v>0.15306932362432224</v>
      </c>
      <c r="AM28" s="15">
        <f t="shared" si="7"/>
        <v>0.15870035313773415</v>
      </c>
      <c r="AN28" s="15">
        <f t="shared" si="7"/>
        <v>0.14822537822488852</v>
      </c>
      <c r="AO28" s="15">
        <f t="shared" si="7"/>
        <v>0.15896628184779174</v>
      </c>
    </row>
    <row r="29" spans="1:41" x14ac:dyDescent="0.25">
      <c r="A29" s="24">
        <v>300</v>
      </c>
      <c r="B29" s="23">
        <f>'he-10042016'!J23</f>
        <v>0.05</v>
      </c>
      <c r="C29" s="15">
        <f>'he-10042016'!H24</f>
        <v>26.745561103448228</v>
      </c>
      <c r="D29" s="15">
        <f>'he-10042016'!H25</f>
        <v>26.572814965517253</v>
      </c>
      <c r="E29" s="15">
        <f>'he-10042016'!H26</f>
        <v>26.42999827586204</v>
      </c>
      <c r="F29" s="15">
        <f>'he-10042016'!H27</f>
        <v>26.407937448275902</v>
      </c>
      <c r="G29" s="15">
        <f>'he-10042016'!H28</f>
        <v>26.15945731034482</v>
      </c>
      <c r="I29" s="15"/>
      <c r="J29" s="15">
        <f>'he-10182016'!Q25</f>
        <v>26.704816724137949</v>
      </c>
      <c r="K29" s="15">
        <f>'he-10182016'!Q26</f>
        <v>26.86526779310347</v>
      </c>
      <c r="L29" s="15">
        <f>'he-10182016'!Q27</f>
        <v>26.974308413793068</v>
      </c>
      <c r="M29" s="15">
        <f>'he-10182016'!Q28</f>
        <v>26.948465655172413</v>
      </c>
      <c r="O29" s="15">
        <f>'h2-10272016'!H18</f>
        <v>25.075585551724139</v>
      </c>
      <c r="P29" s="15">
        <f>'h2-10272016'!H19</f>
        <v>25.142191689655192</v>
      </c>
      <c r="Q29" s="15">
        <f>'h2-10272016'!H20</f>
        <v>25.001698448275899</v>
      </c>
      <c r="S29" s="15">
        <f>'h2-10282016'!P18</f>
        <v>24.868188448275838</v>
      </c>
      <c r="T29" s="15">
        <f>'h2-10282016'!P19</f>
        <v>25.18229055172409</v>
      </c>
      <c r="U29" s="15">
        <f>'h2-10282016'!P20</f>
        <v>24.7329945862069</v>
      </c>
      <c r="W29" s="15">
        <f t="shared" si="4"/>
        <v>0.15436576628599921</v>
      </c>
      <c r="X29" s="15">
        <f t="shared" si="4"/>
        <v>0.17232729190797497</v>
      </c>
      <c r="Y29" s="15">
        <f t="shared" si="4"/>
        <v>0.1812013556434936</v>
      </c>
      <c r="Z29" s="15">
        <f t="shared" si="4"/>
        <v>0.17254765013924203</v>
      </c>
      <c r="AA29" s="15">
        <f t="shared" si="4"/>
        <v>0.16813382380327843</v>
      </c>
      <c r="AC29" s="15"/>
      <c r="AD29" s="15">
        <f t="shared" ref="AD29:AG30" si="8">J36/J29</f>
        <v>0.17262919319533415</v>
      </c>
      <c r="AE29" s="15">
        <f t="shared" si="8"/>
        <v>0.17241173947698912</v>
      </c>
      <c r="AF29" s="15">
        <f t="shared" si="8"/>
        <v>0.16025800151414638</v>
      </c>
      <c r="AG29" s="15">
        <f t="shared" si="8"/>
        <v>0.15851260466618464</v>
      </c>
      <c r="AI29" s="15"/>
      <c r="AJ29" s="15">
        <f>P36/P29</f>
        <v>0.16196038180683536</v>
      </c>
      <c r="AK29" s="15">
        <f>Q36/Q29</f>
        <v>0.14987573223559542</v>
      </c>
      <c r="AM29" s="15">
        <f t="shared" si="7"/>
        <v>0.15662604072078079</v>
      </c>
      <c r="AN29" s="15">
        <f t="shared" si="7"/>
        <v>0.16052193471825565</v>
      </c>
      <c r="AO29" s="15">
        <f t="shared" si="7"/>
        <v>0.16278747026188833</v>
      </c>
    </row>
    <row r="30" spans="1:41" x14ac:dyDescent="0.25">
      <c r="A30" s="24">
        <v>350</v>
      </c>
      <c r="B30" s="23">
        <f>'he-10042016'!J30</f>
        <v>5.2999999999999999E-2</v>
      </c>
      <c r="C30" s="15">
        <f>'he-10042016'!H31</f>
        <v>32.851717206896588</v>
      </c>
      <c r="D30" s="15">
        <f>'he-10042016'!H32</f>
        <v>33.0669457931035</v>
      </c>
      <c r="E30" s="15">
        <f>'he-10042016'!H33</f>
        <v>33.076276586206845</v>
      </c>
      <c r="F30" s="15">
        <f>'he-10042016'!H34</f>
        <v>32.90765855172414</v>
      </c>
      <c r="G30" s="15">
        <f>'he-10042016'!H35</f>
        <v>32.600554827586187</v>
      </c>
      <c r="I30" s="15"/>
      <c r="J30" s="15">
        <f>'he-10182016'!Q32</f>
        <v>33.740411965517218</v>
      </c>
      <c r="K30" s="15">
        <f>'he-10182016'!Q33</f>
        <v>33.481059862068967</v>
      </c>
      <c r="L30" s="15">
        <f>'he-10182016'!Q34</f>
        <v>33.320632689655191</v>
      </c>
      <c r="M30" s="15">
        <f>'he-10182016'!Q35</f>
        <v>33.353348896551729</v>
      </c>
      <c r="O30" s="15"/>
      <c r="P30" s="15"/>
      <c r="Q30" s="15"/>
      <c r="S30" s="15">
        <f>'h2-10282016'!P23</f>
        <v>31.647236689655202</v>
      </c>
      <c r="T30" s="15">
        <f>'h2-10282016'!P24</f>
        <v>31.958150758620739</v>
      </c>
      <c r="U30" s="15">
        <f>'h2-10282016'!P25</f>
        <v>31.448075724137929</v>
      </c>
      <c r="W30" s="15">
        <f t="shared" si="4"/>
        <v>0.13204147847206488</v>
      </c>
      <c r="X30" s="15">
        <f t="shared" si="4"/>
        <v>0.13239125799870921</v>
      </c>
      <c r="Y30" s="15">
        <f t="shared" si="4"/>
        <v>0.13673885348440815</v>
      </c>
      <c r="Z30" s="15">
        <f t="shared" si="4"/>
        <v>0.13744718190524433</v>
      </c>
      <c r="AA30" s="15">
        <f t="shared" si="4"/>
        <v>0.14044312171585832</v>
      </c>
      <c r="AC30" s="15"/>
      <c r="AD30" s="15">
        <f t="shared" si="8"/>
        <v>0.11977213282334477</v>
      </c>
      <c r="AE30" s="15">
        <f t="shared" si="8"/>
        <v>0.13048686643150148</v>
      </c>
      <c r="AF30" s="15">
        <f t="shared" si="8"/>
        <v>0.13388338939807395</v>
      </c>
      <c r="AG30" s="15">
        <f t="shared" si="8"/>
        <v>0.13631277627647581</v>
      </c>
      <c r="AM30" s="15">
        <f t="shared" si="7"/>
        <v>0.11098571983618789</v>
      </c>
      <c r="AN30" s="15">
        <f t="shared" si="7"/>
        <v>0.11308432252173817</v>
      </c>
      <c r="AO30" s="15">
        <f t="shared" si="7"/>
        <v>0.11789837530939855</v>
      </c>
    </row>
    <row r="31" spans="1:41" x14ac:dyDescent="0.25">
      <c r="A31" s="24">
        <v>400</v>
      </c>
      <c r="B31" s="23">
        <f>'he-10042016'!J37</f>
        <v>5.6000000000000001E-2</v>
      </c>
      <c r="C31" s="15">
        <f>'he-10042016'!H38</f>
        <v>39.814241999999972</v>
      </c>
      <c r="D31" s="15">
        <f>'he-10042016'!H39</f>
        <v>40.055084793103504</v>
      </c>
      <c r="E31" s="15">
        <f>'he-10042016'!H40</f>
        <v>39.965901517241335</v>
      </c>
      <c r="F31" s="15"/>
      <c r="G31" s="15">
        <f>'he-10042016'!H42</f>
        <v>39.655323310344848</v>
      </c>
      <c r="I31" s="15">
        <f>'he-10182016'!Q38</f>
        <v>40.529750931034478</v>
      </c>
      <c r="J31" s="15">
        <f>'he-10182016'!Q39</f>
        <v>40.485066965517269</v>
      </c>
      <c r="K31" s="15">
        <f>'he-10182016'!Q40</f>
        <v>40.558405551724178</v>
      </c>
      <c r="L31" s="15">
        <f>'he-10182016'!Q41</f>
        <v>40.417835827586174</v>
      </c>
      <c r="M31" s="15">
        <f>'he-10182016'!Q42</f>
        <v>40.444929724137886</v>
      </c>
      <c r="O31" s="15"/>
      <c r="P31" s="15"/>
      <c r="Q31" s="15"/>
      <c r="S31" s="15">
        <f>'h2-10282016'!P28</f>
        <v>38.936516896551744</v>
      </c>
      <c r="T31" s="15">
        <f>'h2-10282016'!P29</f>
        <v>39.411919758620719</v>
      </c>
      <c r="U31" s="15"/>
      <c r="W31" s="15">
        <f>C38/C31</f>
        <v>0.11564208433340276</v>
      </c>
      <c r="X31" s="15">
        <f>D38/D31</f>
        <v>0.11288375244284851</v>
      </c>
      <c r="Y31" s="15">
        <f>E38/E31</f>
        <v>0.11705909102113082</v>
      </c>
      <c r="Z31" s="15"/>
      <c r="AA31" s="15">
        <f>G38/G31</f>
        <v>0.11943359248573775</v>
      </c>
      <c r="AC31" s="15">
        <f>I38/I31</f>
        <v>0.11386952404738372</v>
      </c>
      <c r="AD31" s="15">
        <f>J38/J31</f>
        <v>0.10886920364375613</v>
      </c>
      <c r="AE31" s="15">
        <f>K38/K31</f>
        <v>0.1062128453170731</v>
      </c>
      <c r="AF31" s="15"/>
      <c r="AG31" s="15">
        <f>M38/M31</f>
        <v>0.11635442949798111</v>
      </c>
      <c r="AM31" s="15">
        <f>S38/S31</f>
        <v>8.6962982954242374E-2</v>
      </c>
      <c r="AN31" s="15">
        <f>T38/T31</f>
        <v>8.0924753629999874E-2</v>
      </c>
      <c r="AO31" s="15"/>
    </row>
    <row r="32" spans="1:41" x14ac:dyDescent="0.25">
      <c r="C32" s="27" t="s">
        <v>12</v>
      </c>
      <c r="D32" s="27"/>
      <c r="E32" s="27"/>
      <c r="F32" s="27"/>
      <c r="G32" s="27"/>
      <c r="I32" s="27" t="s">
        <v>31</v>
      </c>
      <c r="J32" s="27"/>
      <c r="K32" s="27"/>
      <c r="L32" s="27"/>
      <c r="M32" s="27"/>
      <c r="O32" s="27" t="s">
        <v>31</v>
      </c>
      <c r="P32" s="27"/>
      <c r="Q32" s="27"/>
      <c r="S32" s="27" t="s">
        <v>32</v>
      </c>
      <c r="T32" s="27"/>
      <c r="U32" s="27"/>
      <c r="AM32" s="15"/>
      <c r="AN32" s="15"/>
      <c r="AO32" s="15"/>
    </row>
    <row r="33" spans="1:21" x14ac:dyDescent="0.25">
      <c r="A33" s="24">
        <v>150</v>
      </c>
      <c r="B33" s="23">
        <f>'he-10042016'!J2</f>
        <v>0.05</v>
      </c>
      <c r="C33" s="15">
        <f>'he-10042016'!I3</f>
        <v>2.5136115517241402</v>
      </c>
      <c r="D33" s="15">
        <f>'he-10042016'!I4</f>
        <v>2.7142387586206906</v>
      </c>
      <c r="E33" s="15">
        <f>'he-10042016'!I5</f>
        <v>2.6279879310344905</v>
      </c>
      <c r="F33" s="15">
        <f>'he-10042016'!I6</f>
        <v>2.74926182758621</v>
      </c>
      <c r="G33" s="15">
        <f>'he-10042016'!I7</f>
        <v>2.72795772413793</v>
      </c>
      <c r="I33" s="15">
        <f>'he-10182016'!R3</f>
        <v>2.5082651724138003</v>
      </c>
      <c r="J33" s="15">
        <f>'he-10182016'!R4</f>
        <v>2.595387344827591</v>
      </c>
      <c r="K33" s="15">
        <f>'he-10182016'!R5</f>
        <v>2.5509716896551806</v>
      </c>
      <c r="L33" s="15">
        <f>'he-10182016'!R6</f>
        <v>2.5698457586206906</v>
      </c>
      <c r="M33" s="15">
        <f>'he-10182016'!R7</f>
        <v>2.7129276551724208</v>
      </c>
      <c r="O33" s="15">
        <f>'h2-10272016'!I3</f>
        <v>1.8149130344827604</v>
      </c>
      <c r="P33" s="15">
        <f>'h2-10272016'!I4</f>
        <v>2.1392561379310404</v>
      </c>
      <c r="Q33" s="15">
        <f>'h2-10272016'!I5</f>
        <v>1.9652829655172406</v>
      </c>
      <c r="S33" s="15">
        <f>'h2-10282016'!Q3</f>
        <v>2.0363783448275896</v>
      </c>
      <c r="T33" s="15">
        <f>'h2-10282016'!Q4</f>
        <v>2.1128711034482697</v>
      </c>
      <c r="U33" s="15">
        <f>'h2-10282016'!Q5</f>
        <v>2.1213662068965498</v>
      </c>
    </row>
    <row r="34" spans="1:21" x14ac:dyDescent="0.25">
      <c r="A34" s="24">
        <v>200</v>
      </c>
      <c r="B34" s="23">
        <f>'he-10042016'!M9</f>
        <v>4.8000000000000001E-2</v>
      </c>
      <c r="C34" s="15">
        <f>'he-10042016'!I10</f>
        <v>2.9433865172414002</v>
      </c>
      <c r="D34" s="15">
        <f>'he-10042016'!I11</f>
        <v>3.0653387931034999</v>
      </c>
      <c r="E34" s="15">
        <f>'he-10042016'!I12</f>
        <v>3.1029903448275995</v>
      </c>
      <c r="F34" s="15">
        <f>'he-10042016'!I13</f>
        <v>3.1822107241379989</v>
      </c>
      <c r="G34" s="15">
        <f>'he-10042016'!I14</f>
        <v>3.1898394482758992</v>
      </c>
      <c r="I34" s="15">
        <f>'he-10182016'!R10</f>
        <v>2.9619936551723995</v>
      </c>
      <c r="J34" s="15">
        <f>'he-10182016'!R11</f>
        <v>3.0836786551723989</v>
      </c>
      <c r="K34" s="15">
        <f>'he-10182016'!R12</f>
        <v>3.0157805862068994</v>
      </c>
      <c r="L34" s="15">
        <f>'he-10182016'!R13</f>
        <v>3.1042824137930989</v>
      </c>
      <c r="M34" s="15">
        <f>'he-10182016'!R14</f>
        <v>3.1086777241379</v>
      </c>
      <c r="O34" s="15">
        <f>'h2-10272016'!I8</f>
        <v>2.2904948275862012</v>
      </c>
      <c r="P34" s="15">
        <f>'h2-10272016'!I9</f>
        <v>2.6018509655173006</v>
      </c>
      <c r="Q34" s="15">
        <f>'h2-10272016'!I10</f>
        <v>2.4091839310344998</v>
      </c>
      <c r="S34" s="15">
        <f>'h2-10282016'!Q8</f>
        <v>2.409853</v>
      </c>
      <c r="T34" s="15">
        <f>'h2-10282016'!Q9</f>
        <v>2.5185460344827995</v>
      </c>
      <c r="U34" s="15">
        <f>'h2-10282016'!Q10</f>
        <v>2.5812743103447993</v>
      </c>
    </row>
    <row r="35" spans="1:21" x14ac:dyDescent="0.25">
      <c r="A35" s="24">
        <v>250</v>
      </c>
      <c r="B35" s="23">
        <f>'he-10042016'!J16</f>
        <v>0.05</v>
      </c>
      <c r="C35" s="15">
        <f>'he-10042016'!I17</f>
        <v>3.6049523448276002</v>
      </c>
      <c r="D35" s="15">
        <f>'he-10042016'!I18</f>
        <v>3.8820081724138014</v>
      </c>
      <c r="E35" s="15">
        <f>'he-10042016'!I19</f>
        <v>3.9646753448276009</v>
      </c>
      <c r="F35" s="15">
        <f>'he-10042016'!I20</f>
        <v>3.7814032068966004</v>
      </c>
      <c r="G35" s="15">
        <f>'he-10042016'!I21</f>
        <v>3.8033144137931014</v>
      </c>
      <c r="I35" s="15">
        <f>'he-10182016'!R17</f>
        <v>3.4733295517242002</v>
      </c>
      <c r="J35" s="15">
        <f>'he-10182016'!R18</f>
        <v>3.6815579655172996</v>
      </c>
      <c r="K35" s="15">
        <f>'he-10182016'!R19</f>
        <v>3.7959683793104002</v>
      </c>
      <c r="L35" s="15">
        <f>'he-10182016'!R20</f>
        <v>3.9006795517242008</v>
      </c>
      <c r="M35" s="15">
        <f>'he-10182016'!R21</f>
        <v>3.7188855172414002</v>
      </c>
      <c r="O35" s="15">
        <f>'h2-10272016'!I13</f>
        <v>2.8783926896552003</v>
      </c>
      <c r="P35" s="15">
        <f>'h2-10272016'!I14</f>
        <v>3.1853827586207011</v>
      </c>
      <c r="Q35" s="15">
        <f>'h2-10272016'!I15</f>
        <v>2.9925995517241013</v>
      </c>
      <c r="S35" s="15">
        <f>'h2-10282016'!Q13</f>
        <v>3.0882600689655</v>
      </c>
      <c r="T35" s="15">
        <f>'h2-10282016'!Q14</f>
        <v>2.9639756551723977</v>
      </c>
      <c r="U35" s="15">
        <f>'h2-10282016'!Q15</f>
        <v>3.0928159999999991</v>
      </c>
    </row>
    <row r="36" spans="1:21" x14ac:dyDescent="0.25">
      <c r="A36" s="24">
        <v>300</v>
      </c>
      <c r="B36" s="23">
        <f>'he-10042016'!J23</f>
        <v>0.05</v>
      </c>
      <c r="C36" s="15">
        <f>'he-10042016'!I24</f>
        <v>4.1285990344828001</v>
      </c>
      <c r="D36" s="15">
        <f>'he-10042016'!I25</f>
        <v>4.5792212413792974</v>
      </c>
      <c r="E36" s="15">
        <f>'he-10042016'!I26</f>
        <v>4.7891515172414003</v>
      </c>
      <c r="F36" s="15">
        <f>'he-10042016'!I27</f>
        <v>4.5566275517240982</v>
      </c>
      <c r="G36" s="15">
        <f>'he-10042016'!I28</f>
        <v>4.3982895862069</v>
      </c>
      <c r="I36" s="15"/>
      <c r="J36" s="15">
        <f>'he-10182016'!R25</f>
        <v>4.6100309655172005</v>
      </c>
      <c r="K36" s="15">
        <f>'he-10182016'!R26</f>
        <v>4.6318875517241018</v>
      </c>
      <c r="L36" s="15">
        <f>'he-10182016'!R27</f>
        <v>4.3228487586207009</v>
      </c>
      <c r="M36" s="15">
        <f>'he-10182016'!R28</f>
        <v>4.2716714827585989</v>
      </c>
      <c r="O36" s="15">
        <f>'h2-10272016'!I18</f>
        <v>3.6772388965516996</v>
      </c>
      <c r="P36" s="15">
        <f>'h2-10272016'!I19</f>
        <v>4.0720389655171978</v>
      </c>
      <c r="Q36" s="15">
        <f>'h2-10272016'!I20</f>
        <v>3.7471478620688998</v>
      </c>
      <c r="S36" s="15">
        <f>'h2-10282016'!Q18</f>
        <v>3.8950058965517016</v>
      </c>
      <c r="T36" s="15">
        <f>'h2-10282016'!Q19</f>
        <v>4.0423100000000005</v>
      </c>
      <c r="U36" s="15">
        <f>'h2-10282016'!Q20</f>
        <v>4.0262216206896007</v>
      </c>
    </row>
    <row r="37" spans="1:21" x14ac:dyDescent="0.25">
      <c r="A37" s="24">
        <v>350</v>
      </c>
      <c r="B37" s="23">
        <f>'he-10042016'!J30</f>
        <v>5.2999999999999999E-2</v>
      </c>
      <c r="C37" s="15">
        <f>'he-10042016'!I31</f>
        <v>4.3377893103447995</v>
      </c>
      <c r="D37" s="15">
        <f>'he-10042016'!I32</f>
        <v>4.377774551724098</v>
      </c>
      <c r="E37" s="15">
        <f>'he-10042016'!I33</f>
        <v>4.5228121379310977</v>
      </c>
      <c r="F37" s="15">
        <f>'he-10042016'!I34</f>
        <v>4.5230649310344972</v>
      </c>
      <c r="G37" s="15">
        <f>'he-10042016'!I35</f>
        <v>4.5785236896551993</v>
      </c>
      <c r="I37" s="15"/>
      <c r="J37" s="15">
        <f>'he-10182016'!R32</f>
        <v>4.0411611034482995</v>
      </c>
      <c r="K37" s="15">
        <f>'he-10182016'!R33</f>
        <v>4.3688385862068984</v>
      </c>
      <c r="L37" s="15">
        <f>'he-10182016'!R34</f>
        <v>4.4610792413792986</v>
      </c>
      <c r="M37" s="15">
        <f>'he-10182016'!R35</f>
        <v>4.5464875862068972</v>
      </c>
      <c r="O37" s="15"/>
      <c r="P37" s="15"/>
      <c r="Q37" s="15"/>
      <c r="S37" s="15">
        <f>'h2-10282016'!Q23</f>
        <v>3.5123913448275985</v>
      </c>
      <c r="T37" s="15">
        <f>'h2-10282016'!Q24</f>
        <v>3.613965827586199</v>
      </c>
      <c r="U37" s="15">
        <f>'h2-10282016'!Q25</f>
        <v>3.7076770344827992</v>
      </c>
    </row>
    <row r="38" spans="1:21" x14ac:dyDescent="0.25">
      <c r="A38" s="24">
        <v>400</v>
      </c>
      <c r="B38" s="23">
        <f>'he-10042016'!J37</f>
        <v>5.6000000000000001E-2</v>
      </c>
      <c r="C38" s="15">
        <f>'he-10042016'!I38</f>
        <v>4.6042019310345026</v>
      </c>
      <c r="D38" s="15">
        <f>'he-10042016'!I39</f>
        <v>4.5215682758620019</v>
      </c>
      <c r="E38" s="15">
        <f>'he-10042016'!I40</f>
        <v>4.6783721034483037</v>
      </c>
      <c r="F38" s="15"/>
      <c r="G38" s="15">
        <f>'he-10042016'!I42</f>
        <v>4.7361777241379031</v>
      </c>
      <c r="I38" s="15">
        <f>'he-10182016'!R38</f>
        <v>4.615103448275903</v>
      </c>
      <c r="J38" s="15">
        <f>'he-10182016'!R39</f>
        <v>4.4075770000000034</v>
      </c>
      <c r="K38" s="15">
        <f>'he-10182016'!R40</f>
        <v>4.307823655172399</v>
      </c>
      <c r="L38" s="15">
        <f>'he-10182016'!R41</f>
        <v>4.4952407241380001</v>
      </c>
      <c r="M38" s="15">
        <f>'he-10182016'!R42</f>
        <v>4.705946724138002</v>
      </c>
      <c r="O38" s="15"/>
      <c r="P38" s="15"/>
      <c r="Q38" s="15"/>
      <c r="S38" s="15">
        <f>'h2-10282016'!Q28</f>
        <v>3.3860356551723996</v>
      </c>
      <c r="T38" s="15">
        <f>'h2-10282016'!Q29</f>
        <v>3.1893998965517056</v>
      </c>
      <c r="U38" s="15"/>
    </row>
  </sheetData>
  <mergeCells count="22">
    <mergeCell ref="C3:G3"/>
    <mergeCell ref="I3:M3"/>
    <mergeCell ref="O3:Q3"/>
    <mergeCell ref="S3:U3"/>
    <mergeCell ref="C1:M1"/>
    <mergeCell ref="O1:U1"/>
    <mergeCell ref="I11:M11"/>
    <mergeCell ref="O11:Q11"/>
    <mergeCell ref="S11:U11"/>
    <mergeCell ref="C18:G18"/>
    <mergeCell ref="I18:M18"/>
    <mergeCell ref="O18:Q18"/>
    <mergeCell ref="S18:U18"/>
    <mergeCell ref="C11:G11"/>
    <mergeCell ref="C25:G25"/>
    <mergeCell ref="I25:M25"/>
    <mergeCell ref="O25:Q25"/>
    <mergeCell ref="S25:U25"/>
    <mergeCell ref="C32:G32"/>
    <mergeCell ref="I32:M32"/>
    <mergeCell ref="O32:Q32"/>
    <mergeCell ref="S32:U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43"/>
  <sheetViews>
    <sheetView workbookViewId="0">
      <selection activeCell="M38" sqref="M38"/>
    </sheetView>
  </sheetViews>
  <sheetFormatPr defaultRowHeight="15" x14ac:dyDescent="0.25"/>
  <cols>
    <col min="1" max="1" width="9" style="13"/>
    <col min="2" max="2" width="9" customWidth="1"/>
    <col min="3" max="5" width="9" style="15" customWidth="1"/>
    <col min="6" max="6" width="9" style="15"/>
    <col min="7" max="7" width="9" style="15" customWidth="1"/>
    <col min="10" max="10" width="9" style="6"/>
    <col min="12" max="12" width="10.85546875" bestFit="1" customWidth="1"/>
    <col min="13" max="13" width="9" style="6"/>
    <col min="14" max="14" width="15.42578125" bestFit="1" customWidth="1"/>
    <col min="15" max="15" width="11.85546875" bestFit="1" customWidth="1"/>
    <col min="18" max="22" width="9" style="15"/>
    <col min="23" max="27" width="9" style="21"/>
  </cols>
  <sheetData>
    <row r="1" spans="1:27" x14ac:dyDescent="0.25">
      <c r="A1" s="13" t="s">
        <v>0</v>
      </c>
      <c r="B1" t="s">
        <v>13</v>
      </c>
      <c r="C1" s="15" t="s">
        <v>14</v>
      </c>
      <c r="D1" s="15" t="s">
        <v>1</v>
      </c>
      <c r="E1" s="15" t="s">
        <v>2</v>
      </c>
      <c r="F1" s="15" t="s">
        <v>20</v>
      </c>
      <c r="G1" s="15" t="s">
        <v>3</v>
      </c>
      <c r="H1" s="2" t="s">
        <v>9</v>
      </c>
      <c r="I1" s="2" t="s">
        <v>12</v>
      </c>
      <c r="J1" s="5" t="s">
        <v>17</v>
      </c>
      <c r="K1" s="2" t="s">
        <v>21</v>
      </c>
      <c r="L1" s="2" t="s">
        <v>23</v>
      </c>
      <c r="M1" s="5" t="s">
        <v>18</v>
      </c>
      <c r="N1" s="2" t="s">
        <v>22</v>
      </c>
      <c r="O1" s="2" t="s">
        <v>24</v>
      </c>
      <c r="P1" s="2" t="s">
        <v>10</v>
      </c>
      <c r="Q1" s="2" t="s">
        <v>11</v>
      </c>
      <c r="R1" s="15" t="s">
        <v>4</v>
      </c>
      <c r="S1" s="15" t="s">
        <v>5</v>
      </c>
      <c r="T1" s="15" t="s">
        <v>6</v>
      </c>
      <c r="U1" s="15" t="s">
        <v>7</v>
      </c>
      <c r="V1" s="15" t="s">
        <v>8</v>
      </c>
      <c r="W1" s="20"/>
      <c r="X1" s="20"/>
      <c r="Y1" s="20"/>
      <c r="Z1" s="20"/>
      <c r="AA1" s="20"/>
    </row>
    <row r="2" spans="1:27" x14ac:dyDescent="0.25">
      <c r="A2" s="13">
        <v>150.000195758621</v>
      </c>
      <c r="B2">
        <v>100</v>
      </c>
      <c r="C2" s="15">
        <v>10</v>
      </c>
      <c r="D2" s="15">
        <v>9.4015455862069004</v>
      </c>
      <c r="E2" s="15">
        <v>0</v>
      </c>
      <c r="F2" s="15">
        <v>25.3723227931034</v>
      </c>
      <c r="G2" s="15">
        <v>142.51861520689701</v>
      </c>
      <c r="H2" s="3">
        <f t="shared" ref="H2" si="0">E2</f>
        <v>0</v>
      </c>
      <c r="I2" s="3"/>
      <c r="J2" s="5">
        <v>0.05</v>
      </c>
      <c r="K2" s="4">
        <f>G2-F2</f>
        <v>117.14629241379362</v>
      </c>
      <c r="L2" s="4">
        <f>$J$2*K2</f>
        <v>5.8573146206896816</v>
      </c>
      <c r="M2" s="5">
        <f>J2</f>
        <v>0.05</v>
      </c>
      <c r="N2" s="4">
        <f t="shared" ref="N2:N43" si="1">A2-F2</f>
        <v>124.62787296551761</v>
      </c>
      <c r="O2" s="4">
        <f>$J$2*N2</f>
        <v>6.2313936482758807</v>
      </c>
      <c r="P2" s="4"/>
      <c r="Q2" s="4"/>
      <c r="R2" s="15">
        <v>2.5716102602501199E-2</v>
      </c>
      <c r="S2" s="15">
        <v>9.5285983429187707E-3</v>
      </c>
      <c r="T2" s="15">
        <v>0</v>
      </c>
      <c r="U2" s="15">
        <v>5.6941203145868197E-3</v>
      </c>
      <c r="V2" s="15">
        <v>5.9311438957275796E-3</v>
      </c>
      <c r="W2" s="20"/>
    </row>
    <row r="3" spans="1:27" x14ac:dyDescent="0.25">
      <c r="A3" s="13">
        <v>150.01240441379301</v>
      </c>
      <c r="B3">
        <v>300</v>
      </c>
      <c r="C3" s="15">
        <v>18.203226827586199</v>
      </c>
      <c r="D3" s="15">
        <v>6.8879340344827602</v>
      </c>
      <c r="E3" s="15">
        <v>4.9214605172413801</v>
      </c>
      <c r="F3" s="15">
        <v>25.4241537931034</v>
      </c>
      <c r="G3" s="15">
        <v>143.49843831034499</v>
      </c>
      <c r="H3" s="3">
        <f>E3+D3</f>
        <v>11.809394551724139</v>
      </c>
      <c r="I3" s="3">
        <f>$D$2-D3</f>
        <v>2.5136115517241402</v>
      </c>
      <c r="J3" s="5"/>
      <c r="K3" s="4">
        <f t="shared" ref="K3:K43" si="2">G3-F3</f>
        <v>118.07428451724159</v>
      </c>
      <c r="L3" s="4">
        <f t="shared" ref="L3:L8" si="3">$J$2*K3</f>
        <v>5.9037142258620801</v>
      </c>
      <c r="M3" s="5"/>
      <c r="N3" s="4">
        <f t="shared" si="1"/>
        <v>124.58825062068961</v>
      </c>
      <c r="O3" s="4">
        <f t="shared" ref="O3:O8" si="4">$J$2*N3</f>
        <v>6.2294125310344803</v>
      </c>
      <c r="P3" s="4">
        <f>K3*$J$2+$M$2*N3</f>
        <v>12.13312675689656</v>
      </c>
      <c r="Q3" s="4">
        <f>P3/H3</f>
        <v>1.0274131077384621</v>
      </c>
      <c r="R3" s="15">
        <v>0.178234372583049</v>
      </c>
      <c r="S3" s="15">
        <v>8.04879485963211E-3</v>
      </c>
      <c r="T3" s="15">
        <v>1.9217985140548999E-2</v>
      </c>
      <c r="U3" s="15">
        <v>3.7845477602553503E-2</v>
      </c>
      <c r="V3" s="15">
        <v>5.7446840460769902E-3</v>
      </c>
    </row>
    <row r="4" spans="1:27" x14ac:dyDescent="0.25">
      <c r="A4" s="13">
        <v>150.00163062069001</v>
      </c>
      <c r="B4">
        <v>150</v>
      </c>
      <c r="C4" s="15">
        <v>40.726569413793101</v>
      </c>
      <c r="D4" s="15">
        <v>6.6873068275862098</v>
      </c>
      <c r="E4" s="15">
        <v>5.08867124137931</v>
      </c>
      <c r="F4" s="15">
        <v>25.427758758620701</v>
      </c>
      <c r="G4" s="15">
        <v>143.71762617241399</v>
      </c>
      <c r="H4" s="3">
        <f t="shared" ref="H4:H43" si="5">E4+D4</f>
        <v>11.77597806896552</v>
      </c>
      <c r="I4" s="3">
        <f>$D$2-D4</f>
        <v>2.7142387586206906</v>
      </c>
      <c r="J4" s="5"/>
      <c r="K4" s="4">
        <f t="shared" si="2"/>
        <v>118.28986741379329</v>
      </c>
      <c r="L4" s="4">
        <f t="shared" si="3"/>
        <v>5.914493370689665</v>
      </c>
      <c r="M4" s="5"/>
      <c r="N4" s="4">
        <f t="shared" si="1"/>
        <v>124.57387186206931</v>
      </c>
      <c r="O4" s="4">
        <f t="shared" si="4"/>
        <v>6.2286935931034657</v>
      </c>
      <c r="P4" s="4">
        <f t="shared" ref="P4:P7" si="6">K4*$J$2+$M$2*N4</f>
        <v>12.143186963793131</v>
      </c>
      <c r="Q4" s="4">
        <f>P4/H4</f>
        <v>1.0311828786260528</v>
      </c>
      <c r="R4" s="15">
        <v>0.20776376685407799</v>
      </c>
      <c r="S4" s="15">
        <v>7.9372585543837793E-3</v>
      </c>
      <c r="T4" s="15">
        <v>1.86749447530382E-2</v>
      </c>
      <c r="U4" s="15">
        <v>6.39973132819754E-3</v>
      </c>
      <c r="V4" s="15">
        <v>7.3897135486554102E-3</v>
      </c>
    </row>
    <row r="5" spans="1:27" x14ac:dyDescent="0.25">
      <c r="A5" s="13">
        <v>149.99967737930999</v>
      </c>
      <c r="B5">
        <v>100</v>
      </c>
      <c r="C5" s="15">
        <v>72.161891241379294</v>
      </c>
      <c r="D5" s="15">
        <v>6.7735576551724099</v>
      </c>
      <c r="E5" s="15">
        <v>5.2778299310344803</v>
      </c>
      <c r="F5" s="15">
        <v>25.4263065517241</v>
      </c>
      <c r="G5" s="15">
        <v>143.67347355172399</v>
      </c>
      <c r="H5" s="3">
        <f t="shared" si="5"/>
        <v>12.051387586206889</v>
      </c>
      <c r="I5" s="3">
        <f>$D$2-D5</f>
        <v>2.6279879310344905</v>
      </c>
      <c r="J5" s="5"/>
      <c r="K5" s="4">
        <f t="shared" si="2"/>
        <v>118.24716699999989</v>
      </c>
      <c r="L5" s="4">
        <f t="shared" si="3"/>
        <v>5.9123583499999945</v>
      </c>
      <c r="M5" s="5"/>
      <c r="N5" s="4">
        <f t="shared" si="1"/>
        <v>124.57337082758589</v>
      </c>
      <c r="O5" s="4">
        <f t="shared" si="4"/>
        <v>6.228668541379295</v>
      </c>
      <c r="P5" s="4">
        <f t="shared" si="6"/>
        <v>12.14102689137929</v>
      </c>
      <c r="Q5" s="4">
        <f>P5/H5</f>
        <v>1.0074380899735558</v>
      </c>
      <c r="R5" s="15">
        <v>0.21020408660454101</v>
      </c>
      <c r="S5" s="15">
        <v>8.6761991989490004E-3</v>
      </c>
      <c r="T5" s="15">
        <v>1.8587482164774401E-2</v>
      </c>
      <c r="U5" s="15">
        <v>6.3636624029302404E-3</v>
      </c>
      <c r="V5" s="15">
        <v>5.6160219615951001E-3</v>
      </c>
    </row>
    <row r="6" spans="1:27" x14ac:dyDescent="0.25">
      <c r="A6" s="13">
        <v>150.00014637931</v>
      </c>
      <c r="B6">
        <v>150</v>
      </c>
      <c r="C6" s="15">
        <v>40.549563827586198</v>
      </c>
      <c r="D6" s="15">
        <v>6.6522837586206904</v>
      </c>
      <c r="E6" s="15">
        <v>5.0804070344827599</v>
      </c>
      <c r="F6" s="15">
        <v>25.4282740689655</v>
      </c>
      <c r="G6" s="15">
        <v>143.733738344828</v>
      </c>
      <c r="H6" s="3">
        <f t="shared" si="5"/>
        <v>11.732690793103451</v>
      </c>
      <c r="I6" s="3">
        <f>$D$2-D6</f>
        <v>2.74926182758621</v>
      </c>
      <c r="J6" s="5"/>
      <c r="K6" s="4">
        <f t="shared" si="2"/>
        <v>118.30546427586251</v>
      </c>
      <c r="L6" s="4">
        <f t="shared" si="3"/>
        <v>5.9152732137931254</v>
      </c>
      <c r="M6" s="5"/>
      <c r="N6" s="4">
        <f t="shared" si="1"/>
        <v>124.5718723103445</v>
      </c>
      <c r="O6" s="4">
        <f t="shared" si="4"/>
        <v>6.2285936155172257</v>
      </c>
      <c r="P6" s="4">
        <f t="shared" si="6"/>
        <v>12.143866829310351</v>
      </c>
      <c r="Q6" s="4">
        <f>P6/H6</f>
        <v>1.0350453313274557</v>
      </c>
      <c r="R6" s="15">
        <v>0.18913358754231899</v>
      </c>
      <c r="S6" s="15">
        <v>1.0545454070178401E-2</v>
      </c>
      <c r="T6" s="15">
        <v>1.54172529242788E-2</v>
      </c>
      <c r="U6" s="15">
        <v>6.3197802801374103E-3</v>
      </c>
      <c r="V6" s="15">
        <v>7.4768655129621503E-3</v>
      </c>
    </row>
    <row r="7" spans="1:27" x14ac:dyDescent="0.25">
      <c r="A7" s="13">
        <v>150.000643517241</v>
      </c>
      <c r="B7">
        <v>300</v>
      </c>
      <c r="C7" s="15">
        <v>18.110124793103399</v>
      </c>
      <c r="D7" s="15">
        <v>6.6735878620689704</v>
      </c>
      <c r="E7" s="15">
        <v>4.9086623793103499</v>
      </c>
      <c r="F7" s="15">
        <v>25.4262952413793</v>
      </c>
      <c r="G7" s="15">
        <v>143.83557806896599</v>
      </c>
      <c r="H7" s="3">
        <f t="shared" si="5"/>
        <v>11.58225024137932</v>
      </c>
      <c r="I7" s="3">
        <f>$D$2-D7</f>
        <v>2.72795772413793</v>
      </c>
      <c r="J7" s="5"/>
      <c r="K7" s="4">
        <f t="shared" si="2"/>
        <v>118.40928282758668</v>
      </c>
      <c r="L7" s="4">
        <f t="shared" si="3"/>
        <v>5.920464141379334</v>
      </c>
      <c r="M7" s="5"/>
      <c r="N7" s="4">
        <f t="shared" si="1"/>
        <v>124.57434827586169</v>
      </c>
      <c r="O7" s="4">
        <f t="shared" si="4"/>
        <v>6.2287174137930847</v>
      </c>
      <c r="P7" s="4">
        <f t="shared" si="6"/>
        <v>12.149181555172419</v>
      </c>
      <c r="Q7" s="4">
        <f>P7/H7</f>
        <v>1.0489482874206648</v>
      </c>
      <c r="R7" s="15">
        <v>0.143323622905459</v>
      </c>
      <c r="S7" s="15">
        <v>7.2147013883164003E-3</v>
      </c>
      <c r="T7" s="15">
        <v>1.6960172379931401E-2</v>
      </c>
      <c r="U7" s="15">
        <v>7.0543080396510104E-3</v>
      </c>
      <c r="V7" s="15">
        <v>5.99505300146079E-3</v>
      </c>
    </row>
    <row r="8" spans="1:27" x14ac:dyDescent="0.25">
      <c r="A8" s="13">
        <v>149.985561034483</v>
      </c>
      <c r="B8">
        <v>100</v>
      </c>
      <c r="C8" s="15">
        <v>17.953320999999999</v>
      </c>
      <c r="D8" s="15">
        <v>9.1746497931034501</v>
      </c>
      <c r="E8" s="15">
        <v>0</v>
      </c>
      <c r="F8" s="15">
        <v>25.372196724137901</v>
      </c>
      <c r="G8" s="15">
        <v>142.86290975862099</v>
      </c>
      <c r="H8" s="3">
        <f t="shared" si="5"/>
        <v>9.1746497931034501</v>
      </c>
      <c r="I8" s="3"/>
      <c r="J8" s="5"/>
      <c r="K8" s="4">
        <f t="shared" si="2"/>
        <v>117.49071303448309</v>
      </c>
      <c r="L8" s="4">
        <f t="shared" si="3"/>
        <v>5.8745356517241554</v>
      </c>
      <c r="M8" s="5"/>
      <c r="N8" s="4">
        <f t="shared" si="1"/>
        <v>124.6133643103451</v>
      </c>
      <c r="O8" s="4">
        <f t="shared" si="4"/>
        <v>6.2306682155172552</v>
      </c>
      <c r="P8" s="4"/>
      <c r="Q8" s="4"/>
      <c r="R8" s="15">
        <v>3.2616425341572497E-2</v>
      </c>
      <c r="S8" s="15">
        <v>8.3754027114235907E-3</v>
      </c>
      <c r="T8" s="15">
        <v>0</v>
      </c>
      <c r="U8" s="15">
        <v>3.5536403986935097E-2</v>
      </c>
      <c r="V8" s="15">
        <v>5.8841575430472904E-3</v>
      </c>
    </row>
    <row r="9" spans="1:27" x14ac:dyDescent="0.25">
      <c r="A9" s="13">
        <v>200.000591965517</v>
      </c>
      <c r="B9">
        <v>300</v>
      </c>
      <c r="C9" s="15">
        <v>10</v>
      </c>
      <c r="D9" s="15">
        <v>14.002622034482799</v>
      </c>
      <c r="E9" s="15">
        <v>0</v>
      </c>
      <c r="F9" s="15">
        <v>25.432200275862101</v>
      </c>
      <c r="G9" s="15">
        <v>189.04525437930999</v>
      </c>
      <c r="H9" s="3">
        <f t="shared" si="5"/>
        <v>14.002622034482799</v>
      </c>
      <c r="I9" s="3"/>
      <c r="J9" s="5">
        <v>4.8000000000000001E-2</v>
      </c>
      <c r="K9" s="4">
        <f t="shared" si="2"/>
        <v>163.61305410344789</v>
      </c>
      <c r="L9" s="4">
        <f>$J$9*K9</f>
        <v>7.8534265969654991</v>
      </c>
      <c r="M9" s="5">
        <f>J9</f>
        <v>4.8000000000000001E-2</v>
      </c>
      <c r="N9" s="4">
        <f t="shared" si="1"/>
        <v>174.5683916896549</v>
      </c>
      <c r="O9" s="4">
        <f>$J$9*N9</f>
        <v>8.3792828011034359</v>
      </c>
      <c r="P9" s="4"/>
      <c r="Q9" s="4"/>
      <c r="R9" s="15">
        <v>2.8451570774181999E-2</v>
      </c>
      <c r="S9" s="15">
        <v>1.15317774430346E-2</v>
      </c>
      <c r="T9" s="15">
        <v>0</v>
      </c>
      <c r="U9" s="15">
        <v>6.2044288628370602E-3</v>
      </c>
      <c r="V9" s="15">
        <v>8.0054481519762893E-3</v>
      </c>
    </row>
    <row r="10" spans="1:27" x14ac:dyDescent="0.25">
      <c r="A10" s="13">
        <v>200.01345565517201</v>
      </c>
      <c r="B10">
        <v>300</v>
      </c>
      <c r="C10" s="15">
        <v>18.570023034482801</v>
      </c>
      <c r="D10" s="15">
        <v>11.059235517241399</v>
      </c>
      <c r="E10" s="15">
        <v>5.2431006551724098</v>
      </c>
      <c r="F10" s="15">
        <v>25.4768377931034</v>
      </c>
      <c r="G10" s="15">
        <v>189.96949762068999</v>
      </c>
      <c r="H10" s="3">
        <f t="shared" si="5"/>
        <v>16.30233617241381</v>
      </c>
      <c r="I10" s="3">
        <f>$D$9-D10</f>
        <v>2.9433865172414002</v>
      </c>
      <c r="J10" s="5"/>
      <c r="K10" s="4">
        <f t="shared" si="2"/>
        <v>164.49265982758658</v>
      </c>
      <c r="L10" s="4">
        <f t="shared" ref="L10:L15" si="7">$J$9*K10</f>
        <v>7.8956476717241557</v>
      </c>
      <c r="M10" s="5"/>
      <c r="N10" s="4">
        <f t="shared" si="1"/>
        <v>174.53661786206862</v>
      </c>
      <c r="O10" s="4">
        <f t="shared" ref="O10:O15" si="8">$J$9*N10</f>
        <v>8.3777576573792949</v>
      </c>
      <c r="P10" s="4">
        <f>K10*$J$9+$M$9*N10</f>
        <v>16.273405329103451</v>
      </c>
      <c r="Q10" s="4">
        <f>P10/H10</f>
        <v>0.99822535598552342</v>
      </c>
      <c r="R10" s="15">
        <v>0.22154003018754601</v>
      </c>
      <c r="S10" s="15">
        <v>9.1414118957242E-3</v>
      </c>
      <c r="T10" s="15">
        <v>1.9919043004930099E-2</v>
      </c>
      <c r="U10" s="15">
        <v>3.3793086930088E-2</v>
      </c>
      <c r="V10" s="15">
        <v>7.7688664876686599E-3</v>
      </c>
    </row>
    <row r="11" spans="1:27" x14ac:dyDescent="0.25">
      <c r="A11" s="13">
        <v>200.00063875862099</v>
      </c>
      <c r="B11">
        <v>150</v>
      </c>
      <c r="C11" s="15">
        <v>41.330243482758597</v>
      </c>
      <c r="D11" s="15">
        <v>10.9372832413793</v>
      </c>
      <c r="E11" s="15">
        <v>5.4358401379310299</v>
      </c>
      <c r="F11" s="15">
        <v>25.469723862068999</v>
      </c>
      <c r="G11" s="15">
        <v>190.14563827586201</v>
      </c>
      <c r="H11" s="3">
        <f t="shared" si="5"/>
        <v>16.373123379310329</v>
      </c>
      <c r="I11" s="3">
        <f>$D$9-D11</f>
        <v>3.0653387931034999</v>
      </c>
      <c r="J11" s="5"/>
      <c r="K11" s="4">
        <f t="shared" si="2"/>
        <v>164.67591441379301</v>
      </c>
      <c r="L11" s="4">
        <f t="shared" si="7"/>
        <v>7.9044438918620648</v>
      </c>
      <c r="M11" s="5"/>
      <c r="N11" s="4">
        <f t="shared" si="1"/>
        <v>174.53091489655199</v>
      </c>
      <c r="O11" s="4">
        <f t="shared" si="8"/>
        <v>8.377483915034496</v>
      </c>
      <c r="P11" s="4">
        <f t="shared" ref="P11:P14" si="9">K11*$J$9+$M$9*N11</f>
        <v>16.281927806896562</v>
      </c>
      <c r="Q11" s="4">
        <f>P11/H11</f>
        <v>0.99443016641962123</v>
      </c>
      <c r="R11" s="15">
        <v>0.202845313796917</v>
      </c>
      <c r="S11" s="15">
        <v>9.1894202580777105E-3</v>
      </c>
      <c r="T11" s="15">
        <v>2.4021517962027301E-2</v>
      </c>
      <c r="U11" s="15">
        <v>6.5070920742200103E-3</v>
      </c>
      <c r="V11" s="15">
        <v>6.0781758759099504E-3</v>
      </c>
    </row>
    <row r="12" spans="1:27" x14ac:dyDescent="0.25">
      <c r="A12" s="13">
        <v>199.99965165517199</v>
      </c>
      <c r="B12">
        <v>100</v>
      </c>
      <c r="C12" s="15">
        <v>73.067876482758606</v>
      </c>
      <c r="D12" s="15">
        <v>10.8996316896552</v>
      </c>
      <c r="E12" s="15">
        <v>5.6402389655172396</v>
      </c>
      <c r="F12" s="15">
        <v>25.472895896551702</v>
      </c>
      <c r="G12" s="15">
        <v>190.078083931035</v>
      </c>
      <c r="H12" s="3">
        <f t="shared" si="5"/>
        <v>16.539870655172439</v>
      </c>
      <c r="I12" s="3">
        <f>$D$9-D12</f>
        <v>3.1029903448275995</v>
      </c>
      <c r="J12" s="5"/>
      <c r="K12" s="4">
        <f t="shared" si="2"/>
        <v>164.60518803448329</v>
      </c>
      <c r="L12" s="4">
        <f t="shared" si="7"/>
        <v>7.9010490256551984</v>
      </c>
      <c r="M12" s="5"/>
      <c r="N12" s="4">
        <f t="shared" si="1"/>
        <v>174.52675575862028</v>
      </c>
      <c r="O12" s="4">
        <f t="shared" si="8"/>
        <v>8.3772842764137732</v>
      </c>
      <c r="P12" s="4">
        <f t="shared" si="9"/>
        <v>16.278333302068972</v>
      </c>
      <c r="Q12" s="4">
        <f>P12/H12</f>
        <v>0.98418746079966002</v>
      </c>
      <c r="R12" s="15">
        <v>0.29290261914556398</v>
      </c>
      <c r="S12" s="15">
        <v>9.0833798249997499E-3</v>
      </c>
      <c r="T12" s="15">
        <v>1.7074301393098502E-2</v>
      </c>
      <c r="U12" s="15">
        <v>7.5779207358992696E-3</v>
      </c>
      <c r="V12" s="15">
        <v>6.1227983736789997E-3</v>
      </c>
    </row>
    <row r="13" spans="1:27" x14ac:dyDescent="0.25">
      <c r="A13" s="13">
        <v>200.00040303448301</v>
      </c>
      <c r="B13">
        <v>150</v>
      </c>
      <c r="C13" s="15">
        <v>41.135307793103401</v>
      </c>
      <c r="D13" s="15">
        <v>10.820411310344801</v>
      </c>
      <c r="E13" s="15">
        <v>5.4277314827586203</v>
      </c>
      <c r="F13" s="15">
        <v>25.467983827586199</v>
      </c>
      <c r="G13" s="15">
        <v>190.15329348275901</v>
      </c>
      <c r="H13" s="3">
        <f t="shared" si="5"/>
        <v>16.248142793103419</v>
      </c>
      <c r="I13" s="3">
        <f>$D$9-D13</f>
        <v>3.1822107241379989</v>
      </c>
      <c r="J13" s="5"/>
      <c r="K13" s="4">
        <f t="shared" si="2"/>
        <v>164.6853096551728</v>
      </c>
      <c r="L13" s="4">
        <f t="shared" si="7"/>
        <v>7.9048948634482947</v>
      </c>
      <c r="M13" s="5"/>
      <c r="N13" s="4">
        <f t="shared" si="1"/>
        <v>174.5324192068968</v>
      </c>
      <c r="O13" s="4">
        <f t="shared" si="8"/>
        <v>8.3775561219310468</v>
      </c>
      <c r="P13" s="4">
        <f t="shared" si="9"/>
        <v>16.282450985379342</v>
      </c>
      <c r="Q13" s="4">
        <f>P13/H13</f>
        <v>1.0021115146951125</v>
      </c>
      <c r="R13" s="15">
        <v>0.26915288355808498</v>
      </c>
      <c r="S13" s="15">
        <v>7.3302453481814498E-3</v>
      </c>
      <c r="T13" s="15">
        <v>1.7091348063633102E-2</v>
      </c>
      <c r="U13" s="15">
        <v>5.7537430416438303E-3</v>
      </c>
      <c r="V13" s="15">
        <v>6.9034608124656002E-3</v>
      </c>
    </row>
    <row r="14" spans="1:27" x14ac:dyDescent="0.25">
      <c r="A14" s="13">
        <v>200.00097448275901</v>
      </c>
      <c r="B14">
        <v>300</v>
      </c>
      <c r="C14" s="15">
        <v>18.473124620689699</v>
      </c>
      <c r="D14" s="15">
        <v>10.8127825862069</v>
      </c>
      <c r="E14" s="15">
        <v>5.2519060344827597</v>
      </c>
      <c r="F14" s="15">
        <v>25.468618172413802</v>
      </c>
      <c r="G14" s="15">
        <v>190.27046572413801</v>
      </c>
      <c r="H14" s="3">
        <f t="shared" si="5"/>
        <v>16.064688620689658</v>
      </c>
      <c r="I14" s="3">
        <f>$D$9-D14</f>
        <v>3.1898394482758992</v>
      </c>
      <c r="J14" s="5"/>
      <c r="K14" s="4">
        <f t="shared" si="2"/>
        <v>164.80184755172419</v>
      </c>
      <c r="L14" s="4">
        <f t="shared" si="7"/>
        <v>7.9104886824827618</v>
      </c>
      <c r="M14" s="5"/>
      <c r="N14" s="4">
        <f t="shared" si="1"/>
        <v>174.53235631034519</v>
      </c>
      <c r="O14" s="4">
        <f t="shared" si="8"/>
        <v>8.3775531028965702</v>
      </c>
      <c r="P14" s="4">
        <f t="shared" si="9"/>
        <v>16.288041785379331</v>
      </c>
      <c r="Q14" s="4">
        <f>P14/H14</f>
        <v>1.0139033609653672</v>
      </c>
      <c r="R14" s="15">
        <v>0.18849015834049701</v>
      </c>
      <c r="S14" s="15">
        <v>7.51712889769246E-3</v>
      </c>
      <c r="T14" s="15">
        <v>2.0461504463811599E-2</v>
      </c>
      <c r="U14" s="15">
        <v>7.4510593475023796E-3</v>
      </c>
      <c r="V14" s="15">
        <v>7.2774656994350198E-3</v>
      </c>
    </row>
    <row r="15" spans="1:27" x14ac:dyDescent="0.25">
      <c r="A15" s="13">
        <v>199.98710055172401</v>
      </c>
      <c r="B15">
        <v>100</v>
      </c>
      <c r="C15" s="15">
        <v>0.1</v>
      </c>
      <c r="D15" s="15">
        <v>13.760912275862101</v>
      </c>
      <c r="E15" s="15">
        <v>0</v>
      </c>
      <c r="F15" s="15">
        <v>25.4158403793103</v>
      </c>
      <c r="G15" s="15">
        <v>189.30070548275901</v>
      </c>
      <c r="H15" s="3">
        <f t="shared" si="5"/>
        <v>13.760912275862101</v>
      </c>
      <c r="I15" s="3"/>
      <c r="J15" s="5"/>
      <c r="K15" s="4">
        <f t="shared" si="2"/>
        <v>163.8848651034487</v>
      </c>
      <c r="L15" s="4">
        <f t="shared" si="7"/>
        <v>7.8664735249655378</v>
      </c>
      <c r="M15" s="5"/>
      <c r="N15" s="4">
        <f t="shared" si="1"/>
        <v>174.5712601724137</v>
      </c>
      <c r="O15" s="4">
        <f t="shared" si="8"/>
        <v>8.3794204882758585</v>
      </c>
      <c r="P15" s="4"/>
      <c r="Q15" s="4"/>
      <c r="R15" s="15">
        <v>3.2981727348916599E-2</v>
      </c>
      <c r="S15" s="15">
        <v>7.2177905385287303E-3</v>
      </c>
      <c r="T15" s="15">
        <v>0</v>
      </c>
      <c r="U15" s="15">
        <v>3.5352710180452801E-2</v>
      </c>
      <c r="V15" s="15">
        <v>5.8837834843172999E-3</v>
      </c>
    </row>
    <row r="16" spans="1:27" x14ac:dyDescent="0.25">
      <c r="A16" s="13">
        <v>249.999963275862</v>
      </c>
      <c r="B16">
        <v>100</v>
      </c>
      <c r="C16" s="15">
        <v>10</v>
      </c>
      <c r="D16" s="15">
        <v>19.108537034482801</v>
      </c>
      <c r="E16" s="15">
        <v>0</v>
      </c>
      <c r="F16" s="15">
        <v>25.478201241379299</v>
      </c>
      <c r="G16" s="15">
        <v>235.185556241379</v>
      </c>
      <c r="H16" s="3">
        <f t="shared" si="5"/>
        <v>19.108537034482801</v>
      </c>
      <c r="I16" s="3"/>
      <c r="J16" s="5">
        <v>0.05</v>
      </c>
      <c r="K16" s="4">
        <f t="shared" si="2"/>
        <v>209.70735499999969</v>
      </c>
      <c r="L16" s="4">
        <f>$J$16*K16</f>
        <v>10.485367749999986</v>
      </c>
      <c r="M16" s="5">
        <f>J16</f>
        <v>0.05</v>
      </c>
      <c r="N16" s="4">
        <f t="shared" si="1"/>
        <v>224.52176203448269</v>
      </c>
      <c r="O16" s="4">
        <f>$J$16*N16</f>
        <v>11.226088101724136</v>
      </c>
      <c r="P16" s="4"/>
      <c r="Q16" s="4"/>
      <c r="R16" s="15">
        <v>2.6403842132562701E-2</v>
      </c>
      <c r="S16" s="15">
        <v>9.5207748559699608E-3</v>
      </c>
      <c r="T16" s="15">
        <v>0</v>
      </c>
      <c r="U16" s="15">
        <v>8.3538518818882593E-3</v>
      </c>
      <c r="V16" s="15">
        <v>6.9472043236094502E-3</v>
      </c>
    </row>
    <row r="17" spans="1:22" x14ac:dyDescent="0.25">
      <c r="A17" s="13">
        <v>250.011718689655</v>
      </c>
      <c r="B17">
        <v>300</v>
      </c>
      <c r="C17" s="15">
        <v>18.970795034482801</v>
      </c>
      <c r="D17" s="15">
        <v>15.503584689655201</v>
      </c>
      <c r="E17" s="15">
        <v>5.6323637241379299</v>
      </c>
      <c r="F17" s="15">
        <v>25.5302660344828</v>
      </c>
      <c r="G17" s="15">
        <v>236.07789396551701</v>
      </c>
      <c r="H17" s="3">
        <f t="shared" si="5"/>
        <v>21.13594841379313</v>
      </c>
      <c r="I17" s="3">
        <f>$D$16-D17</f>
        <v>3.6049523448276002</v>
      </c>
      <c r="J17" s="5"/>
      <c r="K17" s="4">
        <f t="shared" si="2"/>
        <v>210.54762793103421</v>
      </c>
      <c r="L17" s="4">
        <f t="shared" ref="L17:L22" si="10">$J$16*K17</f>
        <v>10.527381396551711</v>
      </c>
      <c r="M17" s="5"/>
      <c r="N17" s="4">
        <f t="shared" si="1"/>
        <v>224.48145265517221</v>
      </c>
      <c r="O17" s="4">
        <f t="shared" ref="O17:O22" si="11">$J$16*N17</f>
        <v>11.224072632758611</v>
      </c>
      <c r="P17" s="4">
        <f>K17*$J$16+$M$16*N17</f>
        <v>21.751454029310324</v>
      </c>
      <c r="Q17" s="4">
        <f>P17/H17</f>
        <v>1.0291212678734361</v>
      </c>
      <c r="R17" s="15">
        <v>0.20452517385958299</v>
      </c>
      <c r="S17" s="15">
        <v>6.1630856147393302E-3</v>
      </c>
      <c r="T17" s="15">
        <v>2.38266384135556E-2</v>
      </c>
      <c r="U17" s="15">
        <v>3.0213855969117801E-2</v>
      </c>
      <c r="V17" s="15">
        <v>6.1889035442129299E-3</v>
      </c>
    </row>
    <row r="18" spans="1:22" x14ac:dyDescent="0.25">
      <c r="A18" s="13">
        <v>250.00081499999999</v>
      </c>
      <c r="B18">
        <v>150</v>
      </c>
      <c r="C18" s="15">
        <v>42.160424896551703</v>
      </c>
      <c r="D18" s="15">
        <v>15.226528862068999</v>
      </c>
      <c r="E18" s="15">
        <v>5.8733003793103498</v>
      </c>
      <c r="F18" s="15">
        <v>25.5372470344828</v>
      </c>
      <c r="G18" s="15">
        <v>236.17987531034501</v>
      </c>
      <c r="H18" s="3">
        <f t="shared" si="5"/>
        <v>21.09982924137935</v>
      </c>
      <c r="I18" s="3">
        <f>$D$16-D18</f>
        <v>3.8820081724138014</v>
      </c>
      <c r="J18" s="5"/>
      <c r="K18" s="4">
        <f t="shared" si="2"/>
        <v>210.64262827586222</v>
      </c>
      <c r="L18" s="4">
        <f t="shared" si="10"/>
        <v>10.532131413793111</v>
      </c>
      <c r="M18" s="5"/>
      <c r="N18" s="4">
        <f t="shared" si="1"/>
        <v>224.4635679655172</v>
      </c>
      <c r="O18" s="4">
        <f t="shared" si="11"/>
        <v>11.223178398275861</v>
      </c>
      <c r="P18" s="4">
        <f t="shared" ref="P18:P21" si="12">K18*$J$16+$M$16*N18</f>
        <v>21.755309812068973</v>
      </c>
      <c r="Q18" s="4">
        <f>P18/H18</f>
        <v>1.031065681299645</v>
      </c>
      <c r="R18" s="15">
        <v>0.36404670000197098</v>
      </c>
      <c r="S18" s="15">
        <v>9.3248662775750907E-3</v>
      </c>
      <c r="T18" s="15">
        <v>1.6627924522592499E-2</v>
      </c>
      <c r="U18" s="15">
        <v>6.3898149267299104E-3</v>
      </c>
      <c r="V18" s="15">
        <v>8.07316785806627E-3</v>
      </c>
    </row>
    <row r="19" spans="1:22" x14ac:dyDescent="0.25">
      <c r="A19" s="13">
        <v>250.00065555172401</v>
      </c>
      <c r="B19">
        <v>100</v>
      </c>
      <c r="C19" s="15">
        <v>74.297193310344795</v>
      </c>
      <c r="D19" s="15">
        <v>15.1438616896552</v>
      </c>
      <c r="E19" s="15">
        <v>6.1050632413793098</v>
      </c>
      <c r="F19" s="15">
        <v>25.5582471724138</v>
      </c>
      <c r="G19" s="15">
        <v>236.070241551724</v>
      </c>
      <c r="H19" s="3">
        <f t="shared" si="5"/>
        <v>21.248924931034509</v>
      </c>
      <c r="I19" s="3">
        <f>$D$16-D19</f>
        <v>3.9646753448276009</v>
      </c>
      <c r="J19" s="5"/>
      <c r="K19" s="4">
        <f t="shared" si="2"/>
        <v>210.51199437931018</v>
      </c>
      <c r="L19" s="4">
        <f t="shared" si="10"/>
        <v>10.525599718965509</v>
      </c>
      <c r="M19" s="5"/>
      <c r="N19" s="4">
        <f t="shared" si="1"/>
        <v>224.44240837931022</v>
      </c>
      <c r="O19" s="4">
        <f t="shared" si="11"/>
        <v>11.222120418965511</v>
      </c>
      <c r="P19" s="4">
        <f t="shared" si="12"/>
        <v>21.747720137931019</v>
      </c>
      <c r="Q19" s="4">
        <f>P19/H19</f>
        <v>1.0234739031981805</v>
      </c>
      <c r="R19" s="15">
        <v>0.31337818048567401</v>
      </c>
      <c r="S19" s="15">
        <v>1.07306049252783E-2</v>
      </c>
      <c r="T19" s="15">
        <v>1.44085611203597E-2</v>
      </c>
      <c r="U19" s="15">
        <v>7.7339153865582204E-3</v>
      </c>
      <c r="V19" s="15">
        <v>6.6527773747397101E-3</v>
      </c>
    </row>
    <row r="20" spans="1:22" x14ac:dyDescent="0.25">
      <c r="A20" s="13">
        <v>250.00086541379301</v>
      </c>
      <c r="B20">
        <v>150</v>
      </c>
      <c r="C20" s="15">
        <v>41.982895275862099</v>
      </c>
      <c r="D20" s="15">
        <v>15.3271338275862</v>
      </c>
      <c r="E20" s="15">
        <v>5.8593690344827598</v>
      </c>
      <c r="F20" s="15">
        <v>25.5668637241379</v>
      </c>
      <c r="G20" s="15">
        <v>236.166197655172</v>
      </c>
      <c r="H20" s="3">
        <f t="shared" si="5"/>
        <v>21.186502862068959</v>
      </c>
      <c r="I20" s="3">
        <f>$D$16-D20</f>
        <v>3.7814032068966004</v>
      </c>
      <c r="J20" s="5"/>
      <c r="K20" s="4">
        <f t="shared" si="2"/>
        <v>210.5993339310341</v>
      </c>
      <c r="L20" s="4">
        <f t="shared" si="10"/>
        <v>10.529966696551705</v>
      </c>
      <c r="M20" s="5"/>
      <c r="N20" s="4">
        <f t="shared" si="1"/>
        <v>224.4340016896551</v>
      </c>
      <c r="O20" s="4">
        <f t="shared" si="11"/>
        <v>11.221700084482755</v>
      </c>
      <c r="P20" s="4">
        <f t="shared" si="12"/>
        <v>21.751666781034459</v>
      </c>
      <c r="Q20" s="4">
        <f>P20/H20</f>
        <v>1.0266756586797217</v>
      </c>
      <c r="R20" s="15">
        <v>0.32186158191547398</v>
      </c>
      <c r="S20" s="15">
        <v>9.0695068373722199E-3</v>
      </c>
      <c r="T20" s="15">
        <v>1.6647155134271899E-2</v>
      </c>
      <c r="U20" s="15">
        <v>7.9833046614983597E-3</v>
      </c>
      <c r="V20" s="15">
        <v>7.33454813760143E-3</v>
      </c>
    </row>
    <row r="21" spans="1:22" x14ac:dyDescent="0.25">
      <c r="A21" s="13">
        <v>250.00098399999999</v>
      </c>
      <c r="B21">
        <v>300</v>
      </c>
      <c r="C21" s="15">
        <v>18.832920103448298</v>
      </c>
      <c r="D21" s="15">
        <v>15.305222620689699</v>
      </c>
      <c r="E21" s="15">
        <v>5.6278846896551702</v>
      </c>
      <c r="F21" s="15">
        <v>25.579635448275901</v>
      </c>
      <c r="G21" s="15">
        <v>236.32567831034501</v>
      </c>
      <c r="H21" s="3">
        <f t="shared" si="5"/>
        <v>20.933107310344869</v>
      </c>
      <c r="I21" s="3">
        <f>$D$16-D21</f>
        <v>3.8033144137931014</v>
      </c>
      <c r="J21" s="5"/>
      <c r="K21" s="4">
        <f t="shared" si="2"/>
        <v>210.74604286206912</v>
      </c>
      <c r="L21" s="4">
        <f t="shared" si="10"/>
        <v>10.537302143103457</v>
      </c>
      <c r="M21" s="5"/>
      <c r="N21" s="4">
        <f t="shared" si="1"/>
        <v>224.42134855172409</v>
      </c>
      <c r="O21" s="4">
        <f t="shared" si="11"/>
        <v>11.221067427586206</v>
      </c>
      <c r="P21" s="4">
        <f t="shared" si="12"/>
        <v>21.758369570689663</v>
      </c>
      <c r="Q21" s="4">
        <f>P21/H21</f>
        <v>1.039423782055374</v>
      </c>
      <c r="R21" s="15">
        <v>0.24809113369636199</v>
      </c>
      <c r="S21" s="15">
        <v>5.4022762512333199E-3</v>
      </c>
      <c r="T21" s="15">
        <v>3.4364622729922301E-2</v>
      </c>
      <c r="U21" s="15">
        <v>6.7011752870650802E-3</v>
      </c>
      <c r="V21" s="15">
        <v>6.1773236510904101E-3</v>
      </c>
    </row>
    <row r="22" spans="1:22" x14ac:dyDescent="0.25">
      <c r="A22" s="13">
        <v>249.98740627586201</v>
      </c>
      <c r="B22">
        <v>100</v>
      </c>
      <c r="C22" s="15">
        <v>18.495684000000001</v>
      </c>
      <c r="D22" s="15">
        <v>18.907771896551701</v>
      </c>
      <c r="E22" s="15">
        <v>0</v>
      </c>
      <c r="F22" s="15">
        <v>25.5229203793103</v>
      </c>
      <c r="G22" s="15">
        <v>235.369898275862</v>
      </c>
      <c r="H22" s="3">
        <f t="shared" si="5"/>
        <v>18.907771896551701</v>
      </c>
      <c r="I22" s="3"/>
      <c r="J22" s="5"/>
      <c r="K22" s="4">
        <f t="shared" si="2"/>
        <v>209.84697789655169</v>
      </c>
      <c r="L22" s="4">
        <f t="shared" si="10"/>
        <v>10.492348894827586</v>
      </c>
      <c r="M22" s="5"/>
      <c r="N22" s="4">
        <f t="shared" si="1"/>
        <v>224.46448589655171</v>
      </c>
      <c r="O22" s="4">
        <f t="shared" si="11"/>
        <v>11.223224294827586</v>
      </c>
      <c r="P22" s="4"/>
      <c r="Q22" s="4"/>
      <c r="R22" s="15">
        <v>4.1869659831870597E-2</v>
      </c>
      <c r="S22" s="15">
        <v>6.5207186697389397E-3</v>
      </c>
      <c r="T22" s="15">
        <v>0</v>
      </c>
      <c r="U22" s="15">
        <v>3.1810702902422001E-2</v>
      </c>
      <c r="V22" s="15">
        <v>7.1427261505931199E-3</v>
      </c>
    </row>
    <row r="23" spans="1:22" x14ac:dyDescent="0.25">
      <c r="A23" s="13">
        <v>300.00004955172398</v>
      </c>
      <c r="B23">
        <v>100</v>
      </c>
      <c r="C23" s="15">
        <v>10</v>
      </c>
      <c r="D23" s="15">
        <v>24.862267413793099</v>
      </c>
      <c r="E23" s="15">
        <v>0</v>
      </c>
      <c r="F23" s="15">
        <v>25.6667421034483</v>
      </c>
      <c r="G23" s="15">
        <v>281.08952686206902</v>
      </c>
      <c r="H23" s="3">
        <f t="shared" si="5"/>
        <v>24.862267413793099</v>
      </c>
      <c r="I23" s="3"/>
      <c r="J23" s="5">
        <v>0.05</v>
      </c>
      <c r="K23" s="4">
        <f t="shared" si="2"/>
        <v>255.42278475862071</v>
      </c>
      <c r="L23" s="4">
        <f>$J$23*K23</f>
        <v>12.771139237931036</v>
      </c>
      <c r="M23" s="5">
        <f>J23</f>
        <v>0.05</v>
      </c>
      <c r="N23" s="4">
        <f t="shared" si="1"/>
        <v>274.33330744827566</v>
      </c>
      <c r="O23" s="4">
        <f>$J$23*N23</f>
        <v>13.716665372413784</v>
      </c>
      <c r="P23" s="4"/>
      <c r="Q23" s="4"/>
      <c r="R23" s="15">
        <v>2.5004156726088401E-2</v>
      </c>
      <c r="S23" s="15">
        <v>7.3414310522241502E-3</v>
      </c>
      <c r="T23" s="15">
        <v>0</v>
      </c>
      <c r="U23" s="15">
        <v>4.8365245288644904E-3</v>
      </c>
      <c r="V23" s="15">
        <v>8.7663876574840798E-3</v>
      </c>
    </row>
    <row r="24" spans="1:22" x14ac:dyDescent="0.25">
      <c r="A24" s="13">
        <v>300.01499258620697</v>
      </c>
      <c r="B24">
        <v>300</v>
      </c>
      <c r="C24" s="15">
        <v>19.351622448275901</v>
      </c>
      <c r="D24" s="15">
        <v>20.733668379310298</v>
      </c>
      <c r="E24" s="15">
        <v>6.0118927241379296</v>
      </c>
      <c r="F24" s="15">
        <v>25.724290482758601</v>
      </c>
      <c r="G24" s="15">
        <v>281.87627648275901</v>
      </c>
      <c r="H24" s="3">
        <f t="shared" si="5"/>
        <v>26.745561103448228</v>
      </c>
      <c r="I24" s="3">
        <f>$D$23-D24</f>
        <v>4.1285990344828001</v>
      </c>
      <c r="J24" s="5"/>
      <c r="K24" s="4">
        <f t="shared" si="2"/>
        <v>256.15198600000042</v>
      </c>
      <c r="L24" s="4">
        <f t="shared" ref="L24:L29" si="13">$J$23*K24</f>
        <v>12.807599300000021</v>
      </c>
      <c r="M24" s="5"/>
      <c r="N24" s="4">
        <f t="shared" si="1"/>
        <v>274.29070210344838</v>
      </c>
      <c r="O24" s="4">
        <f t="shared" ref="O24:O29" si="14">$J$23*N24</f>
        <v>13.71453510517242</v>
      </c>
      <c r="P24" s="4">
        <f>K24*$J$23+$M$23*N24</f>
        <v>26.522134405172441</v>
      </c>
      <c r="Q24" s="4">
        <f>P24/H24</f>
        <v>0.99164621383669604</v>
      </c>
      <c r="R24" s="15">
        <v>0.25243871609263702</v>
      </c>
      <c r="S24" s="15">
        <v>8.5721317161566498E-3</v>
      </c>
      <c r="T24" s="15">
        <v>2.1602987077308702E-2</v>
      </c>
      <c r="U24" s="15">
        <v>3.1546991056556797E-2</v>
      </c>
      <c r="V24" s="15">
        <v>6.7532155746612803E-3</v>
      </c>
    </row>
    <row r="25" spans="1:22" x14ac:dyDescent="0.25">
      <c r="A25" s="13">
        <v>300.000441034483</v>
      </c>
      <c r="B25">
        <v>150</v>
      </c>
      <c r="C25" s="15">
        <v>43.210537655172402</v>
      </c>
      <c r="D25" s="15">
        <v>20.283046172413801</v>
      </c>
      <c r="E25" s="15">
        <v>6.2897687931034501</v>
      </c>
      <c r="F25" s="15">
        <v>25.743996724137901</v>
      </c>
      <c r="G25" s="15">
        <v>281.91082868965498</v>
      </c>
      <c r="H25" s="3">
        <f t="shared" si="5"/>
        <v>26.572814965517253</v>
      </c>
      <c r="I25" s="3">
        <f>$D$23-D25</f>
        <v>4.5792212413792974</v>
      </c>
      <c r="J25" s="5"/>
      <c r="K25" s="4">
        <f t="shared" si="2"/>
        <v>256.16683196551708</v>
      </c>
      <c r="L25" s="4">
        <f t="shared" si="13"/>
        <v>12.808341598275854</v>
      </c>
      <c r="M25" s="5"/>
      <c r="N25" s="4">
        <f t="shared" si="1"/>
        <v>274.2564443103451</v>
      </c>
      <c r="O25" s="4">
        <f t="shared" si="14"/>
        <v>13.712822215517257</v>
      </c>
      <c r="P25" s="4">
        <f t="shared" ref="P25:P28" si="15">K25*$J$23+$M$23*N25</f>
        <v>26.521163813793109</v>
      </c>
      <c r="Q25" s="4">
        <f>P25/H25</f>
        <v>0.99805624086905476</v>
      </c>
      <c r="R25" s="15">
        <v>0.38885970706720102</v>
      </c>
      <c r="S25" s="15">
        <v>8.8409089930663008E-3</v>
      </c>
      <c r="T25" s="15">
        <v>1.6172783513622301E-2</v>
      </c>
      <c r="U25" s="15">
        <v>5.83190012027863E-3</v>
      </c>
      <c r="V25" s="15">
        <v>6.5372243016353099E-3</v>
      </c>
    </row>
    <row r="26" spans="1:22" x14ac:dyDescent="0.25">
      <c r="A26" s="13">
        <v>299.99883710344801</v>
      </c>
      <c r="B26">
        <v>100</v>
      </c>
      <c r="C26" s="15">
        <v>76.280719103448305</v>
      </c>
      <c r="D26" s="15">
        <v>20.073115896551698</v>
      </c>
      <c r="E26" s="15">
        <v>6.3568823793103402</v>
      </c>
      <c r="F26" s="15">
        <v>25.7353238275862</v>
      </c>
      <c r="G26" s="15">
        <v>281.72128713793097</v>
      </c>
      <c r="H26" s="3">
        <f t="shared" si="5"/>
        <v>26.42999827586204</v>
      </c>
      <c r="I26" s="3">
        <f>$D$23-D26</f>
        <v>4.7891515172414003</v>
      </c>
      <c r="J26" s="5"/>
      <c r="K26" s="4">
        <f t="shared" si="2"/>
        <v>255.98596331034477</v>
      </c>
      <c r="L26" s="4">
        <f t="shared" si="13"/>
        <v>12.799298165517239</v>
      </c>
      <c r="M26" s="5"/>
      <c r="N26" s="4">
        <f t="shared" si="1"/>
        <v>274.26351327586178</v>
      </c>
      <c r="O26" s="4">
        <f t="shared" si="14"/>
        <v>13.713175663793089</v>
      </c>
      <c r="P26" s="4">
        <f t="shared" si="15"/>
        <v>26.512473829310331</v>
      </c>
      <c r="Q26" s="4">
        <f>P26/H26</f>
        <v>1.0031205281433413</v>
      </c>
      <c r="R26" s="15">
        <v>0.340187791868439</v>
      </c>
      <c r="S26" s="15">
        <v>7.6735989474615999E-3</v>
      </c>
      <c r="T26" s="15">
        <v>2.3476317325870098E-2</v>
      </c>
      <c r="U26" s="15">
        <v>6.7872385467376197E-3</v>
      </c>
      <c r="V26" s="15">
        <v>5.6586829355950398E-3</v>
      </c>
    </row>
    <row r="27" spans="1:22" x14ac:dyDescent="0.25">
      <c r="A27" s="13">
        <v>299.99961806896602</v>
      </c>
      <c r="B27">
        <v>150</v>
      </c>
      <c r="C27" s="15">
        <v>42.724093482758597</v>
      </c>
      <c r="D27" s="15">
        <v>20.305639862069</v>
      </c>
      <c r="E27" s="15">
        <v>6.1022975862069</v>
      </c>
      <c r="F27" s="15">
        <v>25.739846551724099</v>
      </c>
      <c r="G27" s="15">
        <v>281.85446482758601</v>
      </c>
      <c r="H27" s="3">
        <f t="shared" si="5"/>
        <v>26.407937448275902</v>
      </c>
      <c r="I27" s="3">
        <f>$D$23-D27</f>
        <v>4.5566275517240982</v>
      </c>
      <c r="J27" s="5"/>
      <c r="K27" s="4">
        <f t="shared" si="2"/>
        <v>256.11461827586191</v>
      </c>
      <c r="L27" s="4">
        <f t="shared" si="13"/>
        <v>12.805730913793097</v>
      </c>
      <c r="M27" s="5"/>
      <c r="N27" s="4">
        <f t="shared" si="1"/>
        <v>274.25977151724192</v>
      </c>
      <c r="O27" s="4">
        <f t="shared" si="14"/>
        <v>13.712988575862097</v>
      </c>
      <c r="P27" s="4">
        <f t="shared" si="15"/>
        <v>26.518719489655194</v>
      </c>
      <c r="Q27" s="4">
        <f>P27/H27</f>
        <v>1.0041950281651597</v>
      </c>
      <c r="R27" s="15">
        <v>0.441517198591585</v>
      </c>
      <c r="S27" s="15">
        <v>6.7448678211500801E-3</v>
      </c>
      <c r="T27" s="15">
        <v>1.94200843646774E-2</v>
      </c>
      <c r="U27" s="15">
        <v>6.5573212252891403E-3</v>
      </c>
      <c r="V27" s="15">
        <v>6.3622685248890601E-3</v>
      </c>
    </row>
    <row r="28" spans="1:22" x14ac:dyDescent="0.25">
      <c r="A28" s="13">
        <v>300.00107244827598</v>
      </c>
      <c r="B28">
        <v>300</v>
      </c>
      <c r="C28" s="15">
        <v>19.217393379310298</v>
      </c>
      <c r="D28" s="15">
        <v>20.463977827586199</v>
      </c>
      <c r="E28" s="15">
        <v>5.6954794827586204</v>
      </c>
      <c r="F28" s="15">
        <v>25.764778827586198</v>
      </c>
      <c r="G28" s="15">
        <v>282.07634862069</v>
      </c>
      <c r="H28" s="3">
        <f t="shared" si="5"/>
        <v>26.15945731034482</v>
      </c>
      <c r="I28" s="3">
        <f>$D$23-D28</f>
        <v>4.3982895862069</v>
      </c>
      <c r="J28" s="5"/>
      <c r="K28" s="4">
        <f t="shared" si="2"/>
        <v>256.31156979310379</v>
      </c>
      <c r="L28" s="4">
        <f t="shared" si="13"/>
        <v>12.81557848965519</v>
      </c>
      <c r="M28" s="5"/>
      <c r="N28" s="4">
        <f t="shared" si="1"/>
        <v>274.23629362068976</v>
      </c>
      <c r="O28" s="4">
        <f t="shared" si="14"/>
        <v>13.71181468103449</v>
      </c>
      <c r="P28" s="4">
        <f t="shared" si="15"/>
        <v>26.527393170689678</v>
      </c>
      <c r="Q28" s="4">
        <f>P28/H28</f>
        <v>1.0140651182469047</v>
      </c>
      <c r="R28" s="15">
        <v>0.27650641125561298</v>
      </c>
      <c r="S28" s="15">
        <v>9.34589776594855E-3</v>
      </c>
      <c r="T28" s="15">
        <v>1.7774967301272E-2</v>
      </c>
      <c r="U28" s="15">
        <v>7.3836199463303302E-3</v>
      </c>
      <c r="V28" s="15">
        <v>6.0867061556974297E-3</v>
      </c>
    </row>
    <row r="29" spans="1:22" x14ac:dyDescent="0.25">
      <c r="A29" s="13">
        <v>299.98695527586199</v>
      </c>
      <c r="B29">
        <v>100</v>
      </c>
      <c r="C29" s="15">
        <v>19.326784</v>
      </c>
      <c r="D29" s="15">
        <v>24.667350862069</v>
      </c>
      <c r="E29" s="15">
        <v>0</v>
      </c>
      <c r="F29" s="15">
        <v>25.718831241379299</v>
      </c>
      <c r="G29" s="15">
        <v>281.20401117241403</v>
      </c>
      <c r="H29" s="3">
        <f t="shared" si="5"/>
        <v>24.667350862069</v>
      </c>
      <c r="I29" s="3"/>
      <c r="J29" s="5"/>
      <c r="K29" s="4">
        <f t="shared" si="2"/>
        <v>255.48517993103474</v>
      </c>
      <c r="L29" s="4">
        <f t="shared" si="13"/>
        <v>12.774258996551737</v>
      </c>
      <c r="M29" s="5"/>
      <c r="N29" s="4">
        <f t="shared" si="1"/>
        <v>274.2681240344827</v>
      </c>
      <c r="O29" s="4">
        <f t="shared" si="14"/>
        <v>13.713406201724135</v>
      </c>
      <c r="P29" s="4"/>
      <c r="Q29" s="4"/>
      <c r="R29" s="15">
        <v>3.4637193950732503E-2</v>
      </c>
      <c r="S29" s="15">
        <v>8.7357662893599898E-3</v>
      </c>
      <c r="T29" s="15">
        <v>0</v>
      </c>
      <c r="U29" s="15">
        <v>3.4124075078412502E-2</v>
      </c>
      <c r="V29" s="15">
        <v>7.3339358729980096E-3</v>
      </c>
    </row>
    <row r="30" spans="1:22" x14ac:dyDescent="0.25">
      <c r="A30" s="13">
        <v>349.99964324137898</v>
      </c>
      <c r="B30">
        <v>100</v>
      </c>
      <c r="C30" s="15">
        <v>10</v>
      </c>
      <c r="D30" s="15">
        <v>31.250516344827599</v>
      </c>
      <c r="E30" s="15">
        <v>0</v>
      </c>
      <c r="F30" s="15">
        <v>25.780417551724099</v>
      </c>
      <c r="G30" s="15">
        <v>326.692885758621</v>
      </c>
      <c r="H30" s="3">
        <f t="shared" si="5"/>
        <v>31.250516344827599</v>
      </c>
      <c r="I30" s="3"/>
      <c r="J30" s="5">
        <v>5.2999999999999999E-2</v>
      </c>
      <c r="K30" s="4">
        <f t="shared" si="2"/>
        <v>300.9124682068969</v>
      </c>
      <c r="L30" s="4">
        <f>$J$30*K30</f>
        <v>15.948360814965536</v>
      </c>
      <c r="M30" s="5">
        <f>J30</f>
        <v>5.2999999999999999E-2</v>
      </c>
      <c r="N30" s="4">
        <f t="shared" si="1"/>
        <v>324.21922568965488</v>
      </c>
      <c r="O30" s="4">
        <f>$J$30*N30</f>
        <v>17.183618961551709</v>
      </c>
      <c r="P30" s="4"/>
      <c r="Q30" s="4"/>
      <c r="R30" s="15">
        <v>3.3789842446943399E-2</v>
      </c>
      <c r="S30" s="15">
        <v>8.2120221195795401E-3</v>
      </c>
      <c r="T30" s="15">
        <v>0</v>
      </c>
      <c r="U30" s="15">
        <v>7.3814281831950102E-3</v>
      </c>
      <c r="V30" s="15">
        <v>6.5039646368847698E-3</v>
      </c>
    </row>
    <row r="31" spans="1:22" x14ac:dyDescent="0.25">
      <c r="A31" s="13">
        <v>350.01287106896501</v>
      </c>
      <c r="B31">
        <v>300</v>
      </c>
      <c r="C31" s="15">
        <v>18.875201068965499</v>
      </c>
      <c r="D31" s="15">
        <v>26.912727034482799</v>
      </c>
      <c r="E31" s="15">
        <v>5.9389901724137903</v>
      </c>
      <c r="F31" s="15">
        <v>25.838225896551702</v>
      </c>
      <c r="G31" s="15">
        <v>327.58898717241402</v>
      </c>
      <c r="H31" s="3">
        <f t="shared" si="5"/>
        <v>32.851717206896588</v>
      </c>
      <c r="I31" s="3">
        <f>$D$30-D31</f>
        <v>4.3377893103447995</v>
      </c>
      <c r="J31" s="5"/>
      <c r="K31" s="4">
        <f t="shared" si="2"/>
        <v>301.75076127586232</v>
      </c>
      <c r="L31" s="4">
        <f t="shared" ref="L31:L36" si="16">$J$30*K31</f>
        <v>15.992790347620703</v>
      </c>
      <c r="M31" s="5"/>
      <c r="N31" s="4">
        <f t="shared" si="1"/>
        <v>324.17464517241331</v>
      </c>
      <c r="O31" s="4">
        <f t="shared" ref="O31:O36" si="17">$J$30*N31</f>
        <v>17.181256194137905</v>
      </c>
      <c r="P31" s="4">
        <f>K31*$J$30+$M$30*N31</f>
        <v>33.174046541758607</v>
      </c>
      <c r="Q31" s="4">
        <f>P31/H31</f>
        <v>1.0098116434167512</v>
      </c>
      <c r="R31" s="15">
        <v>0.208268963390948</v>
      </c>
      <c r="S31" s="15">
        <v>8.1159798041063706E-3</v>
      </c>
      <c r="T31" s="15">
        <v>2.0367261317260899E-2</v>
      </c>
      <c r="U31" s="15">
        <v>3.2249637999568898E-2</v>
      </c>
      <c r="V31" s="15">
        <v>6.0734237910947198E-3</v>
      </c>
    </row>
    <row r="32" spans="1:22" x14ac:dyDescent="0.25">
      <c r="A32" s="13">
        <v>349.99966013793102</v>
      </c>
      <c r="B32">
        <v>150</v>
      </c>
      <c r="C32" s="15">
        <v>42.396238758620697</v>
      </c>
      <c r="D32" s="15">
        <v>26.872741793103501</v>
      </c>
      <c r="E32" s="15">
        <v>6.194204</v>
      </c>
      <c r="F32" s="15">
        <v>25.837676482758599</v>
      </c>
      <c r="G32" s="15">
        <v>327.729052413793</v>
      </c>
      <c r="H32" s="3">
        <f t="shared" si="5"/>
        <v>33.0669457931035</v>
      </c>
      <c r="I32" s="3">
        <f>$D$30-D32</f>
        <v>4.377774551724098</v>
      </c>
      <c r="J32" s="5"/>
      <c r="K32" s="4">
        <f t="shared" si="2"/>
        <v>301.89137593103442</v>
      </c>
      <c r="L32" s="4">
        <f t="shared" si="16"/>
        <v>16.000242924344825</v>
      </c>
      <c r="M32" s="5"/>
      <c r="N32" s="4">
        <f t="shared" si="1"/>
        <v>324.16198365517243</v>
      </c>
      <c r="O32" s="4">
        <f t="shared" si="17"/>
        <v>17.18058513372414</v>
      </c>
      <c r="P32" s="4">
        <f t="shared" ref="P32:P35" si="18">K32*$J$30+$M$30*N32</f>
        <v>33.180828058068968</v>
      </c>
      <c r="Q32" s="4">
        <f>P32/H32</f>
        <v>1.0034439910379997</v>
      </c>
      <c r="R32" s="15">
        <v>0.20706375370188801</v>
      </c>
      <c r="S32" s="15">
        <v>7.09025774498751E-3</v>
      </c>
      <c r="T32" s="15">
        <v>1.8829676666917199E-2</v>
      </c>
      <c r="U32" s="15">
        <v>5.6731765574164596E-3</v>
      </c>
      <c r="V32" s="15">
        <v>5.2335294540341E-3</v>
      </c>
    </row>
    <row r="33" spans="1:22" x14ac:dyDescent="0.25">
      <c r="A33" s="13">
        <v>350.000216724138</v>
      </c>
      <c r="B33">
        <v>100</v>
      </c>
      <c r="C33" s="15">
        <v>76.005982517241407</v>
      </c>
      <c r="D33" s="15">
        <v>26.727704206896501</v>
      </c>
      <c r="E33" s="15">
        <v>6.3485723793103404</v>
      </c>
      <c r="F33" s="15">
        <v>25.835407965517199</v>
      </c>
      <c r="G33" s="15">
        <v>327.65367486206901</v>
      </c>
      <c r="H33" s="3">
        <f t="shared" si="5"/>
        <v>33.076276586206845</v>
      </c>
      <c r="I33" s="3">
        <f>$D$30-D33</f>
        <v>4.5228121379310977</v>
      </c>
      <c r="J33" s="5"/>
      <c r="K33" s="4">
        <f t="shared" si="2"/>
        <v>301.81826689655179</v>
      </c>
      <c r="L33" s="4">
        <f t="shared" si="16"/>
        <v>15.996368145517245</v>
      </c>
      <c r="M33" s="5"/>
      <c r="N33" s="4">
        <f t="shared" si="1"/>
        <v>324.16480875862078</v>
      </c>
      <c r="O33" s="4">
        <f t="shared" si="17"/>
        <v>17.180734864206901</v>
      </c>
      <c r="P33" s="4">
        <f t="shared" si="18"/>
        <v>33.177103009724149</v>
      </c>
      <c r="Q33" s="4">
        <f>P33/H33</f>
        <v>1.0030483002902253</v>
      </c>
      <c r="R33" s="15">
        <v>0.23740956239077801</v>
      </c>
      <c r="S33" s="15">
        <v>7.5581842591099201E-3</v>
      </c>
      <c r="T33" s="15">
        <v>1.9504000698891601E-2</v>
      </c>
      <c r="U33" s="15">
        <v>6.8518446961279697E-3</v>
      </c>
      <c r="V33" s="15">
        <v>6.78479063139236E-3</v>
      </c>
    </row>
    <row r="34" spans="1:22" x14ac:dyDescent="0.25">
      <c r="A34" s="13">
        <v>350.001098551724</v>
      </c>
      <c r="B34">
        <v>150</v>
      </c>
      <c r="C34" s="15">
        <v>43.026223379310302</v>
      </c>
      <c r="D34" s="15">
        <v>26.727451413793101</v>
      </c>
      <c r="E34" s="15">
        <v>6.1802071379310402</v>
      </c>
      <c r="F34" s="15">
        <v>25.828451896551702</v>
      </c>
      <c r="G34" s="15">
        <v>327.73265868965501</v>
      </c>
      <c r="H34" s="3">
        <f>E34+D34</f>
        <v>32.90765855172414</v>
      </c>
      <c r="I34" s="3">
        <f>$D$30-D34</f>
        <v>4.5230649310344972</v>
      </c>
      <c r="J34" s="5"/>
      <c r="K34" s="4">
        <f t="shared" si="2"/>
        <v>301.9042067931033</v>
      </c>
      <c r="L34" s="4">
        <f t="shared" si="16"/>
        <v>16.000922960034476</v>
      </c>
      <c r="M34" s="5"/>
      <c r="N34" s="4">
        <f t="shared" si="1"/>
        <v>324.17264665517229</v>
      </c>
      <c r="O34" s="4">
        <f t="shared" si="17"/>
        <v>17.181150272724132</v>
      </c>
      <c r="P34" s="4">
        <f t="shared" si="18"/>
        <v>33.182073232758611</v>
      </c>
      <c r="Q34" s="4">
        <f>P34/H34</f>
        <v>1.0083389306049577</v>
      </c>
      <c r="R34" s="15">
        <v>0.34994657163637999</v>
      </c>
      <c r="S34" s="15">
        <v>7.39183278973626E-3</v>
      </c>
      <c r="T34" s="15">
        <v>1.62832568378476E-2</v>
      </c>
      <c r="U34" s="15">
        <v>6.3591806114861602E-3</v>
      </c>
      <c r="V34" s="15">
        <v>6.8015361542860999E-3</v>
      </c>
    </row>
    <row r="35" spans="1:22" x14ac:dyDescent="0.25">
      <c r="A35" s="13">
        <v>350.00100500000002</v>
      </c>
      <c r="B35">
        <v>300</v>
      </c>
      <c r="C35" s="15">
        <v>19.4516753103448</v>
      </c>
      <c r="D35" s="15">
        <v>26.671992655172399</v>
      </c>
      <c r="E35" s="15">
        <v>5.9285621724137902</v>
      </c>
      <c r="F35" s="15">
        <v>25.827441068965499</v>
      </c>
      <c r="G35" s="15">
        <v>327.81540868965499</v>
      </c>
      <c r="H35" s="3">
        <f t="shared" si="5"/>
        <v>32.600554827586187</v>
      </c>
      <c r="I35" s="3">
        <f>$D$30-D35</f>
        <v>4.5785236896551993</v>
      </c>
      <c r="J35" s="5"/>
      <c r="K35" s="4">
        <f t="shared" si="2"/>
        <v>301.98796762068946</v>
      </c>
      <c r="L35" s="4">
        <f t="shared" si="16"/>
        <v>16.005362283896542</v>
      </c>
      <c r="M35" s="5"/>
      <c r="N35" s="4">
        <f t="shared" si="1"/>
        <v>324.17356393103455</v>
      </c>
      <c r="O35" s="4">
        <f t="shared" si="17"/>
        <v>17.181198888344831</v>
      </c>
      <c r="P35" s="4">
        <f t="shared" si="18"/>
        <v>33.186561172241369</v>
      </c>
      <c r="Q35" s="4">
        <f>P35/H35</f>
        <v>1.0179753488170487</v>
      </c>
      <c r="R35" s="15">
        <v>0.24712955736105899</v>
      </c>
      <c r="S35" s="15">
        <v>7.3757803315286198E-3</v>
      </c>
      <c r="T35" s="15">
        <v>1.51690934463071E-2</v>
      </c>
      <c r="U35" s="15">
        <v>7.9947964581018501E-3</v>
      </c>
      <c r="V35" s="15">
        <v>7.3915509462763396E-3</v>
      </c>
    </row>
    <row r="36" spans="1:22" x14ac:dyDescent="0.25">
      <c r="A36" s="13">
        <v>349.98645031034499</v>
      </c>
      <c r="B36">
        <v>100</v>
      </c>
      <c r="C36" s="15">
        <v>18.859029</v>
      </c>
      <c r="D36" s="15">
        <v>30.999266241379299</v>
      </c>
      <c r="E36" s="15">
        <v>0</v>
      </c>
      <c r="F36" s="15">
        <v>25.772049931034498</v>
      </c>
      <c r="G36" s="15">
        <v>326.79956055172403</v>
      </c>
      <c r="H36" s="3">
        <f t="shared" si="5"/>
        <v>30.999266241379299</v>
      </c>
      <c r="I36" s="3"/>
      <c r="J36" s="5"/>
      <c r="K36" s="4">
        <f t="shared" si="2"/>
        <v>301.02751062068955</v>
      </c>
      <c r="L36" s="4">
        <f t="shared" si="16"/>
        <v>15.954458062896546</v>
      </c>
      <c r="M36" s="5"/>
      <c r="N36" s="4">
        <f t="shared" si="1"/>
        <v>324.21440037931052</v>
      </c>
      <c r="O36" s="4">
        <f t="shared" si="17"/>
        <v>17.183363220103455</v>
      </c>
      <c r="P36" s="4"/>
      <c r="Q36" s="4"/>
      <c r="R36" s="15">
        <v>4.4839887250057199E-2</v>
      </c>
      <c r="S36" s="15">
        <v>7.2425821325208797E-3</v>
      </c>
      <c r="T36" s="15">
        <v>0</v>
      </c>
      <c r="U36" s="15">
        <v>3.1664654894656398E-2</v>
      </c>
      <c r="V36" s="15">
        <v>7.22524671647818E-3</v>
      </c>
    </row>
    <row r="37" spans="1:22" x14ac:dyDescent="0.25">
      <c r="A37" s="13">
        <v>400.00011465517201</v>
      </c>
      <c r="B37">
        <v>100</v>
      </c>
      <c r="C37" s="15">
        <v>10</v>
      </c>
      <c r="D37" s="15">
        <v>38.260747655172402</v>
      </c>
      <c r="E37" s="15">
        <v>0</v>
      </c>
      <c r="F37" s="15">
        <v>25.868500517241401</v>
      </c>
      <c r="G37" s="15">
        <v>372.21349779310401</v>
      </c>
      <c r="H37" s="3">
        <f t="shared" si="5"/>
        <v>38.260747655172402</v>
      </c>
      <c r="I37" s="3"/>
      <c r="J37" s="5">
        <v>5.6000000000000001E-2</v>
      </c>
      <c r="K37" s="4">
        <f t="shared" si="2"/>
        <v>346.34499727586262</v>
      </c>
      <c r="L37" s="4">
        <f>$J$37*K37</f>
        <v>19.395319847448306</v>
      </c>
      <c r="M37" s="5">
        <f>J37</f>
        <v>5.6000000000000001E-2</v>
      </c>
      <c r="N37" s="4">
        <f t="shared" si="1"/>
        <v>374.13161413793063</v>
      </c>
      <c r="O37" s="4">
        <f>$J$37*N37</f>
        <v>20.951370391724115</v>
      </c>
      <c r="P37" s="4"/>
      <c r="Q37" s="4"/>
      <c r="R37" s="15">
        <v>3.1049868408843401E-2</v>
      </c>
      <c r="S37" s="15">
        <v>6.7120791729248699E-3</v>
      </c>
      <c r="T37" s="15">
        <v>0</v>
      </c>
      <c r="U37" s="15">
        <v>6.9900820922177698E-3</v>
      </c>
      <c r="V37" s="15">
        <v>6.13479321241876E-3</v>
      </c>
    </row>
    <row r="38" spans="1:22" x14ac:dyDescent="0.25">
      <c r="A38" s="13">
        <v>400.01606068965498</v>
      </c>
      <c r="B38">
        <v>300</v>
      </c>
      <c r="C38" s="15">
        <v>19.0482567241379</v>
      </c>
      <c r="D38" s="15">
        <v>33.656545724137899</v>
      </c>
      <c r="E38" s="15">
        <v>6.1576962758620697</v>
      </c>
      <c r="F38" s="15">
        <v>25.919847137931001</v>
      </c>
      <c r="G38" s="15">
        <v>373.24949286206902</v>
      </c>
      <c r="H38" s="3">
        <f t="shared" si="5"/>
        <v>39.814241999999972</v>
      </c>
      <c r="I38" s="3">
        <f>$D$37-D38</f>
        <v>4.6042019310345026</v>
      </c>
      <c r="J38" s="5"/>
      <c r="K38" s="4">
        <f t="shared" si="2"/>
        <v>347.329645724138</v>
      </c>
      <c r="L38" s="4">
        <f t="shared" ref="L38:L43" si="19">$J$37*K38</f>
        <v>19.450460160551728</v>
      </c>
      <c r="M38" s="5"/>
      <c r="N38" s="4">
        <f t="shared" si="1"/>
        <v>374.09621355172396</v>
      </c>
      <c r="O38" s="4">
        <f t="shared" ref="O38:O43" si="20">$J$37*N38</f>
        <v>20.949387958896541</v>
      </c>
      <c r="P38" s="4">
        <f>K38*$J$37+$M$37*N38</f>
        <v>40.399848119448265</v>
      </c>
      <c r="Q38" s="4">
        <f>P38/H38</f>
        <v>1.0147084583312749</v>
      </c>
      <c r="R38" s="15">
        <v>0.337491502841753</v>
      </c>
      <c r="S38" s="15">
        <v>7.2240915855576E-3</v>
      </c>
      <c r="T38" s="15">
        <v>2.15363356055789E-2</v>
      </c>
      <c r="U38" s="15">
        <v>3.1607945040679798E-2</v>
      </c>
      <c r="V38" s="15">
        <v>6.2875723003604396E-3</v>
      </c>
    </row>
    <row r="39" spans="1:22" x14ac:dyDescent="0.25">
      <c r="A39" s="13">
        <v>400.00099551724099</v>
      </c>
      <c r="B39">
        <v>150</v>
      </c>
      <c r="C39" s="15">
        <v>41.769238689655197</v>
      </c>
      <c r="D39" s="15">
        <v>33.7391793793104</v>
      </c>
      <c r="E39" s="15">
        <v>6.3159054137931001</v>
      </c>
      <c r="F39" s="15">
        <v>25.916171862069</v>
      </c>
      <c r="G39" s="15">
        <v>373.454891896552</v>
      </c>
      <c r="H39" s="3">
        <f t="shared" si="5"/>
        <v>40.055084793103504</v>
      </c>
      <c r="I39" s="3">
        <f>$D$37-D39</f>
        <v>4.5215682758620019</v>
      </c>
      <c r="J39" s="5"/>
      <c r="K39" s="4">
        <f t="shared" si="2"/>
        <v>347.53872003448299</v>
      </c>
      <c r="L39" s="4">
        <f t="shared" si="19"/>
        <v>19.462168321931049</v>
      </c>
      <c r="M39" s="5"/>
      <c r="N39" s="4">
        <f t="shared" si="1"/>
        <v>374.08482365517199</v>
      </c>
      <c r="O39" s="4">
        <f t="shared" si="20"/>
        <v>20.948750124689631</v>
      </c>
      <c r="P39" s="4">
        <f t="shared" ref="P39:P43" si="21">K39*$J$37+$M$37*N39</f>
        <v>40.410918446620684</v>
      </c>
      <c r="Q39" s="4">
        <f>P39/H39</f>
        <v>1.0088836075458376</v>
      </c>
      <c r="R39" s="15">
        <v>0.52968093802066296</v>
      </c>
      <c r="S39" s="15">
        <v>9.3057281900074205E-3</v>
      </c>
      <c r="T39" s="15">
        <v>1.5882631219811E-2</v>
      </c>
      <c r="U39" s="15">
        <v>6.2251387554620296E-3</v>
      </c>
      <c r="V39" s="15">
        <v>7.6271136125055502E-3</v>
      </c>
    </row>
    <row r="40" spans="1:22" x14ac:dyDescent="0.25">
      <c r="A40" s="13">
        <v>399.99825634482801</v>
      </c>
      <c r="B40">
        <v>100</v>
      </c>
      <c r="C40" s="15">
        <v>72.725866034482806</v>
      </c>
      <c r="D40" s="15">
        <v>33.582375551724098</v>
      </c>
      <c r="E40" s="15">
        <v>6.3835259655172401</v>
      </c>
      <c r="F40" s="15">
        <v>25.915428965517201</v>
      </c>
      <c r="G40" s="15">
        <v>373.46864158620701</v>
      </c>
      <c r="H40" s="3">
        <f t="shared" si="5"/>
        <v>39.965901517241335</v>
      </c>
      <c r="I40" s="3">
        <f>$D$37-D40</f>
        <v>4.6783721034483037</v>
      </c>
      <c r="J40" s="5"/>
      <c r="K40" s="4">
        <f t="shared" si="2"/>
        <v>347.55321262068981</v>
      </c>
      <c r="L40" s="4">
        <f t="shared" si="19"/>
        <v>19.46297990675863</v>
      </c>
      <c r="M40" s="5"/>
      <c r="N40" s="4">
        <f t="shared" si="1"/>
        <v>374.0828273793108</v>
      </c>
      <c r="O40" s="4">
        <f t="shared" si="20"/>
        <v>20.948638333241405</v>
      </c>
      <c r="P40" s="4">
        <f t="shared" si="21"/>
        <v>40.411618240000038</v>
      </c>
      <c r="Q40" s="4">
        <f>P40/H40</f>
        <v>1.0111524250883324</v>
      </c>
      <c r="R40" s="15">
        <v>0.56160328096812395</v>
      </c>
      <c r="S40" s="15">
        <v>7.3177325389670398E-3</v>
      </c>
      <c r="T40" s="15">
        <v>2.09501768150211E-2</v>
      </c>
      <c r="U40" s="15">
        <v>6.3116223862165199E-3</v>
      </c>
      <c r="V40" s="15">
        <v>7.9108417324662197E-3</v>
      </c>
    </row>
    <row r="41" spans="1:22" x14ac:dyDescent="0.25">
      <c r="A41" s="13">
        <v>400.00112182758602</v>
      </c>
      <c r="B41">
        <v>150</v>
      </c>
      <c r="C41" s="15">
        <v>41.654742068965497</v>
      </c>
      <c r="D41" s="15">
        <v>33.638646896551698</v>
      </c>
      <c r="E41" s="16">
        <v>0</v>
      </c>
      <c r="F41" s="15">
        <v>25.915275999999999</v>
      </c>
      <c r="G41" s="15">
        <v>373.47141248275898</v>
      </c>
      <c r="H41" s="3">
        <f t="shared" si="5"/>
        <v>33.638646896551698</v>
      </c>
      <c r="I41" s="3">
        <f>$D$37-D41</f>
        <v>4.6221007586207037</v>
      </c>
      <c r="J41" s="5"/>
      <c r="K41" s="4">
        <f t="shared" si="2"/>
        <v>347.55613648275897</v>
      </c>
      <c r="L41" s="4">
        <f t="shared" si="19"/>
        <v>19.463143643034503</v>
      </c>
      <c r="M41" s="5"/>
      <c r="N41" s="4">
        <f t="shared" si="1"/>
        <v>374.08584582758601</v>
      </c>
      <c r="O41" s="4">
        <f t="shared" si="20"/>
        <v>20.948807366344816</v>
      </c>
      <c r="P41" s="4">
        <f t="shared" si="21"/>
        <v>40.411951009379322</v>
      </c>
      <c r="Q41" s="4"/>
      <c r="R41" s="15">
        <v>0.48754486771384897</v>
      </c>
      <c r="S41" s="15">
        <v>7.6350717060853198E-3</v>
      </c>
      <c r="T41" s="15">
        <v>0</v>
      </c>
      <c r="U41" s="15">
        <v>6.2110487603318698E-3</v>
      </c>
      <c r="V41" s="15">
        <v>5.6094539034228499E-3</v>
      </c>
    </row>
    <row r="42" spans="1:22" x14ac:dyDescent="0.25">
      <c r="A42" s="13">
        <v>400.00009468965499</v>
      </c>
      <c r="B42">
        <v>300</v>
      </c>
      <c r="C42" s="15">
        <v>18.953714482758599</v>
      </c>
      <c r="D42" s="15">
        <v>33.524569931034499</v>
      </c>
      <c r="E42" s="15">
        <v>6.1307533793103497</v>
      </c>
      <c r="F42" s="15">
        <v>25.912485931034499</v>
      </c>
      <c r="G42" s="15">
        <v>373.48847286206899</v>
      </c>
      <c r="H42" s="3">
        <f t="shared" si="5"/>
        <v>39.655323310344848</v>
      </c>
      <c r="I42" s="3">
        <f>$D$37-D42</f>
        <v>4.7361777241379031</v>
      </c>
      <c r="J42" s="5"/>
      <c r="K42" s="4">
        <f t="shared" si="2"/>
        <v>347.57598693103449</v>
      </c>
      <c r="L42" s="4">
        <f t="shared" si="19"/>
        <v>19.464255268137933</v>
      </c>
      <c r="M42" s="5"/>
      <c r="N42" s="4">
        <f t="shared" si="1"/>
        <v>374.08760875862049</v>
      </c>
      <c r="O42" s="4">
        <f t="shared" si="20"/>
        <v>20.948906090482748</v>
      </c>
      <c r="P42" s="4">
        <f t="shared" si="21"/>
        <v>40.413161358620684</v>
      </c>
      <c r="Q42" s="4">
        <f>P42/H42</f>
        <v>1.0191106258886089</v>
      </c>
      <c r="R42" s="15">
        <v>0.397810642436215</v>
      </c>
      <c r="S42" s="15">
        <v>7.3496569506631797E-3</v>
      </c>
      <c r="T42" s="15">
        <v>4.1957014724083801E-2</v>
      </c>
      <c r="U42" s="15">
        <v>4.4424164326740097E-3</v>
      </c>
      <c r="V42" s="15">
        <v>4.9657580649018103E-3</v>
      </c>
    </row>
    <row r="43" spans="1:22" x14ac:dyDescent="0.25">
      <c r="A43" s="13">
        <v>399.98679744827598</v>
      </c>
      <c r="B43">
        <v>100</v>
      </c>
      <c r="C43" s="15">
        <v>19.474197</v>
      </c>
      <c r="D43" s="15">
        <v>38.0325097931035</v>
      </c>
      <c r="E43" s="15">
        <v>0</v>
      </c>
      <c r="F43" s="15">
        <v>25.852647482758599</v>
      </c>
      <c r="G43" s="15">
        <v>372.369019655172</v>
      </c>
      <c r="H43" s="3">
        <f t="shared" si="5"/>
        <v>38.0325097931035</v>
      </c>
      <c r="I43" s="3"/>
      <c r="J43" s="5"/>
      <c r="K43" s="4">
        <f t="shared" si="2"/>
        <v>346.51637217241341</v>
      </c>
      <c r="L43" s="4">
        <f t="shared" si="19"/>
        <v>19.404916841655151</v>
      </c>
      <c r="M43" s="5"/>
      <c r="N43" s="4">
        <f t="shared" si="1"/>
        <v>374.13414996551739</v>
      </c>
      <c r="O43" s="4">
        <f t="shared" si="20"/>
        <v>20.951512398068974</v>
      </c>
      <c r="P43" s="4">
        <f t="shared" si="21"/>
        <v>40.356429239724122</v>
      </c>
      <c r="Q43" s="4"/>
      <c r="R43" s="15">
        <v>4.6049319273849698E-2</v>
      </c>
      <c r="S43" s="15">
        <v>9.7717709875047298E-3</v>
      </c>
      <c r="T43" s="15">
        <v>0</v>
      </c>
      <c r="U43" s="15">
        <v>2.9809532853283999E-2</v>
      </c>
      <c r="V43" s="15">
        <v>7.9183900204608301E-3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00000"/>
  </sheetPr>
  <dimension ref="A1:AE43"/>
  <sheetViews>
    <sheetView topLeftCell="A10" workbookViewId="0">
      <selection activeCell="L25" sqref="L25"/>
    </sheetView>
  </sheetViews>
  <sheetFormatPr defaultRowHeight="15" x14ac:dyDescent="0.25"/>
  <cols>
    <col min="6" max="6" width="9" style="13"/>
    <col min="8" max="10" width="9" style="15"/>
    <col min="11" max="11" width="12" style="15" bestFit="1" customWidth="1"/>
    <col min="12" max="13" width="12" style="15" customWidth="1"/>
    <col min="14" max="15" width="9" style="15"/>
    <col min="16" max="16" width="5.42578125" style="15" bestFit="1" customWidth="1"/>
    <col min="19" max="19" width="9" style="6"/>
    <col min="22" max="22" width="9" style="6"/>
    <col min="24" max="24" width="11.85546875" bestFit="1" customWidth="1"/>
    <col min="27" max="31" width="9" style="15"/>
  </cols>
  <sheetData>
    <row r="1" spans="1:31" x14ac:dyDescent="0.25">
      <c r="A1" s="13" t="s">
        <v>0</v>
      </c>
      <c r="B1" s="15" t="s">
        <v>1</v>
      </c>
      <c r="C1" s="15" t="s">
        <v>36</v>
      </c>
      <c r="D1" t="s">
        <v>34</v>
      </c>
      <c r="E1" t="s">
        <v>35</v>
      </c>
      <c r="F1" s="13" t="s">
        <v>0</v>
      </c>
      <c r="G1" t="s">
        <v>15</v>
      </c>
      <c r="H1" s="15" t="s">
        <v>16</v>
      </c>
      <c r="I1" s="15" t="s">
        <v>1</v>
      </c>
      <c r="J1" s="15" t="s">
        <v>2</v>
      </c>
      <c r="K1" s="15" t="s">
        <v>37</v>
      </c>
      <c r="L1" s="15" t="s">
        <v>39</v>
      </c>
      <c r="M1" s="15" t="s">
        <v>11</v>
      </c>
      <c r="N1" s="15" t="s">
        <v>20</v>
      </c>
      <c r="O1" s="15" t="s">
        <v>3</v>
      </c>
      <c r="Q1" s="2" t="s">
        <v>9</v>
      </c>
      <c r="R1" s="2" t="s">
        <v>12</v>
      </c>
      <c r="S1" s="5" t="s">
        <v>19</v>
      </c>
      <c r="T1" s="2" t="s">
        <v>21</v>
      </c>
      <c r="U1" s="2" t="s">
        <v>23</v>
      </c>
      <c r="V1" s="5" t="s">
        <v>18</v>
      </c>
      <c r="W1" s="2" t="s">
        <v>22</v>
      </c>
      <c r="X1" s="2" t="s">
        <v>24</v>
      </c>
      <c r="Y1" s="2" t="s">
        <v>10</v>
      </c>
      <c r="Z1" s="2" t="s">
        <v>11</v>
      </c>
      <c r="AA1" s="15" t="s">
        <v>4</v>
      </c>
      <c r="AB1" s="15" t="s">
        <v>5</v>
      </c>
      <c r="AC1" s="15" t="s">
        <v>6</v>
      </c>
      <c r="AD1" s="15" t="s">
        <v>7</v>
      </c>
      <c r="AE1" s="15" t="s">
        <v>8</v>
      </c>
    </row>
    <row r="2" spans="1:31" x14ac:dyDescent="0.25">
      <c r="A2" s="13">
        <v>149.99549318181801</v>
      </c>
      <c r="B2" s="15">
        <v>9.3715469999999996</v>
      </c>
      <c r="C2" s="15">
        <v>1.4390322580645201E-4</v>
      </c>
      <c r="F2" s="13">
        <v>149.99992531034499</v>
      </c>
      <c r="G2">
        <v>100</v>
      </c>
      <c r="H2" s="15">
        <v>10.000833</v>
      </c>
      <c r="I2" s="15">
        <v>9.4819605862069007</v>
      </c>
      <c r="J2" s="15">
        <v>0</v>
      </c>
      <c r="N2" s="15">
        <v>25.4232040689655</v>
      </c>
      <c r="O2" s="15">
        <v>143.21561410344799</v>
      </c>
      <c r="P2" s="15">
        <f>F2-O2</f>
        <v>6.7843112068970015</v>
      </c>
      <c r="Q2" s="3">
        <f>J2+I2</f>
        <v>9.4819605862069007</v>
      </c>
      <c r="R2" s="3"/>
      <c r="S2" s="5">
        <f>'he-10042016'!J2</f>
        <v>0.05</v>
      </c>
      <c r="T2" s="4">
        <f t="shared" ref="T2:T43" si="0">O2-N2</f>
        <v>117.79241003448249</v>
      </c>
      <c r="U2" s="4">
        <f>$S$2*T2</f>
        <v>5.8896205017241243</v>
      </c>
      <c r="V2" s="5">
        <f>S2</f>
        <v>0.05</v>
      </c>
      <c r="W2" s="4">
        <f t="shared" ref="W2:W43" si="1">F2-N2</f>
        <v>124.57672124137949</v>
      </c>
      <c r="X2" s="4">
        <f>$S$2*W2</f>
        <v>6.2288360620689751</v>
      </c>
      <c r="Y2" s="4"/>
      <c r="Z2" s="4"/>
      <c r="AA2" s="15">
        <v>2.5632775253150102E-2</v>
      </c>
      <c r="AB2" s="15">
        <v>8.75422242955942E-3</v>
      </c>
      <c r="AC2" s="15">
        <v>0</v>
      </c>
      <c r="AD2" s="15">
        <v>7.0825814923463201E-3</v>
      </c>
      <c r="AE2" s="15">
        <v>6.0784369085822697E-3</v>
      </c>
    </row>
    <row r="3" spans="1:31" x14ac:dyDescent="0.25">
      <c r="A3" s="13">
        <v>149.99976836363601</v>
      </c>
      <c r="B3" s="15">
        <v>8.2967230000000001</v>
      </c>
      <c r="C3" s="15">
        <v>2.2694627096774198</v>
      </c>
      <c r="D3" s="15">
        <f>INDEX(LINEST(B3:B5,C3:C5^{1}),1)</f>
        <v>-0.49163676459044392</v>
      </c>
      <c r="E3" s="15">
        <f>INDEX(LINEST(B3:B5,C3:C5^{1}),2)</f>
        <v>9.3852965347255193</v>
      </c>
      <c r="F3" s="13">
        <v>150.01368075862101</v>
      </c>
      <c r="G3">
        <v>300</v>
      </c>
      <c r="H3" s="15">
        <v>19.369139758620701</v>
      </c>
      <c r="I3" s="15">
        <v>6.9736954137931004</v>
      </c>
      <c r="J3" s="15">
        <v>5.1345637931034496</v>
      </c>
      <c r="K3" s="15">
        <f>J3*$D$3+$E$3</f>
        <v>6.8609562039009013</v>
      </c>
      <c r="L3" s="15">
        <f>K3-I3</f>
        <v>-0.1127392098921991</v>
      </c>
      <c r="M3" s="15">
        <f>1+L3/(I3+J3)</f>
        <v>0.99068906537547641</v>
      </c>
      <c r="N3" s="15">
        <v>25.468271241379298</v>
      </c>
      <c r="O3" s="15">
        <v>144.25442662069</v>
      </c>
      <c r="P3" s="15">
        <f t="shared" ref="P3:P43" si="2">F3-O3</f>
        <v>5.7592541379310092</v>
      </c>
      <c r="Q3" s="3">
        <f t="shared" ref="Q3:Q43" si="3">J3+I3</f>
        <v>12.10825920689655</v>
      </c>
      <c r="R3" s="3">
        <f>$I$2-I3</f>
        <v>2.5082651724138003</v>
      </c>
      <c r="S3" s="5"/>
      <c r="T3" s="4">
        <f t="shared" si="0"/>
        <v>118.7861553793107</v>
      </c>
      <c r="U3" s="4">
        <f t="shared" ref="U3:U8" si="4">$S$2*T3</f>
        <v>5.9393077689655351</v>
      </c>
      <c r="V3" s="5"/>
      <c r="W3" s="4">
        <f t="shared" si="1"/>
        <v>124.54540951724171</v>
      </c>
      <c r="X3" s="4">
        <f t="shared" ref="X3:X8" si="5">$S$2*W3</f>
        <v>6.2272704758620856</v>
      </c>
      <c r="Y3" s="4">
        <f>T3*$S$2+$V$2*W3</f>
        <v>12.166578244827621</v>
      </c>
      <c r="Z3" s="4">
        <f>Y3/Q3</f>
        <v>1.0048164675808933</v>
      </c>
      <c r="AA3" s="15">
        <v>9.24148438318462E-2</v>
      </c>
      <c r="AB3" s="15">
        <v>8.6448097795591202E-3</v>
      </c>
      <c r="AC3" s="15">
        <v>2.38169448762128E-2</v>
      </c>
      <c r="AD3" s="15">
        <v>3.3916889038301798E-2</v>
      </c>
      <c r="AE3" s="15">
        <v>6.5787974988731502E-3</v>
      </c>
    </row>
    <row r="4" spans="1:31" x14ac:dyDescent="0.25">
      <c r="A4" s="13">
        <v>150.000136090909</v>
      </c>
      <c r="B4" s="15">
        <v>7.105156</v>
      </c>
      <c r="C4" s="15">
        <v>4.5404541935483902</v>
      </c>
      <c r="F4" s="13">
        <v>150.000611931034</v>
      </c>
      <c r="G4">
        <v>150</v>
      </c>
      <c r="H4" s="15">
        <v>43.202800137931</v>
      </c>
      <c r="I4" s="15">
        <v>6.8865732413793097</v>
      </c>
      <c r="J4" s="15">
        <v>5.1290425172413796</v>
      </c>
      <c r="K4" s="15">
        <f t="shared" ref="K4:K7" si="6">J4*$D$3+$E$3</f>
        <v>6.8636706661021414</v>
      </c>
      <c r="L4" s="15">
        <f>K4-I4</f>
        <v>-2.2902575277168324E-2</v>
      </c>
      <c r="M4" s="15">
        <f t="shared" ref="M4:M5" si="7">1+L4/(I4+J4)</f>
        <v>0.99809393245113243</v>
      </c>
      <c r="N4" s="15">
        <v>25.475201931034501</v>
      </c>
      <c r="O4" s="15">
        <v>144.395166344828</v>
      </c>
      <c r="P4" s="15">
        <f t="shared" si="2"/>
        <v>5.6054455862060024</v>
      </c>
      <c r="Q4" s="3">
        <f t="shared" si="3"/>
        <v>12.01561575862069</v>
      </c>
      <c r="R4" s="3">
        <f>$I$2-I4</f>
        <v>2.595387344827591</v>
      </c>
      <c r="S4" s="5"/>
      <c r="T4" s="4">
        <f t="shared" si="0"/>
        <v>118.91996441379349</v>
      </c>
      <c r="U4" s="4">
        <f t="shared" si="4"/>
        <v>5.9459982206896749</v>
      </c>
      <c r="V4" s="5"/>
      <c r="W4" s="4">
        <f t="shared" si="1"/>
        <v>124.5254099999995</v>
      </c>
      <c r="X4" s="4">
        <f t="shared" si="5"/>
        <v>6.2262704999999752</v>
      </c>
      <c r="Y4" s="4">
        <f t="shared" ref="Y4:Y7" si="8">T4*$S$2+$V$2*W4</f>
        <v>12.172268720689651</v>
      </c>
      <c r="Z4" s="4">
        <f t="shared" ref="Z4:Z28" si="9">Y4/Q4</f>
        <v>1.0130374477027171</v>
      </c>
      <c r="AA4" s="15">
        <v>5.7339756058191402E-2</v>
      </c>
      <c r="AB4" s="15">
        <v>7.8895919475565103E-3</v>
      </c>
      <c r="AC4" s="15">
        <v>1.7266908373116199E-2</v>
      </c>
      <c r="AD4" s="15">
        <v>5.8997013168439298E-3</v>
      </c>
      <c r="AE4" s="15">
        <v>7.06538633390377E-3</v>
      </c>
    </row>
    <row r="5" spans="1:31" x14ac:dyDescent="0.25">
      <c r="A5" s="13">
        <v>150.00193363636399</v>
      </c>
      <c r="B5" s="15">
        <v>5.7084599999999996</v>
      </c>
      <c r="C5" s="15">
        <v>7.5208880967741898</v>
      </c>
      <c r="F5" s="13">
        <v>150.001028137931</v>
      </c>
      <c r="G5">
        <v>100</v>
      </c>
      <c r="H5" s="15">
        <v>75.858436862068999</v>
      </c>
      <c r="I5" s="15">
        <v>6.9309888965517201</v>
      </c>
      <c r="J5" s="15">
        <v>5.2163282413793102</v>
      </c>
      <c r="K5" s="15">
        <f t="shared" si="6"/>
        <v>6.8207577950920353</v>
      </c>
      <c r="L5" s="15">
        <f t="shared" ref="L5" si="10">K5-I5</f>
        <v>-0.11023110145968484</v>
      </c>
      <c r="M5" s="15">
        <f t="shared" si="7"/>
        <v>0.99092547760068939</v>
      </c>
      <c r="N5" s="15">
        <v>25.455866724137898</v>
      </c>
      <c r="O5" s="15">
        <v>144.30642017241399</v>
      </c>
      <c r="P5" s="15">
        <f t="shared" si="2"/>
        <v>5.6946079655170081</v>
      </c>
      <c r="Q5" s="3">
        <f t="shared" si="3"/>
        <v>12.147317137931029</v>
      </c>
      <c r="R5" s="3">
        <f>$I$2-I5</f>
        <v>2.5509716896551806</v>
      </c>
      <c r="S5" s="5"/>
      <c r="T5" s="4">
        <f t="shared" si="0"/>
        <v>118.85055344827609</v>
      </c>
      <c r="U5" s="4">
        <f t="shared" si="4"/>
        <v>5.9425276724138048</v>
      </c>
      <c r="V5" s="5"/>
      <c r="W5" s="4">
        <f t="shared" si="1"/>
        <v>124.5451614137931</v>
      </c>
      <c r="X5" s="4">
        <f t="shared" si="5"/>
        <v>6.227258070689655</v>
      </c>
      <c r="Y5" s="4">
        <f t="shared" si="8"/>
        <v>12.169785743103461</v>
      </c>
      <c r="Z5" s="4">
        <f t="shared" si="9"/>
        <v>1.0018496763455917</v>
      </c>
      <c r="AA5" s="15">
        <v>7.4455639269674606E-2</v>
      </c>
      <c r="AB5" s="15">
        <v>8.8438593363563706E-3</v>
      </c>
      <c r="AC5" s="15">
        <v>2.1520992272212901E-2</v>
      </c>
      <c r="AD5" s="15">
        <v>8.2325894401668702E-3</v>
      </c>
      <c r="AE5" s="15">
        <v>6.6105304776315696E-3</v>
      </c>
    </row>
    <row r="6" spans="1:31" x14ac:dyDescent="0.25">
      <c r="A6" s="13">
        <v>150.00026500000001</v>
      </c>
      <c r="B6" s="15">
        <v>9.3774599999999992</v>
      </c>
      <c r="C6" s="15">
        <v>1.5787096774193501E-4</v>
      </c>
      <c r="F6" s="13">
        <v>149.99977848275901</v>
      </c>
      <c r="G6">
        <v>150</v>
      </c>
      <c r="H6" s="15">
        <v>43.567669137930999</v>
      </c>
      <c r="I6" s="15">
        <v>6.9121148275862101</v>
      </c>
      <c r="J6" s="15">
        <v>5.1228904137931002</v>
      </c>
      <c r="K6" s="15">
        <f>J6*$D$3+$E$3</f>
        <v>6.8666952663368797</v>
      </c>
      <c r="L6" s="15">
        <f>K6-I6</f>
        <v>-4.5419561249330442E-2</v>
      </c>
      <c r="M6" s="15">
        <f>1+L6/(I6+J6)</f>
        <v>0.99622604557801386</v>
      </c>
      <c r="N6" s="15">
        <v>25.4564555862069</v>
      </c>
      <c r="O6" s="15">
        <v>144.399650862069</v>
      </c>
      <c r="P6" s="15">
        <f t="shared" si="2"/>
        <v>5.6001276206900172</v>
      </c>
      <c r="Q6" s="3">
        <f t="shared" si="3"/>
        <v>12.035005241379309</v>
      </c>
      <c r="R6" s="3">
        <f>$I$2-I6</f>
        <v>2.5698457586206906</v>
      </c>
      <c r="S6" s="5"/>
      <c r="T6" s="4">
        <f t="shared" si="0"/>
        <v>118.9431952758621</v>
      </c>
      <c r="U6" s="4">
        <f t="shared" si="4"/>
        <v>5.9471597637931053</v>
      </c>
      <c r="V6" s="5"/>
      <c r="W6" s="4">
        <f t="shared" si="1"/>
        <v>124.54332289655211</v>
      </c>
      <c r="X6" s="4">
        <f t="shared" si="5"/>
        <v>6.2271661448276063</v>
      </c>
      <c r="Y6" s="4">
        <f t="shared" si="8"/>
        <v>12.174325908620713</v>
      </c>
      <c r="Z6" s="4">
        <f t="shared" si="9"/>
        <v>1.0115762863785371</v>
      </c>
      <c r="AA6" s="15">
        <v>0.105127398843938</v>
      </c>
      <c r="AB6" s="15">
        <v>6.98105206724659E-3</v>
      </c>
      <c r="AC6" s="15">
        <v>2.1579678420327101E-2</v>
      </c>
      <c r="AD6" s="15">
        <v>7.1988209516996096E-3</v>
      </c>
      <c r="AE6" s="15">
        <v>6.37548256170629E-3</v>
      </c>
    </row>
    <row r="7" spans="1:31" x14ac:dyDescent="0.25">
      <c r="A7" s="13">
        <v>199.99915381818201</v>
      </c>
      <c r="B7" s="15">
        <v>13.970107</v>
      </c>
      <c r="C7" s="15">
        <v>1.4316129032258099E-4</v>
      </c>
      <c r="F7" s="13">
        <v>150.001335965517</v>
      </c>
      <c r="G7">
        <v>300</v>
      </c>
      <c r="H7" s="15">
        <v>19.906100103448299</v>
      </c>
      <c r="I7" s="15">
        <v>6.7690329310344799</v>
      </c>
      <c r="J7" s="15">
        <v>5.1528910689655198</v>
      </c>
      <c r="K7" s="15">
        <f t="shared" si="6"/>
        <v>6.8519458412923164</v>
      </c>
      <c r="L7" s="15">
        <f>K7-I7</f>
        <v>8.2912910257836536E-2</v>
      </c>
      <c r="M7" s="15">
        <f t="shared" ref="M7" si="11">1+L7/(I7+J7)</f>
        <v>1.0069546585146689</v>
      </c>
      <c r="N7" s="15">
        <v>25.4505815172414</v>
      </c>
      <c r="O7" s="15">
        <v>144.53601975862099</v>
      </c>
      <c r="P7" s="15">
        <f t="shared" si="2"/>
        <v>5.4653162068960057</v>
      </c>
      <c r="Q7" s="3">
        <f t="shared" si="3"/>
        <v>11.921924000000001</v>
      </c>
      <c r="R7" s="3">
        <f>$I$2-I7</f>
        <v>2.7129276551724208</v>
      </c>
      <c r="S7" s="5"/>
      <c r="T7" s="4">
        <f t="shared" si="0"/>
        <v>119.08543824137959</v>
      </c>
      <c r="U7" s="4">
        <f t="shared" si="4"/>
        <v>5.9542719120689798</v>
      </c>
      <c r="V7" s="5"/>
      <c r="W7" s="4">
        <f t="shared" si="1"/>
        <v>124.5507544482756</v>
      </c>
      <c r="X7" s="4">
        <f t="shared" si="5"/>
        <v>6.2275377224137802</v>
      </c>
      <c r="Y7" s="4">
        <f t="shared" si="8"/>
        <v>12.181809634482761</v>
      </c>
      <c r="Z7" s="4">
        <f t="shared" si="9"/>
        <v>1.0217989675561394</v>
      </c>
      <c r="AA7" s="15">
        <v>0.121511243490894</v>
      </c>
      <c r="AB7" s="15">
        <v>7.5123359253893296E-3</v>
      </c>
      <c r="AC7" s="15">
        <v>2.4138671862066401E-2</v>
      </c>
      <c r="AD7" s="15">
        <v>5.9247663297686401E-3</v>
      </c>
      <c r="AE7" s="15">
        <v>6.8764986431501997E-3</v>
      </c>
    </row>
    <row r="8" spans="1:31" x14ac:dyDescent="0.25">
      <c r="A8" s="13">
        <v>200.001592545455</v>
      </c>
      <c r="B8" s="15">
        <v>12.868327000000001</v>
      </c>
      <c r="C8" s="15">
        <v>2.0536415483871</v>
      </c>
      <c r="D8" s="15">
        <f>INDEX(LINEST(B8:B10,C8:C10^{1}),1)</f>
        <v>-0.51685078285366837</v>
      </c>
      <c r="E8" s="15">
        <f>INDEX(LINEST(B8:B10,C8:C10^{1}),2)</f>
        <v>13.930487915808879</v>
      </c>
      <c r="F8" s="13">
        <v>149.98621710344801</v>
      </c>
      <c r="G8">
        <v>100</v>
      </c>
      <c r="H8" s="15">
        <v>19.540790999999999</v>
      </c>
      <c r="I8" s="15">
        <v>9.2511277931034499</v>
      </c>
      <c r="J8" s="15">
        <v>0</v>
      </c>
      <c r="N8" s="15">
        <v>25.382951517241398</v>
      </c>
      <c r="O8" s="15">
        <v>143.518170517241</v>
      </c>
      <c r="P8" s="15">
        <f t="shared" si="2"/>
        <v>6.4680465862070093</v>
      </c>
      <c r="Q8" s="3">
        <f t="shared" si="3"/>
        <v>9.2511277931034499</v>
      </c>
      <c r="R8" s="3"/>
      <c r="S8" s="5"/>
      <c r="T8" s="4">
        <f t="shared" si="0"/>
        <v>118.13521899999961</v>
      </c>
      <c r="U8" s="4">
        <f t="shared" si="4"/>
        <v>5.9067609499999811</v>
      </c>
      <c r="V8" s="5"/>
      <c r="W8" s="4">
        <f t="shared" si="1"/>
        <v>124.60326558620662</v>
      </c>
      <c r="X8" s="4">
        <f t="shared" si="5"/>
        <v>6.2301632793103314</v>
      </c>
      <c r="Y8" s="4"/>
      <c r="Z8" s="4"/>
      <c r="AA8" s="15">
        <v>3.6189457188969702E-2</v>
      </c>
      <c r="AB8" s="15">
        <v>9.3245962010061398E-3</v>
      </c>
      <c r="AC8" s="15">
        <v>0</v>
      </c>
      <c r="AD8" s="15">
        <v>3.5212559476165299E-2</v>
      </c>
      <c r="AE8" s="15">
        <v>8.6496219385338892E-3</v>
      </c>
    </row>
    <row r="9" spans="1:31" x14ac:dyDescent="0.25">
      <c r="A9" s="13">
        <v>199.99970727272699</v>
      </c>
      <c r="B9" s="15">
        <v>11.802486999999999</v>
      </c>
      <c r="C9" s="15">
        <v>4.1197422580645204</v>
      </c>
      <c r="F9" s="13">
        <v>200.00056455172401</v>
      </c>
      <c r="G9">
        <v>300</v>
      </c>
      <c r="H9" s="15">
        <v>10</v>
      </c>
      <c r="I9" s="15">
        <v>14.0795253448276</v>
      </c>
      <c r="J9" s="15">
        <v>0</v>
      </c>
      <c r="N9" s="15">
        <v>25.451891172413799</v>
      </c>
      <c r="O9" s="15">
        <v>189.94782544827601</v>
      </c>
      <c r="P9" s="15">
        <f t="shared" si="2"/>
        <v>10.052739103448005</v>
      </c>
      <c r="Q9" s="3">
        <f t="shared" si="3"/>
        <v>14.0795253448276</v>
      </c>
      <c r="R9" s="3"/>
      <c r="S9" s="5">
        <f>'he-10042016'!J9</f>
        <v>4.8000000000000001E-2</v>
      </c>
      <c r="T9" s="4">
        <f t="shared" si="0"/>
        <v>164.4959342758622</v>
      </c>
      <c r="U9" s="4">
        <f>$S$9*T9</f>
        <v>7.8958048452413854</v>
      </c>
      <c r="V9" s="5">
        <f>S9</f>
        <v>4.8000000000000001E-2</v>
      </c>
      <c r="W9" s="4">
        <f t="shared" si="1"/>
        <v>174.5486733793102</v>
      </c>
      <c r="X9" s="4">
        <f>$S$9*W9</f>
        <v>8.3783363222068896</v>
      </c>
      <c r="Y9" s="4"/>
      <c r="Z9" s="4"/>
      <c r="AA9" s="15">
        <v>1.5253574291723301E-2</v>
      </c>
      <c r="AB9" s="15">
        <v>6.7953311302565399E-3</v>
      </c>
      <c r="AC9" s="15">
        <v>0</v>
      </c>
      <c r="AD9" s="15">
        <v>8.1801466792861405E-3</v>
      </c>
      <c r="AE9" s="15">
        <v>6.2036274471656203E-3</v>
      </c>
    </row>
    <row r="10" spans="1:31" x14ac:dyDescent="0.25">
      <c r="A10" s="13">
        <v>200.002127909091</v>
      </c>
      <c r="B10" s="15">
        <v>10.390677999999999</v>
      </c>
      <c r="C10" s="15">
        <v>6.8477278387096803</v>
      </c>
      <c r="F10" s="13">
        <v>200.01180610344801</v>
      </c>
      <c r="G10">
        <v>300</v>
      </c>
      <c r="H10" s="15">
        <v>19.541810379310299</v>
      </c>
      <c r="I10" s="15">
        <v>11.1175316896552</v>
      </c>
      <c r="J10" s="15">
        <v>5.5109215517241399</v>
      </c>
      <c r="K10" s="15">
        <f>J10*$D$8+$E$8</f>
        <v>11.082163797555104</v>
      </c>
      <c r="L10" s="15">
        <f t="shared" ref="L10" si="12">K10-I10</f>
        <v>-3.5367892100095943E-2</v>
      </c>
      <c r="M10" s="15">
        <f t="shared" ref="M10" si="13">1+L10/(I10+J10)</f>
        <v>0.9978730497908197</v>
      </c>
      <c r="N10" s="15">
        <v>25.5038215862069</v>
      </c>
      <c r="O10" s="15">
        <v>190.923340827586</v>
      </c>
      <c r="P10" s="15">
        <f t="shared" si="2"/>
        <v>9.0884652758620064</v>
      </c>
      <c r="Q10" s="3">
        <f t="shared" si="3"/>
        <v>16.62845324137934</v>
      </c>
      <c r="R10" s="3">
        <f>$I$9-I10</f>
        <v>2.9619936551723995</v>
      </c>
      <c r="S10" s="5"/>
      <c r="T10" s="4">
        <f t="shared" si="0"/>
        <v>165.41951924137911</v>
      </c>
      <c r="U10" s="4">
        <f t="shared" ref="U10:U15" si="14">$S$9*T10</f>
        <v>7.9401369235861976</v>
      </c>
      <c r="V10" s="5"/>
      <c r="W10" s="4">
        <f t="shared" si="1"/>
        <v>174.50798451724111</v>
      </c>
      <c r="X10" s="4">
        <f t="shared" ref="X10:X15" si="15">$S$9*W10</f>
        <v>8.3763832568275731</v>
      </c>
      <c r="Y10" s="4">
        <f>T10*$S$9+$V$9*W10</f>
        <v>16.316520180413772</v>
      </c>
      <c r="Z10" s="4">
        <f t="shared" si="9"/>
        <v>0.98124100561624494</v>
      </c>
      <c r="AA10" s="15">
        <v>0.14309966693856799</v>
      </c>
      <c r="AB10" s="15">
        <v>8.4652517836906801E-3</v>
      </c>
      <c r="AC10" s="15">
        <v>1.9663791462799701E-2</v>
      </c>
      <c r="AD10" s="15">
        <v>2.92208950049473E-2</v>
      </c>
      <c r="AE10" s="15">
        <v>6.8292378851870696E-3</v>
      </c>
    </row>
    <row r="11" spans="1:31" x14ac:dyDescent="0.25">
      <c r="A11" s="13">
        <v>199.99775281818199</v>
      </c>
      <c r="B11" s="15">
        <v>13.866393</v>
      </c>
      <c r="C11" s="15">
        <v>1.3964516129032301E-4</v>
      </c>
      <c r="F11" s="13">
        <v>200.00000058620699</v>
      </c>
      <c r="G11">
        <v>150</v>
      </c>
      <c r="H11" s="15">
        <v>42.563768034482699</v>
      </c>
      <c r="I11" s="15">
        <v>10.995846689655201</v>
      </c>
      <c r="J11" s="15">
        <v>5.4779561724137897</v>
      </c>
      <c r="K11" s="15">
        <f t="shared" ref="K11:K14" si="16">J11*$D$8+$E$8</f>
        <v>11.099201979658726</v>
      </c>
      <c r="L11" s="15">
        <f t="shared" ref="L11:L14" si="17">K11-I11</f>
        <v>0.10335529000352572</v>
      </c>
      <c r="M11" s="15">
        <f t="shared" ref="M11:M14" si="18">1+L11/(I11+J11)</f>
        <v>1.0062739181031177</v>
      </c>
      <c r="N11" s="15">
        <v>25.4929873793103</v>
      </c>
      <c r="O11" s="15">
        <v>191.03066799999999</v>
      </c>
      <c r="P11" s="15">
        <f t="shared" si="2"/>
        <v>8.9693325862070026</v>
      </c>
      <c r="Q11" s="3">
        <f t="shared" si="3"/>
        <v>16.47380286206899</v>
      </c>
      <c r="R11" s="3">
        <f>$I$9-I11</f>
        <v>3.0836786551723989</v>
      </c>
      <c r="S11" s="5"/>
      <c r="T11" s="4">
        <f t="shared" si="0"/>
        <v>165.53768062068968</v>
      </c>
      <c r="U11" s="4">
        <f t="shared" si="14"/>
        <v>7.945808669793105</v>
      </c>
      <c r="V11" s="5"/>
      <c r="W11" s="4">
        <f t="shared" si="1"/>
        <v>174.50701320689669</v>
      </c>
      <c r="X11" s="4">
        <f t="shared" si="15"/>
        <v>8.3763366339310412</v>
      </c>
      <c r="Y11" s="4">
        <f t="shared" ref="Y11:Y14" si="19">T11*$S$9+$V$9*W11</f>
        <v>16.322145303724145</v>
      </c>
      <c r="Z11" s="4">
        <f t="shared" si="9"/>
        <v>0.99079401643842435</v>
      </c>
      <c r="AA11" s="15">
        <v>0.198228274079636</v>
      </c>
      <c r="AB11" s="15">
        <v>8.3868589023148796E-3</v>
      </c>
      <c r="AC11" s="15">
        <v>2.2133330185370399E-2</v>
      </c>
      <c r="AD11" s="15">
        <v>7.2658185860044102E-3</v>
      </c>
      <c r="AE11" s="15">
        <v>7.40813352459831E-3</v>
      </c>
    </row>
    <row r="12" spans="1:31" x14ac:dyDescent="0.25">
      <c r="A12" s="13">
        <v>249.99756845454499</v>
      </c>
      <c r="B12" s="15">
        <v>19.009053000000002</v>
      </c>
      <c r="C12" s="15">
        <v>1.15774193548387E-4</v>
      </c>
      <c r="F12" s="13">
        <v>200.000392482759</v>
      </c>
      <c r="G12">
        <v>100</v>
      </c>
      <c r="H12" s="15">
        <v>73.427188379310294</v>
      </c>
      <c r="I12" s="15">
        <v>11.0637447586207</v>
      </c>
      <c r="J12" s="15">
        <v>5.5818387931034499</v>
      </c>
      <c r="K12" s="15">
        <f t="shared" si="16"/>
        <v>11.045510165830386</v>
      </c>
      <c r="L12" s="15">
        <f t="shared" si="17"/>
        <v>-1.8234592790314252E-2</v>
      </c>
      <c r="M12" s="15">
        <f t="shared" si="18"/>
        <v>0.99890453868837625</v>
      </c>
      <c r="N12" s="15">
        <v>25.473448586206899</v>
      </c>
      <c r="O12" s="15">
        <v>190.928487758621</v>
      </c>
      <c r="P12" s="15">
        <f t="shared" si="2"/>
        <v>9.071904724137994</v>
      </c>
      <c r="Q12" s="3">
        <f t="shared" si="3"/>
        <v>16.645583551724151</v>
      </c>
      <c r="R12" s="3">
        <f>$I$9-I12</f>
        <v>3.0157805862068994</v>
      </c>
      <c r="S12" s="5"/>
      <c r="T12" s="4">
        <f t="shared" si="0"/>
        <v>165.4550391724141</v>
      </c>
      <c r="U12" s="4">
        <f t="shared" si="14"/>
        <v>7.9418418802758772</v>
      </c>
      <c r="V12" s="5"/>
      <c r="W12" s="4">
        <f t="shared" si="1"/>
        <v>174.5269438965521</v>
      </c>
      <c r="X12" s="4">
        <f t="shared" si="15"/>
        <v>8.3772933070345008</v>
      </c>
      <c r="Y12" s="4">
        <f t="shared" si="19"/>
        <v>16.31913518731038</v>
      </c>
      <c r="Z12" s="4">
        <f t="shared" si="9"/>
        <v>0.98038828957847157</v>
      </c>
      <c r="AA12" s="15">
        <v>0.164617481787109</v>
      </c>
      <c r="AB12" s="15">
        <v>1.1606492449700301E-2</v>
      </c>
      <c r="AC12" s="15">
        <v>1.0028475745273</v>
      </c>
      <c r="AD12" s="15">
        <v>8.4094414001373002E-3</v>
      </c>
      <c r="AE12" s="15">
        <v>9.4204338289025306E-3</v>
      </c>
    </row>
    <row r="13" spans="1:31" x14ac:dyDescent="0.25">
      <c r="A13" s="13">
        <v>250.00171318181799</v>
      </c>
      <c r="B13" s="15">
        <v>18.004276000000001</v>
      </c>
      <c r="C13" s="15">
        <v>1.8549501612903201</v>
      </c>
      <c r="D13" s="15">
        <f>INDEX(LINEST(B13:B15,C13:C15^{1}),1)</f>
        <v>-0.54381480016859618</v>
      </c>
      <c r="E13" s="15">
        <f>INDEX(LINEST(B13:B15,C13:C15^{1}),2)</f>
        <v>19.029805079767314</v>
      </c>
      <c r="F13" s="13">
        <v>200.00040300000001</v>
      </c>
      <c r="G13">
        <v>150</v>
      </c>
      <c r="H13" s="15">
        <v>42.480575999999999</v>
      </c>
      <c r="I13" s="15">
        <v>10.975242931034501</v>
      </c>
      <c r="J13" s="15">
        <v>5.48402865517241</v>
      </c>
      <c r="K13" s="15">
        <f t="shared" si="16"/>
        <v>11.096063412191068</v>
      </c>
      <c r="L13" s="15">
        <f t="shared" si="17"/>
        <v>0.12082048115656718</v>
      </c>
      <c r="M13" s="15">
        <f t="shared" si="18"/>
        <v>1.0073405727904641</v>
      </c>
      <c r="N13" s="15">
        <v>25.472712620689698</v>
      </c>
      <c r="O13" s="15">
        <v>191.027505931034</v>
      </c>
      <c r="P13" s="15">
        <f t="shared" si="2"/>
        <v>8.9728970689660059</v>
      </c>
      <c r="Q13" s="3">
        <f t="shared" si="3"/>
        <v>16.45927158620691</v>
      </c>
      <c r="R13" s="3">
        <f>$I$9-I13</f>
        <v>3.1042824137930989</v>
      </c>
      <c r="S13" s="5"/>
      <c r="T13" s="4">
        <f t="shared" si="0"/>
        <v>165.55479331034431</v>
      </c>
      <c r="U13" s="4">
        <f t="shared" si="14"/>
        <v>7.9466300788965274</v>
      </c>
      <c r="V13" s="5"/>
      <c r="W13" s="4">
        <f t="shared" si="1"/>
        <v>174.52769037931031</v>
      </c>
      <c r="X13" s="4">
        <f t="shared" si="15"/>
        <v>8.3773291382068944</v>
      </c>
      <c r="Y13" s="4">
        <f t="shared" si="19"/>
        <v>16.323959217103422</v>
      </c>
      <c r="Z13" s="4">
        <f t="shared" si="9"/>
        <v>0.9917789576291528</v>
      </c>
      <c r="AA13" s="15">
        <v>0.19931048204563201</v>
      </c>
      <c r="AB13" s="15">
        <v>7.0439854295111202E-3</v>
      </c>
      <c r="AC13" s="15">
        <v>1.47280005066058E-2</v>
      </c>
      <c r="AD13" s="15">
        <v>7.4828941538863198E-3</v>
      </c>
      <c r="AE13" s="15">
        <v>7.5355884441762099E-3</v>
      </c>
    </row>
    <row r="14" spans="1:31" x14ac:dyDescent="0.25">
      <c r="A14" s="13">
        <v>250.00000418181801</v>
      </c>
      <c r="B14" s="15">
        <v>17.030066999999999</v>
      </c>
      <c r="C14" s="15">
        <v>3.73130564516129</v>
      </c>
      <c r="F14" s="13">
        <v>200.002039413793</v>
      </c>
      <c r="G14">
        <v>300</v>
      </c>
      <c r="H14" s="15">
        <v>19.487012689655199</v>
      </c>
      <c r="I14" s="15">
        <v>10.9708476206897</v>
      </c>
      <c r="J14" s="15">
        <v>5.5179537241379304</v>
      </c>
      <c r="K14" s="15">
        <f t="shared" si="16"/>
        <v>11.078529213737875</v>
      </c>
      <c r="L14" s="15">
        <f t="shared" si="17"/>
        <v>0.10768159304817537</v>
      </c>
      <c r="M14" s="15">
        <f t="shared" si="18"/>
        <v>1.0065305895071599</v>
      </c>
      <c r="N14" s="15">
        <v>25.474792896551701</v>
      </c>
      <c r="O14" s="15">
        <v>191.186247689655</v>
      </c>
      <c r="P14" s="15">
        <f t="shared" si="2"/>
        <v>8.8157917241379948</v>
      </c>
      <c r="Q14" s="3">
        <f t="shared" si="3"/>
        <v>16.488801344827628</v>
      </c>
      <c r="R14" s="3">
        <f>$I$9-I14</f>
        <v>3.1086777241379</v>
      </c>
      <c r="S14" s="5"/>
      <c r="T14" s="4">
        <f t="shared" si="0"/>
        <v>165.71145479310331</v>
      </c>
      <c r="U14" s="4">
        <f t="shared" si="14"/>
        <v>7.9541498300689595</v>
      </c>
      <c r="V14" s="5"/>
      <c r="W14" s="4">
        <f t="shared" si="1"/>
        <v>174.52724651724131</v>
      </c>
      <c r="X14" s="4">
        <f t="shared" si="15"/>
        <v>8.377307832827583</v>
      </c>
      <c r="Y14" s="4">
        <f t="shared" si="19"/>
        <v>16.331457662896543</v>
      </c>
      <c r="Z14" s="4">
        <f t="shared" si="9"/>
        <v>0.99045754275034414</v>
      </c>
      <c r="AA14" s="15">
        <v>0.20028771108415799</v>
      </c>
      <c r="AB14" s="15">
        <v>9.9284193418662098E-3</v>
      </c>
      <c r="AC14" s="15">
        <v>1.95484874244773E-2</v>
      </c>
      <c r="AD14" s="15">
        <v>9.3098606393822395E-3</v>
      </c>
      <c r="AE14" s="15">
        <v>9.2404246066847204E-3</v>
      </c>
    </row>
    <row r="15" spans="1:31" x14ac:dyDescent="0.25">
      <c r="A15" s="13">
        <v>250.003044545455</v>
      </c>
      <c r="B15" s="15">
        <v>15.631473</v>
      </c>
      <c r="C15" s="15">
        <v>6.2258523548387101</v>
      </c>
      <c r="F15" s="13">
        <v>199.98575306896601</v>
      </c>
      <c r="G15">
        <v>100</v>
      </c>
      <c r="H15" s="15">
        <v>0.1</v>
      </c>
      <c r="I15" s="15">
        <v>13.8543410344828</v>
      </c>
      <c r="J15" s="15">
        <v>0</v>
      </c>
      <c r="N15" s="15">
        <v>25.4190302413793</v>
      </c>
      <c r="O15" s="15">
        <v>190.153943827586</v>
      </c>
      <c r="P15" s="15">
        <f t="shared" si="2"/>
        <v>9.8318092413800002</v>
      </c>
      <c r="Q15" s="3">
        <f t="shared" si="3"/>
        <v>13.8543410344828</v>
      </c>
      <c r="R15" s="3"/>
      <c r="S15" s="5"/>
      <c r="T15" s="4">
        <f t="shared" si="0"/>
        <v>164.73491358620672</v>
      </c>
      <c r="U15" s="4">
        <f t="shared" si="14"/>
        <v>7.9072758521379223</v>
      </c>
      <c r="V15" s="5"/>
      <c r="W15" s="4">
        <f t="shared" si="1"/>
        <v>174.56672282758672</v>
      </c>
      <c r="X15" s="4">
        <f t="shared" si="15"/>
        <v>8.3792026957241621</v>
      </c>
      <c r="Y15" s="4"/>
      <c r="Z15" s="4"/>
      <c r="AA15" s="15">
        <v>3.9283605536486001E-2</v>
      </c>
      <c r="AB15" s="15">
        <v>9.6229352112329105E-3</v>
      </c>
      <c r="AC15" s="15">
        <v>0</v>
      </c>
      <c r="AD15" s="15">
        <v>3.5532312376595702E-2</v>
      </c>
      <c r="AE15" s="15">
        <v>8.1544797111245508E-3</v>
      </c>
    </row>
    <row r="16" spans="1:31" x14ac:dyDescent="0.25">
      <c r="A16" s="13">
        <v>249.998334090909</v>
      </c>
      <c r="B16" s="15">
        <v>19.013494999999999</v>
      </c>
      <c r="C16" s="15">
        <v>1.2393548387096799E-4</v>
      </c>
      <c r="F16" s="13">
        <v>250.00125803448299</v>
      </c>
      <c r="G16">
        <v>100</v>
      </c>
      <c r="H16" s="15">
        <v>10</v>
      </c>
      <c r="I16" s="15">
        <v>19.166500862069</v>
      </c>
      <c r="J16" s="15">
        <v>0</v>
      </c>
      <c r="N16" s="15">
        <v>25.504323206896601</v>
      </c>
      <c r="O16" s="15">
        <v>236.120109862069</v>
      </c>
      <c r="P16" s="15">
        <f t="shared" si="2"/>
        <v>13.881148172413987</v>
      </c>
      <c r="Q16" s="3">
        <f t="shared" si="3"/>
        <v>19.166500862069</v>
      </c>
      <c r="R16" s="3"/>
      <c r="S16" s="5">
        <f>'he-10042016'!J16</f>
        <v>0.05</v>
      </c>
      <c r="T16" s="4">
        <f t="shared" si="0"/>
        <v>210.6157866551724</v>
      </c>
      <c r="U16" s="4">
        <f>$S$16*T16</f>
        <v>10.530789332758621</v>
      </c>
      <c r="V16" s="5">
        <f>S16</f>
        <v>0.05</v>
      </c>
      <c r="W16" s="4">
        <f t="shared" si="1"/>
        <v>224.49693482758639</v>
      </c>
      <c r="X16" s="4">
        <f>$S$16*W16</f>
        <v>11.22484674137932</v>
      </c>
      <c r="Y16" s="4"/>
      <c r="Z16" s="4"/>
      <c r="AA16" s="15">
        <v>2.9568088618957301E-2</v>
      </c>
      <c r="AB16" s="15">
        <v>7.9235072998765504E-3</v>
      </c>
      <c r="AC16" s="15">
        <v>0</v>
      </c>
      <c r="AD16" s="15">
        <v>6.0708739097388503E-3</v>
      </c>
      <c r="AE16" s="15">
        <v>7.5968552960581697E-3</v>
      </c>
    </row>
    <row r="17" spans="1:31" x14ac:dyDescent="0.25">
      <c r="A17" s="13">
        <v>300.00094890909099</v>
      </c>
      <c r="B17" s="15">
        <v>24.762968000000001</v>
      </c>
      <c r="C17" s="15">
        <v>9.6838709677419393E-5</v>
      </c>
      <c r="F17" s="13">
        <v>250.01255437930999</v>
      </c>
      <c r="G17">
        <v>300</v>
      </c>
      <c r="H17" s="15">
        <v>19.9185354827586</v>
      </c>
      <c r="I17" s="15">
        <v>15.6931713103448</v>
      </c>
      <c r="J17" s="15">
        <v>5.92695668965517</v>
      </c>
      <c r="K17" s="15">
        <f>J17*$D$13+$E$13</f>
        <v>15.806638311974563</v>
      </c>
      <c r="L17" s="15">
        <f t="shared" ref="L17:L21" si="20">K17-I17</f>
        <v>0.11346700162976298</v>
      </c>
      <c r="M17" s="15">
        <f t="shared" ref="M17:M21" si="21">1+L17/(I17+J17)</f>
        <v>1.0052482113718182</v>
      </c>
      <c r="N17" s="15">
        <v>25.548678758620699</v>
      </c>
      <c r="O17" s="15">
        <v>237.02611837930999</v>
      </c>
      <c r="P17" s="15">
        <f t="shared" si="2"/>
        <v>12.986435999999998</v>
      </c>
      <c r="Q17" s="3">
        <f t="shared" si="3"/>
        <v>21.620127999999969</v>
      </c>
      <c r="R17" s="3">
        <f>$I$16-I17</f>
        <v>3.4733295517242002</v>
      </c>
      <c r="S17" s="5"/>
      <c r="T17" s="4">
        <f t="shared" si="0"/>
        <v>211.4774396206893</v>
      </c>
      <c r="U17" s="4">
        <f t="shared" ref="U17:U22" si="22">$S$16*T17</f>
        <v>10.573871981034465</v>
      </c>
      <c r="V17" s="5"/>
      <c r="W17" s="4">
        <f t="shared" si="1"/>
        <v>224.46387562068929</v>
      </c>
      <c r="X17" s="4">
        <f t="shared" ref="X17:X22" si="23">$S$16*W17</f>
        <v>11.223193781034466</v>
      </c>
      <c r="Y17" s="4">
        <f>T17*$S$16+$V$16*W17</f>
        <v>21.797065762068932</v>
      </c>
      <c r="Z17" s="4">
        <f t="shared" si="9"/>
        <v>1.0081839368420467</v>
      </c>
      <c r="AA17" s="15">
        <v>0.19144272532427301</v>
      </c>
      <c r="AB17" s="15">
        <v>8.8438352143704307E-3</v>
      </c>
      <c r="AC17" s="15">
        <v>2.1633854154954599E-2</v>
      </c>
      <c r="AD17" s="15">
        <v>3.0895260293658099E-2</v>
      </c>
      <c r="AE17" s="15">
        <v>6.5762135147361999E-3</v>
      </c>
    </row>
    <row r="18" spans="1:31" x14ac:dyDescent="0.25">
      <c r="A18" s="13">
        <v>300.00117054545501</v>
      </c>
      <c r="B18" s="15">
        <v>23.473032</v>
      </c>
      <c r="C18" s="15">
        <v>2.1706589354838699</v>
      </c>
      <c r="D18" s="15">
        <f>INDEX(LINEST(B18:B20,C18:C20^{1}),1)</f>
        <v>-0.55575524747672289</v>
      </c>
      <c r="E18" s="15">
        <f>INDEX(LINEST(B18:B20,C18:C20^{1}),2)</f>
        <v>24.664845265513893</v>
      </c>
      <c r="F18" s="13">
        <v>249.998392</v>
      </c>
      <c r="G18">
        <v>150</v>
      </c>
      <c r="H18" s="15">
        <v>43.286976413793099</v>
      </c>
      <c r="I18" s="15">
        <v>15.484942896551701</v>
      </c>
      <c r="J18" s="15">
        <v>5.9471589310344797</v>
      </c>
      <c r="K18" s="15">
        <f t="shared" ref="K18:K21" si="24">J18*$D$13+$E$13</f>
        <v>15.795652034115916</v>
      </c>
      <c r="L18" s="15">
        <f t="shared" si="20"/>
        <v>0.31070913756421525</v>
      </c>
      <c r="M18" s="15">
        <f t="shared" si="21"/>
        <v>1.0144973712827496</v>
      </c>
      <c r="N18" s="15">
        <v>25.541937896551701</v>
      </c>
      <c r="O18" s="15">
        <v>237.07499896551701</v>
      </c>
      <c r="P18" s="15">
        <f t="shared" si="2"/>
        <v>12.923393034482984</v>
      </c>
      <c r="Q18" s="3">
        <f t="shared" si="3"/>
        <v>21.43210182758618</v>
      </c>
      <c r="R18" s="3">
        <f>$I$16-I18</f>
        <v>3.6815579655172996</v>
      </c>
      <c r="S18" s="5"/>
      <c r="T18" s="4">
        <f t="shared" si="0"/>
        <v>211.53306106896531</v>
      </c>
      <c r="U18" s="4">
        <f t="shared" si="22"/>
        <v>10.576653053448267</v>
      </c>
      <c r="V18" s="5"/>
      <c r="W18" s="4">
        <f t="shared" si="1"/>
        <v>224.45645410344829</v>
      </c>
      <c r="X18" s="4">
        <f t="shared" si="23"/>
        <v>11.222822705172415</v>
      </c>
      <c r="Y18" s="4">
        <f t="shared" ref="Y18:Y21" si="25">T18*$S$16+$V$16*W18</f>
        <v>21.79947575862068</v>
      </c>
      <c r="Z18" s="4">
        <f t="shared" si="9"/>
        <v>1.01714129272014</v>
      </c>
      <c r="AA18" s="15">
        <v>0.20488647191019299</v>
      </c>
      <c r="AB18" s="15">
        <v>7.5745594849702504E-3</v>
      </c>
      <c r="AC18" s="15">
        <v>2.12001714690267E-2</v>
      </c>
      <c r="AD18" s="15">
        <v>6.3564502296957403E-3</v>
      </c>
      <c r="AE18" s="15">
        <v>6.9944149184622498E-3</v>
      </c>
    </row>
    <row r="19" spans="1:31" x14ac:dyDescent="0.25">
      <c r="A19" s="13">
        <v>300.00028863636402</v>
      </c>
      <c r="B19" s="15">
        <v>22.375907999999999</v>
      </c>
      <c r="C19" s="15">
        <v>4.0719415806451602</v>
      </c>
      <c r="F19" s="13">
        <v>249.99910975862099</v>
      </c>
      <c r="G19">
        <v>100</v>
      </c>
      <c r="H19" s="15">
        <v>74.694352931034501</v>
      </c>
      <c r="I19" s="15">
        <v>15.3705324827586</v>
      </c>
      <c r="J19" s="15">
        <v>6.1072757241379296</v>
      </c>
      <c r="K19" s="15">
        <f t="shared" si="24"/>
        <v>15.708578152270727</v>
      </c>
      <c r="L19" s="15">
        <f t="shared" si="20"/>
        <v>0.33804566951212678</v>
      </c>
      <c r="M19" s="15">
        <f t="shared" si="21"/>
        <v>1.0157393001304287</v>
      </c>
      <c r="N19" s="15">
        <v>25.535822655172399</v>
      </c>
      <c r="O19" s="15">
        <v>236.94675468965499</v>
      </c>
      <c r="P19" s="15">
        <f t="shared" si="2"/>
        <v>13.052355068965994</v>
      </c>
      <c r="Q19" s="3">
        <f t="shared" si="3"/>
        <v>21.47780820689653</v>
      </c>
      <c r="R19" s="3">
        <f>$I$16-I19</f>
        <v>3.7959683793104002</v>
      </c>
      <c r="S19" s="5"/>
      <c r="T19" s="4">
        <f t="shared" si="0"/>
        <v>211.41093203448258</v>
      </c>
      <c r="U19" s="4">
        <f t="shared" si="22"/>
        <v>10.57054660172413</v>
      </c>
      <c r="V19" s="5"/>
      <c r="W19" s="4">
        <f t="shared" si="1"/>
        <v>224.46328710344858</v>
      </c>
      <c r="X19" s="4">
        <f t="shared" si="23"/>
        <v>11.223164355172429</v>
      </c>
      <c r="Y19" s="4">
        <f t="shared" si="25"/>
        <v>21.793710956896561</v>
      </c>
      <c r="Z19" s="4">
        <f t="shared" si="9"/>
        <v>1.0147083327570918</v>
      </c>
      <c r="AA19" s="15">
        <v>0.16802997421535501</v>
      </c>
      <c r="AB19" s="15">
        <v>7.0755055547933304E-3</v>
      </c>
      <c r="AC19" s="15">
        <v>2.2077952857608701E-2</v>
      </c>
      <c r="AD19" s="15">
        <v>6.6802136302822803E-3</v>
      </c>
      <c r="AE19" s="15">
        <v>6.22595574025178E-3</v>
      </c>
    </row>
    <row r="20" spans="1:31" x14ac:dyDescent="0.25">
      <c r="A20" s="13">
        <v>300.00099318181799</v>
      </c>
      <c r="B20" s="15">
        <v>21.064492999999999</v>
      </c>
      <c r="C20" s="15">
        <v>6.4988046774193498</v>
      </c>
      <c r="F20" s="13">
        <v>250.000200965517</v>
      </c>
      <c r="G20">
        <v>150</v>
      </c>
      <c r="H20" s="15">
        <v>43.241196931034501</v>
      </c>
      <c r="I20" s="15">
        <v>15.265821310344799</v>
      </c>
      <c r="J20" s="15">
        <v>5.9467603793103399</v>
      </c>
      <c r="K20" s="15">
        <f t="shared" si="24"/>
        <v>15.795868772442137</v>
      </c>
      <c r="L20" s="15">
        <f t="shared" si="20"/>
        <v>0.53004746209733788</v>
      </c>
      <c r="M20" s="15">
        <f t="shared" si="21"/>
        <v>1.0249874093522444</v>
      </c>
      <c r="N20" s="15">
        <v>25.531662103448301</v>
      </c>
      <c r="O20" s="15">
        <v>237.07784513793101</v>
      </c>
      <c r="P20" s="15">
        <f t="shared" si="2"/>
        <v>12.922355827585989</v>
      </c>
      <c r="Q20" s="3">
        <f t="shared" si="3"/>
        <v>21.212581689655138</v>
      </c>
      <c r="R20" s="3">
        <f>$I$16-I20</f>
        <v>3.9006795517242008</v>
      </c>
      <c r="S20" s="5"/>
      <c r="T20" s="4">
        <f t="shared" si="0"/>
        <v>211.54618303448271</v>
      </c>
      <c r="U20" s="4">
        <f t="shared" si="22"/>
        <v>10.577309151724137</v>
      </c>
      <c r="V20" s="5"/>
      <c r="W20" s="4">
        <f t="shared" si="1"/>
        <v>224.4685388620687</v>
      </c>
      <c r="X20" s="4">
        <f t="shared" si="23"/>
        <v>11.223426943103435</v>
      </c>
      <c r="Y20" s="4">
        <f t="shared" si="25"/>
        <v>21.80073609482757</v>
      </c>
      <c r="Z20" s="4">
        <f t="shared" si="9"/>
        <v>1.0277266772039946</v>
      </c>
      <c r="AA20" s="15">
        <v>0.17222913880903901</v>
      </c>
      <c r="AB20" s="15">
        <v>9.5058527955108902E-3</v>
      </c>
      <c r="AC20" s="15">
        <v>2.03468951791731E-2</v>
      </c>
      <c r="AD20" s="15">
        <v>9.2447733041522706E-3</v>
      </c>
      <c r="AE20" s="15">
        <v>6.7310178520586898E-3</v>
      </c>
    </row>
    <row r="21" spans="1:31" x14ac:dyDescent="0.25">
      <c r="A21" s="13">
        <v>299.999997272727</v>
      </c>
      <c r="B21" s="15">
        <v>24.762647999999999</v>
      </c>
      <c r="C21" s="15">
        <v>8.6967741935483898E-5</v>
      </c>
      <c r="F21" s="13">
        <v>250.00100758620701</v>
      </c>
      <c r="G21">
        <v>300</v>
      </c>
      <c r="H21" s="15">
        <v>19.8329314827586</v>
      </c>
      <c r="I21" s="15">
        <v>15.4476153448276</v>
      </c>
      <c r="J21" s="15">
        <v>5.9286277586206904</v>
      </c>
      <c r="K21" s="15">
        <f t="shared" si="24"/>
        <v>15.80572955993901</v>
      </c>
      <c r="L21" s="15">
        <f t="shared" si="20"/>
        <v>0.35811421511141006</v>
      </c>
      <c r="M21" s="15">
        <f t="shared" si="21"/>
        <v>1.016752907111804</v>
      </c>
      <c r="N21" s="15">
        <v>25.534823275862099</v>
      </c>
      <c r="O21" s="15">
        <v>237.28717568965499</v>
      </c>
      <c r="P21" s="15">
        <f t="shared" si="2"/>
        <v>12.713831896552023</v>
      </c>
      <c r="Q21" s="3">
        <f t="shared" si="3"/>
        <v>21.376243103448289</v>
      </c>
      <c r="R21" s="3">
        <f>$I$16-I21</f>
        <v>3.7188855172414002</v>
      </c>
      <c r="S21" s="5"/>
      <c r="T21" s="4">
        <f t="shared" si="0"/>
        <v>211.75235241379289</v>
      </c>
      <c r="U21" s="4">
        <f t="shared" si="22"/>
        <v>10.587617620689645</v>
      </c>
      <c r="V21" s="5"/>
      <c r="W21" s="4">
        <f t="shared" si="1"/>
        <v>224.46618431034491</v>
      </c>
      <c r="X21" s="4">
        <f t="shared" si="23"/>
        <v>11.223309215517247</v>
      </c>
      <c r="Y21" s="4">
        <f t="shared" si="25"/>
        <v>21.810926836206892</v>
      </c>
      <c r="Z21" s="4">
        <f t="shared" si="9"/>
        <v>1.0203348984503495</v>
      </c>
      <c r="AA21" s="15">
        <v>0.19344512466567401</v>
      </c>
      <c r="AB21" s="15">
        <v>9.5271030448910807E-3</v>
      </c>
      <c r="AC21" s="15">
        <v>1.8151266864640501E-2</v>
      </c>
      <c r="AD21" s="15">
        <v>6.8565133819609297E-3</v>
      </c>
      <c r="AE21" s="15">
        <v>7.79769021990411E-3</v>
      </c>
    </row>
    <row r="22" spans="1:31" x14ac:dyDescent="0.25">
      <c r="A22" s="13">
        <v>350.00090718181798</v>
      </c>
      <c r="B22" s="15">
        <v>31.051947999999999</v>
      </c>
      <c r="C22" s="15">
        <v>6.3387096774193498E-5</v>
      </c>
      <c r="F22" s="13">
        <v>249.98548155172401</v>
      </c>
      <c r="G22">
        <v>100</v>
      </c>
      <c r="H22" s="15">
        <v>20.100503</v>
      </c>
      <c r="I22" s="15">
        <v>18.939021896551701</v>
      </c>
      <c r="J22" s="15">
        <v>0</v>
      </c>
      <c r="N22" s="15">
        <v>25.479601379310299</v>
      </c>
      <c r="O22" s="15">
        <v>236.293319310345</v>
      </c>
      <c r="P22" s="15">
        <f t="shared" si="2"/>
        <v>13.692162241379009</v>
      </c>
      <c r="Q22" s="3">
        <f t="shared" si="3"/>
        <v>18.939021896551701</v>
      </c>
      <c r="R22" s="3"/>
      <c r="S22" s="5"/>
      <c r="T22" s="4">
        <f t="shared" si="0"/>
        <v>210.81371793103469</v>
      </c>
      <c r="U22" s="4">
        <f t="shared" si="22"/>
        <v>10.540685896551736</v>
      </c>
      <c r="V22" s="5"/>
      <c r="W22" s="4">
        <f t="shared" si="1"/>
        <v>224.5058801724137</v>
      </c>
      <c r="X22" s="4">
        <f t="shared" si="23"/>
        <v>11.225294008620686</v>
      </c>
      <c r="Y22" s="4"/>
      <c r="Z22" s="4"/>
      <c r="AA22" s="15">
        <v>3.9599633691718497E-2</v>
      </c>
      <c r="AB22" s="15">
        <v>8.8374048619845793E-3</v>
      </c>
      <c r="AC22" s="15">
        <v>0</v>
      </c>
      <c r="AD22" s="15">
        <v>3.1951028504423398E-2</v>
      </c>
      <c r="AE22" s="15">
        <v>9.1576662087781095E-3</v>
      </c>
    </row>
    <row r="23" spans="1:31" x14ac:dyDescent="0.25">
      <c r="A23" s="13">
        <v>349.99930645454498</v>
      </c>
      <c r="B23" s="15">
        <v>31.082318999999998</v>
      </c>
      <c r="C23" s="16"/>
      <c r="D23" s="15">
        <f>INDEX(LINEST(B24:B25,C24:C25^{1}),1)</f>
        <v>-0.55837394128119355</v>
      </c>
      <c r="E23" s="15">
        <f>INDEX(LINEST(B24:B25,C24:C25^{1}),2)</f>
        <v>30.898181919159164</v>
      </c>
      <c r="F23" s="13">
        <v>300.00030731034502</v>
      </c>
      <c r="G23">
        <v>100</v>
      </c>
      <c r="H23" s="15">
        <v>10</v>
      </c>
      <c r="I23" s="15">
        <v>24.858552482758601</v>
      </c>
      <c r="J23" s="15">
        <v>0</v>
      </c>
      <c r="N23" s="15">
        <v>25.596510172413801</v>
      </c>
      <c r="O23" s="15">
        <v>282.13195175862103</v>
      </c>
      <c r="P23" s="15">
        <f t="shared" si="2"/>
        <v>17.868355551723994</v>
      </c>
      <c r="Q23" s="3">
        <f t="shared" si="3"/>
        <v>24.858552482758601</v>
      </c>
      <c r="R23" s="3"/>
      <c r="S23" s="5">
        <f>'he-10042016'!J23</f>
        <v>0.05</v>
      </c>
      <c r="T23" s="4">
        <f t="shared" si="0"/>
        <v>256.53544158620724</v>
      </c>
      <c r="U23" s="4">
        <f>$S$23*T23</f>
        <v>12.826772079310363</v>
      </c>
      <c r="V23" s="5">
        <f>S23</f>
        <v>0.05</v>
      </c>
      <c r="W23" s="4">
        <f t="shared" si="1"/>
        <v>274.40379713793124</v>
      </c>
      <c r="X23" s="4">
        <f>$S$23*W23</f>
        <v>13.720189856896562</v>
      </c>
      <c r="Y23" s="4"/>
      <c r="Z23" s="4"/>
      <c r="AA23" s="15">
        <v>2.1103850125112601E-2</v>
      </c>
      <c r="AB23" s="15">
        <v>7.9861539207034295E-3</v>
      </c>
      <c r="AC23" s="15">
        <v>0</v>
      </c>
      <c r="AD23" s="15">
        <v>7.7741057196196502E-3</v>
      </c>
      <c r="AE23" s="15">
        <v>7.2759191169016902E-3</v>
      </c>
    </row>
    <row r="24" spans="1:31" x14ac:dyDescent="0.25">
      <c r="A24" s="13">
        <v>350.00150645454602</v>
      </c>
      <c r="B24" s="15">
        <v>28.857875</v>
      </c>
      <c r="C24" s="15">
        <v>3.65401529032258</v>
      </c>
      <c r="F24" s="13">
        <v>300.01328668965499</v>
      </c>
      <c r="G24">
        <v>300</v>
      </c>
      <c r="H24" s="15">
        <v>20.350117586206899</v>
      </c>
      <c r="I24" s="15">
        <v>20.646262448275898</v>
      </c>
      <c r="J24" s="16">
        <v>332.29788200000002</v>
      </c>
      <c r="N24" s="15">
        <v>25.662381827586199</v>
      </c>
      <c r="O24" s="15">
        <v>282.99606637930998</v>
      </c>
      <c r="P24" s="15">
        <f t="shared" si="2"/>
        <v>17.01722031034501</v>
      </c>
      <c r="Q24" s="3">
        <f t="shared" si="3"/>
        <v>352.94414444827589</v>
      </c>
      <c r="R24" s="3">
        <f>$I$23-I24</f>
        <v>4.2122900344827023</v>
      </c>
      <c r="S24" s="5"/>
      <c r="T24" s="4">
        <f t="shared" si="0"/>
        <v>257.33368455172376</v>
      </c>
      <c r="U24" s="4">
        <f t="shared" ref="U24:U29" si="26">$S$23*T24</f>
        <v>12.866684227586189</v>
      </c>
      <c r="V24" s="5"/>
      <c r="W24" s="4">
        <f t="shared" si="1"/>
        <v>274.35090486206877</v>
      </c>
      <c r="X24" s="4">
        <f t="shared" ref="X24:X29" si="27">$S$23*W24</f>
        <v>13.717545243103439</v>
      </c>
      <c r="Y24" s="4">
        <f>T24*$S$23+$V$23*W24</f>
        <v>26.584229470689628</v>
      </c>
      <c r="Z24" s="4"/>
      <c r="AA24" s="15">
        <v>0.24361776652630801</v>
      </c>
      <c r="AB24" s="15">
        <v>1.04559628742672E-2</v>
      </c>
      <c r="AC24" s="15">
        <v>1.15566086317941E-13</v>
      </c>
      <c r="AD24" s="15">
        <v>2.9516894937159598E-2</v>
      </c>
      <c r="AE24" s="15">
        <v>5.4690637346199601E-3</v>
      </c>
    </row>
    <row r="25" spans="1:31" x14ac:dyDescent="0.25">
      <c r="A25" s="13">
        <v>350.00024154545503</v>
      </c>
      <c r="B25" s="15">
        <v>27.632655</v>
      </c>
      <c r="C25" s="15">
        <v>5.8482795806451602</v>
      </c>
      <c r="F25" s="13">
        <v>299.99998096551701</v>
      </c>
      <c r="G25">
        <v>150</v>
      </c>
      <c r="H25" s="15">
        <v>44.291807655172398</v>
      </c>
      <c r="I25" s="15">
        <v>20.2485215172414</v>
      </c>
      <c r="J25" s="15">
        <v>6.4562952068965496</v>
      </c>
      <c r="K25" s="15">
        <f>J25*$D$18+$E$18</f>
        <v>21.076725325022323</v>
      </c>
      <c r="L25" s="29">
        <f>K25-I25</f>
        <v>0.82820380778092328</v>
      </c>
      <c r="M25" s="15">
        <f t="shared" ref="M25:M28" si="28">1+L25/(I25+J25)</f>
        <v>1.0310132743593154</v>
      </c>
      <c r="N25" s="15">
        <v>25.6632492758621</v>
      </c>
      <c r="O25" s="15">
        <v>282.96884041379298</v>
      </c>
      <c r="P25" s="15">
        <f t="shared" si="2"/>
        <v>17.031140551724036</v>
      </c>
      <c r="Q25" s="3">
        <f t="shared" si="3"/>
        <v>26.704816724137949</v>
      </c>
      <c r="R25" s="3">
        <f>$I$23-I25</f>
        <v>4.6100309655172005</v>
      </c>
      <c r="S25" s="5"/>
      <c r="T25" s="4">
        <f t="shared" si="0"/>
        <v>257.30559113793089</v>
      </c>
      <c r="U25" s="4">
        <f t="shared" si="26"/>
        <v>12.865279556896546</v>
      </c>
      <c r="V25" s="5"/>
      <c r="W25" s="4">
        <f t="shared" si="1"/>
        <v>274.33673168965493</v>
      </c>
      <c r="X25" s="4">
        <f t="shared" si="27"/>
        <v>13.716836584482747</v>
      </c>
      <c r="Y25" s="4">
        <f t="shared" ref="Y25:Y28" si="29">T25*$S$23+$V$23*W25</f>
        <v>26.582116141379295</v>
      </c>
      <c r="Z25" s="4">
        <f t="shared" si="9"/>
        <v>0.99540530144707018</v>
      </c>
      <c r="AA25" s="15">
        <v>0.28013645773260198</v>
      </c>
      <c r="AB25" s="15">
        <v>8.8249096832929697E-3</v>
      </c>
      <c r="AC25" s="15">
        <v>2.2049350524704501E-2</v>
      </c>
      <c r="AD25" s="15">
        <v>7.0948349454560697E-3</v>
      </c>
      <c r="AE25" s="15">
        <v>7.1154171913141396E-3</v>
      </c>
    </row>
    <row r="26" spans="1:31" x14ac:dyDescent="0.25">
      <c r="A26" s="13">
        <v>349.99948963636399</v>
      </c>
      <c r="B26" s="15">
        <v>31.010795999999999</v>
      </c>
      <c r="C26" s="15">
        <v>5.88709677419355E-5</v>
      </c>
      <c r="F26" s="13">
        <v>299.99909510344798</v>
      </c>
      <c r="G26">
        <v>100</v>
      </c>
      <c r="H26" s="15">
        <v>76.549339206896605</v>
      </c>
      <c r="I26" s="15">
        <v>20.226664931034499</v>
      </c>
      <c r="J26" s="15">
        <v>6.6386028620689697</v>
      </c>
      <c r="K26" s="15">
        <f>J26*$D$18+$E$18</f>
        <v>20.975406889005072</v>
      </c>
      <c r="L26" s="29">
        <f t="shared" ref="L26:L28" si="30">K26-I26</f>
        <v>0.74874195797057297</v>
      </c>
      <c r="M26" s="15">
        <f t="shared" si="28"/>
        <v>1.0278702584964658</v>
      </c>
      <c r="N26" s="15">
        <v>25.704924965517201</v>
      </c>
      <c r="O26" s="15">
        <v>282.75979506896601</v>
      </c>
      <c r="P26" s="15">
        <f t="shared" si="2"/>
        <v>17.239300034481971</v>
      </c>
      <c r="Q26" s="3">
        <f t="shared" si="3"/>
        <v>26.86526779310347</v>
      </c>
      <c r="R26" s="3">
        <f>$I$23-I26</f>
        <v>4.6318875517241018</v>
      </c>
      <c r="S26" s="5"/>
      <c r="T26" s="4">
        <f t="shared" si="0"/>
        <v>257.05487010344882</v>
      </c>
      <c r="U26" s="4">
        <f t="shared" si="26"/>
        <v>12.852743505172441</v>
      </c>
      <c r="V26" s="5"/>
      <c r="W26" s="4">
        <f t="shared" si="1"/>
        <v>274.29417013793079</v>
      </c>
      <c r="X26" s="4">
        <f t="shared" si="27"/>
        <v>13.714708506896541</v>
      </c>
      <c r="Y26" s="4">
        <f t="shared" si="29"/>
        <v>26.567452012068983</v>
      </c>
      <c r="Z26" s="4">
        <f t="shared" si="9"/>
        <v>0.98891446817772133</v>
      </c>
      <c r="AA26" s="15">
        <v>0.231260024657541</v>
      </c>
      <c r="AB26" s="15">
        <v>8.44431797789379E-3</v>
      </c>
      <c r="AC26" s="15">
        <v>1.85688754054643E-2</v>
      </c>
      <c r="AD26" s="15">
        <v>8.5979920112646095E-3</v>
      </c>
      <c r="AE26" s="15">
        <v>8.6082310171815002E-3</v>
      </c>
    </row>
    <row r="27" spans="1:31" x14ac:dyDescent="0.25">
      <c r="A27" s="13">
        <v>399.99948945454503</v>
      </c>
      <c r="B27" s="15">
        <v>38.091712000000001</v>
      </c>
      <c r="C27" s="15">
        <v>5.4612903225806497E-5</v>
      </c>
      <c r="F27" s="13">
        <v>300.00138062068999</v>
      </c>
      <c r="G27">
        <v>150</v>
      </c>
      <c r="H27" s="15">
        <v>44.204084206896603</v>
      </c>
      <c r="I27" s="15">
        <v>20.5357037241379</v>
      </c>
      <c r="J27" s="15">
        <v>6.4386046896551701</v>
      </c>
      <c r="K27" s="15">
        <f t="shared" ref="K26:K28" si="31">J27*$D$18+$E$18</f>
        <v>21.086556922809795</v>
      </c>
      <c r="L27" s="29">
        <f t="shared" si="30"/>
        <v>0.55085319867189497</v>
      </c>
      <c r="M27" s="15">
        <f t="shared" si="28"/>
        <v>1.0204214021068367</v>
      </c>
      <c r="N27" s="15">
        <v>25.724360999999998</v>
      </c>
      <c r="O27" s="15">
        <v>282.92437655172398</v>
      </c>
      <c r="P27" s="15">
        <f t="shared" si="2"/>
        <v>17.077004068966005</v>
      </c>
      <c r="Q27" s="3">
        <f t="shared" si="3"/>
        <v>26.974308413793068</v>
      </c>
      <c r="R27" s="3">
        <f>$I$23-I27</f>
        <v>4.3228487586207009</v>
      </c>
      <c r="S27" s="5"/>
      <c r="T27" s="4">
        <f t="shared" si="0"/>
        <v>257.20001555172399</v>
      </c>
      <c r="U27" s="4">
        <f t="shared" si="26"/>
        <v>12.860000777586201</v>
      </c>
      <c r="V27" s="5"/>
      <c r="W27" s="4">
        <f t="shared" si="1"/>
        <v>274.27701962069</v>
      </c>
      <c r="X27" s="4">
        <f t="shared" si="27"/>
        <v>13.713850981034501</v>
      </c>
      <c r="Y27" s="4">
        <f t="shared" si="29"/>
        <v>26.573851758620702</v>
      </c>
      <c r="Z27" s="4">
        <f t="shared" si="9"/>
        <v>0.98515414560294723</v>
      </c>
      <c r="AA27" s="15">
        <v>0.27039740890555303</v>
      </c>
      <c r="AB27" s="15">
        <v>6.7324576613047096E-3</v>
      </c>
      <c r="AC27" s="15">
        <v>2.4493657090185899E-2</v>
      </c>
      <c r="AD27" s="15">
        <v>8.0314411063759396E-3</v>
      </c>
      <c r="AE27" s="15">
        <v>8.0083912729490003E-3</v>
      </c>
    </row>
    <row r="28" spans="1:31" x14ac:dyDescent="0.25">
      <c r="A28" s="13">
        <v>400.00153418181799</v>
      </c>
      <c r="B28" s="15">
        <v>36.667316999999997</v>
      </c>
      <c r="C28" s="15">
        <v>2.2782423548387101</v>
      </c>
      <c r="D28" s="15">
        <f>INDEX(LINEST(B28:B30,C28:C30^{1}),1)</f>
        <v>-0.59043911356022083</v>
      </c>
      <c r="E28" s="15">
        <f>INDEX(LINEST(B28:B30,C28:C30^{1}),2)</f>
        <v>38.000256295362234</v>
      </c>
      <c r="F28" s="13">
        <v>300.002510793103</v>
      </c>
      <c r="G28">
        <v>300</v>
      </c>
      <c r="H28" s="15">
        <v>20.254158689655199</v>
      </c>
      <c r="I28" s="15">
        <v>20.586881000000002</v>
      </c>
      <c r="J28" s="15">
        <v>6.3615846551724102</v>
      </c>
      <c r="K28" s="15">
        <f t="shared" si="31"/>
        <v>21.129361211134427</v>
      </c>
      <c r="L28" s="29">
        <f t="shared" si="30"/>
        <v>0.54248021113442491</v>
      </c>
      <c r="M28" s="15">
        <f t="shared" si="28"/>
        <v>1.0201302819268414</v>
      </c>
      <c r="N28" s="15">
        <v>25.7634776896552</v>
      </c>
      <c r="O28" s="15">
        <v>283.17826996551702</v>
      </c>
      <c r="P28" s="15">
        <f t="shared" si="2"/>
        <v>16.824240827585982</v>
      </c>
      <c r="Q28" s="3">
        <f t="shared" si="3"/>
        <v>26.948465655172413</v>
      </c>
      <c r="R28" s="3">
        <f>$I$23-I28</f>
        <v>4.2716714827585989</v>
      </c>
      <c r="S28" s="5"/>
      <c r="T28" s="4">
        <f t="shared" si="0"/>
        <v>257.41479227586183</v>
      </c>
      <c r="U28" s="4">
        <f t="shared" si="26"/>
        <v>12.870739613793091</v>
      </c>
      <c r="V28" s="5"/>
      <c r="W28" s="4">
        <f t="shared" si="1"/>
        <v>274.23903310344781</v>
      </c>
      <c r="X28" s="4">
        <f t="shared" si="27"/>
        <v>13.711951655172392</v>
      </c>
      <c r="Y28" s="4">
        <f t="shared" si="29"/>
        <v>26.582691268965483</v>
      </c>
      <c r="Z28" s="4">
        <f t="shared" si="9"/>
        <v>0.98642689380214399</v>
      </c>
      <c r="AA28" s="15">
        <v>0.25915072208767098</v>
      </c>
      <c r="AB28" s="15">
        <v>7.2407875615733896E-3</v>
      </c>
      <c r="AC28" s="15">
        <v>2.5000324767782901E-2</v>
      </c>
      <c r="AD28" s="15">
        <v>7.4362308099030303E-3</v>
      </c>
      <c r="AE28" s="15">
        <v>9.1522759362306395E-3</v>
      </c>
    </row>
    <row r="29" spans="1:31" x14ac:dyDescent="0.25">
      <c r="A29" s="13">
        <v>400.00072681818199</v>
      </c>
      <c r="B29" s="15">
        <v>35.608688999999998</v>
      </c>
      <c r="C29" s="15">
        <v>4.0135423870967699</v>
      </c>
      <c r="F29" s="13">
        <v>299.98502010344799</v>
      </c>
      <c r="G29">
        <v>100</v>
      </c>
      <c r="H29" s="15">
        <v>20.056827999999999</v>
      </c>
      <c r="I29" s="15">
        <v>24.727238068965502</v>
      </c>
      <c r="J29" s="15">
        <v>0</v>
      </c>
      <c r="N29" s="15">
        <v>25.7192801724138</v>
      </c>
      <c r="O29" s="15">
        <v>282.232952241379</v>
      </c>
      <c r="P29" s="15">
        <f t="shared" si="2"/>
        <v>17.752067862068998</v>
      </c>
      <c r="Q29" s="3">
        <f t="shared" si="3"/>
        <v>24.727238068965502</v>
      </c>
      <c r="R29" s="3"/>
      <c r="S29" s="5"/>
      <c r="T29" s="4">
        <f t="shared" si="0"/>
        <v>256.51367206896521</v>
      </c>
      <c r="U29" s="4">
        <f t="shared" si="26"/>
        <v>12.825683603448262</v>
      </c>
      <c r="V29" s="5"/>
      <c r="W29" s="4">
        <f t="shared" si="1"/>
        <v>274.2657399310342</v>
      </c>
      <c r="X29" s="4">
        <f t="shared" si="27"/>
        <v>13.713286996551711</v>
      </c>
      <c r="Y29" s="4"/>
      <c r="Z29" s="4"/>
      <c r="AA29" s="15">
        <v>4.2475268322302903E-2</v>
      </c>
      <c r="AB29" s="15">
        <v>8.95394102706089E-3</v>
      </c>
      <c r="AC29" s="15">
        <v>0</v>
      </c>
      <c r="AD29" s="15">
        <v>3.1115759456741301E-2</v>
      </c>
      <c r="AE29" s="15">
        <v>5.8133012348674596E-3</v>
      </c>
    </row>
    <row r="30" spans="1:31" x14ac:dyDescent="0.25">
      <c r="A30" s="13">
        <v>400.00069354545502</v>
      </c>
      <c r="B30" s="15">
        <v>34.334187</v>
      </c>
      <c r="C30" s="15">
        <v>6.2252990967741901</v>
      </c>
      <c r="F30" s="13">
        <v>350.00067965517201</v>
      </c>
      <c r="G30">
        <v>100</v>
      </c>
      <c r="H30" s="15">
        <v>10</v>
      </c>
      <c r="I30" s="15">
        <v>31.310844172413798</v>
      </c>
      <c r="J30" s="15">
        <v>0</v>
      </c>
      <c r="N30" s="15">
        <v>25.8270620344828</v>
      </c>
      <c r="O30" s="15">
        <v>327.79757386206899</v>
      </c>
      <c r="P30" s="15">
        <f t="shared" si="2"/>
        <v>22.20310579310302</v>
      </c>
      <c r="Q30" s="3">
        <f>J30+I30</f>
        <v>31.310844172413798</v>
      </c>
      <c r="R30" s="3"/>
      <c r="S30" s="5">
        <f>'he-10042016'!J30</f>
        <v>5.2999999999999999E-2</v>
      </c>
      <c r="T30" s="4">
        <f t="shared" si="0"/>
        <v>301.97051182758617</v>
      </c>
      <c r="U30" s="4">
        <f>$S$30*T30</f>
        <v>16.004437126862065</v>
      </c>
      <c r="V30" s="5">
        <f>S30</f>
        <v>5.2999999999999999E-2</v>
      </c>
      <c r="W30" s="4">
        <f t="shared" si="1"/>
        <v>324.17361762068919</v>
      </c>
      <c r="X30" s="4">
        <f>$S$30*W30</f>
        <v>17.181201733896525</v>
      </c>
      <c r="Y30" s="4"/>
      <c r="Z30" s="4"/>
      <c r="AA30" s="15">
        <v>1.7687492126492701E-2</v>
      </c>
      <c r="AB30" s="15">
        <v>6.3217213364691197E-3</v>
      </c>
      <c r="AC30" s="15">
        <v>0</v>
      </c>
      <c r="AD30" s="15">
        <v>7.9335491318799408E-3</v>
      </c>
      <c r="AE30" s="15">
        <v>7.30928546792431E-3</v>
      </c>
    </row>
    <row r="31" spans="1:31" x14ac:dyDescent="0.25">
      <c r="A31" s="13">
        <v>399.998540636364</v>
      </c>
      <c r="B31" s="15">
        <v>38.033830000000002</v>
      </c>
      <c r="C31" s="15">
        <v>5.4451612903225803E-5</v>
      </c>
      <c r="F31" s="13">
        <v>350.01433700000001</v>
      </c>
      <c r="G31">
        <v>300</v>
      </c>
      <c r="H31" s="15">
        <v>20.5592682413793</v>
      </c>
      <c r="I31" s="15">
        <v>26.944886724137898</v>
      </c>
      <c r="J31" s="16">
        <v>3.8602495862069</v>
      </c>
      <c r="N31" s="15">
        <v>25.885630689655201</v>
      </c>
      <c r="O31" s="15">
        <v>328.79584582758599</v>
      </c>
      <c r="P31" s="15">
        <f t="shared" si="2"/>
        <v>21.218491172414019</v>
      </c>
      <c r="Q31" s="3">
        <f t="shared" si="3"/>
        <v>30.8051363103448</v>
      </c>
      <c r="R31" s="3">
        <f>$I$30-I31</f>
        <v>4.3659574482758998</v>
      </c>
      <c r="S31" s="5"/>
      <c r="T31" s="4">
        <f t="shared" si="0"/>
        <v>302.91021513793078</v>
      </c>
      <c r="U31" s="4">
        <f t="shared" ref="U31:U36" si="32">$S$30*T31</f>
        <v>16.054241402310332</v>
      </c>
      <c r="V31" s="5"/>
      <c r="W31" s="4">
        <f t="shared" si="1"/>
        <v>324.1287063103448</v>
      </c>
      <c r="X31" s="4">
        <f t="shared" ref="X31:X36" si="33">$S$30*W31</f>
        <v>17.178821434448274</v>
      </c>
      <c r="Y31" s="4">
        <f>T31*$S$30+$V$30*W31</f>
        <v>33.233062836758606</v>
      </c>
      <c r="Z31" s="4"/>
      <c r="AA31" s="15">
        <v>0.28363391383653702</v>
      </c>
      <c r="AB31" s="15">
        <v>8.6964828498097592E-3</v>
      </c>
      <c r="AC31" s="15">
        <v>3.30556355020502</v>
      </c>
      <c r="AD31" s="15">
        <v>3.0925051640467899E-2</v>
      </c>
      <c r="AE31" s="15">
        <v>7.5061484973663597E-3</v>
      </c>
    </row>
    <row r="32" spans="1:31" x14ac:dyDescent="0.25">
      <c r="A32" s="13">
        <v>449.99777509090899</v>
      </c>
      <c r="B32" s="15">
        <v>45.879040000000003</v>
      </c>
      <c r="C32" s="15">
        <v>4.9193548387096802E-5</v>
      </c>
      <c r="F32" s="13">
        <v>350.02985662069</v>
      </c>
      <c r="G32">
        <v>150</v>
      </c>
      <c r="H32" s="15">
        <v>44.076936724137902</v>
      </c>
      <c r="I32" s="15">
        <v>27.269683068965499</v>
      </c>
      <c r="J32" s="15">
        <v>6.4707288965517202</v>
      </c>
      <c r="K32" s="15">
        <f>J32*$D$23+$E$23</f>
        <v>27.285095522229472</v>
      </c>
      <c r="L32" s="15">
        <f>K32-I32</f>
        <v>1.5412453263973447E-2</v>
      </c>
      <c r="M32" s="15">
        <f t="shared" ref="M32" si="34">1+L32/(I32+J32)</f>
        <v>1.0004567950527612</v>
      </c>
      <c r="N32" s="15">
        <v>25.8815832413793</v>
      </c>
      <c r="O32" s="15">
        <v>328.44254058620697</v>
      </c>
      <c r="P32" s="15">
        <f t="shared" si="2"/>
        <v>21.587316034483024</v>
      </c>
      <c r="Q32" s="3">
        <f t="shared" si="3"/>
        <v>33.740411965517218</v>
      </c>
      <c r="R32" s="3">
        <f>$I$30-I32</f>
        <v>4.0411611034482995</v>
      </c>
      <c r="S32" s="5"/>
      <c r="T32" s="4">
        <f t="shared" si="0"/>
        <v>302.56095734482767</v>
      </c>
      <c r="U32" s="4">
        <f t="shared" si="32"/>
        <v>16.035730739275866</v>
      </c>
      <c r="V32" s="5"/>
      <c r="W32" s="4">
        <f t="shared" si="1"/>
        <v>324.14827337931069</v>
      </c>
      <c r="X32" s="4">
        <f t="shared" si="33"/>
        <v>17.179858489103466</v>
      </c>
      <c r="Y32" s="4">
        <f t="shared" ref="Y32:Y35" si="35">T32*$S$30+$V$30*W32</f>
        <v>33.215589228379329</v>
      </c>
      <c r="Z32" s="4">
        <f t="shared" ref="Z32:Z42" si="36">Y32/Q32</f>
        <v>0.98444527773773893</v>
      </c>
      <c r="AA32" s="15">
        <v>0.274126596760152</v>
      </c>
      <c r="AB32" s="15">
        <v>9.0116423167579604E-3</v>
      </c>
      <c r="AC32" s="15">
        <v>2.1493326633196901E-2</v>
      </c>
      <c r="AD32" s="15">
        <v>4.87663545219576E-2</v>
      </c>
      <c r="AE32" s="15">
        <v>7.7216339968071103E-3</v>
      </c>
    </row>
    <row r="33" spans="1:31" x14ac:dyDescent="0.25">
      <c r="A33" s="13">
        <v>450.00108481818199</v>
      </c>
      <c r="B33" s="15">
        <v>44.567543999999998</v>
      </c>
      <c r="C33" s="15">
        <v>2.1471725806451598</v>
      </c>
      <c r="D33" s="15">
        <f>INDEX(LINEST(B33:B35,C33:C35^{1}),1)</f>
        <v>-0.58536410306123443</v>
      </c>
      <c r="E33" s="15">
        <f>INDEX(LINEST(B33:B35,C33:C35^{1}),2)</f>
        <v>45.790548567321736</v>
      </c>
      <c r="F33" s="13">
        <v>350.001105</v>
      </c>
      <c r="G33">
        <v>100</v>
      </c>
      <c r="H33" s="15">
        <v>76.177180068965498</v>
      </c>
      <c r="I33" s="15">
        <v>26.9420055862069</v>
      </c>
      <c r="J33" s="15">
        <v>6.5390542758620702</v>
      </c>
      <c r="K33" s="15">
        <f t="shared" ref="K33:K35" si="37">J33*$D$23+$E$23</f>
        <v>27.246944410894418</v>
      </c>
      <c r="L33" s="15">
        <f t="shared" ref="L33:L35" si="38">K33-I33</f>
        <v>0.30493882468751821</v>
      </c>
      <c r="M33" s="15">
        <f t="shared" ref="M33:M35" si="39">1+L33/(I33+J33)</f>
        <v>1.0091078008266097</v>
      </c>
      <c r="N33" s="15">
        <v>25.885886448275901</v>
      </c>
      <c r="O33" s="15">
        <v>328.81590941379301</v>
      </c>
      <c r="P33" s="15">
        <f t="shared" si="2"/>
        <v>21.185195586206987</v>
      </c>
      <c r="Q33" s="3">
        <f t="shared" si="3"/>
        <v>33.481059862068967</v>
      </c>
      <c r="R33" s="3">
        <f>$I$30-I33</f>
        <v>4.3688385862068984</v>
      </c>
      <c r="S33" s="5"/>
      <c r="T33" s="4">
        <f t="shared" si="0"/>
        <v>302.93002296551708</v>
      </c>
      <c r="U33" s="4">
        <f t="shared" si="32"/>
        <v>16.055291217172403</v>
      </c>
      <c r="V33" s="5"/>
      <c r="W33" s="4">
        <f t="shared" si="1"/>
        <v>324.11521855172407</v>
      </c>
      <c r="X33" s="4">
        <f t="shared" si="33"/>
        <v>17.178106583241377</v>
      </c>
      <c r="Y33" s="4">
        <f t="shared" si="35"/>
        <v>33.233397800413783</v>
      </c>
      <c r="Z33" s="4">
        <f t="shared" si="36"/>
        <v>0.99260292049667864</v>
      </c>
      <c r="AA33" s="15">
        <v>0.273037206234998</v>
      </c>
      <c r="AB33" s="15">
        <v>7.8036638108753102E-3</v>
      </c>
      <c r="AC33" s="15">
        <v>1.8277838639253301E-2</v>
      </c>
      <c r="AD33" s="15">
        <v>5.0809218438042101E-3</v>
      </c>
      <c r="AE33" s="15">
        <v>6.4380666025208796E-3</v>
      </c>
    </row>
    <row r="34" spans="1:31" x14ac:dyDescent="0.25">
      <c r="A34" s="13">
        <v>449.99985863636402</v>
      </c>
      <c r="B34" s="15">
        <v>43.511259000000003</v>
      </c>
      <c r="C34" s="15">
        <v>3.7906927419354801</v>
      </c>
      <c r="F34" s="13">
        <v>350.00088072413803</v>
      </c>
      <c r="G34">
        <v>150</v>
      </c>
      <c r="H34" s="15">
        <v>43.980563931034503</v>
      </c>
      <c r="I34" s="15">
        <v>26.8497649310345</v>
      </c>
      <c r="J34" s="15">
        <v>6.47086775862069</v>
      </c>
      <c r="K34" s="15">
        <f t="shared" si="37"/>
        <v>27.285017985268727</v>
      </c>
      <c r="L34" s="15">
        <f t="shared" si="38"/>
        <v>0.43525305423422722</v>
      </c>
      <c r="M34" s="15">
        <f t="shared" si="39"/>
        <v>1.0130625687179511</v>
      </c>
      <c r="N34" s="15">
        <v>25.877673137931001</v>
      </c>
      <c r="O34" s="15">
        <v>328.917324689655</v>
      </c>
      <c r="P34" s="15">
        <f t="shared" si="2"/>
        <v>21.083556034483024</v>
      </c>
      <c r="Q34" s="3">
        <f t="shared" si="3"/>
        <v>33.320632689655191</v>
      </c>
      <c r="R34" s="3">
        <f>$I$30-I34</f>
        <v>4.4610792413792986</v>
      </c>
      <c r="S34" s="5"/>
      <c r="T34" s="4">
        <f t="shared" si="0"/>
        <v>303.03965155172398</v>
      </c>
      <c r="U34" s="4">
        <f t="shared" si="32"/>
        <v>16.06110153224137</v>
      </c>
      <c r="V34" s="5"/>
      <c r="W34" s="4">
        <f t="shared" si="1"/>
        <v>324.123207586207</v>
      </c>
      <c r="X34" s="4">
        <f t="shared" si="33"/>
        <v>17.178530002068971</v>
      </c>
      <c r="Y34" s="4">
        <f t="shared" si="35"/>
        <v>33.239631534310341</v>
      </c>
      <c r="Z34" s="4">
        <f t="shared" si="36"/>
        <v>0.99756903909660766</v>
      </c>
      <c r="AA34" s="15">
        <v>0.279578603632543</v>
      </c>
      <c r="AB34" s="15">
        <v>6.56234426035914E-3</v>
      </c>
      <c r="AC34" s="15">
        <v>2.35189546236487E-2</v>
      </c>
      <c r="AD34" s="15">
        <v>5.3360671708272698E-3</v>
      </c>
      <c r="AE34" s="15">
        <v>6.2037769815297501E-3</v>
      </c>
    </row>
    <row r="35" spans="1:31" x14ac:dyDescent="0.25">
      <c r="A35" s="13">
        <v>449.99996390909098</v>
      </c>
      <c r="B35" s="15">
        <v>42.367474000000001</v>
      </c>
      <c r="C35" s="15">
        <v>5.89300825806452</v>
      </c>
      <c r="F35" s="13">
        <v>350.00034306896498</v>
      </c>
      <c r="G35">
        <v>300</v>
      </c>
      <c r="H35" s="15">
        <v>20.219929896551701</v>
      </c>
      <c r="I35" s="15">
        <v>26.764356586206901</v>
      </c>
      <c r="J35" s="15">
        <v>6.58899231034483</v>
      </c>
      <c r="K35" s="15">
        <f t="shared" si="37"/>
        <v>27.219060313760444</v>
      </c>
      <c r="L35" s="15">
        <f t="shared" si="38"/>
        <v>0.45470372755354305</v>
      </c>
      <c r="M35" s="15">
        <f t="shared" si="39"/>
        <v>1.0136329257060166</v>
      </c>
      <c r="N35" s="15">
        <v>25.8750402068966</v>
      </c>
      <c r="O35" s="15">
        <v>329.02745734482801</v>
      </c>
      <c r="P35" s="15">
        <f t="shared" si="2"/>
        <v>20.972885724136972</v>
      </c>
      <c r="Q35" s="3">
        <f t="shared" si="3"/>
        <v>33.353348896551729</v>
      </c>
      <c r="R35" s="3">
        <f>$I$30-I35</f>
        <v>4.5464875862068972</v>
      </c>
      <c r="S35" s="5"/>
      <c r="T35" s="4">
        <f t="shared" si="0"/>
        <v>303.15241713793142</v>
      </c>
      <c r="U35" s="4">
        <f t="shared" si="32"/>
        <v>16.067078108310366</v>
      </c>
      <c r="V35" s="5"/>
      <c r="W35" s="4">
        <f t="shared" si="1"/>
        <v>324.12530286206839</v>
      </c>
      <c r="X35" s="4">
        <f t="shared" si="33"/>
        <v>17.178641051689624</v>
      </c>
      <c r="Y35" s="4">
        <f t="shared" si="35"/>
        <v>33.245719159999993</v>
      </c>
      <c r="Z35" s="4">
        <f t="shared" si="36"/>
        <v>0.99677304558275215</v>
      </c>
      <c r="AA35" s="15">
        <v>0.312822828138412</v>
      </c>
      <c r="AB35" s="15">
        <v>8.2824526994210897E-3</v>
      </c>
      <c r="AC35" s="15">
        <v>1.99825990551241E-2</v>
      </c>
      <c r="AD35" s="15">
        <v>6.1570258551224798E-3</v>
      </c>
      <c r="AE35" s="15">
        <v>7.5868904866165602E-3</v>
      </c>
    </row>
    <row r="36" spans="1:31" x14ac:dyDescent="0.25">
      <c r="A36" s="13">
        <v>450.00194754545402</v>
      </c>
      <c r="B36" s="15">
        <v>45.828107000000003</v>
      </c>
      <c r="C36" s="15">
        <v>4.6419354838709702E-5</v>
      </c>
      <c r="F36" s="13">
        <v>349.98508951724102</v>
      </c>
      <c r="G36">
        <v>100</v>
      </c>
      <c r="H36" s="15">
        <v>20.714656000000002</v>
      </c>
      <c r="I36" s="15">
        <v>31.088723896551699</v>
      </c>
      <c r="J36" s="15">
        <v>0</v>
      </c>
      <c r="N36" s="15">
        <v>25.816690137931001</v>
      </c>
      <c r="O36" s="15">
        <v>327.94267217241401</v>
      </c>
      <c r="P36" s="15">
        <f t="shared" si="2"/>
        <v>22.042417344827015</v>
      </c>
      <c r="Q36" s="3">
        <f t="shared" si="3"/>
        <v>31.088723896551699</v>
      </c>
      <c r="R36" s="3"/>
      <c r="S36" s="5"/>
      <c r="T36" s="4">
        <f t="shared" si="0"/>
        <v>302.125982034483</v>
      </c>
      <c r="U36" s="4">
        <f t="shared" si="32"/>
        <v>16.012677047827598</v>
      </c>
      <c r="V36" s="5"/>
      <c r="W36" s="4">
        <f t="shared" si="1"/>
        <v>324.16839937931002</v>
      </c>
      <c r="X36" s="4">
        <f t="shared" si="33"/>
        <v>17.180925167103432</v>
      </c>
      <c r="Y36" s="4"/>
      <c r="Z36" s="4"/>
      <c r="AA36" s="15">
        <v>3.51676925882052E-2</v>
      </c>
      <c r="AB36" s="15">
        <v>6.3690238571136402E-3</v>
      </c>
      <c r="AC36" s="15">
        <v>0</v>
      </c>
      <c r="AD36" s="15">
        <v>3.1250524375749197E-2</v>
      </c>
      <c r="AE36" s="15">
        <v>6.5623948510162801E-3</v>
      </c>
    </row>
    <row r="37" spans="1:31" x14ac:dyDescent="0.25">
      <c r="A37" s="13">
        <v>499.99910109090899</v>
      </c>
      <c r="B37" s="15">
        <v>54.623745</v>
      </c>
      <c r="C37" s="15">
        <v>5.2483870967741897E-5</v>
      </c>
      <c r="F37" s="13">
        <v>400.00085037931001</v>
      </c>
      <c r="G37">
        <v>100</v>
      </c>
      <c r="H37" s="15">
        <v>10</v>
      </c>
      <c r="I37" s="15">
        <v>38.316766275862101</v>
      </c>
      <c r="J37" s="15">
        <v>0</v>
      </c>
      <c r="N37" s="15">
        <v>25.915639758620699</v>
      </c>
      <c r="O37" s="15">
        <v>373.33746134482698</v>
      </c>
      <c r="P37" s="15">
        <f t="shared" si="2"/>
        <v>26.663389034483032</v>
      </c>
      <c r="Q37" s="3">
        <f t="shared" si="3"/>
        <v>38.316766275862101</v>
      </c>
      <c r="R37" s="3"/>
      <c r="S37" s="5">
        <f>'he-10042016'!J37</f>
        <v>5.6000000000000001E-2</v>
      </c>
      <c r="T37" s="4">
        <f t="shared" si="0"/>
        <v>347.42182158620631</v>
      </c>
      <c r="U37" s="4">
        <f>$S$37*T37</f>
        <v>19.455622008827554</v>
      </c>
      <c r="V37" s="5">
        <f>S37</f>
        <v>5.6000000000000001E-2</v>
      </c>
      <c r="W37" s="4">
        <f t="shared" si="1"/>
        <v>374.08521062068928</v>
      </c>
      <c r="X37" s="4">
        <f>$S$37*W37</f>
        <v>20.948771794758599</v>
      </c>
      <c r="Y37" s="4"/>
      <c r="Z37" s="4"/>
      <c r="AA37" s="15">
        <v>2.4126368604201299E-2</v>
      </c>
      <c r="AB37" s="15">
        <v>6.6863167000148598E-3</v>
      </c>
      <c r="AC37" s="15">
        <v>0</v>
      </c>
      <c r="AD37" s="15">
        <v>5.5961869186036397E-3</v>
      </c>
      <c r="AE37" s="15">
        <v>6.3905451459454502E-3</v>
      </c>
    </row>
    <row r="38" spans="1:31" x14ac:dyDescent="0.25">
      <c r="A38" s="13">
        <v>499.99965036363602</v>
      </c>
      <c r="B38" s="15">
        <v>53.442424000000003</v>
      </c>
      <c r="C38" s="15">
        <v>2.0644112258064502</v>
      </c>
      <c r="D38" s="15">
        <f>INDEX(LINEST(B38:B40,C38:C40^{1}),1)</f>
        <v>-0.59434790825157435</v>
      </c>
      <c r="E38" s="15">
        <f>INDEX(LINEST(B38:B40,C38:C40^{1}),2)</f>
        <v>54.660342363677977</v>
      </c>
      <c r="F38" s="13">
        <v>400.01714662069003</v>
      </c>
      <c r="G38">
        <v>300</v>
      </c>
      <c r="H38" s="15">
        <v>20.557441344827598</v>
      </c>
      <c r="I38" s="15">
        <v>33.701662827586198</v>
      </c>
      <c r="J38" s="15">
        <v>6.8280881034482803</v>
      </c>
      <c r="K38" s="15">
        <f>J38*$D$28+$E$28</f>
        <v>33.96868600825114</v>
      </c>
      <c r="L38" s="15">
        <f>K38-I38</f>
        <v>0.26702318066494257</v>
      </c>
      <c r="M38" s="15">
        <f t="shared" ref="M38" si="40">1+L38/(I38+J38)</f>
        <v>1.0065883252309966</v>
      </c>
      <c r="N38" s="15">
        <v>25.965139310344799</v>
      </c>
      <c r="O38" s="15">
        <v>374.49413010344801</v>
      </c>
      <c r="P38" s="15">
        <f t="shared" si="2"/>
        <v>25.523016517242013</v>
      </c>
      <c r="Q38" s="3">
        <f t="shared" si="3"/>
        <v>40.529750931034478</v>
      </c>
      <c r="R38" s="3">
        <f>$I$37-I38</f>
        <v>4.615103448275903</v>
      </c>
      <c r="S38" s="5"/>
      <c r="T38" s="4">
        <f t="shared" si="0"/>
        <v>348.52899079310322</v>
      </c>
      <c r="U38" s="4">
        <f t="shared" ref="U38:U43" si="41">$S$37*T38</f>
        <v>19.517623484413782</v>
      </c>
      <c r="V38" s="5"/>
      <c r="W38" s="4">
        <f t="shared" si="1"/>
        <v>374.05200731034523</v>
      </c>
      <c r="X38" s="4">
        <f t="shared" ref="X38:X43" si="42">$S$37*W38</f>
        <v>20.946912409379333</v>
      </c>
      <c r="Y38" s="4">
        <f>T38*$S$37+$V$37*W38</f>
        <v>40.464535893793112</v>
      </c>
      <c r="Z38" s="4">
        <f t="shared" si="36"/>
        <v>0.99839093417197811</v>
      </c>
      <c r="AA38" s="15">
        <v>0.29270916201805802</v>
      </c>
      <c r="AB38" s="15">
        <v>8.3263957956797498E-3</v>
      </c>
      <c r="AC38" s="15">
        <v>1.5773443145438E-2</v>
      </c>
      <c r="AD38" s="15">
        <v>2.8880730980386401E-2</v>
      </c>
      <c r="AE38" s="15">
        <v>8.3606832549932408E-3</v>
      </c>
    </row>
    <row r="39" spans="1:31" x14ac:dyDescent="0.25">
      <c r="A39" s="13">
        <v>500.00157018181801</v>
      </c>
      <c r="B39" s="15">
        <v>52.472591000000001</v>
      </c>
      <c r="C39" s="15">
        <v>3.6538195483871001</v>
      </c>
      <c r="F39" s="13">
        <v>400.00039468965502</v>
      </c>
      <c r="G39">
        <v>150</v>
      </c>
      <c r="H39" s="15">
        <v>44.201852931034502</v>
      </c>
      <c r="I39" s="15">
        <v>33.909189275862097</v>
      </c>
      <c r="J39" s="15">
        <v>6.5758776896551696</v>
      </c>
      <c r="K39" s="15">
        <f t="shared" ref="K39:K41" si="43">J39*$D$28+$E$28</f>
        <v>34.117600901401801</v>
      </c>
      <c r="L39" s="15">
        <f t="shared" ref="L39:L41" si="44">K39-I39</f>
        <v>0.20841162553970349</v>
      </c>
      <c r="M39" s="15">
        <f t="shared" ref="M39:M42" si="45">1+L39/(I39+J39)</f>
        <v>1.0051478641672302</v>
      </c>
      <c r="N39" s="15">
        <v>25.955648</v>
      </c>
      <c r="O39" s="15">
        <v>374.68085972413797</v>
      </c>
      <c r="P39" s="15">
        <f t="shared" si="2"/>
        <v>25.31953496551705</v>
      </c>
      <c r="Q39" s="3">
        <f t="shared" si="3"/>
        <v>40.485066965517269</v>
      </c>
      <c r="R39" s="3">
        <f>$I$37-I39</f>
        <v>4.4075770000000034</v>
      </c>
      <c r="S39" s="5"/>
      <c r="T39" s="4">
        <f t="shared" si="0"/>
        <v>348.72521172413798</v>
      </c>
      <c r="U39" s="4">
        <f t="shared" si="41"/>
        <v>19.528611856551727</v>
      </c>
      <c r="V39" s="5"/>
      <c r="W39" s="4">
        <f t="shared" si="1"/>
        <v>374.04474668965503</v>
      </c>
      <c r="X39" s="4">
        <f t="shared" si="42"/>
        <v>20.946505814620682</v>
      </c>
      <c r="Y39" s="4">
        <f t="shared" ref="Y39:Y43" si="46">T39*$S$37+$V$37*W39</f>
        <v>40.475117671172413</v>
      </c>
      <c r="Z39" s="4">
        <f t="shared" si="36"/>
        <v>0.99975424779824795</v>
      </c>
      <c r="AA39" s="15">
        <v>0.357644041034541</v>
      </c>
      <c r="AB39" s="15">
        <v>7.7390386641440602E-3</v>
      </c>
      <c r="AC39" s="15">
        <v>2.5217619181535401E-2</v>
      </c>
      <c r="AD39" s="15">
        <v>6.6628766431085298E-3</v>
      </c>
      <c r="AE39" s="15">
        <v>5.6679187972724903E-3</v>
      </c>
    </row>
    <row r="40" spans="1:31" x14ac:dyDescent="0.25">
      <c r="A40" s="13">
        <v>500.00082109090903</v>
      </c>
      <c r="B40" s="15">
        <v>51.281956999999998</v>
      </c>
      <c r="C40" s="15">
        <v>5.6960519999999999</v>
      </c>
      <c r="F40" s="13">
        <v>400.00068182758599</v>
      </c>
      <c r="G40">
        <v>100</v>
      </c>
      <c r="H40" s="15">
        <v>75.895104586206898</v>
      </c>
      <c r="I40" s="15">
        <v>34.008942620689702</v>
      </c>
      <c r="J40" s="15">
        <v>6.5494629310344799</v>
      </c>
      <c r="K40" s="15">
        <f t="shared" si="43"/>
        <v>34.133197208066711</v>
      </c>
      <c r="L40" s="15">
        <f t="shared" si="44"/>
        <v>0.12425458737700978</v>
      </c>
      <c r="M40" s="15">
        <f t="shared" si="45"/>
        <v>1.003063596452739</v>
      </c>
      <c r="N40" s="15">
        <v>25.933408379310301</v>
      </c>
      <c r="O40" s="15">
        <v>374.684787103448</v>
      </c>
      <c r="P40" s="15">
        <f t="shared" si="2"/>
        <v>25.315894724137991</v>
      </c>
      <c r="Q40" s="3">
        <f t="shared" si="3"/>
        <v>40.558405551724178</v>
      </c>
      <c r="R40" s="3">
        <f>$I$37-I40</f>
        <v>4.307823655172399</v>
      </c>
      <c r="S40" s="5"/>
      <c r="T40" s="4">
        <f t="shared" si="0"/>
        <v>348.75137872413768</v>
      </c>
      <c r="U40" s="4">
        <f t="shared" si="41"/>
        <v>19.53007720855171</v>
      </c>
      <c r="V40" s="5"/>
      <c r="W40" s="4">
        <f t="shared" si="1"/>
        <v>374.06727344827567</v>
      </c>
      <c r="X40" s="4">
        <f t="shared" si="42"/>
        <v>20.947767313103437</v>
      </c>
      <c r="Y40" s="4">
        <f t="shared" si="46"/>
        <v>40.477844521655143</v>
      </c>
      <c r="Z40" s="4">
        <f t="shared" si="36"/>
        <v>0.99801370322691074</v>
      </c>
      <c r="AA40" s="15">
        <v>0.28260580177067701</v>
      </c>
      <c r="AB40" s="15">
        <v>8.4170209891130197E-3</v>
      </c>
      <c r="AC40" s="15">
        <v>2.66344413205141E-2</v>
      </c>
      <c r="AD40" s="15">
        <v>6.6328707996691902E-3</v>
      </c>
      <c r="AE40" s="15">
        <v>6.8520115056177602E-3</v>
      </c>
    </row>
    <row r="41" spans="1:31" x14ac:dyDescent="0.25">
      <c r="F41" s="13">
        <v>400.00005055172397</v>
      </c>
      <c r="G41">
        <v>150</v>
      </c>
      <c r="H41" s="15">
        <v>44.143502620689702</v>
      </c>
      <c r="I41" s="15">
        <v>33.8215255517241</v>
      </c>
      <c r="J41" s="15">
        <v>6.59631027586207</v>
      </c>
      <c r="K41" s="15">
        <f t="shared" si="43"/>
        <v>34.105536703314058</v>
      </c>
      <c r="L41" s="15">
        <f t="shared" si="44"/>
        <v>0.28401115158995793</v>
      </c>
      <c r="M41" s="15">
        <f t="shared" si="45"/>
        <v>1.0070268767680064</v>
      </c>
      <c r="N41" s="15">
        <v>25.935508862069</v>
      </c>
      <c r="O41" s="15">
        <v>374.69235748275901</v>
      </c>
      <c r="P41" s="15">
        <f t="shared" si="2"/>
        <v>25.307693068964966</v>
      </c>
      <c r="Q41" s="3">
        <f t="shared" si="3"/>
        <v>40.417835827586174</v>
      </c>
      <c r="R41" s="3">
        <f>$I$37-I41</f>
        <v>4.4952407241380001</v>
      </c>
      <c r="S41" s="5"/>
      <c r="T41" s="4">
        <f t="shared" si="0"/>
        <v>348.75684862068999</v>
      </c>
      <c r="U41" s="4">
        <f t="shared" si="41"/>
        <v>19.53038352275864</v>
      </c>
      <c r="V41" s="5"/>
      <c r="W41" s="4">
        <f t="shared" si="1"/>
        <v>374.06454168965496</v>
      </c>
      <c r="X41" s="4">
        <f t="shared" si="42"/>
        <v>20.947614334620678</v>
      </c>
      <c r="Y41" s="4">
        <f t="shared" si="46"/>
        <v>40.477997857379322</v>
      </c>
      <c r="Z41" s="4">
        <f t="shared" si="36"/>
        <v>1.0014885020081181</v>
      </c>
      <c r="AA41" s="15">
        <v>0.33800248626949098</v>
      </c>
      <c r="AB41" s="15">
        <v>9.9265557552123095E-3</v>
      </c>
      <c r="AC41" s="15">
        <v>2.5506388747312501E-2</v>
      </c>
      <c r="AD41" s="15">
        <v>5.1026886623625799E-3</v>
      </c>
      <c r="AE41" s="15">
        <v>6.5360175328134599E-3</v>
      </c>
    </row>
    <row r="42" spans="1:31" x14ac:dyDescent="0.25">
      <c r="F42" s="13">
        <v>400.000674482759</v>
      </c>
      <c r="G42">
        <v>300</v>
      </c>
      <c r="H42" s="15">
        <v>20.474355172413802</v>
      </c>
      <c r="I42" s="15">
        <v>33.610819551724099</v>
      </c>
      <c r="J42" s="15">
        <v>6.8341101724137898</v>
      </c>
      <c r="K42" s="15">
        <f>J42*$D$28+$E$28</f>
        <v>33.965130343189351</v>
      </c>
      <c r="L42" s="15">
        <f>K42-I42</f>
        <v>0.35431079146525235</v>
      </c>
      <c r="M42" s="15">
        <f t="shared" si="45"/>
        <v>1.0087603265448077</v>
      </c>
      <c r="N42" s="15">
        <v>25.928130068965501</v>
      </c>
      <c r="O42" s="15">
        <v>374.73734358620698</v>
      </c>
      <c r="P42" s="15">
        <f t="shared" si="2"/>
        <v>25.26333089655202</v>
      </c>
      <c r="Q42" s="3">
        <f t="shared" si="3"/>
        <v>40.444929724137886</v>
      </c>
      <c r="R42" s="3">
        <f>$I$37-I42</f>
        <v>4.705946724138002</v>
      </c>
      <c r="S42" s="5"/>
      <c r="T42" s="4">
        <f t="shared" si="0"/>
        <v>348.80921351724146</v>
      </c>
      <c r="U42" s="4">
        <f t="shared" si="41"/>
        <v>19.533315956965524</v>
      </c>
      <c r="V42" s="5"/>
      <c r="W42" s="4">
        <f t="shared" si="1"/>
        <v>374.07254441379348</v>
      </c>
      <c r="X42" s="4">
        <f t="shared" si="42"/>
        <v>20.948062487172436</v>
      </c>
      <c r="Y42" s="4">
        <f t="shared" si="46"/>
        <v>40.48137844413796</v>
      </c>
      <c r="Z42" s="4">
        <f t="shared" si="36"/>
        <v>1.0009011938022561</v>
      </c>
      <c r="AA42" s="15">
        <v>0.29262987016367098</v>
      </c>
      <c r="AB42" s="15">
        <v>7.8004889150585597E-3</v>
      </c>
      <c r="AC42" s="15">
        <v>2.4589431621026999E-2</v>
      </c>
      <c r="AD42" s="15">
        <v>6.6320530365492703E-3</v>
      </c>
      <c r="AE42" s="15">
        <v>7.9694647868757094E-3</v>
      </c>
    </row>
    <row r="43" spans="1:31" x14ac:dyDescent="0.25">
      <c r="F43" s="13">
        <v>399.98614186206902</v>
      </c>
      <c r="G43">
        <v>100</v>
      </c>
      <c r="H43" s="15">
        <v>20.404693000000002</v>
      </c>
      <c r="I43" s="15">
        <v>38.067512758620701</v>
      </c>
      <c r="J43" s="15">
        <v>0</v>
      </c>
      <c r="N43" s="15">
        <v>25.862197310344801</v>
      </c>
      <c r="O43" s="15">
        <v>373.53086482758602</v>
      </c>
      <c r="P43" s="15">
        <f t="shared" si="2"/>
        <v>26.455277034483004</v>
      </c>
      <c r="Q43" s="3">
        <f t="shared" si="3"/>
        <v>38.067512758620701</v>
      </c>
      <c r="R43" s="3"/>
      <c r="S43" s="5"/>
      <c r="T43" s="4">
        <f t="shared" si="0"/>
        <v>347.6686675172412</v>
      </c>
      <c r="U43" s="4">
        <f t="shared" si="41"/>
        <v>19.469445380965507</v>
      </c>
      <c r="V43" s="5"/>
      <c r="W43" s="4">
        <f t="shared" si="1"/>
        <v>374.12394455172421</v>
      </c>
      <c r="X43" s="4">
        <f t="shared" si="42"/>
        <v>20.950940894896554</v>
      </c>
      <c r="Y43" s="4">
        <f t="shared" si="46"/>
        <v>40.420386275862057</v>
      </c>
      <c r="Z43" s="4"/>
      <c r="AA43" s="15">
        <v>3.8351899455533002E-2</v>
      </c>
      <c r="AB43" s="15">
        <v>9.1146376749833592E-3</v>
      </c>
      <c r="AC43" s="15">
        <v>0</v>
      </c>
      <c r="AD43" s="15">
        <v>2.7001757988048401E-2</v>
      </c>
      <c r="AE43" s="15">
        <v>6.6694516451736999E-3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3"/>
  <sheetViews>
    <sheetView tabSelected="1" workbookViewId="0">
      <selection activeCell="P21" sqref="P21"/>
    </sheetView>
  </sheetViews>
  <sheetFormatPr defaultRowHeight="15" x14ac:dyDescent="0.25"/>
  <cols>
    <col min="1" max="1" width="9" style="13"/>
    <col min="8" max="13" width="9" style="2"/>
    <col min="14" max="14" width="10.28515625" style="2" bestFit="1" customWidth="1"/>
    <col min="15" max="15" width="11.85546875" style="2" bestFit="1" customWidth="1"/>
    <col min="16" max="16" width="9" style="2"/>
  </cols>
  <sheetData>
    <row r="1" spans="1:22" x14ac:dyDescent="0.25">
      <c r="A1" s="13" t="s">
        <v>0</v>
      </c>
      <c r="B1" t="s">
        <v>15</v>
      </c>
      <c r="C1" t="s">
        <v>16</v>
      </c>
      <c r="D1" t="s">
        <v>1</v>
      </c>
      <c r="E1" t="s">
        <v>2</v>
      </c>
      <c r="F1" t="s">
        <v>20</v>
      </c>
      <c r="G1" t="s">
        <v>3</v>
      </c>
      <c r="H1" s="2" t="s">
        <v>9</v>
      </c>
      <c r="I1" s="2" t="s">
        <v>12</v>
      </c>
      <c r="J1" s="2" t="s">
        <v>19</v>
      </c>
      <c r="K1" s="2" t="s">
        <v>21</v>
      </c>
      <c r="L1" s="2" t="s">
        <v>23</v>
      </c>
      <c r="M1" s="2" t="s">
        <v>18</v>
      </c>
      <c r="N1" s="2" t="s">
        <v>22</v>
      </c>
      <c r="O1" s="2" t="s">
        <v>24</v>
      </c>
      <c r="P1" s="2" t="s">
        <v>10</v>
      </c>
      <c r="Q1" s="2" t="s">
        <v>11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 spans="1:22" x14ac:dyDescent="0.25">
      <c r="A2" s="13">
        <v>149.99362341379299</v>
      </c>
      <c r="B2">
        <v>100</v>
      </c>
      <c r="C2" s="15">
        <v>72.289157000000003</v>
      </c>
      <c r="D2" s="15">
        <v>9.3971255862069007</v>
      </c>
      <c r="E2" s="17">
        <f>'h2-10282016'!J2</f>
        <v>0</v>
      </c>
      <c r="F2" s="15">
        <v>25.415768448275902</v>
      </c>
      <c r="G2" s="15">
        <v>143.323315896552</v>
      </c>
      <c r="H2" s="3">
        <f>E2+D2</f>
        <v>9.3971255862069007</v>
      </c>
      <c r="I2" s="3"/>
      <c r="J2" s="5">
        <f>'he-10042016'!J2</f>
        <v>0.05</v>
      </c>
      <c r="K2" s="4">
        <f>G2-F2</f>
        <v>117.90754744827611</v>
      </c>
      <c r="L2" s="4">
        <f>$J$2*K2</f>
        <v>5.8953773724138054</v>
      </c>
      <c r="M2" s="5">
        <f>J2</f>
        <v>0.05</v>
      </c>
      <c r="N2" s="4">
        <f t="shared" ref="N2:N21" si="0">A2-F2</f>
        <v>124.57785496551709</v>
      </c>
      <c r="O2" s="4">
        <f>$J$2*N2</f>
        <v>6.2288927482758547</v>
      </c>
      <c r="P2" s="4"/>
      <c r="Q2" s="4"/>
      <c r="R2" s="15">
        <v>2.1547848937874699E-2</v>
      </c>
      <c r="S2" s="15">
        <v>6.1702116542365799E-3</v>
      </c>
      <c r="T2" s="15">
        <v>0</v>
      </c>
      <c r="U2" s="15">
        <v>1.8843896035186401E-2</v>
      </c>
      <c r="V2" s="15">
        <v>8.4530898333793295E-3</v>
      </c>
    </row>
    <row r="3" spans="1:22" x14ac:dyDescent="0.25">
      <c r="A3" s="13">
        <v>150.00589613793099</v>
      </c>
      <c r="B3">
        <v>150</v>
      </c>
      <c r="C3" s="15">
        <v>39.6215852413793</v>
      </c>
      <c r="D3" s="15">
        <v>7.5822125517241403</v>
      </c>
      <c r="E3" s="17">
        <f>'h2-10282016'!J3</f>
        <v>2.6620971724137901</v>
      </c>
      <c r="F3" s="15">
        <v>25.446945551724099</v>
      </c>
      <c r="G3" s="15">
        <v>143.490778896552</v>
      </c>
      <c r="H3" s="3">
        <f t="shared" ref="H3:H21" si="1">E3+D3</f>
        <v>10.244309724137931</v>
      </c>
      <c r="I3" s="3">
        <f>$D$2-D3</f>
        <v>1.8149130344827604</v>
      </c>
      <c r="J3" s="3"/>
      <c r="K3" s="4">
        <f t="shared" ref="K3:K21" si="2">G3-F3</f>
        <v>118.0438333448279</v>
      </c>
      <c r="L3" s="4">
        <f t="shared" ref="L3:L6" si="3">$J$2*K3</f>
        <v>5.9021916672413957</v>
      </c>
      <c r="M3" s="4"/>
      <c r="N3" s="4">
        <f>A3-F3</f>
        <v>124.55895058620689</v>
      </c>
      <c r="O3" s="4">
        <f t="shared" ref="O3:O6" si="4">$J$2*N3</f>
        <v>6.2279475293103452</v>
      </c>
      <c r="P3" s="4">
        <f>K3*$J$2+$M$2*N3</f>
        <v>12.130139196551742</v>
      </c>
      <c r="Q3" s="4">
        <f>P3/H3</f>
        <v>1.1840855580508627</v>
      </c>
      <c r="R3" s="15">
        <v>7.0575437618989101E-2</v>
      </c>
      <c r="S3" s="15">
        <v>8.8682437697176209E-3</v>
      </c>
      <c r="T3" s="15">
        <v>1.56322734648409E-2</v>
      </c>
      <c r="U3" s="15">
        <v>1.6435090847500701E-2</v>
      </c>
      <c r="V3" s="15">
        <v>5.91103486709411E-3</v>
      </c>
    </row>
    <row r="4" spans="1:22" x14ac:dyDescent="0.25">
      <c r="A4" s="13">
        <v>150.00067613793101</v>
      </c>
      <c r="B4">
        <v>100</v>
      </c>
      <c r="C4" s="15">
        <v>71.225534689655206</v>
      </c>
      <c r="D4" s="15">
        <v>7.2578694482758603</v>
      </c>
      <c r="E4" s="17">
        <f>'h2-10282016'!J4</f>
        <v>3.0622243793103401</v>
      </c>
      <c r="F4" s="15">
        <v>25.4393412068966</v>
      </c>
      <c r="G4" s="15">
        <v>143.60267106896501</v>
      </c>
      <c r="H4" s="3">
        <f t="shared" si="1"/>
        <v>10.3200938275862</v>
      </c>
      <c r="I4" s="3">
        <f>$D$2-D4</f>
        <v>2.1392561379310404</v>
      </c>
      <c r="J4" s="3"/>
      <c r="K4" s="4">
        <f t="shared" si="2"/>
        <v>118.16332986206841</v>
      </c>
      <c r="L4" s="4">
        <f t="shared" si="3"/>
        <v>5.9081664931034208</v>
      </c>
      <c r="M4" s="4"/>
      <c r="N4" s="4">
        <f t="shared" si="0"/>
        <v>124.56133493103441</v>
      </c>
      <c r="O4" s="4">
        <f t="shared" si="4"/>
        <v>6.228066746551721</v>
      </c>
      <c r="P4" s="4">
        <f>K4*$J$2+$M$2*N4</f>
        <v>12.136233239655141</v>
      </c>
      <c r="Q4" s="4">
        <f>P4/H4</f>
        <v>1.1759809011827291</v>
      </c>
      <c r="R4" s="15">
        <v>6.6735977028563695E-2</v>
      </c>
      <c r="S4" s="15">
        <v>8.5693427435174808E-3</v>
      </c>
      <c r="T4" s="15">
        <v>1.9928119390740601E-2</v>
      </c>
      <c r="U4" s="15">
        <v>6.0154428453611701E-3</v>
      </c>
      <c r="V4" s="15">
        <v>6.8763128515404899E-3</v>
      </c>
    </row>
    <row r="5" spans="1:22" x14ac:dyDescent="0.25">
      <c r="A5" s="13">
        <v>150.000430931034</v>
      </c>
      <c r="B5">
        <v>150</v>
      </c>
      <c r="C5" s="15">
        <v>39.517230482758599</v>
      </c>
      <c r="D5" s="15">
        <v>7.4318426206896602</v>
      </c>
      <c r="E5" s="17">
        <f>'h2-10282016'!J5</f>
        <v>2.6584370689655201</v>
      </c>
      <c r="F5" s="15">
        <v>25.4294724137931</v>
      </c>
      <c r="G5" s="15">
        <v>143.65183862069</v>
      </c>
      <c r="H5" s="3">
        <f t="shared" si="1"/>
        <v>10.09027968965518</v>
      </c>
      <c r="I5" s="3">
        <f>$D$2-D5</f>
        <v>1.9652829655172406</v>
      </c>
      <c r="J5" s="3"/>
      <c r="K5" s="4">
        <f t="shared" si="2"/>
        <v>118.22236620689691</v>
      </c>
      <c r="L5" s="4">
        <f t="shared" si="3"/>
        <v>5.9111183103448459</v>
      </c>
      <c r="M5" s="4"/>
      <c r="N5" s="4">
        <f t="shared" si="0"/>
        <v>124.57095851724091</v>
      </c>
      <c r="O5" s="4">
        <f t="shared" si="4"/>
        <v>6.2285479258620455</v>
      </c>
      <c r="P5" s="4">
        <f>K5*$J$2+$M$2*N5</f>
        <v>12.139666236206892</v>
      </c>
      <c r="Q5" s="4">
        <f>P5/H5</f>
        <v>1.2031050287587961</v>
      </c>
      <c r="R5" s="15">
        <v>4.8141524608783098E-2</v>
      </c>
      <c r="S5" s="15">
        <v>8.1400641294946292E-3</v>
      </c>
      <c r="T5" s="15">
        <v>0</v>
      </c>
      <c r="U5" s="15">
        <v>6.4746707380038101E-3</v>
      </c>
      <c r="V5" s="15">
        <v>6.3364671565318302E-3</v>
      </c>
    </row>
    <row r="6" spans="1:22" x14ac:dyDescent="0.25">
      <c r="A6" s="13">
        <v>149.993601862069</v>
      </c>
      <c r="B6">
        <v>100</v>
      </c>
      <c r="C6" s="15">
        <v>10</v>
      </c>
      <c r="D6" s="15">
        <v>9.3685548965517196</v>
      </c>
      <c r="E6" s="17">
        <f>'h2-10282016'!J6</f>
        <v>0</v>
      </c>
      <c r="F6" s="15">
        <v>25.3932257931035</v>
      </c>
      <c r="G6" s="15">
        <v>143.35180724137899</v>
      </c>
      <c r="H6" s="3">
        <f t="shared" si="1"/>
        <v>9.3685548965517196</v>
      </c>
      <c r="I6" s="3"/>
      <c r="J6" s="3"/>
      <c r="K6" s="4">
        <f t="shared" si="2"/>
        <v>117.9585814482755</v>
      </c>
      <c r="L6" s="4">
        <f t="shared" si="3"/>
        <v>5.897929072413775</v>
      </c>
      <c r="M6" s="4"/>
      <c r="N6" s="4">
        <f t="shared" si="0"/>
        <v>124.6003760689655</v>
      </c>
      <c r="O6" s="4">
        <f t="shared" si="4"/>
        <v>6.2300188034482753</v>
      </c>
      <c r="P6" s="4"/>
      <c r="Q6" s="4"/>
      <c r="R6" s="15">
        <v>2.09634437525325E-2</v>
      </c>
      <c r="S6" s="15">
        <v>7.74049012812799E-3</v>
      </c>
      <c r="T6" s="15">
        <v>0</v>
      </c>
      <c r="U6" s="15">
        <v>1.6370148843855101E-2</v>
      </c>
      <c r="V6" s="15">
        <v>7.69363456315639E-3</v>
      </c>
    </row>
    <row r="7" spans="1:22" x14ac:dyDescent="0.25">
      <c r="A7" s="13">
        <v>199.99874296551701</v>
      </c>
      <c r="B7">
        <v>300</v>
      </c>
      <c r="C7" s="15">
        <v>10</v>
      </c>
      <c r="D7" s="15">
        <v>14.1651251034483</v>
      </c>
      <c r="E7" s="17">
        <f>'h2-10282016'!J7</f>
        <v>0</v>
      </c>
      <c r="F7" s="15">
        <v>25.472609896551699</v>
      </c>
      <c r="G7" s="15">
        <v>190.471635517241</v>
      </c>
      <c r="H7" s="3">
        <f t="shared" si="1"/>
        <v>14.1651251034483</v>
      </c>
      <c r="I7" s="3"/>
      <c r="J7" s="5">
        <f>'he-10042016'!J9</f>
        <v>4.8000000000000001E-2</v>
      </c>
      <c r="K7" s="4">
        <f t="shared" si="2"/>
        <v>164.99902562068931</v>
      </c>
      <c r="L7" s="4">
        <f>$J$7*K7</f>
        <v>7.9199532297930872</v>
      </c>
      <c r="M7" s="5">
        <f>J7</f>
        <v>4.8000000000000001E-2</v>
      </c>
      <c r="N7" s="4">
        <f t="shared" si="0"/>
        <v>174.52613306896532</v>
      </c>
      <c r="O7" s="4">
        <f>$J$7*N7</f>
        <v>8.3772543873103356</v>
      </c>
      <c r="P7" s="4"/>
      <c r="Q7" s="4"/>
      <c r="R7" s="15">
        <v>2.6501084996372298E-2</v>
      </c>
      <c r="S7" s="15">
        <v>8.3979020055359004E-3</v>
      </c>
      <c r="T7" s="15">
        <v>0</v>
      </c>
      <c r="U7" s="15">
        <v>8.1109556505757994E-3</v>
      </c>
      <c r="V7" s="15">
        <v>6.6620553076796596E-3</v>
      </c>
    </row>
    <row r="8" spans="1:22" x14ac:dyDescent="0.25">
      <c r="A8" s="13">
        <v>200.005776827586</v>
      </c>
      <c r="B8">
        <v>150</v>
      </c>
      <c r="C8" s="15">
        <v>40.228971758620702</v>
      </c>
      <c r="D8" s="15">
        <v>11.874630275862099</v>
      </c>
      <c r="E8" s="17">
        <f>'h2-10282016'!J8</f>
        <v>2.8768980344827599</v>
      </c>
      <c r="F8" s="15">
        <v>25.511046827586199</v>
      </c>
      <c r="G8" s="15">
        <v>190.69227075862099</v>
      </c>
      <c r="H8" s="3">
        <f t="shared" si="1"/>
        <v>14.75152831034486</v>
      </c>
      <c r="I8" s="3">
        <f>$D$7-D8</f>
        <v>2.2904948275862012</v>
      </c>
      <c r="J8" s="3"/>
      <c r="K8" s="4">
        <f t="shared" si="2"/>
        <v>165.18122393103479</v>
      </c>
      <c r="L8" s="4">
        <f t="shared" ref="L8:L11" si="5">$J$7*K8</f>
        <v>7.9286987486896701</v>
      </c>
      <c r="M8" s="4"/>
      <c r="N8" s="4">
        <f t="shared" si="0"/>
        <v>174.49472999999981</v>
      </c>
      <c r="O8" s="4">
        <f t="shared" ref="O8:O11" si="6">$J$7*N8</f>
        <v>8.3757470399999914</v>
      </c>
      <c r="P8" s="4">
        <f>K8*$J$7+$M$7*N8</f>
        <v>16.304445788689662</v>
      </c>
      <c r="Q8" s="4">
        <f>P8/H8</f>
        <v>1.1052716332622825</v>
      </c>
      <c r="R8" s="15">
        <v>7.32160366069637E-2</v>
      </c>
      <c r="S8" s="15">
        <v>7.3173981736859997E-3</v>
      </c>
      <c r="T8" s="15">
        <v>0</v>
      </c>
      <c r="U8" s="15">
        <v>1.7516427105979799E-2</v>
      </c>
      <c r="V8" s="15">
        <v>5.1137746911061998E-3</v>
      </c>
    </row>
    <row r="9" spans="1:22" x14ac:dyDescent="0.25">
      <c r="A9" s="13">
        <v>200.000399344828</v>
      </c>
      <c r="B9">
        <v>100</v>
      </c>
      <c r="C9" s="15">
        <v>71.792655275862103</v>
      </c>
      <c r="D9" s="15">
        <v>11.563274137931</v>
      </c>
      <c r="E9" s="17">
        <f>'h2-10282016'!J9</f>
        <v>3.2635286896551698</v>
      </c>
      <c r="F9" s="15">
        <v>25.508560137930999</v>
      </c>
      <c r="G9" s="15">
        <v>190.79186120689701</v>
      </c>
      <c r="H9" s="3">
        <f t="shared" si="1"/>
        <v>14.826802827586169</v>
      </c>
      <c r="I9" s="3">
        <f>$D$7-D9</f>
        <v>2.6018509655173006</v>
      </c>
      <c r="J9" s="3"/>
      <c r="K9" s="4">
        <f t="shared" si="2"/>
        <v>165.28330106896601</v>
      </c>
      <c r="L9" s="4">
        <f t="shared" si="5"/>
        <v>7.9335984513103686</v>
      </c>
      <c r="M9" s="4"/>
      <c r="N9" s="4">
        <f t="shared" si="0"/>
        <v>174.491839206897</v>
      </c>
      <c r="O9" s="4">
        <f t="shared" si="6"/>
        <v>8.375608281931056</v>
      </c>
      <c r="P9" s="4">
        <f>K9*$J$7+$M$7*N9</f>
        <v>16.309206733241425</v>
      </c>
      <c r="Q9" s="4">
        <f>P9/H9</f>
        <v>1.0999813596291408</v>
      </c>
      <c r="R9" s="15">
        <v>8.3169150009554896E-2</v>
      </c>
      <c r="S9" s="15">
        <v>8.3439609786292203E-3</v>
      </c>
      <c r="T9" s="15">
        <v>0</v>
      </c>
      <c r="U9" s="15">
        <v>7.7442599679779303E-3</v>
      </c>
      <c r="V9" s="15">
        <v>6.9897729661469298E-3</v>
      </c>
    </row>
    <row r="10" spans="1:22" x14ac:dyDescent="0.25">
      <c r="A10" s="13">
        <v>200.00102496551699</v>
      </c>
      <c r="B10">
        <v>150</v>
      </c>
      <c r="C10" s="15">
        <v>39.990436310344798</v>
      </c>
      <c r="D10" s="15">
        <v>11.755941172413801</v>
      </c>
      <c r="E10" s="17">
        <f>'h2-10282016'!J10</f>
        <v>2.8734554482758599</v>
      </c>
      <c r="F10" s="15">
        <v>25.505973103448301</v>
      </c>
      <c r="G10" s="15">
        <v>190.84357048275899</v>
      </c>
      <c r="H10" s="3">
        <f t="shared" si="1"/>
        <v>14.629396620689661</v>
      </c>
      <c r="I10" s="3">
        <f>$D$7-D10</f>
        <v>2.4091839310344998</v>
      </c>
      <c r="J10" s="3"/>
      <c r="K10" s="4">
        <f t="shared" si="2"/>
        <v>165.33759737931069</v>
      </c>
      <c r="L10" s="4">
        <f t="shared" si="5"/>
        <v>7.9362046742069134</v>
      </c>
      <c r="M10" s="4"/>
      <c r="N10" s="4">
        <f t="shared" si="0"/>
        <v>174.49505186206869</v>
      </c>
      <c r="O10" s="4">
        <f t="shared" si="6"/>
        <v>8.3757624893792979</v>
      </c>
      <c r="P10" s="4">
        <f>K10*$J$7+$M$7*N10</f>
        <v>16.31196716358621</v>
      </c>
      <c r="Q10" s="4">
        <f>P10/H10</f>
        <v>1.1150129828674527</v>
      </c>
      <c r="R10" s="15">
        <v>8.3856142287438901E-2</v>
      </c>
      <c r="S10" s="15">
        <v>1.0038141079891099E-2</v>
      </c>
      <c r="T10" s="15">
        <v>0</v>
      </c>
      <c r="U10" s="15">
        <v>7.6984390526464398E-3</v>
      </c>
      <c r="V10" s="15">
        <v>6.6509132402273498E-3</v>
      </c>
    </row>
    <row r="11" spans="1:22" x14ac:dyDescent="0.25">
      <c r="A11" s="13">
        <v>199.994810931035</v>
      </c>
      <c r="B11">
        <v>100</v>
      </c>
      <c r="C11" s="15">
        <v>0.1</v>
      </c>
      <c r="D11" s="15">
        <v>14.0424212068966</v>
      </c>
      <c r="E11" s="17">
        <f>'h2-10282016'!J11</f>
        <v>0</v>
      </c>
      <c r="F11" s="15">
        <v>25.4694666551724</v>
      </c>
      <c r="G11" s="15">
        <v>190.61115720689699</v>
      </c>
      <c r="H11" s="3">
        <f t="shared" si="1"/>
        <v>14.0424212068966</v>
      </c>
      <c r="I11" s="3"/>
      <c r="J11" s="3"/>
      <c r="K11" s="4">
        <f t="shared" si="2"/>
        <v>165.14169055172459</v>
      </c>
      <c r="L11" s="4">
        <f t="shared" si="5"/>
        <v>7.9268011464827808</v>
      </c>
      <c r="M11" s="4"/>
      <c r="N11" s="4">
        <f t="shared" si="0"/>
        <v>174.52534427586261</v>
      </c>
      <c r="O11" s="4">
        <f t="shared" si="6"/>
        <v>8.3772165252414048</v>
      </c>
      <c r="P11" s="4"/>
      <c r="Q11" s="4"/>
      <c r="R11" s="15">
        <v>2.3486691346514901E-2</v>
      </c>
      <c r="S11" s="15">
        <v>7.6060670410040302E-3</v>
      </c>
      <c r="T11" s="15">
        <v>0</v>
      </c>
      <c r="U11" s="15">
        <v>1.5514380741128099E-2</v>
      </c>
      <c r="V11" s="15">
        <v>6.1634741133744604E-3</v>
      </c>
    </row>
    <row r="12" spans="1:22" x14ac:dyDescent="0.25">
      <c r="A12" s="13">
        <v>249.99987686206899</v>
      </c>
      <c r="B12">
        <v>100</v>
      </c>
      <c r="C12" s="15">
        <v>10</v>
      </c>
      <c r="D12" s="15">
        <v>19.360079172413801</v>
      </c>
      <c r="E12" s="17">
        <f>'h2-10282016'!J12</f>
        <v>0</v>
      </c>
      <c r="F12" s="15">
        <v>25.558415103448301</v>
      </c>
      <c r="G12" s="15">
        <v>237.43782406896599</v>
      </c>
      <c r="H12" s="3">
        <f t="shared" si="1"/>
        <v>19.360079172413801</v>
      </c>
      <c r="J12" s="5">
        <f>'he-10042016'!J16</f>
        <v>0.05</v>
      </c>
      <c r="K12" s="4">
        <f t="shared" si="2"/>
        <v>211.87940896551768</v>
      </c>
      <c r="L12" s="4">
        <f>$J$12*K12</f>
        <v>10.593970448275885</v>
      </c>
      <c r="M12" s="5">
        <f>J12</f>
        <v>0.05</v>
      </c>
      <c r="N12" s="4">
        <f t="shared" si="0"/>
        <v>224.44146175862068</v>
      </c>
      <c r="O12" s="4">
        <f>$J$12*N12</f>
        <v>11.222073087931035</v>
      </c>
      <c r="P12" s="4"/>
      <c r="Q12" s="4"/>
      <c r="R12" s="15">
        <v>3.0817038971483E-2</v>
      </c>
      <c r="S12" s="15">
        <v>9.1560439413471608E-3</v>
      </c>
      <c r="T12" s="15">
        <v>0</v>
      </c>
      <c r="U12" s="15">
        <v>8.0801188703596392E-3</v>
      </c>
      <c r="V12" s="15">
        <v>7.5275893439524198E-3</v>
      </c>
    </row>
    <row r="13" spans="1:22" x14ac:dyDescent="0.25">
      <c r="A13" s="13">
        <v>250.004364551724</v>
      </c>
      <c r="B13">
        <v>150</v>
      </c>
      <c r="C13" s="15">
        <v>40.859543862069003</v>
      </c>
      <c r="D13" s="15">
        <v>16.481686482758601</v>
      </c>
      <c r="E13" s="17">
        <f>'h2-10282016'!J13</f>
        <v>3.182474</v>
      </c>
      <c r="F13" s="15">
        <v>25.5958250689655</v>
      </c>
      <c r="G13" s="15">
        <v>237.51325720689701</v>
      </c>
      <c r="H13" s="3">
        <f t="shared" si="1"/>
        <v>19.6641604827586</v>
      </c>
      <c r="I13" s="3">
        <f>$D$12-D13</f>
        <v>2.8783926896552003</v>
      </c>
      <c r="J13" s="3"/>
      <c r="K13" s="4">
        <f t="shared" si="2"/>
        <v>211.91743213793151</v>
      </c>
      <c r="L13" s="4">
        <f t="shared" ref="L13:L16" si="7">$J$12*K13</f>
        <v>10.595871606896576</v>
      </c>
      <c r="M13" s="4"/>
      <c r="N13" s="4">
        <f t="shared" si="0"/>
        <v>224.4085394827585</v>
      </c>
      <c r="O13" s="4">
        <f t="shared" ref="O13:O16" si="8">$J$12*N13</f>
        <v>11.220426974137926</v>
      </c>
      <c r="P13" s="4">
        <f>K13*$J$12+$M$12*N13</f>
        <v>21.816298581034502</v>
      </c>
      <c r="Q13" s="4">
        <f>P13/H13</f>
        <v>1.1094446976347088</v>
      </c>
      <c r="R13" s="15">
        <v>8.6918294149457495E-2</v>
      </c>
      <c r="S13" s="15">
        <v>8.3921079528614106E-3</v>
      </c>
      <c r="T13" s="15">
        <v>0</v>
      </c>
      <c r="U13" s="15">
        <v>1.6394876158405E-2</v>
      </c>
      <c r="V13" s="15">
        <v>8.7804230077882794E-3</v>
      </c>
    </row>
    <row r="14" spans="1:22" x14ac:dyDescent="0.25">
      <c r="A14" s="13">
        <v>249.99825262069001</v>
      </c>
      <c r="B14">
        <v>100</v>
      </c>
      <c r="C14" s="15">
        <v>72.983631965517205</v>
      </c>
      <c r="D14" s="15">
        <v>16.1746964137931</v>
      </c>
      <c r="E14" s="17">
        <f>'h2-10282016'!J14</f>
        <v>3.5949085862069001</v>
      </c>
      <c r="F14" s="15">
        <v>25.5934440344828</v>
      </c>
      <c r="G14" s="15">
        <v>237.58408800000001</v>
      </c>
      <c r="H14" s="3">
        <f t="shared" si="1"/>
        <v>19.769604999999999</v>
      </c>
      <c r="I14" s="3">
        <f>$D$12-D14</f>
        <v>3.1853827586207011</v>
      </c>
      <c r="J14" s="3"/>
      <c r="K14" s="4">
        <f t="shared" si="2"/>
        <v>211.99064396551722</v>
      </c>
      <c r="L14" s="4">
        <f t="shared" si="7"/>
        <v>10.599532198275861</v>
      </c>
      <c r="M14" s="4"/>
      <c r="N14" s="4">
        <f t="shared" si="0"/>
        <v>224.4048085862072</v>
      </c>
      <c r="O14" s="4">
        <f t="shared" si="8"/>
        <v>11.22024042931036</v>
      </c>
      <c r="P14" s="4">
        <f>K14*$J$12+$M$12*N14</f>
        <v>21.819772627586222</v>
      </c>
      <c r="Q14" s="4">
        <f>P14/H14</f>
        <v>1.1037030141768753</v>
      </c>
      <c r="R14" s="15">
        <v>9.0952033003057195E-2</v>
      </c>
      <c r="S14" s="15">
        <v>9.5601379724157397E-3</v>
      </c>
      <c r="T14" s="15">
        <v>0</v>
      </c>
      <c r="U14" s="15">
        <v>6.1057478861721399E-3</v>
      </c>
      <c r="V14" s="15">
        <v>6.8307614289276099E-3</v>
      </c>
    </row>
    <row r="15" spans="1:22" x14ac:dyDescent="0.25">
      <c r="A15" s="13">
        <v>249.99926755172399</v>
      </c>
      <c r="B15">
        <v>150</v>
      </c>
      <c r="C15" s="15">
        <v>40.737106551724096</v>
      </c>
      <c r="D15" s="15">
        <v>16.3674796206897</v>
      </c>
      <c r="E15" s="17">
        <f>'h2-10282016'!J15</f>
        <v>3.1831362758620698</v>
      </c>
      <c r="F15" s="15">
        <v>25.591625241379301</v>
      </c>
      <c r="G15" s="15">
        <v>237.63229589655199</v>
      </c>
      <c r="H15" s="3">
        <f t="shared" si="1"/>
        <v>19.550615896551768</v>
      </c>
      <c r="I15" s="3">
        <f>$D$12-D15</f>
        <v>2.9925995517241013</v>
      </c>
      <c r="J15" s="3"/>
      <c r="K15" s="4">
        <f t="shared" si="2"/>
        <v>212.0406706551727</v>
      </c>
      <c r="L15" s="4">
        <f t="shared" si="7"/>
        <v>10.602033532758636</v>
      </c>
      <c r="M15" s="4"/>
      <c r="N15" s="4">
        <f t="shared" si="0"/>
        <v>224.4076423103447</v>
      </c>
      <c r="O15" s="4">
        <f t="shared" si="8"/>
        <v>11.220382115517236</v>
      </c>
      <c r="P15" s="4">
        <f>K15*$J$12+$M$12*N15</f>
        <v>21.822415648275872</v>
      </c>
      <c r="Q15" s="4">
        <f>P15/H15</f>
        <v>1.1162009301264413</v>
      </c>
      <c r="R15" s="15">
        <v>8.4696410538431799E-2</v>
      </c>
      <c r="S15" s="15">
        <v>1.1452776654733101E-2</v>
      </c>
      <c r="T15" s="15">
        <v>0</v>
      </c>
      <c r="U15" s="15">
        <v>6.6674601988485497E-3</v>
      </c>
      <c r="V15" s="15">
        <v>7.1080715921507899E-3</v>
      </c>
    </row>
    <row r="16" spans="1:22" x14ac:dyDescent="0.25">
      <c r="A16" s="13">
        <v>249.995704344828</v>
      </c>
      <c r="B16">
        <v>100</v>
      </c>
      <c r="C16" s="15">
        <v>0.1</v>
      </c>
      <c r="D16" s="15">
        <v>19.246479827586199</v>
      </c>
      <c r="E16" s="17">
        <f>'h2-10282016'!J16</f>
        <v>0</v>
      </c>
      <c r="F16" s="15">
        <v>25.5558156206897</v>
      </c>
      <c r="G16" s="15">
        <v>237.53516737931</v>
      </c>
      <c r="H16" s="3">
        <f t="shared" si="1"/>
        <v>19.246479827586199</v>
      </c>
      <c r="I16" s="3"/>
      <c r="J16" s="3"/>
      <c r="K16" s="4">
        <f t="shared" si="2"/>
        <v>211.97935175862028</v>
      </c>
      <c r="L16" s="4">
        <f t="shared" si="7"/>
        <v>10.598967587931014</v>
      </c>
      <c r="M16" s="4"/>
      <c r="N16" s="4">
        <f t="shared" si="0"/>
        <v>224.43988872413831</v>
      </c>
      <c r="O16" s="4">
        <f t="shared" si="8"/>
        <v>11.221994436206916</v>
      </c>
      <c r="P16" s="4"/>
      <c r="Q16" s="4"/>
      <c r="R16" s="15">
        <v>2.2057813195357399E-2</v>
      </c>
      <c r="S16" s="15">
        <v>5.4570046589035503E-3</v>
      </c>
      <c r="T16" s="15">
        <v>0</v>
      </c>
      <c r="U16" s="15">
        <v>1.57996729248835E-2</v>
      </c>
      <c r="V16" s="15">
        <v>6.3063965281206997E-3</v>
      </c>
    </row>
    <row r="17" spans="1:22" x14ac:dyDescent="0.25">
      <c r="A17" s="13">
        <v>300.00029772413802</v>
      </c>
      <c r="B17">
        <v>100</v>
      </c>
      <c r="C17" s="15">
        <v>10</v>
      </c>
      <c r="D17" s="15">
        <v>25.185805896551699</v>
      </c>
      <c r="E17" s="17">
        <f>'h2-10282016'!J17</f>
        <v>0</v>
      </c>
      <c r="F17" s="15">
        <v>25.656471275862099</v>
      </c>
      <c r="G17" s="15">
        <v>284.284037551724</v>
      </c>
      <c r="H17" s="3">
        <f t="shared" si="1"/>
        <v>25.185805896551699</v>
      </c>
      <c r="I17" s="3"/>
      <c r="J17" s="5">
        <f>'he-10042016'!J23</f>
        <v>0.05</v>
      </c>
      <c r="K17" s="4">
        <f t="shared" si="2"/>
        <v>258.62756627586191</v>
      </c>
      <c r="L17" s="4">
        <f>$J$17*K17</f>
        <v>12.931378313793097</v>
      </c>
      <c r="M17" s="5">
        <f>J17</f>
        <v>0.05</v>
      </c>
      <c r="N17" s="4">
        <f t="shared" si="0"/>
        <v>274.34382644827593</v>
      </c>
      <c r="O17" s="4">
        <f>$J$17*N17</f>
        <v>13.717191322413797</v>
      </c>
      <c r="P17" s="4"/>
      <c r="Q17" s="4"/>
      <c r="R17" s="15">
        <v>1.8047686192924399E-2</v>
      </c>
      <c r="S17" s="15">
        <v>7.7397208474000497E-3</v>
      </c>
      <c r="T17" s="15">
        <v>0</v>
      </c>
      <c r="U17" s="15">
        <v>7.5270974285524504E-3</v>
      </c>
      <c r="V17" s="15">
        <v>6.7656450485213101E-3</v>
      </c>
    </row>
    <row r="18" spans="1:22" x14ac:dyDescent="0.25">
      <c r="A18" s="13">
        <v>300.00335168965501</v>
      </c>
      <c r="B18">
        <v>150</v>
      </c>
      <c r="C18" s="15">
        <v>41.775798620689699</v>
      </c>
      <c r="D18" s="15">
        <v>21.508566999999999</v>
      </c>
      <c r="E18" s="17">
        <f>'h2-10282016'!J18</f>
        <v>3.5670185517241402</v>
      </c>
      <c r="F18" s="15">
        <v>25.692077620689702</v>
      </c>
      <c r="G18" s="15">
        <v>284.15845772413797</v>
      </c>
      <c r="H18" s="3">
        <f t="shared" si="1"/>
        <v>25.075585551724139</v>
      </c>
      <c r="I18" s="3">
        <f>$D$17-D18</f>
        <v>3.6772388965516996</v>
      </c>
      <c r="J18" s="3"/>
      <c r="K18" s="4">
        <f t="shared" si="2"/>
        <v>258.46638010344827</v>
      </c>
      <c r="L18" s="4">
        <f t="shared" ref="L18:L21" si="9">$J$17*K18</f>
        <v>12.923319005172415</v>
      </c>
      <c r="M18" s="4"/>
      <c r="N18" s="4">
        <f t="shared" si="0"/>
        <v>274.3112740689653</v>
      </c>
      <c r="O18" s="4">
        <f t="shared" ref="O18:O21" si="10">$J$17*N18</f>
        <v>13.715563703448266</v>
      </c>
      <c r="P18" s="4">
        <f>K18*$J$17+$M$17*N18</f>
        <v>26.638882708620681</v>
      </c>
      <c r="Q18" s="4">
        <f>P18/H18</f>
        <v>1.0623433958769133</v>
      </c>
      <c r="R18" s="15">
        <v>8.5422668877322902E-2</v>
      </c>
      <c r="S18" s="15">
        <v>1.03840845027986E-2</v>
      </c>
      <c r="T18" s="15">
        <v>0</v>
      </c>
      <c r="U18" s="15">
        <v>1.2744439874900501E-2</v>
      </c>
      <c r="V18" s="15">
        <v>7.3113138891000703E-3</v>
      </c>
    </row>
    <row r="19" spans="1:22" x14ac:dyDescent="0.25">
      <c r="A19" s="13">
        <v>299.99911082758598</v>
      </c>
      <c r="B19">
        <v>100</v>
      </c>
      <c r="C19" s="15">
        <v>74.297210655172407</v>
      </c>
      <c r="D19" s="15">
        <v>21.113766931034501</v>
      </c>
      <c r="E19" s="17">
        <f>'h2-10282016'!J19</f>
        <v>4.02842475862069</v>
      </c>
      <c r="F19" s="15">
        <v>25.693463241379298</v>
      </c>
      <c r="G19" s="15">
        <v>284.13413731034501</v>
      </c>
      <c r="H19" s="3">
        <f t="shared" si="1"/>
        <v>25.142191689655192</v>
      </c>
      <c r="I19" s="3">
        <f>$D$17-D19</f>
        <v>4.0720389655171978</v>
      </c>
      <c r="J19" s="3"/>
      <c r="K19" s="4">
        <f t="shared" si="2"/>
        <v>258.44067406896573</v>
      </c>
      <c r="L19" s="4">
        <f t="shared" si="9"/>
        <v>12.922033703448287</v>
      </c>
      <c r="M19" s="4"/>
      <c r="N19" s="4">
        <f t="shared" si="0"/>
        <v>274.3056475862067</v>
      </c>
      <c r="O19" s="4">
        <f t="shared" si="10"/>
        <v>13.715282379310336</v>
      </c>
      <c r="P19" s="4">
        <f>K19*$J$17+$M$17*N19</f>
        <v>26.637316082758623</v>
      </c>
      <c r="Q19" s="4">
        <f>P19/H19</f>
        <v>1.0594667486255227</v>
      </c>
      <c r="R19" s="15">
        <v>0.104789580425974</v>
      </c>
      <c r="S19" s="15">
        <v>7.4579269038509803E-3</v>
      </c>
      <c r="T19" s="15">
        <v>0</v>
      </c>
      <c r="U19" s="15">
        <v>5.9403993803262799E-3</v>
      </c>
      <c r="V19" s="15">
        <v>6.3998464501068501E-3</v>
      </c>
    </row>
    <row r="20" spans="1:22" x14ac:dyDescent="0.25">
      <c r="A20" s="13">
        <v>300.00003375862099</v>
      </c>
      <c r="B20">
        <v>150</v>
      </c>
      <c r="C20" s="15">
        <v>41.640296137931003</v>
      </c>
      <c r="D20" s="15">
        <v>21.438658034482799</v>
      </c>
      <c r="E20" s="17">
        <f>'h2-10282016'!J20</f>
        <v>3.5630404137931002</v>
      </c>
      <c r="F20" s="15">
        <v>25.689000551724099</v>
      </c>
      <c r="G20" s="15">
        <v>284.24299258620698</v>
      </c>
      <c r="H20" s="3">
        <f t="shared" si="1"/>
        <v>25.001698448275899</v>
      </c>
      <c r="I20" s="3">
        <f>$D$17-D20</f>
        <v>3.7471478620688998</v>
      </c>
      <c r="J20" s="3"/>
      <c r="K20" s="4">
        <f t="shared" si="2"/>
        <v>258.55399203448286</v>
      </c>
      <c r="L20" s="4">
        <f t="shared" si="9"/>
        <v>12.927699601724143</v>
      </c>
      <c r="M20" s="4"/>
      <c r="N20" s="4">
        <f t="shared" si="0"/>
        <v>274.31103320689687</v>
      </c>
      <c r="O20" s="4">
        <f t="shared" si="10"/>
        <v>13.715551660344843</v>
      </c>
      <c r="P20" s="4">
        <f>K20*$J$17+$M$17*N20</f>
        <v>26.643251262068986</v>
      </c>
      <c r="Q20" s="4">
        <f>P20/H20</f>
        <v>1.0656576519066963</v>
      </c>
      <c r="R20" s="15">
        <v>9.4298512565447704E-2</v>
      </c>
      <c r="S20" s="15">
        <v>8.1974646466002193E-3</v>
      </c>
      <c r="T20" s="15">
        <v>2.4880724203190598</v>
      </c>
      <c r="U20" s="15">
        <v>7.5206508354842801E-3</v>
      </c>
      <c r="V20" s="15">
        <v>6.8804221061744102E-3</v>
      </c>
    </row>
    <row r="21" spans="1:22" x14ac:dyDescent="0.25">
      <c r="A21" s="13">
        <v>299.99542027586199</v>
      </c>
      <c r="B21">
        <v>100</v>
      </c>
      <c r="C21" s="15">
        <v>0.1</v>
      </c>
      <c r="D21" s="15">
        <v>25.105357862068999</v>
      </c>
      <c r="E21" s="17">
        <f>'h2-10282016'!J21</f>
        <v>0</v>
      </c>
      <c r="F21" s="15">
        <v>25.643323103448299</v>
      </c>
      <c r="G21" s="15">
        <v>284.314076310345</v>
      </c>
      <c r="H21" s="3">
        <f t="shared" si="1"/>
        <v>25.105357862068999</v>
      </c>
      <c r="I21" s="3"/>
      <c r="J21" s="3"/>
      <c r="K21" s="4">
        <f t="shared" si="2"/>
        <v>258.67075320689668</v>
      </c>
      <c r="L21" s="4">
        <f t="shared" si="9"/>
        <v>12.933537660344834</v>
      </c>
      <c r="M21" s="4"/>
      <c r="N21" s="4">
        <f t="shared" si="0"/>
        <v>274.35209717241366</v>
      </c>
      <c r="O21" s="4">
        <f t="shared" si="10"/>
        <v>13.717604858620684</v>
      </c>
      <c r="P21" s="4"/>
      <c r="Q21" s="4"/>
      <c r="R21" s="15">
        <v>2.7979466593792E-2</v>
      </c>
      <c r="S21" s="15">
        <v>9.3730299688963709E-3</v>
      </c>
      <c r="T21" s="15">
        <v>0</v>
      </c>
      <c r="U21" s="15">
        <v>1.1936582317549099E-2</v>
      </c>
      <c r="V21" s="15">
        <v>6.7106182510873399E-3</v>
      </c>
    </row>
    <row r="22" spans="1:22" x14ac:dyDescent="0.25">
      <c r="H22" s="18"/>
      <c r="I22" s="18"/>
      <c r="J22" s="19"/>
      <c r="K22" s="20"/>
      <c r="L22" s="4"/>
      <c r="M22" s="19"/>
      <c r="N22" s="20"/>
      <c r="O22" s="4"/>
      <c r="P22" s="20"/>
      <c r="Q22" s="20"/>
    </row>
    <row r="23" spans="1:22" x14ac:dyDescent="0.25">
      <c r="H23" s="18"/>
      <c r="I23" s="18"/>
      <c r="J23" s="18"/>
      <c r="K23" s="20"/>
      <c r="L23" s="4"/>
      <c r="M23" s="20"/>
      <c r="N23" s="20"/>
      <c r="O23" s="4"/>
      <c r="P23" s="20"/>
      <c r="Q23" s="20"/>
    </row>
    <row r="24" spans="1:22" x14ac:dyDescent="0.25">
      <c r="H24" s="18"/>
      <c r="I24" s="18"/>
      <c r="J24" s="18"/>
      <c r="K24" s="18"/>
      <c r="L24" s="4"/>
      <c r="M24" s="20"/>
      <c r="N24" s="20"/>
      <c r="O24" s="4"/>
      <c r="P24" s="20"/>
      <c r="Q24" s="20"/>
    </row>
    <row r="25" spans="1:22" x14ac:dyDescent="0.25">
      <c r="H25" s="18"/>
      <c r="I25" s="18"/>
      <c r="J25" s="18"/>
      <c r="K25" s="20"/>
      <c r="L25" s="4"/>
      <c r="M25" s="20"/>
      <c r="N25" s="20"/>
      <c r="O25" s="4"/>
      <c r="P25" s="20"/>
      <c r="Q25" s="20"/>
    </row>
    <row r="26" spans="1:22" x14ac:dyDescent="0.25">
      <c r="H26" s="18"/>
      <c r="I26" s="18"/>
      <c r="J26" s="18"/>
      <c r="K26" s="20"/>
      <c r="L26" s="4"/>
      <c r="M26" s="20"/>
      <c r="N26" s="20"/>
      <c r="O26" s="4"/>
      <c r="P26" s="20"/>
      <c r="Q26" s="20"/>
    </row>
    <row r="27" spans="1:22" x14ac:dyDescent="0.25">
      <c r="H27" s="18"/>
      <c r="I27" s="18"/>
      <c r="J27" s="19"/>
      <c r="K27" s="20"/>
      <c r="L27" s="4"/>
      <c r="M27" s="19"/>
      <c r="N27" s="20"/>
      <c r="O27" s="4"/>
      <c r="P27" s="20"/>
      <c r="Q27" s="20"/>
    </row>
    <row r="28" spans="1:22" x14ac:dyDescent="0.25">
      <c r="H28" s="18"/>
      <c r="I28" s="18"/>
      <c r="J28" s="18"/>
      <c r="K28" s="20"/>
      <c r="L28" s="4"/>
      <c r="M28" s="20"/>
      <c r="N28" s="20"/>
      <c r="O28" s="4"/>
      <c r="P28" s="20"/>
      <c r="Q28" s="20"/>
    </row>
    <row r="29" spans="1:22" x14ac:dyDescent="0.25">
      <c r="H29" s="18"/>
      <c r="I29" s="18"/>
      <c r="J29" s="18"/>
      <c r="K29" s="18"/>
      <c r="L29" s="4"/>
      <c r="M29" s="20"/>
      <c r="N29" s="20"/>
      <c r="O29" s="4"/>
      <c r="P29" s="20"/>
      <c r="Q29" s="20"/>
    </row>
    <row r="30" spans="1:22" x14ac:dyDescent="0.25">
      <c r="H30" s="18"/>
      <c r="I30" s="18"/>
      <c r="J30" s="18"/>
      <c r="K30" s="20"/>
      <c r="L30" s="4"/>
      <c r="M30" s="20"/>
      <c r="N30" s="20"/>
      <c r="O30" s="20"/>
      <c r="P30" s="20"/>
    </row>
    <row r="31" spans="1:22" x14ac:dyDescent="0.25">
      <c r="H31" s="21"/>
      <c r="I31" s="18"/>
      <c r="J31" s="21"/>
      <c r="K31" s="21"/>
      <c r="L31" s="21"/>
      <c r="M31" s="21"/>
      <c r="N31" s="20"/>
      <c r="O31" s="21"/>
      <c r="P31" s="21"/>
    </row>
    <row r="32" spans="1:22" x14ac:dyDescent="0.25">
      <c r="H32" s="21"/>
      <c r="I32" s="18"/>
      <c r="J32" s="21"/>
      <c r="K32" s="21"/>
      <c r="L32" s="21"/>
      <c r="M32" s="21"/>
      <c r="N32" s="20"/>
      <c r="O32" s="21"/>
      <c r="P32" s="21"/>
    </row>
    <row r="33" spans="8:16" x14ac:dyDescent="0.25">
      <c r="H33" s="21"/>
      <c r="I33" s="18"/>
      <c r="J33" s="21"/>
      <c r="K33" s="21"/>
      <c r="L33" s="21"/>
      <c r="M33" s="21"/>
      <c r="N33" s="20"/>
      <c r="O33" s="21"/>
      <c r="P33" s="21"/>
    </row>
    <row r="34" spans="8:16" x14ac:dyDescent="0.25">
      <c r="H34" s="21"/>
      <c r="I34" s="18"/>
      <c r="J34" s="21"/>
      <c r="K34" s="21"/>
      <c r="L34" s="21"/>
      <c r="M34" s="21"/>
      <c r="N34" s="20"/>
      <c r="O34" s="21"/>
      <c r="P34" s="21"/>
    </row>
    <row r="35" spans="8:16" x14ac:dyDescent="0.25">
      <c r="H35" s="21"/>
      <c r="I35" s="18"/>
      <c r="J35" s="21"/>
      <c r="K35" s="21"/>
      <c r="L35" s="21"/>
      <c r="M35" s="21"/>
      <c r="N35" s="20"/>
      <c r="O35" s="21"/>
      <c r="P35" s="21"/>
    </row>
    <row r="36" spans="8:16" x14ac:dyDescent="0.25">
      <c r="H36" s="21"/>
      <c r="I36" s="18"/>
      <c r="J36" s="21"/>
      <c r="K36" s="21"/>
      <c r="L36" s="21"/>
      <c r="M36" s="21"/>
      <c r="N36" s="20"/>
      <c r="O36" s="21"/>
      <c r="P36" s="21"/>
    </row>
    <row r="37" spans="8:16" x14ac:dyDescent="0.25">
      <c r="H37" s="21"/>
      <c r="I37" s="18"/>
      <c r="J37" s="21"/>
      <c r="K37" s="21"/>
      <c r="L37" s="21"/>
      <c r="M37" s="21"/>
      <c r="N37" s="20"/>
      <c r="O37" s="21"/>
      <c r="P37" s="21"/>
    </row>
    <row r="38" spans="8:16" x14ac:dyDescent="0.25">
      <c r="H38" s="21"/>
      <c r="I38" s="18"/>
      <c r="J38" s="21"/>
      <c r="K38" s="21"/>
      <c r="L38" s="21"/>
      <c r="M38" s="21"/>
      <c r="N38" s="20"/>
      <c r="O38" s="21"/>
      <c r="P38" s="21"/>
    </row>
    <row r="39" spans="8:16" x14ac:dyDescent="0.25">
      <c r="H39" s="21"/>
      <c r="I39" s="18"/>
      <c r="J39" s="21"/>
      <c r="K39" s="21"/>
      <c r="L39" s="21"/>
      <c r="M39" s="21"/>
      <c r="N39" s="20"/>
      <c r="O39" s="21"/>
      <c r="P39" s="21"/>
    </row>
    <row r="40" spans="8:16" x14ac:dyDescent="0.25">
      <c r="I40" s="3"/>
      <c r="L40" s="21"/>
      <c r="N40" s="20"/>
    </row>
    <row r="41" spans="8:16" x14ac:dyDescent="0.25">
      <c r="I41" s="3"/>
      <c r="L41" s="21"/>
      <c r="N41" s="20"/>
    </row>
    <row r="42" spans="8:16" x14ac:dyDescent="0.25">
      <c r="I42" s="3"/>
      <c r="L42" s="21"/>
      <c r="N42" s="20"/>
    </row>
    <row r="43" spans="8:16" x14ac:dyDescent="0.25">
      <c r="I43" s="3"/>
      <c r="L43" s="21"/>
      <c r="N4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AK43"/>
  <sheetViews>
    <sheetView topLeftCell="A10" workbookViewId="0">
      <selection activeCell="N31" sqref="N31"/>
    </sheetView>
  </sheetViews>
  <sheetFormatPr defaultRowHeight="15" x14ac:dyDescent="0.25"/>
  <cols>
    <col min="1" max="1" width="6" bestFit="1" customWidth="1"/>
    <col min="2" max="2" width="5.5703125" bestFit="1" customWidth="1"/>
    <col min="3" max="3" width="4.5703125" bestFit="1" customWidth="1"/>
    <col min="4" max="4" width="5.28515625" bestFit="1" customWidth="1"/>
    <col min="5" max="5" width="5.5703125" bestFit="1" customWidth="1"/>
    <col min="7" max="7" width="13.85546875" bestFit="1" customWidth="1"/>
    <col min="8" max="8" width="9.140625" style="15"/>
    <col min="9" max="10" width="9" style="15"/>
    <col min="11" max="11" width="7.28515625" style="15" bestFit="1" customWidth="1"/>
    <col min="12" max="12" width="10.42578125" style="15" bestFit="1" customWidth="1"/>
    <col min="13" max="13" width="4.7109375" style="15" bestFit="1" customWidth="1"/>
    <col min="14" max="14" width="9" style="15"/>
    <col min="15" max="15" width="9" style="15" customWidth="1"/>
    <col min="16" max="19" width="9" style="2"/>
    <col min="20" max="20" width="10.85546875" style="2" bestFit="1" customWidth="1"/>
    <col min="21" max="21" width="9" style="2"/>
    <col min="22" max="22" width="10.28515625" style="2" bestFit="1" customWidth="1"/>
    <col min="23" max="23" width="11.85546875" style="2" bestFit="1" customWidth="1"/>
    <col min="24" max="25" width="9" style="2"/>
    <col min="26" max="30" width="9" style="15"/>
    <col min="37" max="37" width="15.42578125" bestFit="1" customWidth="1"/>
  </cols>
  <sheetData>
    <row r="1" spans="1:37" x14ac:dyDescent="0.25">
      <c r="A1" s="13" t="s">
        <v>0</v>
      </c>
      <c r="B1" s="15" t="s">
        <v>1</v>
      </c>
      <c r="C1" s="15" t="s">
        <v>38</v>
      </c>
      <c r="D1" t="s">
        <v>34</v>
      </c>
      <c r="E1" t="s">
        <v>35</v>
      </c>
      <c r="F1" t="s">
        <v>0</v>
      </c>
      <c r="G1" t="s">
        <v>13</v>
      </c>
      <c r="H1" s="15" t="s">
        <v>14</v>
      </c>
      <c r="I1" s="15" t="s">
        <v>1</v>
      </c>
      <c r="J1" s="15" t="s">
        <v>2</v>
      </c>
      <c r="K1" s="15" t="s">
        <v>37</v>
      </c>
      <c r="L1" s="15" t="s">
        <v>39</v>
      </c>
      <c r="M1" s="15" t="s">
        <v>11</v>
      </c>
      <c r="N1" s="15" t="s">
        <v>20</v>
      </c>
      <c r="O1" s="15" t="s">
        <v>3</v>
      </c>
      <c r="P1" s="2" t="s">
        <v>9</v>
      </c>
      <c r="Q1" s="2" t="s">
        <v>12</v>
      </c>
      <c r="R1" s="2" t="s">
        <v>17</v>
      </c>
      <c r="S1" s="2" t="s">
        <v>21</v>
      </c>
      <c r="T1" s="2" t="s">
        <v>23</v>
      </c>
      <c r="U1" s="2" t="s">
        <v>18</v>
      </c>
      <c r="V1" s="2" t="s">
        <v>22</v>
      </c>
      <c r="W1" s="2" t="s">
        <v>24</v>
      </c>
      <c r="X1" s="2" t="s">
        <v>10</v>
      </c>
      <c r="Y1" s="2" t="s">
        <v>11</v>
      </c>
      <c r="Z1" s="15" t="s">
        <v>4</v>
      </c>
      <c r="AA1" s="15" t="s">
        <v>5</v>
      </c>
      <c r="AB1" s="15" t="s">
        <v>6</v>
      </c>
      <c r="AC1" s="15" t="s">
        <v>7</v>
      </c>
      <c r="AD1" s="15" t="s">
        <v>8</v>
      </c>
    </row>
    <row r="2" spans="1:37" x14ac:dyDescent="0.25">
      <c r="A2" s="13">
        <v>149.99987837930999</v>
      </c>
      <c r="B2" s="15">
        <v>9.5504130000000007</v>
      </c>
      <c r="C2" s="15">
        <v>1.6648275862069E-4</v>
      </c>
      <c r="F2" s="13">
        <v>149.999935344828</v>
      </c>
      <c r="G2" s="7">
        <v>100</v>
      </c>
      <c r="H2" s="15">
        <v>47.114252</v>
      </c>
      <c r="I2" s="15">
        <v>9.4908219999999996</v>
      </c>
      <c r="J2" s="15">
        <v>0</v>
      </c>
      <c r="N2" s="15">
        <v>25.395540896551701</v>
      </c>
      <c r="O2" s="15">
        <v>143.14274858620701</v>
      </c>
      <c r="P2" s="3">
        <f>J2+I2</f>
        <v>9.4908219999999996</v>
      </c>
      <c r="Q2" s="3"/>
      <c r="R2" s="5">
        <f>'he-10042016'!J2</f>
        <v>0.05</v>
      </c>
      <c r="S2" s="4">
        <f>O2-N2</f>
        <v>117.74720768965531</v>
      </c>
      <c r="T2" s="4">
        <f>$R$2*S2</f>
        <v>5.8873603844827658</v>
      </c>
      <c r="U2" s="5">
        <f>R2</f>
        <v>0.05</v>
      </c>
      <c r="V2" s="4">
        <f>F2-N2</f>
        <v>124.60439444827631</v>
      </c>
      <c r="W2" s="4">
        <f>$R$2*V2</f>
        <v>6.2302197224138158</v>
      </c>
      <c r="X2" s="4"/>
      <c r="Y2" s="4"/>
      <c r="Z2" s="15">
        <v>3.8415568677967298E-2</v>
      </c>
      <c r="AA2" s="15">
        <v>6.6281156883753198E-3</v>
      </c>
      <c r="AB2" s="15">
        <v>0</v>
      </c>
      <c r="AC2" s="15">
        <v>5.3920948150578104E-3</v>
      </c>
      <c r="AD2" s="15">
        <v>5.3469045318875301E-3</v>
      </c>
      <c r="AK2" s="1"/>
    </row>
    <row r="3" spans="1:37" x14ac:dyDescent="0.25">
      <c r="A3" s="13">
        <v>150.00087655172399</v>
      </c>
      <c r="B3" s="15">
        <v>8.3425899999999995</v>
      </c>
      <c r="C3" s="15">
        <v>2.5951415172413799</v>
      </c>
      <c r="D3" s="15">
        <f>INDEX(LINEST(B3:B4,C3:C4^{1}),1)</f>
        <v>-0.4478814859572835</v>
      </c>
      <c r="E3" s="15">
        <f>INDEX(LINEST(B3:B4,C3:C4^{1}),2)</f>
        <v>9.5049058390115064</v>
      </c>
      <c r="F3" s="13">
        <v>150.00674648275901</v>
      </c>
      <c r="G3" s="7">
        <v>150</v>
      </c>
      <c r="H3" s="15">
        <v>40.654733448275898</v>
      </c>
      <c r="I3" s="15">
        <v>7.45444365517241</v>
      </c>
      <c r="J3" s="15">
        <v>2.6620971724137901</v>
      </c>
      <c r="K3" s="15">
        <f>J3*$D$3+$E$3</f>
        <v>8.3126018016681353</v>
      </c>
      <c r="L3" s="15">
        <f>K3-I3</f>
        <v>0.8581581464957253</v>
      </c>
      <c r="M3" s="15">
        <f>1+L3/(I3+J3)</f>
        <v>1.0848272310784002</v>
      </c>
      <c r="N3" s="15">
        <v>25.422366586206898</v>
      </c>
      <c r="O3" s="15">
        <v>143.451950551724</v>
      </c>
      <c r="P3" s="3">
        <f>J3+I3</f>
        <v>10.116540827586199</v>
      </c>
      <c r="Q3" s="3">
        <f>$I$2-I3</f>
        <v>2.0363783448275896</v>
      </c>
      <c r="R3" s="3"/>
      <c r="S3" s="4">
        <f t="shared" ref="S3:S30" si="0">O3-N3</f>
        <v>118.02958396551711</v>
      </c>
      <c r="T3" s="4">
        <f t="shared" ref="T3:T6" si="1">$R$2*S3</f>
        <v>5.9014791982758554</v>
      </c>
      <c r="U3" s="4"/>
      <c r="V3" s="4">
        <f t="shared" ref="V3:V30" si="2">F3-N3</f>
        <v>124.58437989655212</v>
      </c>
      <c r="W3" s="4">
        <f t="shared" ref="W3:W6" si="3">$R$2*V3</f>
        <v>6.2292189948276064</v>
      </c>
      <c r="X3" s="4">
        <f>S3*$R$2+$U$2*V3</f>
        <v>12.130698193103463</v>
      </c>
      <c r="Y3" s="4">
        <f>X3/P3</f>
        <v>1.1990954615657732</v>
      </c>
      <c r="Z3" s="15">
        <v>6.3507446531612305E-2</v>
      </c>
      <c r="AA3" s="15">
        <v>1.00550464999489E-2</v>
      </c>
      <c r="AB3" s="15">
        <v>1.7646645799838101E-2</v>
      </c>
      <c r="AC3" s="15">
        <v>2.04000525565959E-2</v>
      </c>
      <c r="AD3" s="15">
        <v>7.01036338895229E-3</v>
      </c>
      <c r="AK3" s="1"/>
    </row>
    <row r="4" spans="1:37" s="11" customFormat="1" x14ac:dyDescent="0.25">
      <c r="A4" s="13">
        <v>150.00054306896601</v>
      </c>
      <c r="B4" s="15">
        <v>7.1539489999999999</v>
      </c>
      <c r="C4" s="15">
        <v>5.2490601034482802</v>
      </c>
      <c r="D4"/>
      <c r="E4"/>
      <c r="F4" s="14">
        <v>150.00874065517201</v>
      </c>
      <c r="G4" s="8">
        <v>100</v>
      </c>
      <c r="H4" s="10">
        <v>73.244752275862098</v>
      </c>
      <c r="I4" s="10">
        <v>7.37795089655173</v>
      </c>
      <c r="J4" s="10">
        <v>3.0622243793103401</v>
      </c>
      <c r="K4" s="15">
        <f t="shared" ref="K4:K5" si="4">J4*$D$3+$E$3</f>
        <v>8.1333922336713709</v>
      </c>
      <c r="L4" s="15">
        <f>K4-I4</f>
        <v>0.7554413371196409</v>
      </c>
      <c r="M4" s="15">
        <f t="shared" ref="M4:M5" si="5">1+L4/(I4+J4)</f>
        <v>1.0723590665059273</v>
      </c>
      <c r="N4" s="15">
        <v>25.4203172758621</v>
      </c>
      <c r="O4" s="10">
        <v>143.58682041379299</v>
      </c>
      <c r="P4" s="3">
        <f t="shared" ref="P4:P30" si="6">J4+I4</f>
        <v>10.440175275862071</v>
      </c>
      <c r="Q4" s="9">
        <f>$I$2-I4</f>
        <v>2.1128711034482697</v>
      </c>
      <c r="R4" s="9"/>
      <c r="S4" s="4">
        <f t="shared" si="0"/>
        <v>118.16650313793089</v>
      </c>
      <c r="T4" s="4">
        <f t="shared" si="1"/>
        <v>5.9083251568965451</v>
      </c>
      <c r="U4" s="10"/>
      <c r="V4" s="4">
        <f t="shared" si="2"/>
        <v>124.5884233793099</v>
      </c>
      <c r="W4" s="4">
        <f t="shared" si="3"/>
        <v>6.2294211689654952</v>
      </c>
      <c r="X4" s="4">
        <f>S4*$R$2+$U$2*V4</f>
        <v>12.137746325862039</v>
      </c>
      <c r="Y4" s="10">
        <f>X4/P4</f>
        <v>1.1625998611273121</v>
      </c>
      <c r="Z4" s="9">
        <v>0.27653150466952497</v>
      </c>
      <c r="AA4" s="9">
        <v>5.0169887010014597E-2</v>
      </c>
      <c r="AB4" s="9">
        <v>1.61852879510395E-2</v>
      </c>
      <c r="AC4" s="9">
        <v>8.8263994876793903E-3</v>
      </c>
      <c r="AD4" s="10">
        <v>5.8575636329431602E-3</v>
      </c>
      <c r="AK4" s="12"/>
    </row>
    <row r="5" spans="1:37" x14ac:dyDescent="0.25">
      <c r="A5" s="13">
        <v>150.000560275862</v>
      </c>
      <c r="B5" s="15">
        <v>7.1485500000000002</v>
      </c>
      <c r="C5" s="15"/>
      <c r="F5" s="13">
        <v>149.99891713793099</v>
      </c>
      <c r="G5" s="7">
        <v>150</v>
      </c>
      <c r="H5" s="15">
        <v>40.444084448275902</v>
      </c>
      <c r="I5" s="15">
        <v>7.3694557931034499</v>
      </c>
      <c r="J5" s="15">
        <v>2.6584370689655201</v>
      </c>
      <c r="K5" s="15">
        <f t="shared" si="4"/>
        <v>8.3142410942393035</v>
      </c>
      <c r="L5" s="15">
        <f t="shared" ref="L5" si="7">K5-I5</f>
        <v>0.94478530113585357</v>
      </c>
      <c r="M5" s="15">
        <f t="shared" si="5"/>
        <v>1.094215735462188</v>
      </c>
      <c r="N5" s="15">
        <v>25.4156520689655</v>
      </c>
      <c r="O5" s="15">
        <v>143.619460482759</v>
      </c>
      <c r="P5" s="3">
        <f t="shared" si="6"/>
        <v>10.02789286206897</v>
      </c>
      <c r="Q5" s="3">
        <f>$I$2-I5</f>
        <v>2.1213662068965498</v>
      </c>
      <c r="R5" s="3"/>
      <c r="S5" s="4">
        <f t="shared" si="0"/>
        <v>118.2038084137935</v>
      </c>
      <c r="T5" s="4">
        <f t="shared" si="1"/>
        <v>5.9101904206896752</v>
      </c>
      <c r="U5" s="4"/>
      <c r="V5" s="4">
        <f t="shared" si="2"/>
        <v>124.58326506896549</v>
      </c>
      <c r="W5" s="4">
        <f t="shared" si="3"/>
        <v>6.2291632534482746</v>
      </c>
      <c r="X5" s="4">
        <f t="shared" ref="X5" si="8">S5*$R$2+$U$2*V5</f>
        <v>12.139353674137951</v>
      </c>
      <c r="Y5" s="4">
        <f>X5/P5</f>
        <v>1.2105587725269473</v>
      </c>
      <c r="Z5" s="15">
        <v>7.1707115575792096E-2</v>
      </c>
      <c r="AA5" s="15">
        <v>7.9373132024071393E-3</v>
      </c>
      <c r="AB5" s="15">
        <v>1.95317693182985E-2</v>
      </c>
      <c r="AC5" s="15">
        <v>7.1716177801771103E-3</v>
      </c>
      <c r="AD5" s="15">
        <v>7.2419036676267499E-3</v>
      </c>
      <c r="AK5" s="1"/>
    </row>
    <row r="6" spans="1:37" x14ac:dyDescent="0.25">
      <c r="A6" s="13">
        <v>149.99824103448299</v>
      </c>
      <c r="B6" s="15">
        <v>9.5496149999999993</v>
      </c>
      <c r="C6" s="15">
        <v>1.6441379310344799E-4</v>
      </c>
      <c r="F6" s="13">
        <v>149.99459258620701</v>
      </c>
      <c r="G6" s="7">
        <v>100</v>
      </c>
      <c r="H6" s="15">
        <v>0.1</v>
      </c>
      <c r="I6" s="15">
        <v>9.3648466551724105</v>
      </c>
      <c r="J6" s="15">
        <v>0</v>
      </c>
      <c r="N6" s="15">
        <v>25.381718724137901</v>
      </c>
      <c r="O6" s="15">
        <v>143.316979310345</v>
      </c>
      <c r="P6" s="3">
        <f t="shared" si="6"/>
        <v>9.3648466551724105</v>
      </c>
      <c r="Q6" s="3"/>
      <c r="R6" s="3"/>
      <c r="S6" s="4">
        <f t="shared" si="0"/>
        <v>117.93526058620711</v>
      </c>
      <c r="T6" s="4">
        <f t="shared" si="1"/>
        <v>5.8967630293103559</v>
      </c>
      <c r="U6" s="4"/>
      <c r="V6" s="4">
        <f t="shared" si="2"/>
        <v>124.61287386206911</v>
      </c>
      <c r="W6" s="4">
        <f t="shared" si="3"/>
        <v>6.2306436931034561</v>
      </c>
      <c r="X6" s="4"/>
      <c r="Y6" s="4"/>
      <c r="Z6" s="15">
        <v>5.5481688424626099E-2</v>
      </c>
      <c r="AA6" s="15">
        <v>5.5253135717963399E-3</v>
      </c>
      <c r="AB6" s="15">
        <v>0</v>
      </c>
      <c r="AC6" s="15">
        <v>2.3131214392203E-2</v>
      </c>
      <c r="AD6" s="15">
        <v>6.1253606145322097E-3</v>
      </c>
      <c r="AK6" s="1"/>
    </row>
    <row r="7" spans="1:37" x14ac:dyDescent="0.25">
      <c r="A7" s="13">
        <v>199.999722758621</v>
      </c>
      <c r="B7" s="15">
        <v>14.190897</v>
      </c>
      <c r="C7" s="15">
        <v>1.69758620689655E-4</v>
      </c>
      <c r="F7" s="13">
        <v>199.99913820689699</v>
      </c>
      <c r="G7" s="7">
        <v>300</v>
      </c>
      <c r="H7" s="15">
        <v>10</v>
      </c>
      <c r="I7" s="15">
        <v>14.1652515862069</v>
      </c>
      <c r="J7" s="15">
        <v>0</v>
      </c>
      <c r="N7" s="15">
        <v>25.458606827586198</v>
      </c>
      <c r="O7" s="15">
        <v>190.40687720689701</v>
      </c>
      <c r="P7" s="3">
        <f t="shared" si="6"/>
        <v>14.1652515862069</v>
      </c>
      <c r="Q7" s="3"/>
      <c r="R7" s="5">
        <f>'h2-10272016'!J7</f>
        <v>4.8000000000000001E-2</v>
      </c>
      <c r="S7" s="4">
        <f t="shared" si="0"/>
        <v>164.9482703793108</v>
      </c>
      <c r="T7" s="4">
        <f>$R$7*S7</f>
        <v>7.9175169782069181</v>
      </c>
      <c r="U7" s="5">
        <f>R7</f>
        <v>4.8000000000000001E-2</v>
      </c>
      <c r="V7" s="4">
        <f t="shared" si="2"/>
        <v>174.54053137931078</v>
      </c>
      <c r="W7" s="4">
        <f>$R$7*V7</f>
        <v>8.3779455062069168</v>
      </c>
      <c r="X7" s="4"/>
      <c r="Y7" s="4"/>
      <c r="Z7" s="15">
        <v>4.7368981019477702E-2</v>
      </c>
      <c r="AA7" s="15">
        <v>8.41729709177696E-3</v>
      </c>
      <c r="AB7" s="15">
        <v>0</v>
      </c>
      <c r="AC7" s="15">
        <v>6.5439731425432201E-3</v>
      </c>
      <c r="AD7" s="15">
        <v>5.6374542445274999E-3</v>
      </c>
      <c r="AK7" s="1"/>
    </row>
    <row r="8" spans="1:37" x14ac:dyDescent="0.25">
      <c r="A8" s="13">
        <v>199.99914662069</v>
      </c>
      <c r="B8" s="15">
        <v>12.988308999999999</v>
      </c>
      <c r="C8" s="15">
        <v>2.5573857241379301</v>
      </c>
      <c r="D8" s="15">
        <f>INDEX(LINEST(B8:B10,C8:C10^{1}),1)</f>
        <v>-0.46795946724441367</v>
      </c>
      <c r="E8" s="15">
        <f>INDEX(LINEST(B8:B10,C8:C10^{1}),2)</f>
        <v>14.175347658927087</v>
      </c>
      <c r="F8" s="13">
        <v>200.007395793103</v>
      </c>
      <c r="G8" s="7">
        <v>150</v>
      </c>
      <c r="H8" s="15">
        <v>41.3351737931035</v>
      </c>
      <c r="I8" s="15">
        <v>11.755398586206899</v>
      </c>
      <c r="J8" s="15">
        <v>2.8768980344827599</v>
      </c>
      <c r="K8" s="15">
        <f>J8*$D$8+$E$8</f>
        <v>12.829075987394035</v>
      </c>
      <c r="L8" s="15">
        <f>K8-I8</f>
        <v>1.0736774011871351</v>
      </c>
      <c r="M8" s="15">
        <f>1+L8/(I8+J8)</f>
        <v>1.0733772304525993</v>
      </c>
      <c r="N8" s="15">
        <v>25.4894496551724</v>
      </c>
      <c r="O8" s="15">
        <v>190.63661462069001</v>
      </c>
      <c r="P8" s="3">
        <f t="shared" si="6"/>
        <v>14.63229662068966</v>
      </c>
      <c r="Q8" s="3">
        <f>$I$7-I8</f>
        <v>2.409853</v>
      </c>
      <c r="R8" s="3"/>
      <c r="S8" s="4">
        <f t="shared" si="0"/>
        <v>165.14716496551762</v>
      </c>
      <c r="T8" s="4">
        <f t="shared" ref="T8:T11" si="9">$R$7*S8</f>
        <v>7.9270639183448459</v>
      </c>
      <c r="U8" s="4"/>
      <c r="V8" s="4">
        <f t="shared" si="2"/>
        <v>174.51794613793061</v>
      </c>
      <c r="W8" s="4">
        <f t="shared" ref="W8:W11" si="10">$R$7*V8</f>
        <v>8.3768614146206701</v>
      </c>
      <c r="X8" s="4">
        <f>S8*$R$7+$U$7*V8</f>
        <v>16.303925332965516</v>
      </c>
      <c r="Y8" s="4">
        <f>X8/P8</f>
        <v>1.1142424019693682</v>
      </c>
      <c r="Z8" s="15">
        <v>6.6533112599053104E-2</v>
      </c>
      <c r="AA8" s="15">
        <v>9.4173802812289806E-3</v>
      </c>
      <c r="AB8" s="15">
        <v>1.7964467561248199E-2</v>
      </c>
      <c r="AC8" s="15">
        <v>1.70448188126761E-2</v>
      </c>
      <c r="AD8" s="15">
        <v>6.3864555187108599E-3</v>
      </c>
      <c r="AK8" s="1"/>
    </row>
    <row r="9" spans="1:37" s="11" customFormat="1" x14ac:dyDescent="0.25">
      <c r="A9" s="13">
        <v>200.00041103448299</v>
      </c>
      <c r="B9" s="15">
        <v>11.728319000000001</v>
      </c>
      <c r="C9" s="15">
        <v>5.1931251034482804</v>
      </c>
      <c r="D9"/>
      <c r="E9"/>
      <c r="F9" s="14">
        <v>199.988502241379</v>
      </c>
      <c r="G9" s="8">
        <v>100</v>
      </c>
      <c r="H9" s="10">
        <v>74.1310974137931</v>
      </c>
      <c r="I9" s="10">
        <v>11.6467055517241</v>
      </c>
      <c r="J9" s="10">
        <v>3.2635286896551698</v>
      </c>
      <c r="K9" s="15">
        <f t="shared" ref="K9:K10" si="11">J9*$D$8+$E$8</f>
        <v>12.648148511979194</v>
      </c>
      <c r="L9" s="15">
        <f t="shared" ref="L9:L10" si="12">K9-I9</f>
        <v>1.0014429602550941</v>
      </c>
      <c r="M9" s="15">
        <f t="shared" ref="M9:M10" si="13">1+L9/(I9+J9)</f>
        <v>1.0671648039891863</v>
      </c>
      <c r="N9" s="15">
        <v>25.492002344827601</v>
      </c>
      <c r="O9" s="10">
        <v>190.74382906896599</v>
      </c>
      <c r="P9" s="3">
        <f t="shared" si="6"/>
        <v>14.910234241379269</v>
      </c>
      <c r="Q9" s="9">
        <f>$I$7-I9</f>
        <v>2.5185460344827995</v>
      </c>
      <c r="R9" s="9"/>
      <c r="S9" s="4">
        <f t="shared" si="0"/>
        <v>165.2518267241384</v>
      </c>
      <c r="T9" s="4">
        <f t="shared" si="9"/>
        <v>7.9320876827586435</v>
      </c>
      <c r="U9" s="10"/>
      <c r="V9" s="4">
        <f t="shared" si="2"/>
        <v>174.4964998965514</v>
      </c>
      <c r="W9" s="4">
        <f t="shared" si="10"/>
        <v>8.3758319950344671</v>
      </c>
      <c r="X9" s="4">
        <f t="shared" ref="X9:X10" si="14">S9*$R$7+$U$7*V9</f>
        <v>16.307919677793109</v>
      </c>
      <c r="Y9" s="10">
        <f>X9/P9</f>
        <v>1.0937400052733541</v>
      </c>
      <c r="Z9" s="9">
        <v>0.38886655664942199</v>
      </c>
      <c r="AA9" s="9">
        <v>7.8324152809053693E-2</v>
      </c>
      <c r="AB9" s="9">
        <v>1.8411836161346298E-2</v>
      </c>
      <c r="AC9" s="9">
        <v>7.1786405759242397E-3</v>
      </c>
      <c r="AD9" s="10">
        <v>7.7892853159539201E-3</v>
      </c>
      <c r="AK9" s="12"/>
    </row>
    <row r="10" spans="1:37" x14ac:dyDescent="0.25">
      <c r="A10" s="13">
        <v>200.00081496551701</v>
      </c>
      <c r="B10" s="15">
        <v>10.074775000000001</v>
      </c>
      <c r="C10" s="15">
        <v>8.7779291724137902</v>
      </c>
      <c r="F10" s="13">
        <v>199.99973420689699</v>
      </c>
      <c r="G10" s="7">
        <v>150</v>
      </c>
      <c r="H10" s="15">
        <v>41.129999137931001</v>
      </c>
      <c r="I10" s="15">
        <v>11.5839772758621</v>
      </c>
      <c r="J10" s="15">
        <v>2.8734554482758599</v>
      </c>
      <c r="K10" s="15">
        <f t="shared" si="11"/>
        <v>12.830686978201358</v>
      </c>
      <c r="L10" s="15">
        <f t="shared" si="12"/>
        <v>1.2467097023392579</v>
      </c>
      <c r="M10" s="15">
        <f t="shared" si="13"/>
        <v>1.0862331318518097</v>
      </c>
      <c r="N10" s="15">
        <v>25.4859800344828</v>
      </c>
      <c r="O10" s="15">
        <v>190.78090379310299</v>
      </c>
      <c r="P10" s="3">
        <f t="shared" si="6"/>
        <v>14.457432724137959</v>
      </c>
      <c r="Q10" s="3">
        <f>$I$7-I10</f>
        <v>2.5812743103447993</v>
      </c>
      <c r="R10" s="3"/>
      <c r="S10" s="4">
        <f t="shared" si="0"/>
        <v>165.2949237586202</v>
      </c>
      <c r="T10" s="4">
        <f t="shared" si="9"/>
        <v>7.9341563404137698</v>
      </c>
      <c r="U10" s="4"/>
      <c r="V10" s="4">
        <f t="shared" si="2"/>
        <v>174.5137541724142</v>
      </c>
      <c r="W10" s="4">
        <f t="shared" si="10"/>
        <v>8.3766602002758823</v>
      </c>
      <c r="X10" s="4">
        <f t="shared" si="14"/>
        <v>16.31081654068965</v>
      </c>
      <c r="Y10" s="4">
        <f>X10/P10</f>
        <v>1.1281959149951502</v>
      </c>
      <c r="Z10" s="15">
        <v>8.2270154872872703E-2</v>
      </c>
      <c r="AA10" s="15">
        <v>8.1302239918113004E-3</v>
      </c>
      <c r="AB10" s="15">
        <v>1.84511756639732E-2</v>
      </c>
      <c r="AC10" s="15">
        <v>6.4452199959116798E-3</v>
      </c>
      <c r="AD10" s="15">
        <v>6.7730838955319004E-3</v>
      </c>
      <c r="AK10" s="1"/>
    </row>
    <row r="11" spans="1:37" x14ac:dyDescent="0.25">
      <c r="A11" s="13">
        <v>199.99812731034501</v>
      </c>
      <c r="B11" s="15">
        <v>14.185586000000001</v>
      </c>
      <c r="C11" s="15">
        <v>1.80896551724138E-4</v>
      </c>
      <c r="F11" s="13">
        <v>199.99434382758599</v>
      </c>
      <c r="G11" s="7">
        <v>100</v>
      </c>
      <c r="H11" s="15">
        <v>0.1</v>
      </c>
      <c r="I11" s="15">
        <v>14.040018034482801</v>
      </c>
      <c r="J11" s="15">
        <v>0</v>
      </c>
      <c r="N11" s="15">
        <v>25.451784413793099</v>
      </c>
      <c r="O11" s="15">
        <v>190.53980493103401</v>
      </c>
      <c r="P11" s="3">
        <f t="shared" si="6"/>
        <v>14.040018034482801</v>
      </c>
      <c r="Q11" s="3"/>
      <c r="R11" s="3"/>
      <c r="S11" s="4">
        <f t="shared" si="0"/>
        <v>165.08802051724092</v>
      </c>
      <c r="T11" s="4">
        <f t="shared" si="9"/>
        <v>7.9242249848275641</v>
      </c>
      <c r="U11" s="4"/>
      <c r="V11" s="4">
        <f t="shared" si="2"/>
        <v>174.5425594137929</v>
      </c>
      <c r="W11" s="4">
        <f t="shared" si="10"/>
        <v>8.3780428518620589</v>
      </c>
      <c r="X11" s="4"/>
      <c r="Y11" s="4"/>
      <c r="Z11" s="15">
        <v>5.81770873333428E-2</v>
      </c>
      <c r="AA11" s="15">
        <v>6.1905475785713898E-3</v>
      </c>
      <c r="AB11" s="15">
        <v>0</v>
      </c>
      <c r="AC11" s="15">
        <v>1.7518307291675299E-2</v>
      </c>
      <c r="AD11" s="15">
        <v>5.5640855236041599E-3</v>
      </c>
      <c r="AK11" s="1"/>
    </row>
    <row r="12" spans="1:37" x14ac:dyDescent="0.25">
      <c r="A12" s="13">
        <v>249.99992106896599</v>
      </c>
      <c r="B12" s="15">
        <v>19.394258000000001</v>
      </c>
      <c r="C12" s="15">
        <v>1.65620689655172E-4</v>
      </c>
      <c r="F12" s="13">
        <v>250.000669241379</v>
      </c>
      <c r="G12" s="7">
        <v>100</v>
      </c>
      <c r="H12" s="15">
        <v>10</v>
      </c>
      <c r="I12" s="15">
        <v>19.365478551724099</v>
      </c>
      <c r="J12" s="15">
        <v>0</v>
      </c>
      <c r="N12" s="15">
        <v>25.5371877586207</v>
      </c>
      <c r="O12" s="15">
        <v>237.32093134482801</v>
      </c>
      <c r="P12" s="3">
        <f t="shared" si="6"/>
        <v>19.365478551724099</v>
      </c>
      <c r="R12" s="5">
        <f>'h2-10272016'!J12</f>
        <v>0.05</v>
      </c>
      <c r="S12" s="4">
        <f t="shared" si="0"/>
        <v>211.78374358620732</v>
      </c>
      <c r="T12" s="4">
        <f>$R$12*S12</f>
        <v>10.589187179310366</v>
      </c>
      <c r="U12" s="5">
        <f>R12</f>
        <v>0.05</v>
      </c>
      <c r="V12" s="4">
        <f t="shared" si="2"/>
        <v>224.46348148275831</v>
      </c>
      <c r="W12" s="4">
        <f>$R$12*V12</f>
        <v>11.223174074137916</v>
      </c>
      <c r="X12" s="4"/>
      <c r="Y12" s="4"/>
      <c r="Z12" s="15">
        <v>4.3207256430557103E-2</v>
      </c>
      <c r="AA12" s="15">
        <v>7.62679501494571E-3</v>
      </c>
      <c r="AB12" s="15">
        <v>0</v>
      </c>
      <c r="AC12" s="15">
        <v>7.5773294827616603E-3</v>
      </c>
      <c r="AD12" s="15">
        <v>5.7089795208856804E-3</v>
      </c>
      <c r="AK12" s="1"/>
    </row>
    <row r="13" spans="1:37" x14ac:dyDescent="0.25">
      <c r="A13" s="13">
        <v>250.00090820689701</v>
      </c>
      <c r="B13" s="15">
        <v>18.100327</v>
      </c>
      <c r="C13" s="15">
        <v>2.4905435517241399</v>
      </c>
      <c r="D13" s="15">
        <f>INDEX(LINEST(B13:B15,C13:C15^{1}),1)</f>
        <v>-0.49616245375907758</v>
      </c>
      <c r="E13" s="15">
        <f>INDEX(LINEST(B13:B15,C13:C15^{1}),2)</f>
        <v>19.347207393976525</v>
      </c>
      <c r="F13" s="13">
        <v>250.004012448276</v>
      </c>
      <c r="G13" s="7">
        <v>150</v>
      </c>
      <c r="H13" s="15">
        <v>40.3859362758621</v>
      </c>
      <c r="I13" s="15">
        <v>16.277218482758599</v>
      </c>
      <c r="J13" s="15">
        <v>3.182474</v>
      </c>
      <c r="K13" s="15">
        <f>J13*$D$13+$E$13</f>
        <v>17.768183285112059</v>
      </c>
      <c r="L13" s="15">
        <f>K13-I13</f>
        <v>1.4909648023534601</v>
      </c>
      <c r="M13" s="15">
        <f>1+L13/(I13+J13)</f>
        <v>1.0766181070782317</v>
      </c>
      <c r="N13" s="15">
        <v>25.573350758620698</v>
      </c>
      <c r="O13" s="15">
        <v>237.418825310345</v>
      </c>
      <c r="P13" s="3">
        <f t="shared" si="6"/>
        <v>19.459692482758598</v>
      </c>
      <c r="Q13" s="3">
        <f>$I$12-I13</f>
        <v>3.0882600689655</v>
      </c>
      <c r="R13" s="3"/>
      <c r="S13" s="4">
        <f t="shared" si="0"/>
        <v>211.84547455172429</v>
      </c>
      <c r="T13" s="4">
        <f t="shared" ref="T13:T16" si="15">$R$12*S13</f>
        <v>10.592273727586216</v>
      </c>
      <c r="U13" s="4"/>
      <c r="V13" s="4">
        <f t="shared" si="2"/>
        <v>224.4306616896553</v>
      </c>
      <c r="W13" s="4">
        <f t="shared" ref="W13:W16" si="16">$R$12*V13</f>
        <v>11.221533084482765</v>
      </c>
      <c r="X13" s="4">
        <f>S13*$R$12+$U$12*V13</f>
        <v>21.813806812068982</v>
      </c>
      <c r="Y13" s="4">
        <f>X13/P13</f>
        <v>1.1209738710617418</v>
      </c>
      <c r="Z13" s="15">
        <v>0.10566555388795</v>
      </c>
      <c r="AA13" s="15">
        <v>1.02165058047277E-2</v>
      </c>
      <c r="AB13" s="15">
        <v>1.63050604503732E-2</v>
      </c>
      <c r="AC13" s="15">
        <v>1.6560565527520402E-2</v>
      </c>
      <c r="AD13" s="15">
        <v>7.6889530533042101E-3</v>
      </c>
      <c r="AK13" s="1"/>
    </row>
    <row r="14" spans="1:37" x14ac:dyDescent="0.25">
      <c r="A14" s="13">
        <v>250.00121855172401</v>
      </c>
      <c r="B14" s="15">
        <v>16.865660999999999</v>
      </c>
      <c r="C14" s="15">
        <v>5.0406708275862098</v>
      </c>
      <c r="F14" s="14">
        <v>249.981030689655</v>
      </c>
      <c r="G14" s="8">
        <v>100</v>
      </c>
      <c r="H14" s="10">
        <v>72.647025586206894</v>
      </c>
      <c r="I14" s="10">
        <v>16.401502896551701</v>
      </c>
      <c r="J14" s="10">
        <v>3.5949085862069001</v>
      </c>
      <c r="K14" s="15">
        <f t="shared" ref="K14:K15" si="17">J14*$D$13+$E$13</f>
        <v>17.563548728804534</v>
      </c>
      <c r="L14" s="15">
        <f t="shared" ref="L14:L15" si="18">K14-I14</f>
        <v>1.1620458322528329</v>
      </c>
      <c r="M14" s="15">
        <f t="shared" ref="M14:M15" si="19">1+L14/(I14+J14)</f>
        <v>1.0581127185372625</v>
      </c>
      <c r="N14" s="15">
        <v>25.571159551724101</v>
      </c>
      <c r="O14" s="10">
        <v>237.49306624137901</v>
      </c>
      <c r="P14" s="3">
        <f t="shared" si="6"/>
        <v>19.996411482758603</v>
      </c>
      <c r="Q14" s="9">
        <f>$I$12-I14</f>
        <v>2.9639756551723977</v>
      </c>
      <c r="R14" s="9"/>
      <c r="S14" s="4">
        <f t="shared" si="0"/>
        <v>211.92190668965492</v>
      </c>
      <c r="T14" s="4">
        <f t="shared" si="15"/>
        <v>10.596095334482747</v>
      </c>
      <c r="U14" s="10"/>
      <c r="V14" s="4">
        <f t="shared" si="2"/>
        <v>224.40987113793091</v>
      </c>
      <c r="W14" s="4">
        <f t="shared" si="16"/>
        <v>11.220493556896546</v>
      </c>
      <c r="X14" s="4">
        <f t="shared" ref="X14:X15" si="20">S14*$R$12+$U$12*V14</f>
        <v>21.816588891379293</v>
      </c>
      <c r="Y14" s="10">
        <f>X14/P14</f>
        <v>1.0910252027065002</v>
      </c>
      <c r="Z14" s="9">
        <v>0.43546051684010501</v>
      </c>
      <c r="AA14" s="9">
        <v>9.0385573971355895E-2</v>
      </c>
      <c r="AB14" s="9">
        <v>2.1571861910208798E-2</v>
      </c>
      <c r="AC14" s="9">
        <v>1.18179464994794E-2</v>
      </c>
      <c r="AD14" s="10">
        <v>8.1628742220856507E-3</v>
      </c>
      <c r="AK14" s="1"/>
    </row>
    <row r="15" spans="1:37" x14ac:dyDescent="0.25">
      <c r="A15" s="13">
        <v>250.001515965517</v>
      </c>
      <c r="B15" s="15">
        <v>15.131413999999999</v>
      </c>
      <c r="C15" s="15">
        <v>8.4801144137931104</v>
      </c>
      <c r="F15" s="13">
        <v>250.000146896552</v>
      </c>
      <c r="G15" s="7">
        <v>150</v>
      </c>
      <c r="H15" s="15">
        <v>40.378768482758602</v>
      </c>
      <c r="I15" s="15">
        <v>16.2726625517241</v>
      </c>
      <c r="J15" s="15">
        <v>3.1831362758620698</v>
      </c>
      <c r="K15" s="15">
        <f t="shared" si="17"/>
        <v>17.76785468869527</v>
      </c>
      <c r="L15" s="15">
        <f t="shared" si="18"/>
        <v>1.4951921369711698</v>
      </c>
      <c r="M15" s="15">
        <f t="shared" si="19"/>
        <v>1.0768507194292714</v>
      </c>
      <c r="N15" s="15">
        <v>25.5703425172414</v>
      </c>
      <c r="O15" s="15">
        <v>237.53255906896601</v>
      </c>
      <c r="P15" s="3">
        <f t="shared" si="6"/>
        <v>19.455798827586168</v>
      </c>
      <c r="Q15" s="3">
        <f>$I$12-I15</f>
        <v>3.0928159999999991</v>
      </c>
      <c r="R15" s="3"/>
      <c r="S15" s="4">
        <f t="shared" si="0"/>
        <v>211.96221655172462</v>
      </c>
      <c r="T15" s="4">
        <f t="shared" si="15"/>
        <v>10.598110827586233</v>
      </c>
      <c r="U15" s="4"/>
      <c r="V15" s="4">
        <f t="shared" si="2"/>
        <v>224.42980437931061</v>
      </c>
      <c r="W15" s="4">
        <f t="shared" si="16"/>
        <v>11.221490218965531</v>
      </c>
      <c r="X15" s="4">
        <f t="shared" si="20"/>
        <v>21.819601046551764</v>
      </c>
      <c r="Y15" s="4">
        <f>X15/P15</f>
        <v>1.1214960249082133</v>
      </c>
      <c r="Z15" s="15">
        <v>8.7495651901846203E-2</v>
      </c>
      <c r="AA15" s="15">
        <v>8.4507681171518308E-3</v>
      </c>
      <c r="AB15" s="15">
        <v>1.8523730206912899E-2</v>
      </c>
      <c r="AC15" s="15">
        <v>6.7933366783782603E-3</v>
      </c>
      <c r="AD15" s="15">
        <v>6.6037075570411696E-3</v>
      </c>
      <c r="AK15" s="1"/>
    </row>
    <row r="16" spans="1:37" x14ac:dyDescent="0.25">
      <c r="A16" s="13">
        <v>249.999840586207</v>
      </c>
      <c r="B16" s="15">
        <v>19.299911000000002</v>
      </c>
      <c r="C16" s="15">
        <v>1.8134482758620701E-4</v>
      </c>
      <c r="F16" s="13">
        <v>249.996079068966</v>
      </c>
      <c r="G16" s="7">
        <v>100</v>
      </c>
      <c r="H16" s="15">
        <v>0.1</v>
      </c>
      <c r="I16" s="15">
        <v>19.265860413793099</v>
      </c>
      <c r="J16" s="15">
        <v>0</v>
      </c>
      <c r="N16" s="15">
        <v>25.5367177586207</v>
      </c>
      <c r="O16" s="15">
        <v>237.421101517241</v>
      </c>
      <c r="P16" s="3">
        <f t="shared" si="6"/>
        <v>19.265860413793099</v>
      </c>
      <c r="Q16" s="3"/>
      <c r="R16" s="3"/>
      <c r="S16" s="4">
        <f t="shared" si="0"/>
        <v>211.88438375862029</v>
      </c>
      <c r="T16" s="4">
        <f t="shared" si="15"/>
        <v>10.594219187931015</v>
      </c>
      <c r="U16" s="4"/>
      <c r="V16" s="4">
        <f t="shared" si="2"/>
        <v>224.45936131034529</v>
      </c>
      <c r="W16" s="4">
        <f t="shared" si="16"/>
        <v>11.222968065517264</v>
      </c>
      <c r="X16" s="4"/>
      <c r="Y16" s="4"/>
      <c r="Z16" s="15">
        <v>8.1712807236654306E-2</v>
      </c>
      <c r="AA16" s="15">
        <v>6.0315720984259304E-3</v>
      </c>
      <c r="AB16" s="15">
        <v>0</v>
      </c>
      <c r="AC16" s="15">
        <v>1.3376720359824699E-2</v>
      </c>
      <c r="AD16" s="15">
        <v>5.6746762835056096E-3</v>
      </c>
      <c r="AK16" s="1"/>
    </row>
    <row r="17" spans="1:37" x14ac:dyDescent="0.25">
      <c r="A17" s="13">
        <v>299.99913806896598</v>
      </c>
      <c r="B17" s="15">
        <v>25.170261</v>
      </c>
      <c r="C17" s="15">
        <v>1.5493103448275901E-4</v>
      </c>
      <c r="F17" s="13">
        <v>299.99966220689703</v>
      </c>
      <c r="G17" s="7">
        <v>100</v>
      </c>
      <c r="H17" s="15">
        <v>10</v>
      </c>
      <c r="I17" s="15">
        <v>25.1961757931034</v>
      </c>
      <c r="J17" s="15">
        <v>0</v>
      </c>
      <c r="N17" s="15">
        <v>25.638693206896502</v>
      </c>
      <c r="O17" s="15">
        <v>284.12811893103498</v>
      </c>
      <c r="P17" s="3">
        <f t="shared" si="6"/>
        <v>25.1961757931034</v>
      </c>
      <c r="Q17" s="3"/>
      <c r="R17" s="5">
        <f>'h2-10272016'!J17</f>
        <v>0.05</v>
      </c>
      <c r="S17" s="4">
        <f t="shared" si="0"/>
        <v>258.48942572413847</v>
      </c>
      <c r="T17" s="4">
        <f>$R$17*S17</f>
        <v>12.924471286206924</v>
      </c>
      <c r="U17" s="5">
        <f>R17</f>
        <v>0.05</v>
      </c>
      <c r="V17" s="4">
        <f t="shared" si="2"/>
        <v>274.36096900000052</v>
      </c>
      <c r="W17" s="4">
        <f>$R$17*V17</f>
        <v>13.718048450000026</v>
      </c>
      <c r="X17" s="4"/>
      <c r="Y17" s="4"/>
      <c r="Z17" s="15">
        <v>0.101822429700757</v>
      </c>
      <c r="AA17" s="15">
        <v>8.1270250594041599E-3</v>
      </c>
      <c r="AB17" s="15">
        <v>0</v>
      </c>
      <c r="AC17" s="15">
        <v>6.1715050565017103E-3</v>
      </c>
      <c r="AD17" s="15">
        <v>7.3743705005628298E-3</v>
      </c>
      <c r="AK17" s="1"/>
    </row>
    <row r="18" spans="1:37" x14ac:dyDescent="0.25">
      <c r="A18" s="13">
        <v>300.00115337930998</v>
      </c>
      <c r="B18" s="15">
        <v>23.514621000000002</v>
      </c>
      <c r="C18" s="15">
        <v>3.070119</v>
      </c>
      <c r="D18" s="15">
        <f>INDEX(LINEST(B18:B20,C18:C20^{1}),1)</f>
        <v>-0.5284040682623824</v>
      </c>
      <c r="E18" s="15">
        <f>INDEX(LINEST(B18:B20,C18:C20^{1}),2)</f>
        <v>25.141651294833213</v>
      </c>
      <c r="F18" s="13">
        <v>300.006110965517</v>
      </c>
      <c r="G18" s="7">
        <v>150</v>
      </c>
      <c r="H18" s="15">
        <v>41.2348156896552</v>
      </c>
      <c r="I18" s="15">
        <v>21.301169896551698</v>
      </c>
      <c r="J18" s="15">
        <v>3.5670185517241402</v>
      </c>
      <c r="K18" s="15">
        <f>J18*$D$18+$E$18</f>
        <v>23.256824180534785</v>
      </c>
      <c r="L18" s="16">
        <f>K18-I18</f>
        <v>1.9556542839830868</v>
      </c>
      <c r="M18" s="15">
        <f t="shared" ref="M18:M20" si="21">1+L18/(I18+J18)</f>
        <v>1.0786408020049678</v>
      </c>
      <c r="N18" s="15">
        <v>25.671904758620698</v>
      </c>
      <c r="O18" s="15">
        <v>284.00896372413803</v>
      </c>
      <c r="P18" s="3">
        <f t="shared" si="6"/>
        <v>24.868188448275838</v>
      </c>
      <c r="Q18" s="3">
        <f>$I$17-I18</f>
        <v>3.8950058965517016</v>
      </c>
      <c r="R18" s="3"/>
      <c r="S18" s="4">
        <f t="shared" si="0"/>
        <v>258.33705896551731</v>
      </c>
      <c r="T18" s="4">
        <f t="shared" ref="T18:T21" si="22">$R$17*S18</f>
        <v>12.916852948275867</v>
      </c>
      <c r="U18" s="4"/>
      <c r="V18" s="4">
        <f t="shared" si="2"/>
        <v>274.33420620689628</v>
      </c>
      <c r="W18" s="4">
        <f t="shared" ref="W18:W21" si="23">$R$17*V18</f>
        <v>13.716710310344816</v>
      </c>
      <c r="X18" s="4">
        <f>S18*$R$17+$U$17*V18</f>
        <v>26.633563258620683</v>
      </c>
      <c r="Y18" s="4">
        <f>X18/P18</f>
        <v>1.0709892807036068</v>
      </c>
      <c r="Z18" s="15">
        <v>0.10502538715835</v>
      </c>
      <c r="AA18" s="15">
        <v>9.8812019509611406E-3</v>
      </c>
      <c r="AB18" s="15">
        <v>1.8539909274986499E-2</v>
      </c>
      <c r="AC18" s="15">
        <v>1.19895748325103E-2</v>
      </c>
      <c r="AD18" s="15">
        <v>7.0129494220120001E-3</v>
      </c>
      <c r="AK18" s="1"/>
    </row>
    <row r="19" spans="1:37" x14ac:dyDescent="0.25">
      <c r="A19" s="13">
        <v>300.00199513793098</v>
      </c>
      <c r="B19" s="15">
        <v>22.095331000000002</v>
      </c>
      <c r="C19" s="15">
        <v>5.7811391379310404</v>
      </c>
      <c r="F19" s="14">
        <v>300.02453406896598</v>
      </c>
      <c r="G19" s="8">
        <v>100</v>
      </c>
      <c r="H19" s="10">
        <v>73.855675517241394</v>
      </c>
      <c r="I19" s="10">
        <v>21.1538657931034</v>
      </c>
      <c r="J19" s="10">
        <v>4.02842475862069</v>
      </c>
      <c r="K19" s="15">
        <f t="shared" ref="K19:K20" si="24">J19*$D$18+$E$18</f>
        <v>23.013015263689134</v>
      </c>
      <c r="L19" s="16">
        <f t="shared" ref="L19:L20" si="25">K19-I19</f>
        <v>1.8591494705857343</v>
      </c>
      <c r="M19" s="15">
        <f t="shared" si="21"/>
        <v>1.073827655461566</v>
      </c>
      <c r="N19" s="15">
        <v>25.675662689655201</v>
      </c>
      <c r="O19" s="10">
        <v>283.98319417241402</v>
      </c>
      <c r="P19" s="3">
        <f t="shared" si="6"/>
        <v>25.18229055172409</v>
      </c>
      <c r="Q19" s="9">
        <f>$I$17-I19</f>
        <v>4.0423100000000005</v>
      </c>
      <c r="R19" s="9"/>
      <c r="S19" s="4">
        <f t="shared" si="0"/>
        <v>258.3075314827588</v>
      </c>
      <c r="T19" s="4">
        <f t="shared" si="22"/>
        <v>12.915376574137941</v>
      </c>
      <c r="U19" s="10"/>
      <c r="V19" s="4">
        <f t="shared" si="2"/>
        <v>274.34887137931076</v>
      </c>
      <c r="W19" s="4">
        <f t="shared" si="23"/>
        <v>13.717443568965539</v>
      </c>
      <c r="X19" s="4">
        <f t="shared" ref="X19:X20" si="26">S19*$R$17+$U$17*V19</f>
        <v>26.63282014310348</v>
      </c>
      <c r="Y19" s="10">
        <f>X19/P19</f>
        <v>1.0576011776371184</v>
      </c>
      <c r="Z19" s="9">
        <v>0.54872595177838901</v>
      </c>
      <c r="AA19" s="9">
        <v>9.5267572366455402E-2</v>
      </c>
      <c r="AB19" s="9">
        <v>2.7310099364579898E-2</v>
      </c>
      <c r="AC19" s="9">
        <v>8.6154273485315701E-3</v>
      </c>
      <c r="AD19" s="10">
        <v>7.0002220195208497E-3</v>
      </c>
      <c r="AK19" s="1"/>
    </row>
    <row r="20" spans="1:37" x14ac:dyDescent="0.25">
      <c r="A20" s="13">
        <v>300.00173841379302</v>
      </c>
      <c r="B20" s="15">
        <v>20.232700999999999</v>
      </c>
      <c r="C20" s="15">
        <v>9.2831610689655193</v>
      </c>
      <c r="F20" s="13">
        <v>299.99941068965501</v>
      </c>
      <c r="G20" s="7">
        <v>150</v>
      </c>
      <c r="H20" s="15">
        <v>41.090128448275898</v>
      </c>
      <c r="I20" s="15">
        <v>21.169954172413799</v>
      </c>
      <c r="J20" s="15">
        <v>3.5630404137931002</v>
      </c>
      <c r="K20" s="15">
        <f t="shared" si="24"/>
        <v>23.258926244801657</v>
      </c>
      <c r="L20" s="16">
        <f t="shared" si="25"/>
        <v>2.0889720723878575</v>
      </c>
      <c r="M20" s="15">
        <f t="shared" si="21"/>
        <v>1.084460944068327</v>
      </c>
      <c r="N20" s="15">
        <v>25.6778146896552</v>
      </c>
      <c r="O20" s="15">
        <v>284.08877772413803</v>
      </c>
      <c r="P20" s="3">
        <f t="shared" si="6"/>
        <v>24.7329945862069</v>
      </c>
      <c r="Q20" s="3">
        <f>$I$17-I20</f>
        <v>4.0262216206896007</v>
      </c>
      <c r="R20" s="3"/>
      <c r="S20" s="4">
        <f t="shared" si="0"/>
        <v>258.41096303448285</v>
      </c>
      <c r="T20" s="4">
        <f t="shared" si="22"/>
        <v>12.920548151724143</v>
      </c>
      <c r="U20" s="4"/>
      <c r="V20" s="4">
        <f t="shared" si="2"/>
        <v>274.32159599999983</v>
      </c>
      <c r="W20" s="4">
        <f t="shared" si="23"/>
        <v>13.716079799999992</v>
      </c>
      <c r="X20" s="4">
        <f t="shared" si="26"/>
        <v>26.636627951724137</v>
      </c>
      <c r="Y20" s="4">
        <f>X20/P20</f>
        <v>1.0769673627219754</v>
      </c>
      <c r="Z20" s="15">
        <v>0.137209710208157</v>
      </c>
      <c r="AA20" s="15">
        <v>7.8906634043873197E-3</v>
      </c>
      <c r="AB20" s="15">
        <v>1.32834546855401E-2</v>
      </c>
      <c r="AC20" s="15">
        <v>6.1617971819777203E-3</v>
      </c>
      <c r="AD20" s="15">
        <v>5.74034393522041E-3</v>
      </c>
      <c r="AK20" s="1"/>
    </row>
    <row r="21" spans="1:37" x14ac:dyDescent="0.25">
      <c r="A21" s="13">
        <v>299.999728482759</v>
      </c>
      <c r="B21" s="15">
        <v>25.176113000000001</v>
      </c>
      <c r="C21" s="15">
        <v>8.0805517241379302E-3</v>
      </c>
      <c r="F21" s="13">
        <v>299.99607582758603</v>
      </c>
      <c r="G21" s="7">
        <v>100</v>
      </c>
      <c r="H21" s="15">
        <v>0.1</v>
      </c>
      <c r="I21" s="15">
        <v>25.107955103448301</v>
      </c>
      <c r="J21" s="15">
        <v>0</v>
      </c>
      <c r="N21" s="15">
        <v>25.663004137931001</v>
      </c>
      <c r="O21" s="15">
        <v>284.19744344827598</v>
      </c>
      <c r="P21" s="3">
        <f t="shared" si="6"/>
        <v>25.107955103448301</v>
      </c>
      <c r="Q21" s="3"/>
      <c r="R21" s="3"/>
      <c r="S21" s="4">
        <f t="shared" si="0"/>
        <v>258.53443931034496</v>
      </c>
      <c r="T21" s="4">
        <f t="shared" si="22"/>
        <v>12.926721965517249</v>
      </c>
      <c r="U21" s="4"/>
      <c r="V21" s="4">
        <f t="shared" si="2"/>
        <v>274.33307168965501</v>
      </c>
      <c r="W21" s="4">
        <f t="shared" si="23"/>
        <v>13.716653584482751</v>
      </c>
      <c r="X21" s="4"/>
      <c r="Y21" s="4"/>
      <c r="Z21" s="15">
        <v>7.8741433587297197E-2</v>
      </c>
      <c r="AA21" s="15">
        <v>6.8523609592646799E-3</v>
      </c>
      <c r="AB21" s="15">
        <v>0</v>
      </c>
      <c r="AC21" s="15">
        <v>1.5114288823022799E-2</v>
      </c>
      <c r="AD21" s="15">
        <v>6.1332284850201596E-3</v>
      </c>
      <c r="AK21" s="1"/>
    </row>
    <row r="22" spans="1:37" x14ac:dyDescent="0.25">
      <c r="A22" s="13">
        <v>350.00064086206902</v>
      </c>
      <c r="B22" s="15">
        <v>31.616672000000001</v>
      </c>
      <c r="C22" s="15">
        <v>7.1347586206896496E-3</v>
      </c>
      <c r="F22" s="13">
        <v>350.000350413793</v>
      </c>
      <c r="G22" s="7">
        <v>100</v>
      </c>
      <c r="H22" s="15">
        <v>10</v>
      </c>
      <c r="I22" s="15">
        <v>31.711928448275899</v>
      </c>
      <c r="J22" s="15">
        <v>0</v>
      </c>
      <c r="N22" s="15">
        <v>25.7905674827586</v>
      </c>
      <c r="O22" s="15">
        <v>330.705546413793</v>
      </c>
      <c r="P22" s="3">
        <f t="shared" si="6"/>
        <v>31.711928448275899</v>
      </c>
      <c r="Q22" s="3"/>
      <c r="R22" s="5">
        <f>'he-10042016'!J30</f>
        <v>5.2999999999999999E-2</v>
      </c>
      <c r="S22" s="4">
        <f t="shared" si="0"/>
        <v>304.9149789310344</v>
      </c>
      <c r="T22" s="4">
        <f>$R$22*S22</f>
        <v>16.160493883344824</v>
      </c>
      <c r="U22" s="5">
        <f>R22</f>
        <v>5.2999999999999999E-2</v>
      </c>
      <c r="V22" s="4">
        <f t="shared" si="2"/>
        <v>324.2097829310344</v>
      </c>
      <c r="W22" s="4">
        <f>$R$22*V22</f>
        <v>17.183118495344821</v>
      </c>
      <c r="X22" s="4"/>
      <c r="Y22" s="4"/>
      <c r="Z22" s="15">
        <v>8.1107302223182201E-2</v>
      </c>
      <c r="AA22" s="15">
        <v>9.3545593727344199E-3</v>
      </c>
      <c r="AB22" s="15">
        <v>0</v>
      </c>
      <c r="AC22" s="15">
        <v>6.7712286377338404E-3</v>
      </c>
      <c r="AD22" s="15">
        <v>6.6672053075411799E-3</v>
      </c>
      <c r="AK22" s="1"/>
    </row>
    <row r="23" spans="1:37" x14ac:dyDescent="0.25">
      <c r="A23" s="13">
        <v>350.00115434482802</v>
      </c>
      <c r="B23" s="15">
        <v>30.021650000000001</v>
      </c>
      <c r="C23" s="15">
        <v>2.86573820689655</v>
      </c>
      <c r="D23" s="15">
        <f>INDEX(LINEST(B23:B25,C23:C25^{1}),1)</f>
        <v>-0.55459603608965036</v>
      </c>
      <c r="E23" s="15">
        <f>INDEX(LINEST(B23:B25,C23:C25^{1}),2)</f>
        <v>31.62412444446705</v>
      </c>
      <c r="F23" s="13">
        <v>350.00855965517201</v>
      </c>
      <c r="G23" s="7">
        <v>150</v>
      </c>
      <c r="H23" s="15">
        <v>41.297908310344802</v>
      </c>
      <c r="I23" s="15">
        <v>28.1995371034483</v>
      </c>
      <c r="J23" s="15">
        <v>3.4476995862069</v>
      </c>
      <c r="K23" s="15">
        <f>J23*$D$23+$E$23</f>
        <v>29.712043920328775</v>
      </c>
      <c r="L23" s="15">
        <f>K23-I23</f>
        <v>1.5125068168804745</v>
      </c>
      <c r="M23" s="15">
        <f t="shared" ref="M23" si="27">1+L23/(I23+J23)</f>
        <v>1.047792697723112</v>
      </c>
      <c r="N23" s="15">
        <v>25.8242878275862</v>
      </c>
      <c r="O23" s="15">
        <v>331.03753979310301</v>
      </c>
      <c r="P23" s="3">
        <f t="shared" si="6"/>
        <v>31.647236689655202</v>
      </c>
      <c r="Q23" s="3">
        <f>$I$22-I23</f>
        <v>3.5123913448275985</v>
      </c>
      <c r="R23" s="3"/>
      <c r="S23" s="4">
        <f t="shared" si="0"/>
        <v>305.2132519655168</v>
      </c>
      <c r="T23" s="4">
        <f t="shared" ref="T23:T26" si="28">$R$22*S23</f>
        <v>16.176302354172389</v>
      </c>
      <c r="U23" s="4"/>
      <c r="V23" s="4">
        <f t="shared" si="2"/>
        <v>324.1842718275858</v>
      </c>
      <c r="W23" s="4">
        <f t="shared" ref="W23:W26" si="29">$R$22*V23</f>
        <v>17.181766406862046</v>
      </c>
      <c r="X23" s="4">
        <f>S23*$R$22+$U$22*V23</f>
        <v>33.358068761034431</v>
      </c>
      <c r="Y23" s="4">
        <f>X23/P23</f>
        <v>1.054059445636796</v>
      </c>
      <c r="Z23" s="15">
        <v>0.172205661744985</v>
      </c>
      <c r="AA23" s="15">
        <v>6.8042616985522497E-3</v>
      </c>
      <c r="AB23" s="15">
        <v>1.7042464806464201E-2</v>
      </c>
      <c r="AC23" s="15">
        <v>1.5989427271041301E-2</v>
      </c>
      <c r="AD23" s="15">
        <v>7.4912310200459598E-3</v>
      </c>
      <c r="AK23" s="1"/>
    </row>
    <row r="24" spans="1:37" x14ac:dyDescent="0.25">
      <c r="A24" s="13">
        <v>350.001830965517</v>
      </c>
      <c r="B24" s="15">
        <v>28.650169000000002</v>
      </c>
      <c r="C24" s="15">
        <v>5.4044412758620703</v>
      </c>
      <c r="F24" s="14">
        <v>349.99195279310402</v>
      </c>
      <c r="G24" s="8">
        <v>100</v>
      </c>
      <c r="H24" s="10">
        <v>73.970721068965503</v>
      </c>
      <c r="I24" s="10">
        <v>28.0979626206897</v>
      </c>
      <c r="J24" s="10">
        <v>3.8601881379310399</v>
      </c>
      <c r="K24" s="15">
        <f t="shared" ref="K24:K25" si="30">J24*$D$23+$E$23</f>
        <v>29.483279404610208</v>
      </c>
      <c r="L24" s="15">
        <f t="shared" ref="L24:L25" si="31">K24-I24</f>
        <v>1.3853167839205085</v>
      </c>
      <c r="M24" s="15">
        <f t="shared" ref="M24:M25" si="32">1+L24/(I24+J24)</f>
        <v>1.0433478393159785</v>
      </c>
      <c r="N24" s="15">
        <v>25.827737931034498</v>
      </c>
      <c r="O24" s="10">
        <v>331.14967717241399</v>
      </c>
      <c r="P24" s="3">
        <f t="shared" si="6"/>
        <v>31.958150758620739</v>
      </c>
      <c r="Q24" s="9">
        <f>$I$22-I24</f>
        <v>3.613965827586199</v>
      </c>
      <c r="R24" s="9"/>
      <c r="S24" s="4">
        <f t="shared" si="0"/>
        <v>305.32193924137948</v>
      </c>
      <c r="T24" s="4">
        <f t="shared" si="28"/>
        <v>16.182062779793114</v>
      </c>
      <c r="U24" s="10"/>
      <c r="V24" s="4">
        <f t="shared" si="2"/>
        <v>324.16421486206951</v>
      </c>
      <c r="W24" s="4">
        <f t="shared" si="29"/>
        <v>17.180703387689682</v>
      </c>
      <c r="X24" s="4">
        <f t="shared" ref="X24:X25" si="33">S24*$R$22+$U$22*V24</f>
        <v>33.362766167482796</v>
      </c>
      <c r="Y24" s="10">
        <f>X24/P24</f>
        <v>1.0439517110821301</v>
      </c>
      <c r="Z24" s="9">
        <v>0.48481155110336599</v>
      </c>
      <c r="AA24" s="9">
        <v>9.6798517964873695E-2</v>
      </c>
      <c r="AB24" s="9">
        <v>3.0409435272837699E-2</v>
      </c>
      <c r="AC24" s="9">
        <v>9.6309592606170797E-3</v>
      </c>
      <c r="AD24" s="10">
        <v>6.2716780020413898E-3</v>
      </c>
      <c r="AK24" s="1"/>
    </row>
    <row r="25" spans="1:37" x14ac:dyDescent="0.25">
      <c r="A25" s="13">
        <v>349.99984210344797</v>
      </c>
      <c r="B25" s="15">
        <v>26.798099000000001</v>
      </c>
      <c r="C25" s="15">
        <v>8.6835214482758598</v>
      </c>
      <c r="F25" s="13">
        <v>349.99857300000002</v>
      </c>
      <c r="G25" s="7">
        <v>150</v>
      </c>
      <c r="H25" s="15">
        <v>41.132407620689598</v>
      </c>
      <c r="I25" s="15">
        <v>28.004251413793099</v>
      </c>
      <c r="J25" s="15">
        <v>3.4438243103448301</v>
      </c>
      <c r="K25" s="15">
        <f t="shared" si="30"/>
        <v>29.714193132960634</v>
      </c>
      <c r="L25" s="15">
        <f t="shared" si="31"/>
        <v>1.709941719167535</v>
      </c>
      <c r="M25" s="15">
        <f t="shared" si="32"/>
        <v>1.0543734928065907</v>
      </c>
      <c r="N25" s="15">
        <v>25.818882758620699</v>
      </c>
      <c r="O25" s="15">
        <v>331.14583924137901</v>
      </c>
      <c r="P25" s="3">
        <f t="shared" si="6"/>
        <v>31.448075724137929</v>
      </c>
      <c r="Q25" s="3">
        <f>$I$22-I25</f>
        <v>3.7076770344827992</v>
      </c>
      <c r="R25" s="3"/>
      <c r="S25" s="4">
        <f t="shared" si="0"/>
        <v>305.32695648275831</v>
      </c>
      <c r="T25" s="4">
        <f t="shared" si="28"/>
        <v>16.182328693586189</v>
      </c>
      <c r="U25" s="4"/>
      <c r="V25" s="4">
        <f t="shared" si="2"/>
        <v>324.17969024137932</v>
      </c>
      <c r="W25" s="4">
        <f t="shared" si="29"/>
        <v>17.181523582793105</v>
      </c>
      <c r="X25" s="4">
        <f t="shared" si="33"/>
        <v>33.363852276379291</v>
      </c>
      <c r="Y25" s="4">
        <f>X25/P25</f>
        <v>1.0609187210386584</v>
      </c>
      <c r="Z25" s="15">
        <v>0.16288088996199901</v>
      </c>
      <c r="AA25" s="15">
        <v>8.9444271580083091E-3</v>
      </c>
      <c r="AB25" s="15">
        <v>2.0154061854911798E-2</v>
      </c>
      <c r="AC25" s="15">
        <v>6.4448543006758703E-3</v>
      </c>
      <c r="AD25" s="15">
        <v>7.1962708368283603E-3</v>
      </c>
      <c r="AK25" s="1"/>
    </row>
    <row r="26" spans="1:37" x14ac:dyDescent="0.25">
      <c r="A26" s="13">
        <v>349.99919068965499</v>
      </c>
      <c r="B26" s="15">
        <v>31.680873999999999</v>
      </c>
      <c r="C26" s="15">
        <v>7.4068965517241404E-5</v>
      </c>
      <c r="F26" s="13">
        <v>349.99238737931</v>
      </c>
      <c r="G26" s="7">
        <v>100</v>
      </c>
      <c r="H26" s="15">
        <v>0.1</v>
      </c>
      <c r="I26" s="15">
        <v>31.6000730689655</v>
      </c>
      <c r="J26" s="15">
        <v>0</v>
      </c>
      <c r="N26" s="15">
        <v>25.775052103448299</v>
      </c>
      <c r="O26" s="15">
        <v>330.783191448276</v>
      </c>
      <c r="P26" s="3">
        <f t="shared" si="6"/>
        <v>31.6000730689655</v>
      </c>
      <c r="Q26" s="3"/>
      <c r="R26" s="3"/>
      <c r="S26" s="4">
        <f t="shared" si="0"/>
        <v>305.00813934482773</v>
      </c>
      <c r="T26" s="4">
        <f t="shared" si="28"/>
        <v>16.16543138527587</v>
      </c>
      <c r="U26" s="4"/>
      <c r="V26" s="4">
        <f t="shared" si="2"/>
        <v>324.21733527586173</v>
      </c>
      <c r="W26" s="4">
        <f t="shared" si="29"/>
        <v>17.183518769620672</v>
      </c>
      <c r="X26" s="4"/>
      <c r="Y26" s="4"/>
      <c r="Z26" s="15">
        <v>6.3656219221032206E-2</v>
      </c>
      <c r="AA26" s="15">
        <v>8.1205031606860108E-3</v>
      </c>
      <c r="AB26" s="15">
        <v>0</v>
      </c>
      <c r="AC26" s="15">
        <v>1.84332160141286E-2</v>
      </c>
      <c r="AD26" s="15">
        <v>6.2275359101196899E-3</v>
      </c>
      <c r="AK26" s="1"/>
    </row>
    <row r="27" spans="1:37" x14ac:dyDescent="0.25">
      <c r="A27" s="13">
        <v>399.99941486206899</v>
      </c>
      <c r="B27" s="15">
        <v>38.822989</v>
      </c>
      <c r="C27" s="15">
        <v>7.2517241379310403E-5</v>
      </c>
      <c r="F27" s="13">
        <v>399.99976537931099</v>
      </c>
      <c r="G27" s="7">
        <v>100</v>
      </c>
      <c r="H27" s="15">
        <v>10</v>
      </c>
      <c r="I27" s="15">
        <v>38.917611586206903</v>
      </c>
      <c r="J27" s="15">
        <v>0</v>
      </c>
      <c r="N27" s="15">
        <v>25.882483827586199</v>
      </c>
      <c r="O27" s="15">
        <v>377.03996106896602</v>
      </c>
      <c r="P27" s="3">
        <f>J27+I27</f>
        <v>38.917611586206903</v>
      </c>
      <c r="Q27" s="3"/>
      <c r="R27" s="5">
        <f>'he-10042016'!J37</f>
        <v>5.6000000000000001E-2</v>
      </c>
      <c r="S27" s="4">
        <f t="shared" si="0"/>
        <v>351.15747724137981</v>
      </c>
      <c r="T27" s="4">
        <f>$R$27*S27</f>
        <v>19.664818725517268</v>
      </c>
      <c r="U27" s="5">
        <f>R27</f>
        <v>5.6000000000000001E-2</v>
      </c>
      <c r="V27" s="4">
        <f t="shared" si="2"/>
        <v>374.11728155172477</v>
      </c>
      <c r="W27" s="4">
        <f>$R$27*V27</f>
        <v>20.950567766896587</v>
      </c>
      <c r="X27" s="4"/>
      <c r="Y27" s="4"/>
      <c r="Z27" s="15">
        <v>6.0717024325382098E-2</v>
      </c>
      <c r="AA27" s="15">
        <v>6.9543803162313801E-3</v>
      </c>
      <c r="AB27" s="15">
        <v>0</v>
      </c>
      <c r="AC27" s="15">
        <v>7.20993452045641E-3</v>
      </c>
      <c r="AD27" s="15">
        <v>5.6100107222022497E-3</v>
      </c>
      <c r="AK27" s="1"/>
    </row>
    <row r="28" spans="1:37" x14ac:dyDescent="0.25">
      <c r="A28" s="13">
        <v>399.99901710344801</v>
      </c>
      <c r="B28" s="15">
        <v>36.825333000000001</v>
      </c>
      <c r="C28" s="15">
        <v>3.4585332758620702</v>
      </c>
      <c r="D28" s="15">
        <f>INDEX(LINEST(B28:B30,C28:C30^{1}),1)</f>
        <v>-0.57932884247232974</v>
      </c>
      <c r="E28" s="15">
        <f>INDEX(LINEST(B28:B30,C28:C30^{1}),2)</f>
        <v>38.832170900794765</v>
      </c>
      <c r="F28" s="13">
        <v>400.00833241379303</v>
      </c>
      <c r="G28" s="7">
        <v>150</v>
      </c>
      <c r="H28" s="15">
        <v>41.3248224137931</v>
      </c>
      <c r="I28" s="15">
        <v>35.531575931034503</v>
      </c>
      <c r="J28" s="15">
        <v>3.4049409655172398</v>
      </c>
      <c r="K28" s="15">
        <f>J28*$D$28+$E$28</f>
        <v>36.859590392555049</v>
      </c>
      <c r="L28" s="15">
        <f>K28-I28</f>
        <v>1.3280144615205458</v>
      </c>
      <c r="M28" s="15">
        <f t="shared" ref="M28" si="34">1+L28/(I28+J28)</f>
        <v>1.0341071715543759</v>
      </c>
      <c r="N28" s="15">
        <v>25.9202481724138</v>
      </c>
      <c r="O28" s="15">
        <v>377.55121689655198</v>
      </c>
      <c r="P28" s="3">
        <f>J28+I28</f>
        <v>38.936516896551744</v>
      </c>
      <c r="Q28" s="3">
        <f>$I$27-I28</f>
        <v>3.3860356551723996</v>
      </c>
      <c r="R28" s="3"/>
      <c r="S28" s="4">
        <f t="shared" si="0"/>
        <v>351.6309687241382</v>
      </c>
      <c r="T28" s="4">
        <f t="shared" ref="T28:T29" si="35">$R$27*S28</f>
        <v>19.69133424855174</v>
      </c>
      <c r="U28" s="4"/>
      <c r="V28" s="4">
        <f t="shared" si="2"/>
        <v>374.08808424137925</v>
      </c>
      <c r="W28" s="4">
        <f t="shared" ref="W28:W29" si="36">$R$27*V28</f>
        <v>20.948932717517238</v>
      </c>
      <c r="X28" s="4">
        <f>S28*$R$27+$U$27*V28</f>
        <v>40.640266966068978</v>
      </c>
      <c r="Y28" s="4">
        <f>X28/P28</f>
        <v>1.0437571258375224</v>
      </c>
      <c r="Z28" s="15">
        <v>0.18627309560816099</v>
      </c>
      <c r="AA28" s="15">
        <v>7.55589175412235E-3</v>
      </c>
      <c r="AB28" s="15">
        <v>1.6409458755727298E-2</v>
      </c>
      <c r="AC28" s="15">
        <v>1.6401866226101399E-2</v>
      </c>
      <c r="AD28" s="15">
        <v>5.0300601941713598E-3</v>
      </c>
      <c r="AK28" s="1"/>
    </row>
    <row r="29" spans="1:37" x14ac:dyDescent="0.25">
      <c r="A29" s="13">
        <v>399.99935806896599</v>
      </c>
      <c r="B29" s="15">
        <v>36.8247</v>
      </c>
      <c r="C29" s="15">
        <v>3.47071831034483</v>
      </c>
      <c r="F29" s="14">
        <v>399.87692255172402</v>
      </c>
      <c r="G29" s="8">
        <v>100</v>
      </c>
      <c r="H29" s="10">
        <v>73.728954689655197</v>
      </c>
      <c r="I29" s="10">
        <v>35.728211689655197</v>
      </c>
      <c r="J29" s="10">
        <v>3.6837080689655202</v>
      </c>
      <c r="K29" s="15">
        <f t="shared" ref="K29" si="37">J29*$D$28+$E$28</f>
        <v>36.698092569194991</v>
      </c>
      <c r="L29" s="15">
        <f t="shared" ref="L29" si="38">K29-I29</f>
        <v>0.96988087953979374</v>
      </c>
      <c r="M29" s="15">
        <f t="shared" ref="M29" si="39">1+L29/(I29+J29)</f>
        <v>1.0246088210236866</v>
      </c>
      <c r="N29" s="15">
        <v>25.917082379310401</v>
      </c>
      <c r="O29" s="10">
        <v>377.67114262068998</v>
      </c>
      <c r="P29" s="3">
        <f t="shared" si="6"/>
        <v>39.411919758620719</v>
      </c>
      <c r="Q29" s="9">
        <f>$I$27-I29</f>
        <v>3.1893998965517056</v>
      </c>
      <c r="R29" s="9"/>
      <c r="S29" s="4">
        <f t="shared" si="0"/>
        <v>351.75406024137959</v>
      </c>
      <c r="T29" s="4">
        <f t="shared" si="35"/>
        <v>19.698227373517259</v>
      </c>
      <c r="U29" s="10"/>
      <c r="V29" s="4">
        <f t="shared" si="2"/>
        <v>373.95984017241364</v>
      </c>
      <c r="W29" s="4">
        <f t="shared" si="36"/>
        <v>20.941751049655164</v>
      </c>
      <c r="X29" s="4">
        <f>S29*$R$27+$U$27*V29</f>
        <v>40.639978423172423</v>
      </c>
      <c r="Y29" s="10">
        <f>X29/P29</f>
        <v>1.0311595748715865</v>
      </c>
      <c r="Z29" s="9">
        <v>0.69825954597316597</v>
      </c>
      <c r="AA29" s="9">
        <v>0.122671353796826</v>
      </c>
      <c r="AB29" s="9">
        <v>2.02830292719101E-2</v>
      </c>
      <c r="AC29" s="9">
        <v>1.97332991783521E-2</v>
      </c>
      <c r="AD29" s="10">
        <v>7.3686895296890204E-3</v>
      </c>
      <c r="AK29" s="1"/>
    </row>
    <row r="30" spans="1:37" x14ac:dyDescent="0.25">
      <c r="A30" s="13">
        <v>400.00060200000001</v>
      </c>
      <c r="B30" s="15">
        <v>33.335030000000003</v>
      </c>
      <c r="C30" s="15">
        <v>9.4887980689655205</v>
      </c>
      <c r="F30" s="13">
        <v>400.396021344828</v>
      </c>
      <c r="G30" s="7">
        <v>100</v>
      </c>
      <c r="H30" s="15">
        <v>0.1</v>
      </c>
      <c r="I30" s="15">
        <v>41.039779655172403</v>
      </c>
      <c r="J30" s="15">
        <v>0</v>
      </c>
      <c r="N30" s="15">
        <v>25.890817620689699</v>
      </c>
      <c r="O30" s="15">
        <v>375.27191379310301</v>
      </c>
      <c r="P30" s="3">
        <f t="shared" si="6"/>
        <v>41.039779655172403</v>
      </c>
      <c r="Q30" s="3"/>
      <c r="R30" s="3"/>
      <c r="S30" s="4">
        <f t="shared" si="0"/>
        <v>349.38109617241332</v>
      </c>
      <c r="T30" s="4"/>
      <c r="U30" s="4"/>
      <c r="V30" s="4">
        <f t="shared" si="2"/>
        <v>374.50520372413831</v>
      </c>
      <c r="W30" s="4"/>
      <c r="X30" s="4"/>
      <c r="Y30" s="4"/>
      <c r="Z30" s="15">
        <v>0.63470063932221499</v>
      </c>
      <c r="AA30" s="15">
        <v>0.106284841979617</v>
      </c>
      <c r="AB30" s="15">
        <v>0</v>
      </c>
      <c r="AC30" s="15">
        <v>0.34840093772490499</v>
      </c>
      <c r="AD30" s="15">
        <v>8.2655791487662705E-3</v>
      </c>
      <c r="AK30" s="1"/>
    </row>
    <row r="31" spans="1:37" x14ac:dyDescent="0.25">
      <c r="A31" s="13">
        <v>399.998825482759</v>
      </c>
      <c r="B31" s="15">
        <v>38.757446000000002</v>
      </c>
      <c r="C31" s="15">
        <v>8.9793103448275905E-5</v>
      </c>
      <c r="F31" s="21"/>
      <c r="G31" s="21"/>
      <c r="H31" s="20"/>
      <c r="I31" s="20"/>
      <c r="J31" s="20"/>
      <c r="N31" s="15">
        <v>25.8691645862069</v>
      </c>
      <c r="O31" s="20"/>
      <c r="P31" s="21"/>
      <c r="Q31" s="18"/>
      <c r="R31" s="21"/>
      <c r="S31" s="21"/>
      <c r="T31" s="21"/>
      <c r="U31" s="21"/>
      <c r="V31" s="4"/>
      <c r="W31" s="4"/>
      <c r="X31" s="21"/>
      <c r="Y31" s="21"/>
      <c r="Z31" s="20"/>
      <c r="AA31" s="20"/>
      <c r="AB31" s="20"/>
      <c r="AC31" s="20"/>
      <c r="AD31" s="20"/>
      <c r="AE31" s="21"/>
      <c r="AF31" s="21"/>
      <c r="AG31" s="21"/>
      <c r="AH31" s="21"/>
      <c r="AI31" s="21"/>
      <c r="AJ31" s="21"/>
      <c r="AK31" s="21"/>
    </row>
    <row r="32" spans="1:37" x14ac:dyDescent="0.25">
      <c r="A32" s="13">
        <v>450.00048837931001</v>
      </c>
      <c r="B32" s="15">
        <v>46.749696999999998</v>
      </c>
      <c r="C32" s="15">
        <v>8.5275862068965501E-5</v>
      </c>
      <c r="F32" s="21"/>
      <c r="G32" s="21"/>
      <c r="H32" s="20"/>
      <c r="I32" s="20"/>
      <c r="J32" s="20"/>
      <c r="O32" s="20"/>
      <c r="P32" s="21"/>
      <c r="Q32" s="18"/>
      <c r="R32" s="21"/>
      <c r="S32" s="21"/>
      <c r="T32" s="21"/>
      <c r="U32" s="21"/>
      <c r="V32" s="4"/>
      <c r="W32" s="4"/>
      <c r="X32" s="21"/>
      <c r="Y32" s="21"/>
      <c r="Z32" s="20"/>
      <c r="AA32" s="20"/>
      <c r="AB32" s="20"/>
      <c r="AC32" s="20"/>
      <c r="AD32" s="20"/>
      <c r="AE32" s="21"/>
      <c r="AF32" s="21"/>
      <c r="AG32" s="21"/>
      <c r="AH32" s="21"/>
      <c r="AI32" s="21"/>
      <c r="AJ32" s="21"/>
      <c r="AK32" s="21"/>
    </row>
    <row r="33" spans="1:37" x14ac:dyDescent="0.25">
      <c r="A33" s="13">
        <v>449.99918344827603</v>
      </c>
      <c r="B33" s="15">
        <v>44.746231999999999</v>
      </c>
      <c r="C33" s="15">
        <v>3.3074489310344801</v>
      </c>
      <c r="D33" s="15">
        <f>INDEX(LINEST(B33:B35,C33:C35^{1}),1)</f>
        <v>-0.59366027001237243</v>
      </c>
      <c r="E33" s="15">
        <f>INDEX(LINEST(B33:B35,C33:C35^{1}),2)</f>
        <v>46.702466091944942</v>
      </c>
      <c r="F33" s="21"/>
      <c r="G33" s="21"/>
      <c r="H33" s="20"/>
      <c r="I33" s="20"/>
      <c r="J33" s="20"/>
      <c r="O33" s="20"/>
      <c r="P33" s="21"/>
      <c r="Q33" s="18"/>
      <c r="R33" s="21"/>
      <c r="S33" s="21"/>
      <c r="T33" s="21"/>
      <c r="U33" s="21"/>
      <c r="V33" s="4"/>
      <c r="W33" s="4"/>
      <c r="X33" s="21"/>
      <c r="Y33" s="21"/>
      <c r="Z33" s="20"/>
      <c r="AA33" s="20"/>
      <c r="AB33" s="20"/>
      <c r="AC33" s="20"/>
      <c r="AD33" s="20"/>
      <c r="AE33" s="21"/>
      <c r="AF33" s="21"/>
      <c r="AG33" s="21"/>
      <c r="AH33" s="21"/>
      <c r="AI33" s="21"/>
      <c r="AJ33" s="21"/>
      <c r="AK33" s="21"/>
    </row>
    <row r="34" spans="1:37" x14ac:dyDescent="0.25">
      <c r="A34" s="13">
        <v>450.00056934482802</v>
      </c>
      <c r="B34" s="15">
        <v>43.223050000000001</v>
      </c>
      <c r="C34" s="15">
        <v>5.83916241379311</v>
      </c>
      <c r="F34" s="21"/>
      <c r="G34" s="21"/>
      <c r="H34" s="20"/>
      <c r="I34" s="20"/>
      <c r="J34" s="20"/>
      <c r="O34" s="20"/>
      <c r="P34" s="21"/>
      <c r="Q34" s="18"/>
      <c r="R34" s="21"/>
      <c r="S34" s="21"/>
      <c r="T34" s="21"/>
      <c r="U34" s="21"/>
      <c r="V34" s="4"/>
      <c r="W34" s="4"/>
      <c r="X34" s="21"/>
      <c r="Y34" s="21"/>
      <c r="Z34" s="20"/>
      <c r="AA34" s="20"/>
      <c r="AB34" s="20"/>
      <c r="AC34" s="20"/>
      <c r="AD34" s="20"/>
      <c r="AE34" s="21"/>
      <c r="AF34" s="21"/>
      <c r="AG34" s="21"/>
      <c r="AH34" s="21"/>
      <c r="AI34" s="21"/>
      <c r="AJ34" s="21"/>
      <c r="AK34" s="21"/>
    </row>
    <row r="35" spans="1:37" x14ac:dyDescent="0.25">
      <c r="A35" s="13">
        <v>450.00206572413799</v>
      </c>
      <c r="B35" s="15">
        <v>41.315516000000002</v>
      </c>
      <c r="C35" s="15">
        <v>9.0836810000000003</v>
      </c>
      <c r="F35" s="21"/>
      <c r="G35" s="21"/>
      <c r="H35" s="20"/>
      <c r="I35" s="20"/>
      <c r="J35" s="20"/>
      <c r="O35" s="20"/>
      <c r="P35" s="21"/>
      <c r="Q35" s="18"/>
      <c r="R35" s="21"/>
      <c r="S35" s="21"/>
      <c r="T35" s="21"/>
      <c r="U35" s="21"/>
      <c r="V35" s="4"/>
      <c r="W35" s="4"/>
      <c r="X35" s="21"/>
      <c r="Y35" s="21"/>
      <c r="Z35" s="20"/>
      <c r="AA35" s="20"/>
      <c r="AB35" s="20"/>
      <c r="AC35" s="20"/>
      <c r="AD35" s="20"/>
      <c r="AE35" s="21"/>
      <c r="AF35" s="21"/>
      <c r="AG35" s="21"/>
      <c r="AH35" s="21"/>
      <c r="AI35" s="21"/>
      <c r="AJ35" s="21"/>
      <c r="AK35" s="21"/>
    </row>
    <row r="36" spans="1:37" x14ac:dyDescent="0.25">
      <c r="A36" s="13">
        <v>449.99836034482797</v>
      </c>
      <c r="B36" s="15">
        <v>46.693198000000002</v>
      </c>
      <c r="C36" s="15">
        <v>9.7862068965517195E-5</v>
      </c>
      <c r="F36" s="21"/>
      <c r="G36" s="21"/>
      <c r="H36" s="20"/>
      <c r="I36" s="20"/>
      <c r="J36" s="20"/>
      <c r="O36" s="20"/>
      <c r="P36" s="21"/>
      <c r="Q36" s="18"/>
      <c r="R36" s="21"/>
      <c r="S36" s="21"/>
      <c r="T36" s="21"/>
      <c r="U36" s="21"/>
      <c r="V36" s="4"/>
      <c r="W36" s="4"/>
      <c r="X36" s="21"/>
      <c r="Y36" s="21"/>
      <c r="Z36" s="20"/>
      <c r="AA36" s="20"/>
      <c r="AB36" s="20"/>
      <c r="AC36" s="20"/>
      <c r="AD36" s="20"/>
      <c r="AE36" s="21"/>
      <c r="AF36" s="21"/>
      <c r="AG36" s="21"/>
      <c r="AH36" s="21"/>
      <c r="AI36" s="21"/>
      <c r="AJ36" s="21"/>
      <c r="AK36" s="21"/>
    </row>
    <row r="37" spans="1:37" x14ac:dyDescent="0.25">
      <c r="A37" s="13">
        <v>500.000332551724</v>
      </c>
      <c r="B37" s="15">
        <v>55.503613000000001</v>
      </c>
      <c r="C37" s="15">
        <v>7.7827586206896595E-5</v>
      </c>
      <c r="F37" s="21"/>
      <c r="G37" s="21"/>
      <c r="H37" s="20"/>
      <c r="I37" s="20"/>
      <c r="J37" s="20"/>
      <c r="O37" s="20"/>
      <c r="P37" s="21"/>
      <c r="Q37" s="18"/>
      <c r="R37" s="21"/>
      <c r="S37" s="21"/>
      <c r="T37" s="21"/>
      <c r="U37" s="21"/>
      <c r="V37" s="4"/>
      <c r="W37" s="4"/>
      <c r="X37" s="21"/>
      <c r="Y37" s="21"/>
      <c r="Z37" s="20"/>
      <c r="AA37" s="20"/>
      <c r="AB37" s="20"/>
      <c r="AC37" s="20"/>
      <c r="AD37" s="20"/>
      <c r="AE37" s="21"/>
      <c r="AF37" s="21"/>
      <c r="AG37" s="21"/>
      <c r="AH37" s="21"/>
      <c r="AI37" s="21"/>
      <c r="AJ37" s="21"/>
      <c r="AK37" s="21"/>
    </row>
    <row r="38" spans="1:37" x14ac:dyDescent="0.25">
      <c r="A38" s="13">
        <v>499.99990117241401</v>
      </c>
      <c r="B38" s="15">
        <v>53.576321</v>
      </c>
      <c r="C38" s="15">
        <v>3.1756438275862102</v>
      </c>
      <c r="D38" s="15">
        <f>INDEX(LINEST(B38:B40,C38:C40^{1}),1)</f>
        <v>-0.57211056752480094</v>
      </c>
      <c r="E38" s="15">
        <f>INDEX(LINEST(B38:B40,C38:C40^{1}),2)</f>
        <v>55.394419136019891</v>
      </c>
      <c r="F38" s="21"/>
      <c r="G38" s="21"/>
      <c r="H38" s="20"/>
      <c r="I38" s="20"/>
      <c r="J38" s="20"/>
      <c r="O38" s="20"/>
      <c r="P38" s="21"/>
      <c r="Q38" s="18"/>
      <c r="R38" s="21"/>
      <c r="S38" s="21"/>
      <c r="T38" s="21"/>
      <c r="U38" s="21"/>
      <c r="V38" s="4"/>
      <c r="W38" s="4"/>
      <c r="X38" s="21"/>
      <c r="Y38" s="21"/>
      <c r="Z38" s="20"/>
      <c r="AA38" s="20"/>
      <c r="AB38" s="20"/>
      <c r="AC38" s="20"/>
      <c r="AD38" s="20"/>
      <c r="AE38" s="21"/>
      <c r="AF38" s="21"/>
      <c r="AG38" s="21"/>
      <c r="AH38" s="21"/>
      <c r="AI38" s="21"/>
      <c r="AJ38" s="21"/>
      <c r="AK38" s="21"/>
    </row>
    <row r="39" spans="1:37" x14ac:dyDescent="0.25">
      <c r="A39" s="13">
        <v>499.99992641379299</v>
      </c>
      <c r="B39" s="15">
        <v>52.184708000000001</v>
      </c>
      <c r="C39" s="15">
        <v>5.6142774827586202</v>
      </c>
      <c r="F39" s="21"/>
      <c r="G39" s="21"/>
      <c r="H39" s="20"/>
      <c r="I39" s="20"/>
      <c r="J39" s="20"/>
      <c r="O39" s="20"/>
      <c r="P39" s="21"/>
      <c r="Q39" s="18"/>
      <c r="R39" s="21"/>
      <c r="S39" s="21"/>
      <c r="T39" s="21"/>
      <c r="U39" s="21"/>
      <c r="V39" s="4"/>
      <c r="W39" s="4"/>
      <c r="X39" s="21"/>
      <c r="Y39" s="21"/>
      <c r="Z39" s="20"/>
      <c r="AA39" s="20"/>
      <c r="AB39" s="20"/>
      <c r="AC39" s="20"/>
      <c r="AD39" s="20"/>
      <c r="AE39" s="21"/>
      <c r="AF39" s="21"/>
      <c r="AG39" s="21"/>
      <c r="AH39" s="21"/>
      <c r="AI39" s="21"/>
      <c r="AJ39" s="21"/>
      <c r="AK39" s="21"/>
    </row>
    <row r="40" spans="1:37" x14ac:dyDescent="0.25">
      <c r="A40" s="13">
        <v>500.00021679310299</v>
      </c>
      <c r="B40" s="15">
        <v>50.393075000000003</v>
      </c>
      <c r="C40" s="15">
        <v>8.74017510344828</v>
      </c>
      <c r="F40" s="21"/>
      <c r="G40" s="21"/>
      <c r="H40" s="20"/>
      <c r="I40" s="20"/>
      <c r="J40" s="20"/>
      <c r="O40" s="20"/>
      <c r="P40" s="21"/>
      <c r="Q40" s="18"/>
      <c r="R40" s="21"/>
      <c r="S40" s="21"/>
      <c r="T40" s="21"/>
      <c r="U40" s="21"/>
      <c r="V40" s="4"/>
      <c r="W40" s="4"/>
      <c r="X40" s="21"/>
      <c r="Y40" s="21"/>
      <c r="Z40" s="20"/>
      <c r="AA40" s="20"/>
      <c r="AB40" s="20"/>
      <c r="AC40" s="20"/>
      <c r="AD40" s="20"/>
      <c r="AE40" s="21"/>
      <c r="AF40" s="21"/>
      <c r="AG40" s="21"/>
      <c r="AH40" s="21"/>
      <c r="AI40" s="21"/>
      <c r="AJ40" s="21"/>
      <c r="AK40" s="21"/>
    </row>
    <row r="41" spans="1:37" x14ac:dyDescent="0.25">
      <c r="F41" s="21"/>
      <c r="G41" s="21"/>
      <c r="H41" s="20"/>
      <c r="I41" s="20"/>
      <c r="J41" s="20"/>
      <c r="O41" s="20"/>
      <c r="P41" s="21"/>
      <c r="Q41" s="18"/>
      <c r="R41" s="21"/>
      <c r="S41" s="21"/>
      <c r="T41" s="21"/>
      <c r="U41" s="21"/>
      <c r="V41" s="4"/>
      <c r="W41" s="4"/>
      <c r="X41" s="21"/>
      <c r="Y41" s="21"/>
      <c r="Z41" s="20"/>
      <c r="AA41" s="20"/>
      <c r="AB41" s="20"/>
      <c r="AC41" s="20"/>
      <c r="AD41" s="20"/>
      <c r="AE41" s="21"/>
      <c r="AF41" s="21"/>
      <c r="AG41" s="21"/>
      <c r="AH41" s="21"/>
      <c r="AI41" s="21"/>
      <c r="AJ41" s="21"/>
      <c r="AK41" s="21"/>
    </row>
    <row r="42" spans="1:37" x14ac:dyDescent="0.25">
      <c r="F42" s="21"/>
      <c r="G42" s="21"/>
      <c r="H42" s="20"/>
      <c r="I42" s="20"/>
      <c r="J42" s="20"/>
      <c r="O42" s="20"/>
      <c r="P42" s="21"/>
      <c r="Q42" s="18"/>
      <c r="R42" s="21"/>
      <c r="S42" s="21"/>
      <c r="T42" s="21"/>
      <c r="U42" s="21"/>
      <c r="V42" s="4"/>
      <c r="W42" s="4"/>
      <c r="X42" s="21"/>
      <c r="Y42" s="21"/>
      <c r="Z42" s="20"/>
      <c r="AA42" s="20"/>
      <c r="AB42" s="20"/>
      <c r="AC42" s="20"/>
      <c r="AD42" s="20"/>
      <c r="AE42" s="21"/>
      <c r="AF42" s="21"/>
      <c r="AG42" s="21"/>
      <c r="AH42" s="21"/>
      <c r="AI42" s="21"/>
      <c r="AJ42" s="21"/>
      <c r="AK42" s="21"/>
    </row>
    <row r="43" spans="1:37" x14ac:dyDescent="0.25">
      <c r="F43" s="21"/>
      <c r="G43" s="21"/>
      <c r="H43" s="20"/>
      <c r="I43" s="20"/>
      <c r="J43" s="20"/>
      <c r="O43" s="20"/>
      <c r="P43" s="21"/>
      <c r="Q43" s="18"/>
      <c r="R43" s="21"/>
      <c r="S43" s="21"/>
      <c r="T43" s="21"/>
      <c r="U43" s="21"/>
      <c r="V43" s="4"/>
      <c r="W43" s="4"/>
      <c r="X43" s="21"/>
      <c r="Y43" s="21"/>
      <c r="Z43" s="20"/>
      <c r="AA43" s="20"/>
      <c r="AB43" s="20"/>
      <c r="AC43" s="20"/>
      <c r="AD43" s="20"/>
      <c r="AE43" s="21"/>
      <c r="AF43" s="21"/>
      <c r="AG43" s="21"/>
      <c r="AH43" s="21"/>
      <c r="AI43" s="21"/>
      <c r="AJ43" s="21"/>
      <c r="AK43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he-10042016</vt:lpstr>
      <vt:lpstr>he-10182016</vt:lpstr>
      <vt:lpstr>h2-10272016</vt:lpstr>
      <vt:lpstr>h2-10282016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2016-10-31T20:33:39Z</dcterms:created>
  <dcterms:modified xsi:type="dcterms:W3CDTF">2016-11-07T20:06:14Z</dcterms:modified>
</cp:coreProperties>
</file>