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0" yWindow="30" windowWidth="25215" windowHeight="11505" tabRatio="862" activeTab="5"/>
  </bookViews>
  <sheets>
    <sheet name="AllDC" sheetId="25" r:id="rId1"/>
    <sheet name="ipb1-30b-he-110816" sheetId="32" r:id="rId2"/>
    <sheet name="ipb1-30b-he-122016" sheetId="31" r:id="rId3"/>
    <sheet name="sri-ipb2-DC-h2-101516" sheetId="35" r:id="rId4"/>
    <sheet name="sri-ipb2-DC-he-123116" sheetId="29" r:id="rId5"/>
    <sheet name="ipb3-32b-he-120916" sheetId="34" r:id="rId6"/>
    <sheet name="ipb3-32b-h2-12312016" sheetId="30" r:id="rId7"/>
    <sheet name="ipb3-32b-he-01022017" sheetId="33" r:id="rId8"/>
    <sheet name="ipb3-32b-he-01042017" sheetId="36" r:id="rId9"/>
  </sheets>
  <definedNames>
    <definedName name="X_1">#REF!</definedName>
    <definedName name="Y_1">#REF!</definedName>
  </definedNames>
  <calcPr calcId="145621"/>
</workbook>
</file>

<file path=xl/calcChain.xml><?xml version="1.0" encoding="utf-8"?>
<calcChain xmlns="http://schemas.openxmlformats.org/spreadsheetml/2006/main">
  <c r="W28" i="30" l="1"/>
  <c r="V24" i="30"/>
  <c r="V23" i="30"/>
  <c r="V29" i="30"/>
  <c r="V30" i="30"/>
  <c r="V28" i="30"/>
  <c r="R29" i="30"/>
  <c r="S28" i="30"/>
  <c r="R28" i="30"/>
  <c r="W23" i="30"/>
  <c r="W8" i="30"/>
  <c r="W13" i="30"/>
  <c r="W18" i="30"/>
  <c r="U23" i="36"/>
  <c r="T23" i="36"/>
  <c r="S23" i="36"/>
  <c r="W23" i="36"/>
  <c r="W3" i="30"/>
  <c r="W23" i="29"/>
  <c r="W23" i="35"/>
  <c r="W23" i="32"/>
  <c r="U25" i="32"/>
  <c r="U25" i="31"/>
  <c r="U25" i="35"/>
  <c r="U25" i="29"/>
  <c r="U24" i="30"/>
  <c r="W18" i="34"/>
  <c r="W13" i="34"/>
  <c r="W8" i="34"/>
  <c r="R25" i="36"/>
  <c r="V24" i="36"/>
  <c r="U24" i="36"/>
  <c r="R24" i="36"/>
  <c r="V23" i="36"/>
  <c r="R23" i="36"/>
  <c r="V20" i="36"/>
  <c r="U20" i="36"/>
  <c r="R20" i="36"/>
  <c r="T18" i="36" s="1"/>
  <c r="V19" i="36"/>
  <c r="U19" i="36"/>
  <c r="R19" i="36"/>
  <c r="W18" i="36"/>
  <c r="V18" i="36"/>
  <c r="U18" i="36"/>
  <c r="S18" i="36"/>
  <c r="R18" i="36"/>
  <c r="V15" i="36"/>
  <c r="U15" i="36"/>
  <c r="R15" i="36"/>
  <c r="T13" i="36" s="1"/>
  <c r="V14" i="36"/>
  <c r="U14" i="36"/>
  <c r="R14" i="36"/>
  <c r="W13" i="36"/>
  <c r="V13" i="36"/>
  <c r="U13" i="36"/>
  <c r="S13" i="36"/>
  <c r="R13" i="36"/>
  <c r="V10" i="36"/>
  <c r="U10" i="36"/>
  <c r="R10" i="36"/>
  <c r="T8" i="36" s="1"/>
  <c r="V9" i="36"/>
  <c r="U9" i="36"/>
  <c r="R9" i="36"/>
  <c r="W8" i="36"/>
  <c r="V8" i="36"/>
  <c r="U8" i="36"/>
  <c r="S8" i="36"/>
  <c r="R8" i="36"/>
  <c r="V5" i="36"/>
  <c r="U5" i="36"/>
  <c r="R5" i="36"/>
  <c r="V4" i="36"/>
  <c r="U4" i="36"/>
  <c r="R4" i="36"/>
  <c r="T3" i="36" s="1"/>
  <c r="W3" i="36"/>
  <c r="V3" i="36"/>
  <c r="U3" i="36"/>
  <c r="S3" i="36"/>
  <c r="R3" i="36"/>
  <c r="A1" i="36"/>
  <c r="R3" i="30" l="1"/>
  <c r="W3" i="34"/>
  <c r="W28" i="29"/>
  <c r="W18" i="29"/>
  <c r="W13" i="29"/>
  <c r="W8" i="29"/>
  <c r="W3" i="29"/>
  <c r="W3" i="32"/>
  <c r="U3" i="32"/>
  <c r="S3" i="32"/>
  <c r="W38" i="35"/>
  <c r="W33" i="35"/>
  <c r="W28" i="35"/>
  <c r="W18" i="35"/>
  <c r="W13" i="35"/>
  <c r="W8" i="35"/>
  <c r="W3" i="35"/>
  <c r="W38" i="32"/>
  <c r="W33" i="32"/>
  <c r="W28" i="32"/>
  <c r="W18" i="32"/>
  <c r="W13" i="32"/>
  <c r="W8" i="32"/>
  <c r="V40" i="32"/>
  <c r="V39" i="32"/>
  <c r="V38" i="32"/>
  <c r="T3" i="32"/>
  <c r="O12" i="25"/>
  <c r="O9" i="25"/>
  <c r="O6" i="25"/>
  <c r="O11" i="25"/>
  <c r="O8" i="25"/>
  <c r="O13" i="25"/>
  <c r="O10" i="25"/>
  <c r="O7" i="25"/>
  <c r="V24" i="33" l="1"/>
  <c r="V23" i="33"/>
  <c r="V20" i="33"/>
  <c r="V19" i="33"/>
  <c r="V18" i="33"/>
  <c r="V15" i="33"/>
  <c r="V14" i="33"/>
  <c r="V13" i="33"/>
  <c r="V10" i="33"/>
  <c r="V9" i="33"/>
  <c r="V8" i="33"/>
  <c r="V5" i="33"/>
  <c r="V4" i="33"/>
  <c r="V3" i="33"/>
  <c r="T23" i="33"/>
  <c r="T13" i="33"/>
  <c r="T18" i="33"/>
  <c r="T3" i="33"/>
  <c r="T8" i="33"/>
  <c r="A1" i="33"/>
  <c r="A1" i="30"/>
  <c r="A1" i="34"/>
  <c r="L1" i="25" s="1"/>
  <c r="A1" i="29"/>
  <c r="I1" i="25" s="1"/>
  <c r="V20" i="34"/>
  <c r="V19" i="34"/>
  <c r="V18" i="34"/>
  <c r="V15" i="34"/>
  <c r="V14" i="34"/>
  <c r="V13" i="34"/>
  <c r="V10" i="34"/>
  <c r="V9" i="34"/>
  <c r="V8" i="34"/>
  <c r="V5" i="34"/>
  <c r="V4" i="34"/>
  <c r="V3" i="34"/>
  <c r="V25" i="30"/>
  <c r="V20" i="30"/>
  <c r="V19" i="30"/>
  <c r="V18" i="30"/>
  <c r="V15" i="30"/>
  <c r="V14" i="30"/>
  <c r="V13" i="30"/>
  <c r="V10" i="30"/>
  <c r="V9" i="30"/>
  <c r="V8" i="30"/>
  <c r="V5" i="30"/>
  <c r="V4" i="30"/>
  <c r="V3" i="30"/>
  <c r="A1" i="35"/>
  <c r="F1" i="25" s="1"/>
  <c r="G1" i="25" s="1"/>
  <c r="H1" i="25" s="1"/>
  <c r="V35" i="32"/>
  <c r="V34" i="32"/>
  <c r="V33" i="32"/>
  <c r="V30" i="32"/>
  <c r="V29" i="32"/>
  <c r="V28" i="32"/>
  <c r="V25" i="32"/>
  <c r="V24" i="32"/>
  <c r="V23" i="32"/>
  <c r="V20" i="32"/>
  <c r="V19" i="32"/>
  <c r="V18" i="32"/>
  <c r="V15" i="32"/>
  <c r="V14" i="32"/>
  <c r="V13" i="32"/>
  <c r="V10" i="32"/>
  <c r="V9" i="32"/>
  <c r="V8" i="32"/>
  <c r="V4" i="32"/>
  <c r="V5" i="32"/>
  <c r="V3" i="32"/>
  <c r="A1" i="31"/>
  <c r="A1" i="32"/>
  <c r="I7" i="25"/>
  <c r="L12" i="25"/>
  <c r="M1" i="25" l="1"/>
  <c r="J1" i="25"/>
  <c r="K1" i="25" s="1"/>
  <c r="E1" i="25"/>
  <c r="C1" i="25"/>
  <c r="D1" i="25"/>
  <c r="V30" i="29"/>
  <c r="V29" i="29"/>
  <c r="V28" i="29"/>
  <c r="V25" i="29"/>
  <c r="V24" i="29"/>
  <c r="V23" i="29"/>
  <c r="V20" i="29"/>
  <c r="V19" i="29"/>
  <c r="V18" i="29"/>
  <c r="V15" i="29"/>
  <c r="V14" i="29"/>
  <c r="V13" i="29"/>
  <c r="V10" i="29"/>
  <c r="V9" i="29"/>
  <c r="V8" i="29"/>
  <c r="V4" i="29"/>
  <c r="V5" i="29"/>
  <c r="V3" i="29"/>
  <c r="V40" i="35"/>
  <c r="V39" i="35"/>
  <c r="V38" i="35"/>
  <c r="V35" i="35"/>
  <c r="V34" i="35"/>
  <c r="V33" i="35"/>
  <c r="V30" i="35"/>
  <c r="V29" i="35"/>
  <c r="V28" i="35"/>
  <c r="V25" i="35"/>
  <c r="V24" i="35"/>
  <c r="V23" i="35"/>
  <c r="V20" i="35"/>
  <c r="V19" i="35"/>
  <c r="V18" i="35"/>
  <c r="V15" i="35"/>
  <c r="V14" i="35"/>
  <c r="V13" i="35"/>
  <c r="V10" i="35"/>
  <c r="V9" i="35"/>
  <c r="V8" i="35"/>
  <c r="V4" i="35"/>
  <c r="V5" i="35"/>
  <c r="V3" i="35"/>
  <c r="R39" i="35"/>
  <c r="R40" i="35"/>
  <c r="R38" i="35"/>
  <c r="R34" i="35"/>
  <c r="R35" i="35"/>
  <c r="R33" i="35"/>
  <c r="T33" i="35" s="1"/>
  <c r="U40" i="35"/>
  <c r="U39" i="35"/>
  <c r="U38" i="35"/>
  <c r="T38" i="35"/>
  <c r="S38" i="35"/>
  <c r="U35" i="35"/>
  <c r="U34" i="35"/>
  <c r="U33" i="35"/>
  <c r="U30" i="35"/>
  <c r="R30" i="35"/>
  <c r="U29" i="35"/>
  <c r="R29" i="35"/>
  <c r="U28" i="35"/>
  <c r="T28" i="35"/>
  <c r="S28" i="35"/>
  <c r="R28" i="35"/>
  <c r="R25" i="35"/>
  <c r="U24" i="35"/>
  <c r="R24" i="35"/>
  <c r="U23" i="35"/>
  <c r="T23" i="35"/>
  <c r="S23" i="35"/>
  <c r="R23" i="35"/>
  <c r="U20" i="35"/>
  <c r="R20" i="35"/>
  <c r="U19" i="35"/>
  <c r="R19" i="35"/>
  <c r="U18" i="35"/>
  <c r="T18" i="35"/>
  <c r="S18" i="35"/>
  <c r="R18" i="35"/>
  <c r="U15" i="35"/>
  <c r="R15" i="35"/>
  <c r="U14" i="35"/>
  <c r="R14" i="35"/>
  <c r="U13" i="35"/>
  <c r="T13" i="35"/>
  <c r="S13" i="35"/>
  <c r="R13" i="35"/>
  <c r="U10" i="35"/>
  <c r="R10" i="35"/>
  <c r="U9" i="35"/>
  <c r="R9" i="35"/>
  <c r="U8" i="35"/>
  <c r="T8" i="35"/>
  <c r="S8" i="35"/>
  <c r="R8" i="35"/>
  <c r="U5" i="35"/>
  <c r="R5" i="35"/>
  <c r="U4" i="35"/>
  <c r="R4" i="35"/>
  <c r="U3" i="35"/>
  <c r="T3" i="35"/>
  <c r="S3" i="35"/>
  <c r="R3" i="35"/>
  <c r="V31" i="31"/>
  <c r="V30" i="31"/>
  <c r="V29" i="31"/>
  <c r="V26" i="31"/>
  <c r="V25" i="31"/>
  <c r="V24" i="31"/>
  <c r="V21" i="31"/>
  <c r="V20" i="31"/>
  <c r="V19" i="31"/>
  <c r="V16" i="31"/>
  <c r="V15" i="31"/>
  <c r="V14" i="31"/>
  <c r="V9" i="31"/>
  <c r="V11" i="31"/>
  <c r="V10" i="31"/>
  <c r="V5" i="31"/>
  <c r="V6" i="31"/>
  <c r="V4" i="31"/>
  <c r="T18" i="34"/>
  <c r="T13" i="34"/>
  <c r="T8" i="34"/>
  <c r="J6" i="25"/>
  <c r="I8" i="25"/>
  <c r="L8" i="25"/>
  <c r="J12" i="25"/>
  <c r="I9" i="25"/>
  <c r="D6" i="25"/>
  <c r="L10" i="25"/>
  <c r="I6" i="25"/>
  <c r="E10" i="25"/>
  <c r="I11" i="25"/>
  <c r="E8" i="25"/>
  <c r="J8" i="25"/>
  <c r="J7" i="25"/>
  <c r="E13" i="25"/>
  <c r="M7" i="25"/>
  <c r="L9" i="25"/>
  <c r="E11" i="25"/>
  <c r="J9" i="25"/>
  <c r="I10" i="25"/>
  <c r="L13" i="25"/>
  <c r="I13" i="25"/>
  <c r="E9" i="25"/>
  <c r="J11" i="25"/>
  <c r="L6" i="25"/>
  <c r="J10" i="25"/>
  <c r="L7" i="25"/>
  <c r="I12" i="25"/>
  <c r="E7" i="25"/>
  <c r="J13" i="25"/>
  <c r="E12" i="25"/>
  <c r="L11" i="25"/>
  <c r="C6" i="25"/>
  <c r="E6" i="25"/>
  <c r="N1" i="25" l="1"/>
  <c r="S33" i="35"/>
  <c r="Y13" i="25"/>
  <c r="Y12" i="25"/>
  <c r="Y11" i="25"/>
  <c r="Y10" i="25"/>
  <c r="Y9" i="25"/>
  <c r="Y8" i="25"/>
  <c r="Y7" i="25"/>
  <c r="Y6" i="25"/>
  <c r="R39" i="32"/>
  <c r="T38" i="32" s="1"/>
  <c r="R40" i="32"/>
  <c r="R38" i="32"/>
  <c r="U40" i="32"/>
  <c r="U39" i="32"/>
  <c r="U38" i="32"/>
  <c r="R3" i="32"/>
  <c r="R4" i="32"/>
  <c r="R5" i="32"/>
  <c r="U5" i="32"/>
  <c r="U4" i="32"/>
  <c r="H7" i="25"/>
  <c r="G11" i="25"/>
  <c r="K9" i="25"/>
  <c r="H11" i="25"/>
  <c r="G7" i="25"/>
  <c r="H8" i="25"/>
  <c r="H13" i="25"/>
  <c r="M6" i="25"/>
  <c r="G8" i="25"/>
  <c r="F7" i="25"/>
  <c r="H6" i="25"/>
  <c r="G13" i="25"/>
  <c r="F9" i="25"/>
  <c r="G6" i="25"/>
  <c r="H9" i="25"/>
  <c r="K8" i="25"/>
  <c r="D10" i="25"/>
  <c r="H10" i="25"/>
  <c r="G9" i="25"/>
  <c r="C13" i="25"/>
  <c r="D13" i="25"/>
  <c r="D9" i="25"/>
  <c r="C7" i="25"/>
  <c r="F10" i="25"/>
  <c r="C12" i="25"/>
  <c r="D11" i="25"/>
  <c r="D12" i="25"/>
  <c r="D7" i="25"/>
  <c r="F8" i="25"/>
  <c r="C9" i="25"/>
  <c r="D8" i="25"/>
  <c r="C8" i="25"/>
  <c r="F11" i="25"/>
  <c r="M9" i="25"/>
  <c r="K13" i="25"/>
  <c r="M11" i="25"/>
  <c r="C11" i="25"/>
  <c r="C10" i="25"/>
  <c r="M10" i="25"/>
  <c r="K10" i="25"/>
  <c r="M12" i="25"/>
  <c r="H12" i="25"/>
  <c r="K7" i="25"/>
  <c r="M8" i="25"/>
  <c r="G12" i="25"/>
  <c r="K6" i="25"/>
  <c r="K11" i="25"/>
  <c r="G10" i="25"/>
  <c r="F12" i="25"/>
  <c r="K12" i="25"/>
  <c r="M13" i="25"/>
  <c r="F6" i="25"/>
  <c r="F13" i="25"/>
  <c r="S38" i="32" l="1"/>
  <c r="W9" i="25"/>
  <c r="W8" i="25"/>
  <c r="W7" i="25"/>
  <c r="W6" i="25"/>
  <c r="U8" i="34"/>
  <c r="U3" i="34"/>
  <c r="R3" i="34"/>
  <c r="R20" i="34"/>
  <c r="U20" i="34"/>
  <c r="R19" i="34"/>
  <c r="U19" i="34"/>
  <c r="S18" i="34"/>
  <c r="R18" i="34"/>
  <c r="U18" i="34"/>
  <c r="R15" i="34"/>
  <c r="U15" i="34"/>
  <c r="R14" i="34"/>
  <c r="U14" i="34"/>
  <c r="S13" i="34"/>
  <c r="R13" i="34"/>
  <c r="U13" i="34"/>
  <c r="R10" i="34"/>
  <c r="U10" i="34"/>
  <c r="R9" i="34"/>
  <c r="U9" i="34"/>
  <c r="S8" i="34"/>
  <c r="R8" i="34"/>
  <c r="U5" i="34"/>
  <c r="R5" i="34"/>
  <c r="U4" i="34"/>
  <c r="R4" i="34"/>
  <c r="T3" i="34" s="1"/>
  <c r="U23" i="33"/>
  <c r="U18" i="33"/>
  <c r="U13" i="33"/>
  <c r="U8" i="33"/>
  <c r="U3" i="33"/>
  <c r="S23" i="33"/>
  <c r="R24" i="33"/>
  <c r="R23" i="33"/>
  <c r="S18" i="33"/>
  <c r="U9" i="25" s="1"/>
  <c r="R19" i="33"/>
  <c r="R20" i="33"/>
  <c r="R18" i="33"/>
  <c r="S13" i="33"/>
  <c r="U8" i="25" s="1"/>
  <c r="R14" i="33"/>
  <c r="R15" i="33"/>
  <c r="R13" i="33"/>
  <c r="S8" i="33"/>
  <c r="U7" i="25" s="1"/>
  <c r="R9" i="33"/>
  <c r="R10" i="33"/>
  <c r="R8" i="33"/>
  <c r="R8" i="30"/>
  <c r="R5" i="33"/>
  <c r="S3" i="33"/>
  <c r="U6" i="25" s="1"/>
  <c r="R4" i="33"/>
  <c r="R3" i="33"/>
  <c r="U24" i="33"/>
  <c r="U20" i="33"/>
  <c r="U19" i="33"/>
  <c r="U15" i="33"/>
  <c r="U14" i="33"/>
  <c r="U10" i="33"/>
  <c r="U9" i="33"/>
  <c r="U5" i="33"/>
  <c r="U4" i="33"/>
  <c r="N6" i="25"/>
  <c r="N12" i="25"/>
  <c r="N8" i="25"/>
  <c r="N7" i="25"/>
  <c r="N13" i="25"/>
  <c r="N9" i="25"/>
  <c r="N10" i="25"/>
  <c r="N11" i="25"/>
  <c r="S3" i="34" l="1"/>
  <c r="R8" i="32"/>
  <c r="T8" i="32" s="1"/>
  <c r="U35" i="32"/>
  <c r="R35" i="32"/>
  <c r="U34" i="32"/>
  <c r="R34" i="32"/>
  <c r="U33" i="32"/>
  <c r="R33" i="32"/>
  <c r="S33" i="32" s="1"/>
  <c r="U30" i="32"/>
  <c r="R30" i="32"/>
  <c r="U29" i="32"/>
  <c r="R29" i="32"/>
  <c r="U28" i="32"/>
  <c r="R28" i="32"/>
  <c r="T28" i="32" s="1"/>
  <c r="R25" i="32"/>
  <c r="U24" i="32"/>
  <c r="R24" i="32"/>
  <c r="U23" i="32"/>
  <c r="R23" i="32"/>
  <c r="T23" i="32" s="1"/>
  <c r="U20" i="32"/>
  <c r="R20" i="32"/>
  <c r="U19" i="32"/>
  <c r="R19" i="32"/>
  <c r="U18" i="32"/>
  <c r="R18" i="32"/>
  <c r="T18" i="32" s="1"/>
  <c r="U15" i="32"/>
  <c r="R15" i="32"/>
  <c r="U14" i="32"/>
  <c r="R14" i="32"/>
  <c r="U13" i="32"/>
  <c r="R13" i="32"/>
  <c r="S13" i="32" s="1"/>
  <c r="U10" i="32"/>
  <c r="R10" i="32"/>
  <c r="U9" i="32"/>
  <c r="R9" i="32"/>
  <c r="U8" i="32"/>
  <c r="U28" i="29"/>
  <c r="U23" i="29"/>
  <c r="U18" i="29"/>
  <c r="U13" i="29"/>
  <c r="U8" i="29"/>
  <c r="U3" i="29"/>
  <c r="U30" i="29"/>
  <c r="U29" i="29"/>
  <c r="U24" i="29"/>
  <c r="U20" i="29"/>
  <c r="U19" i="29"/>
  <c r="U15" i="29"/>
  <c r="U14" i="29"/>
  <c r="U10" i="29"/>
  <c r="U9" i="29"/>
  <c r="U5" i="29"/>
  <c r="U4" i="29"/>
  <c r="U30" i="30"/>
  <c r="U29" i="30"/>
  <c r="U28" i="30"/>
  <c r="X11" i="25" s="1"/>
  <c r="U25" i="30"/>
  <c r="U23" i="30"/>
  <c r="X10" i="25" s="1"/>
  <c r="U20" i="30"/>
  <c r="U19" i="30"/>
  <c r="U18" i="30"/>
  <c r="X9" i="25" s="1"/>
  <c r="U15" i="30"/>
  <c r="U14" i="30"/>
  <c r="U13" i="30"/>
  <c r="X8" i="25" s="1"/>
  <c r="U10" i="30"/>
  <c r="U9" i="30"/>
  <c r="U8" i="30"/>
  <c r="X7" i="25" s="1"/>
  <c r="U5" i="30"/>
  <c r="U4" i="30"/>
  <c r="U3" i="30"/>
  <c r="X6" i="25" s="1"/>
  <c r="U4" i="31"/>
  <c r="U5" i="31"/>
  <c r="U6" i="31"/>
  <c r="U9" i="31"/>
  <c r="U10" i="31"/>
  <c r="U11" i="31"/>
  <c r="U14" i="31"/>
  <c r="U15" i="31"/>
  <c r="U16" i="31"/>
  <c r="U19" i="31"/>
  <c r="U20" i="31"/>
  <c r="U21" i="31"/>
  <c r="U24" i="31"/>
  <c r="U26" i="31"/>
  <c r="U29" i="31"/>
  <c r="U30" i="31"/>
  <c r="U31" i="31"/>
  <c r="T11" i="25"/>
  <c r="T10" i="25"/>
  <c r="T9" i="25"/>
  <c r="T8" i="25"/>
  <c r="T7" i="25"/>
  <c r="T6" i="25"/>
  <c r="T29" i="31"/>
  <c r="S29" i="31"/>
  <c r="T24" i="31"/>
  <c r="S24" i="31"/>
  <c r="T19" i="31"/>
  <c r="S19" i="31"/>
  <c r="T14" i="31"/>
  <c r="S14" i="31"/>
  <c r="T9" i="31"/>
  <c r="S9" i="31"/>
  <c r="T4" i="31"/>
  <c r="S4" i="31"/>
  <c r="R31" i="31"/>
  <c r="R30" i="31"/>
  <c r="R29" i="31"/>
  <c r="R26" i="31"/>
  <c r="R25" i="31"/>
  <c r="R24" i="31"/>
  <c r="R21" i="31"/>
  <c r="R20" i="31"/>
  <c r="R19" i="31"/>
  <c r="R16" i="31"/>
  <c r="R15" i="31"/>
  <c r="R14" i="31"/>
  <c r="R11" i="31"/>
  <c r="R10" i="31"/>
  <c r="R9" i="31"/>
  <c r="R6" i="31"/>
  <c r="R5" i="31"/>
  <c r="R4" i="31"/>
  <c r="S18" i="32" l="1"/>
  <c r="S28" i="32"/>
  <c r="S8" i="32"/>
  <c r="T13" i="32"/>
  <c r="T33" i="32"/>
  <c r="S23" i="32"/>
  <c r="S13" i="30"/>
  <c r="S8" i="25" s="1"/>
  <c r="T8" i="30"/>
  <c r="R18" i="30"/>
  <c r="S18" i="30" s="1"/>
  <c r="S9" i="25" s="1"/>
  <c r="R14" i="30"/>
  <c r="R13" i="30"/>
  <c r="T13" i="30" s="1"/>
  <c r="R30" i="30"/>
  <c r="T28" i="30"/>
  <c r="R25" i="30"/>
  <c r="R24" i="30"/>
  <c r="R23" i="30"/>
  <c r="T23" i="30" s="1"/>
  <c r="R20" i="30"/>
  <c r="R19" i="30"/>
  <c r="T18" i="30" s="1"/>
  <c r="R15" i="30"/>
  <c r="R10" i="30"/>
  <c r="R9" i="30"/>
  <c r="S8" i="30" s="1"/>
  <c r="S7" i="25" s="1"/>
  <c r="R5" i="30"/>
  <c r="R4" i="30"/>
  <c r="R30" i="29"/>
  <c r="R29" i="29"/>
  <c r="R28" i="29"/>
  <c r="T28" i="29" s="1"/>
  <c r="R25" i="29"/>
  <c r="R24" i="29"/>
  <c r="R23" i="29"/>
  <c r="S23" i="29" s="1"/>
  <c r="R20" i="29"/>
  <c r="R19" i="29"/>
  <c r="T18" i="29"/>
  <c r="S18" i="29"/>
  <c r="R18" i="29"/>
  <c r="R15" i="29"/>
  <c r="R14" i="29"/>
  <c r="T13" i="29"/>
  <c r="R13" i="29"/>
  <c r="S13" i="29" s="1"/>
  <c r="R10" i="29"/>
  <c r="R9" i="29"/>
  <c r="R8" i="29"/>
  <c r="T8" i="29" s="1"/>
  <c r="R5" i="29"/>
  <c r="R4" i="29"/>
  <c r="R3" i="29"/>
  <c r="T3" i="29" s="1"/>
  <c r="S11" i="25" l="1"/>
  <c r="S23" i="30"/>
  <c r="S10" i="25" s="1"/>
  <c r="T3" i="30"/>
  <c r="S3" i="30"/>
  <c r="S6" i="25" s="1"/>
  <c r="S8" i="29"/>
  <c r="T23" i="29"/>
  <c r="S3" i="29"/>
  <c r="S28" i="29"/>
  <c r="R13" i="25" l="1"/>
  <c r="R12" i="25"/>
  <c r="R11" i="25"/>
  <c r="R10" i="25"/>
  <c r="R9" i="25"/>
  <c r="R8" i="25"/>
  <c r="R7" i="25"/>
  <c r="R6" i="25"/>
  <c r="Q7" i="25" l="1"/>
  <c r="Q8" i="25"/>
  <c r="Q9" i="25"/>
  <c r="Q10" i="25"/>
  <c r="Q11" i="25"/>
  <c r="Q12" i="25"/>
  <c r="Q13" i="25"/>
  <c r="Q6" i="25"/>
  <c r="P13" i="25"/>
  <c r="P12" i="25"/>
  <c r="P11" i="25"/>
  <c r="P10" i="25"/>
  <c r="P9" i="25"/>
  <c r="P8" i="25"/>
  <c r="P7" i="25"/>
  <c r="P6" i="25"/>
  <c r="A2" i="25"/>
</calcChain>
</file>

<file path=xl/sharedStrings.xml><?xml version="1.0" encoding="utf-8"?>
<sst xmlns="http://schemas.openxmlformats.org/spreadsheetml/2006/main" count="311" uniqueCount="46">
  <si>
    <t>Temp</t>
  </si>
  <si>
    <t>HP</t>
  </si>
  <si>
    <t>M</t>
  </si>
  <si>
    <t>seq</t>
  </si>
  <si>
    <t>IPB2-28b</t>
  </si>
  <si>
    <t>H2</t>
  </si>
  <si>
    <t>He</t>
  </si>
  <si>
    <t>Date</t>
  </si>
  <si>
    <t>Core</t>
  </si>
  <si>
    <t>H2/He</t>
  </si>
  <si>
    <t>IPB1-29b</t>
  </si>
  <si>
    <t>IPB1-30b</t>
  </si>
  <si>
    <t>SRI-IPB2-27b</t>
  </si>
  <si>
    <t>CoreQPower</t>
  </si>
  <si>
    <t>qPow</t>
  </si>
  <si>
    <t>date</t>
  </si>
  <si>
    <t>8.20148972096469e-322</t>
  </si>
  <si>
    <t>IPB3-32b</t>
  </si>
  <si>
    <t>inT</t>
  </si>
  <si>
    <t>outT</t>
  </si>
  <si>
    <t>QL</t>
  </si>
  <si>
    <t>QF</t>
  </si>
  <si>
    <t>v1</t>
  </si>
  <si>
    <t>v2</t>
  </si>
  <si>
    <t>qSP</t>
  </si>
  <si>
    <t>qSV</t>
  </si>
  <si>
    <t>qCur</t>
  </si>
  <si>
    <t>qSetV</t>
  </si>
  <si>
    <t>steps</t>
  </si>
  <si>
    <t>Hpdrop</t>
  </si>
  <si>
    <t xml:space="preserve"> </t>
  </si>
  <si>
    <t>C</t>
  </si>
  <si>
    <t>qSV^2/sSP</t>
  </si>
  <si>
    <t>V^2/P</t>
  </si>
  <si>
    <t>qSV^2</t>
  </si>
  <si>
    <t>V^2/Power</t>
  </si>
  <si>
    <t>V^2</t>
  </si>
  <si>
    <t>V^2/Power(he)</t>
  </si>
  <si>
    <t>V^2/HPDrop(he)</t>
  </si>
  <si>
    <t>Power/HpDrop(he)</t>
  </si>
  <si>
    <t>V^2/Power(h2)</t>
  </si>
  <si>
    <t>V^2/HPDrop(h2)</t>
  </si>
  <si>
    <t>Power/HpDrop(h2)</t>
  </si>
  <si>
    <t>V^2/HpDrop</t>
  </si>
  <si>
    <t>Power/HpDrop</t>
  </si>
  <si>
    <t>sri-ipb2-27b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</si>
</sst>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b/>
      <i/>
      <sz val="11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4">
    <xf numFmtId="0" fontId="0" fillId="0" borderId="0" xfId="0"/>
    <xf numFmtId="2" fontId="0" fillId="0" borderId="0" xfId="0" applyNumberFormat="1"/>
    <xf numFmtId="0" fontId="2" fillId="0" borderId="0" xfId="1" applyFont="1"/>
    <xf numFmtId="1" fontId="0" fillId="0" borderId="0" xfId="0" applyNumberFormat="1"/>
    <xf numFmtId="0" fontId="2" fillId="0" borderId="0" xfId="1" applyFont="1" applyAlignment="1">
      <alignment wrapText="1"/>
    </xf>
    <xf numFmtId="2" fontId="2" fillId="3" borderId="0" xfId="1" applyNumberFormat="1" applyFont="1" applyFill="1"/>
    <xf numFmtId="2" fontId="1" fillId="0" borderId="0" xfId="0" applyNumberFormat="1" applyFont="1"/>
    <xf numFmtId="0" fontId="2" fillId="0" borderId="5" xfId="1" applyFont="1" applyBorder="1" applyAlignment="1">
      <alignment horizontal="center"/>
    </xf>
    <xf numFmtId="22" fontId="0" fillId="0" borderId="0" xfId="0" applyNumberFormat="1"/>
    <xf numFmtId="11" fontId="0" fillId="0" borderId="0" xfId="0" applyNumberFormat="1"/>
    <xf numFmtId="0" fontId="7" fillId="0" borderId="8" xfId="1" applyFont="1" applyFill="1" applyBorder="1" applyAlignment="1"/>
    <xf numFmtId="164" fontId="0" fillId="0" borderId="0" xfId="0" applyNumberFormat="1"/>
    <xf numFmtId="2" fontId="4" fillId="0" borderId="10" xfId="1" applyNumberFormat="1" applyFont="1" applyFill="1" applyBorder="1" applyAlignment="1">
      <alignment horizontal="center"/>
    </xf>
    <xf numFmtId="2" fontId="5" fillId="0" borderId="10" xfId="1" applyNumberFormat="1" applyFont="1" applyFill="1" applyBorder="1" applyAlignment="1">
      <alignment horizontal="center"/>
    </xf>
    <xf numFmtId="0" fontId="7" fillId="2" borderId="10" xfId="1" applyFont="1" applyFill="1" applyBorder="1" applyAlignment="1"/>
    <xf numFmtId="2" fontId="6" fillId="2" borderId="1" xfId="1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/>
    </xf>
    <xf numFmtId="2" fontId="6" fillId="4" borderId="1" xfId="1" applyNumberFormat="1" applyFont="1" applyFill="1" applyBorder="1" applyAlignment="1">
      <alignment horizontal="center"/>
    </xf>
    <xf numFmtId="2" fontId="6" fillId="5" borderId="1" xfId="1" applyNumberFormat="1" applyFont="1" applyFill="1" applyBorder="1" applyAlignment="1">
      <alignment horizontal="center"/>
    </xf>
    <xf numFmtId="0" fontId="7" fillId="5" borderId="8" xfId="1" applyFont="1" applyFill="1" applyBorder="1" applyAlignment="1"/>
    <xf numFmtId="0" fontId="7" fillId="6" borderId="6" xfId="1" applyFont="1" applyFill="1" applyBorder="1" applyAlignment="1"/>
    <xf numFmtId="2" fontId="6" fillId="6" borderId="6" xfId="1" applyNumberFormat="1" applyFont="1" applyFill="1" applyBorder="1" applyAlignment="1">
      <alignment horizontal="center"/>
    </xf>
    <xf numFmtId="0" fontId="2" fillId="6" borderId="6" xfId="1" applyFont="1" applyFill="1" applyBorder="1" applyAlignment="1">
      <alignment horizontal="center"/>
    </xf>
    <xf numFmtId="0" fontId="7" fillId="4" borderId="10" xfId="1" applyFont="1" applyFill="1" applyBorder="1" applyAlignment="1"/>
    <xf numFmtId="0" fontId="7" fillId="2" borderId="10" xfId="1" applyFont="1" applyFill="1" applyBorder="1" applyAlignment="1">
      <alignment wrapText="1"/>
    </xf>
    <xf numFmtId="0" fontId="7" fillId="2" borderId="8" xfId="1" applyFont="1" applyFill="1" applyBorder="1" applyAlignment="1">
      <alignment wrapText="1"/>
    </xf>
    <xf numFmtId="1" fontId="2" fillId="0" borderId="0" xfId="1" applyNumberFormat="1" applyFont="1"/>
    <xf numFmtId="0" fontId="2" fillId="0" borderId="2" xfId="1" applyFont="1" applyBorder="1" applyAlignment="1">
      <alignment horizontal="center"/>
    </xf>
    <xf numFmtId="14" fontId="2" fillId="4" borderId="3" xfId="1" applyNumberFormat="1" applyFont="1" applyFill="1" applyBorder="1" applyAlignment="1">
      <alignment horizontal="center"/>
    </xf>
    <xf numFmtId="14" fontId="2" fillId="2" borderId="3" xfId="1" applyNumberFormat="1" applyFont="1" applyFill="1" applyBorder="1" applyAlignment="1">
      <alignment horizontal="center"/>
    </xf>
    <xf numFmtId="14" fontId="2" fillId="2" borderId="11" xfId="1" applyNumberFormat="1" applyFont="1" applyFill="1" applyBorder="1" applyAlignment="1">
      <alignment horizontal="center"/>
    </xf>
    <xf numFmtId="14" fontId="2" fillId="6" borderId="4" xfId="1" applyNumberFormat="1" applyFont="1" applyFill="1" applyBorder="1" applyAlignment="1">
      <alignment horizontal="center"/>
    </xf>
    <xf numFmtId="14" fontId="2" fillId="0" borderId="9" xfId="1" applyNumberFormat="1" applyFont="1" applyBorder="1" applyAlignment="1">
      <alignment horizontal="center"/>
    </xf>
    <xf numFmtId="14" fontId="2" fillId="5" borderId="3" xfId="1" applyNumberFormat="1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0" borderId="10" xfId="1" applyFont="1" applyBorder="1" applyAlignment="1">
      <alignment horizontal="center"/>
    </xf>
    <xf numFmtId="1" fontId="2" fillId="0" borderId="0" xfId="1" applyNumberFormat="1" applyFont="1" applyAlignment="1">
      <alignment wrapText="1"/>
    </xf>
    <xf numFmtId="0" fontId="2" fillId="0" borderId="10" xfId="1" applyFont="1" applyFill="1" applyBorder="1" applyAlignment="1">
      <alignment horizontal="center"/>
    </xf>
    <xf numFmtId="1" fontId="8" fillId="0" borderId="0" xfId="0" applyNumberFormat="1" applyFont="1"/>
    <xf numFmtId="1" fontId="2" fillId="0" borderId="5" xfId="1" applyNumberFormat="1" applyFont="1" applyFill="1" applyBorder="1" applyAlignment="1">
      <alignment horizontal="center"/>
    </xf>
    <xf numFmtId="2" fontId="2" fillId="0" borderId="0" xfId="1" applyNumberFormat="1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'ipb1-30b-he-122016'!$R$4:$R$6</c:f>
              <c:numCache>
                <c:formatCode>0.00</c:formatCode>
                <c:ptCount val="3"/>
                <c:pt idx="0">
                  <c:v>1.6527297241379308</c:v>
                </c:pt>
                <c:pt idx="1">
                  <c:v>3.2475327586206904</c:v>
                </c:pt>
                <c:pt idx="2">
                  <c:v>5.2843754137931107</c:v>
                </c:pt>
              </c:numCache>
            </c:numRef>
          </c:xVal>
          <c:yVal>
            <c:numRef>
              <c:f>'ipb1-30b-he-122016'!$V$4:$V$6</c:f>
              <c:numCache>
                <c:formatCode>0.00</c:formatCode>
                <c:ptCount val="3"/>
                <c:pt idx="0">
                  <c:v>0.49259248670044398</c:v>
                </c:pt>
                <c:pt idx="1">
                  <c:v>1.0010597091686444</c:v>
                </c:pt>
                <c:pt idx="2">
                  <c:v>1.6939479374459994</c:v>
                </c:pt>
              </c:numCache>
            </c:numRef>
          </c:yVal>
          <c:smooth val="1"/>
        </c:ser>
        <c:ser>
          <c:idx val="1"/>
          <c:order val="1"/>
          <c:tx>
            <c:v>200</c:v>
          </c:tx>
          <c:marker>
            <c:symbol val="none"/>
          </c:marker>
          <c:xVal>
            <c:numRef>
              <c:f>'ipb1-30b-he-122016'!$R$9:$R$11</c:f>
              <c:numCache>
                <c:formatCode>0.00</c:formatCode>
                <c:ptCount val="3"/>
                <c:pt idx="0">
                  <c:v>1.5779516896551993</c:v>
                </c:pt>
                <c:pt idx="1">
                  <c:v>3.1470252068965987</c:v>
                </c:pt>
                <c:pt idx="2">
                  <c:v>5.1118894137931097</c:v>
                </c:pt>
              </c:numCache>
            </c:numRef>
          </c:xVal>
          <c:yVal>
            <c:numRef>
              <c:f>'ipb1-30b-he-122016'!$V$9:$V$11</c:f>
              <c:numCache>
                <c:formatCode>0.00</c:formatCode>
                <c:ptCount val="3"/>
                <c:pt idx="0">
                  <c:v>0.49148560708977374</c:v>
                </c:pt>
                <c:pt idx="1">
                  <c:v>1.0007122647161482</c:v>
                </c:pt>
                <c:pt idx="2">
                  <c:v>1.6942410159703523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'ipb1-30b-he-122016'!$A$13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'ipb1-30b-he-122016'!$R$14:$R$16</c:f>
              <c:numCache>
                <c:formatCode>0.00</c:formatCode>
                <c:ptCount val="3"/>
                <c:pt idx="0">
                  <c:v>1.5125322413794002</c:v>
                </c:pt>
                <c:pt idx="1">
                  <c:v>3.0001544137930996</c:v>
                </c:pt>
                <c:pt idx="2">
                  <c:v>4.9297091034482996</c:v>
                </c:pt>
              </c:numCache>
            </c:numRef>
          </c:xVal>
          <c:yVal>
            <c:numRef>
              <c:f>'ipb1-30b-he-122016'!$V$14:$V$16</c:f>
              <c:numCache>
                <c:formatCode>0.00</c:formatCode>
                <c:ptCount val="3"/>
                <c:pt idx="0">
                  <c:v>0.49279622788778799</c:v>
                </c:pt>
                <c:pt idx="1">
                  <c:v>1.0018966916113128</c:v>
                </c:pt>
                <c:pt idx="2">
                  <c:v>1.6953845178054565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74944"/>
        <c:axId val="355675520"/>
      </c:scatterChart>
      <c:valAx>
        <c:axId val="3556749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55675520"/>
        <c:crosses val="autoZero"/>
        <c:crossBetween val="midCat"/>
      </c:valAx>
      <c:valAx>
        <c:axId val="3556755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5674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13</xdr:row>
      <xdr:rowOff>4762</xdr:rowOff>
    </xdr:from>
    <xdr:to>
      <xdr:col>15</xdr:col>
      <xdr:colOff>366712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zoomScaleNormal="100" workbookViewId="0">
      <selection activeCell="A37" sqref="A37:A39"/>
    </sheetView>
  </sheetViews>
  <sheetFormatPr defaultColWidth="9" defaultRowHeight="15" x14ac:dyDescent="0.25"/>
  <cols>
    <col min="1" max="1" width="16" style="26" bestFit="1" customWidth="1"/>
    <col min="2" max="2" width="10.85546875" style="2" bestFit="1" customWidth="1"/>
    <col min="3" max="11" width="10.7109375" style="2" customWidth="1"/>
    <col min="12" max="14" width="12.42578125" style="2" bestFit="1" customWidth="1"/>
    <col min="15" max="15" width="11" style="2" bestFit="1" customWidth="1"/>
    <col min="16" max="16" width="12.42578125" style="2" bestFit="1" customWidth="1"/>
    <col min="17" max="17" width="11" style="2" bestFit="1" customWidth="1"/>
    <col min="18" max="18" width="9.28515625" style="2" bestFit="1" customWidth="1"/>
    <col min="19" max="19" width="9.7109375" style="2" bestFit="1" customWidth="1"/>
    <col min="20" max="21" width="11" style="2" bestFit="1" customWidth="1"/>
    <col min="22" max="22" width="10.7109375" style="2" bestFit="1" customWidth="1"/>
    <col min="23" max="16384" width="9" style="2"/>
  </cols>
  <sheetData>
    <row r="1" spans="1:25" ht="31.5" customHeight="1" thickBot="1" x14ac:dyDescent="0.3">
      <c r="C1" s="39" t="str">
        <f ca="1">'ipb1-30b-he-110816'!$A$1</f>
        <v>ipb1-30b-he-110816</v>
      </c>
      <c r="D1" s="39" t="str">
        <f ca="1">'ipb1-30b-he-110816'!$A$1</f>
        <v>ipb1-30b-he-110816</v>
      </c>
      <c r="E1" s="39" t="str">
        <f ca="1">'ipb1-30b-he-110816'!$A$1</f>
        <v>ipb1-30b-he-110816</v>
      </c>
      <c r="F1" s="39" t="str">
        <f ca="1">'sri-ipb2-DC-h2-101516'!A1</f>
        <v>sri-ipb2-DC-h2-101516</v>
      </c>
      <c r="G1" s="39" t="str">
        <f ca="1">F1</f>
        <v>sri-ipb2-DC-h2-101516</v>
      </c>
      <c r="H1" s="39" t="str">
        <f ca="1">G1</f>
        <v>sri-ipb2-DC-h2-101516</v>
      </c>
      <c r="I1" s="39" t="str">
        <f ca="1">'sri-ipb2-DC-he-123116'!A1</f>
        <v>sri-ipb2-DC-he-123116</v>
      </c>
      <c r="J1" s="39" t="str">
        <f ca="1">I1</f>
        <v>sri-ipb2-DC-he-123116</v>
      </c>
      <c r="K1" s="39" t="str">
        <f ca="1">J1</f>
        <v>sri-ipb2-DC-he-123116</v>
      </c>
      <c r="L1" s="39" t="str">
        <f ca="1">'ipb3-32b-he-120916'!A1</f>
        <v>ipb3-32b-he-120916</v>
      </c>
      <c r="M1" s="39" t="str">
        <f ca="1">L1</f>
        <v>ipb3-32b-he-120916</v>
      </c>
      <c r="N1" s="39" t="str">
        <f ca="1">M1</f>
        <v>ipb3-32b-he-120916</v>
      </c>
      <c r="O1" s="4"/>
    </row>
    <row r="2" spans="1:25" x14ac:dyDescent="0.25">
      <c r="A2" s="5" t="str">
        <f ca="1">MID(CELL("filename",A2),FIND("]",CELL("filename",A2))+1,255)</f>
        <v>AllDC</v>
      </c>
      <c r="B2" s="27" t="s">
        <v>7</v>
      </c>
      <c r="C2" s="29">
        <v>42684</v>
      </c>
      <c r="D2" s="30"/>
      <c r="E2" s="30"/>
      <c r="F2" s="29">
        <v>42658</v>
      </c>
      <c r="G2" s="30"/>
      <c r="H2" s="30"/>
      <c r="I2" s="29">
        <v>42735</v>
      </c>
      <c r="J2" s="30"/>
      <c r="K2" s="30"/>
      <c r="L2" s="29">
        <v>42735</v>
      </c>
      <c r="M2" s="30"/>
      <c r="N2" s="30"/>
      <c r="O2" s="31">
        <v>42713</v>
      </c>
      <c r="P2" s="32">
        <v>42611</v>
      </c>
      <c r="Q2" s="33">
        <v>42658</v>
      </c>
      <c r="R2" s="28">
        <v>42669</v>
      </c>
      <c r="S2" s="31">
        <v>42735</v>
      </c>
      <c r="T2" s="29">
        <v>42724</v>
      </c>
      <c r="U2" s="31">
        <v>42737</v>
      </c>
      <c r="W2" s="31">
        <v>42713</v>
      </c>
      <c r="X2" s="31">
        <v>42735</v>
      </c>
      <c r="Y2" s="29">
        <v>42684</v>
      </c>
    </row>
    <row r="3" spans="1:25" x14ac:dyDescent="0.25">
      <c r="A3" s="5"/>
      <c r="B3" s="7" t="s">
        <v>8</v>
      </c>
      <c r="C3" s="36" t="s">
        <v>11</v>
      </c>
      <c r="D3" s="37"/>
      <c r="E3" s="37"/>
      <c r="F3" s="36" t="s">
        <v>45</v>
      </c>
      <c r="G3" s="37"/>
      <c r="H3" s="37"/>
      <c r="I3" s="36" t="s">
        <v>45</v>
      </c>
      <c r="J3" s="37"/>
      <c r="K3" s="37"/>
      <c r="L3" s="36" t="s">
        <v>45</v>
      </c>
      <c r="M3" s="37"/>
      <c r="N3" s="37"/>
      <c r="O3" s="22" t="s">
        <v>17</v>
      </c>
      <c r="P3" s="38" t="s">
        <v>4</v>
      </c>
      <c r="Q3" s="34" t="s">
        <v>12</v>
      </c>
      <c r="R3" s="35" t="s">
        <v>10</v>
      </c>
      <c r="S3" s="22" t="s">
        <v>17</v>
      </c>
      <c r="T3" s="36" t="s">
        <v>11</v>
      </c>
      <c r="U3" s="22" t="s">
        <v>17</v>
      </c>
      <c r="W3" s="22" t="s">
        <v>17</v>
      </c>
      <c r="X3" s="22" t="s">
        <v>17</v>
      </c>
      <c r="Y3" s="36" t="s">
        <v>11</v>
      </c>
    </row>
    <row r="4" spans="1:25" ht="14.25" customHeight="1" x14ac:dyDescent="0.25">
      <c r="A4" s="39"/>
      <c r="B4" s="7" t="s">
        <v>9</v>
      </c>
      <c r="C4" s="36" t="s">
        <v>6</v>
      </c>
      <c r="D4" s="37"/>
      <c r="E4" s="37"/>
      <c r="F4" s="36" t="s">
        <v>5</v>
      </c>
      <c r="G4" s="37"/>
      <c r="H4" s="37"/>
      <c r="I4" s="36" t="s">
        <v>6</v>
      </c>
      <c r="J4" s="37"/>
      <c r="K4" s="37"/>
      <c r="L4" s="36" t="s">
        <v>6</v>
      </c>
      <c r="M4" s="37"/>
      <c r="N4" s="37"/>
      <c r="O4" s="22" t="s">
        <v>6</v>
      </c>
      <c r="P4" s="40" t="s">
        <v>5</v>
      </c>
      <c r="Q4" s="34" t="s">
        <v>5</v>
      </c>
      <c r="R4" s="35" t="s">
        <v>5</v>
      </c>
      <c r="S4" s="22" t="s">
        <v>5</v>
      </c>
      <c r="T4" s="36" t="s">
        <v>6</v>
      </c>
      <c r="U4" s="22" t="s">
        <v>5</v>
      </c>
      <c r="W4" s="22" t="s">
        <v>6</v>
      </c>
      <c r="X4" s="22" t="s">
        <v>5</v>
      </c>
      <c r="Y4" s="36" t="s">
        <v>6</v>
      </c>
    </row>
    <row r="5" spans="1:25" ht="32.25" customHeight="1" x14ac:dyDescent="0.25">
      <c r="A5" s="39"/>
      <c r="B5" s="7" t="s">
        <v>0</v>
      </c>
      <c r="C5" s="24" t="s">
        <v>37</v>
      </c>
      <c r="D5" s="25" t="s">
        <v>38</v>
      </c>
      <c r="E5" s="25" t="s">
        <v>39</v>
      </c>
      <c r="F5" s="24" t="s">
        <v>40</v>
      </c>
      <c r="G5" s="25" t="s">
        <v>41</v>
      </c>
      <c r="H5" s="25" t="s">
        <v>42</v>
      </c>
      <c r="I5" s="24" t="s">
        <v>40</v>
      </c>
      <c r="J5" s="25" t="s">
        <v>41</v>
      </c>
      <c r="K5" s="25" t="s">
        <v>42</v>
      </c>
      <c r="L5" s="24" t="s">
        <v>40</v>
      </c>
      <c r="M5" s="25" t="s">
        <v>41</v>
      </c>
      <c r="N5" s="25" t="s">
        <v>42</v>
      </c>
      <c r="O5" s="20"/>
      <c r="P5" s="10"/>
      <c r="Q5" s="19"/>
      <c r="R5" s="23"/>
      <c r="S5" s="22"/>
      <c r="T5" s="14"/>
      <c r="W5" s="20" t="s">
        <v>33</v>
      </c>
      <c r="X5" s="22"/>
      <c r="Y5" s="14"/>
    </row>
    <row r="6" spans="1:25" x14ac:dyDescent="0.25">
      <c r="A6" s="41">
        <v>3</v>
      </c>
      <c r="B6" s="42">
        <v>150</v>
      </c>
      <c r="C6" s="15">
        <f ca="1">INDIRECT("'"&amp;C$1&amp;"'!"&amp;"U"&amp;$A6)</f>
        <v>0.15225487834653659</v>
      </c>
      <c r="D6" s="15">
        <f ca="1">INDIRECT("'"&amp;D$1&amp;"'!"&amp;"W"&amp;$A6)</f>
        <v>0.33827156686594761</v>
      </c>
      <c r="E6" s="15">
        <f ca="1">INDIRECT("'"&amp;E$1&amp;"'!"&amp;"S"&amp;$A6)</f>
        <v>0.48954657904548965</v>
      </c>
      <c r="F6" s="15">
        <f ca="1">INDIRECT("'"&amp;F$1&amp;"'!"&amp;"U"&amp;$A6)</f>
        <v>0.12021533738047308</v>
      </c>
      <c r="G6" s="15">
        <f ca="1">INDIRECT("'"&amp;G$1&amp;"'!"&amp;"W"&amp;$A6)</f>
        <v>0.33284043668202945</v>
      </c>
      <c r="H6" s="15">
        <f ca="1">INDIRECT("'"&amp;H$1&amp;"'!"&amp;"S"&amp;$A6)</f>
        <v>0.41138558720471802</v>
      </c>
      <c r="I6" s="15">
        <f ca="1">INDIRECT("'"&amp;I$1&amp;"'!"&amp;"U"&amp;$A6)</f>
        <v>0.11857357184563605</v>
      </c>
      <c r="J6" s="15">
        <f ca="1">INDIRECT("'"&amp;J$1&amp;"'!"&amp;"W"&amp;$A6)</f>
        <v>0.3241668003277734</v>
      </c>
      <c r="K6" s="15">
        <f ca="1">INDIRECT("'"&amp;K$1&amp;"'!"&amp;"S"&amp;$A6)</f>
        <v>0.41462752246082857</v>
      </c>
      <c r="L6" s="15">
        <f ca="1">INDIRECT("'"&amp;L$1&amp;"'!"&amp;"U"&amp;$A6)</f>
        <v>0.21089127788239301</v>
      </c>
      <c r="M6" s="15">
        <f ca="1">INDIRECT("'"&amp;M$1&amp;"'!"&amp;"W"&amp;$A6)</f>
        <v>0.40422258267353106</v>
      </c>
      <c r="N6" s="15">
        <f ca="1">INDIRECT("'"&amp;N$1&amp;"'!"&amp;"S"&amp;$A6)</f>
        <v>0.54106826587968793</v>
      </c>
      <c r="O6" s="15" t="e">
        <f ca="1">INDIRECT("'"&amp;O$1&amp;"'!"&amp;"U"&amp;$A6)</f>
        <v>#REF!</v>
      </c>
      <c r="P6" s="12" t="e">
        <f>#REF!</f>
        <v>#REF!</v>
      </c>
      <c r="Q6" s="18" t="e">
        <f>#REF!</f>
        <v>#REF!</v>
      </c>
      <c r="R6" s="17" t="e">
        <f>#REF!</f>
        <v>#REF!</v>
      </c>
      <c r="S6" s="21">
        <f>'ipb3-32b-h2-12312016'!S3</f>
        <v>0.40705552627584646</v>
      </c>
      <c r="T6" s="15">
        <f>'ipb1-30b-he-122016'!S4</f>
        <v>0.4781952751152827</v>
      </c>
      <c r="U6" s="43">
        <f>'ipb3-32b-he-01022017'!S3</f>
        <v>0.4283211786411884</v>
      </c>
      <c r="W6" s="21">
        <f>'ipb3-32b-he-120916'!U3</f>
        <v>0.21089127788239301</v>
      </c>
      <c r="X6" s="21">
        <f>'ipb3-32b-h2-12312016'!U3</f>
        <v>0.12010971116920721</v>
      </c>
      <c r="Y6" s="15">
        <f>'ipb1-30b-he-110816'!U3</f>
        <v>0.15225487834653659</v>
      </c>
    </row>
    <row r="7" spans="1:25" x14ac:dyDescent="0.25">
      <c r="A7" s="41">
        <v>8</v>
      </c>
      <c r="B7" s="42">
        <v>200</v>
      </c>
      <c r="C7" s="15">
        <f t="shared" ref="C7:C13" ca="1" si="0">INDIRECT("'"&amp;C$1&amp;"'!"&amp;"U"&amp;$A7)</f>
        <v>0.16783228909804646</v>
      </c>
      <c r="D7" s="15">
        <f t="shared" ref="D7:D13" ca="1" si="1">INDIRECT("'"&amp;D$1&amp;"'!"&amp;"W"&amp;$A7)</f>
        <v>0.33713235296028737</v>
      </c>
      <c r="E7" s="15">
        <f t="shared" ref="E7:E13" ca="1" si="2">INDIRECT("'"&amp;E$1&amp;"'!"&amp;"S"&amp;$A7)</f>
        <v>0.52491662113396098</v>
      </c>
      <c r="F7" s="15">
        <f t="shared" ref="F7:F13" ca="1" si="3">INDIRECT("'"&amp;F$1&amp;"'!"&amp;"U"&amp;$A7)</f>
        <v>0.13155410981192761</v>
      </c>
      <c r="G7" s="15">
        <f t="shared" ref="G7:G13" ca="1" si="4">INDIRECT("'"&amp;G$1&amp;"'!"&amp;"W"&amp;$A7)</f>
        <v>0.3200607487387796</v>
      </c>
      <c r="H7" s="15">
        <f t="shared" ref="H7:H13" ca="1" si="5">INDIRECT("'"&amp;H$1&amp;"'!"&amp;"S"&amp;$A7)</f>
        <v>0.44089951712918979</v>
      </c>
      <c r="I7" s="15">
        <f t="shared" ref="I7:I13" ca="1" si="6">INDIRECT("'"&amp;I$1&amp;"'!"&amp;"U"&amp;$A7)</f>
        <v>0.12979646802630462</v>
      </c>
      <c r="J7" s="15">
        <f t="shared" ref="J7:J13" ca="1" si="7">INDIRECT("'"&amp;J$1&amp;"'!"&amp;"W"&amp;$A7)</f>
        <v>0.31332407758271141</v>
      </c>
      <c r="K7" s="15">
        <f t="shared" ref="K7:K13" ca="1" si="8">INDIRECT("'"&amp;K$1&amp;"'!"&amp;"S"&amp;$A7)</f>
        <v>0.44633316183059091</v>
      </c>
      <c r="L7" s="15">
        <f t="shared" ref="L7:L13" ca="1" si="9">INDIRECT("'"&amp;L$1&amp;"'!"&amp;"U"&amp;$A7)</f>
        <v>0.23589009528313801</v>
      </c>
      <c r="M7" s="15">
        <f ca="1">INDIRECT("'"&amp;M$1&amp;"'!"&amp;"W"&amp;$A7)</f>
        <v>0.42162900969389222</v>
      </c>
      <c r="N7" s="15">
        <f t="shared" ref="N7:N13" ca="1" si="10">INDIRECT("'"&amp;N$1&amp;"'!"&amp;"S"&amp;$A7)</f>
        <v>0.57533591193142197</v>
      </c>
      <c r="O7" s="15" t="e">
        <f t="shared" ref="O7:O13" ca="1" si="11">INDIRECT("'"&amp;O$1&amp;"'!"&amp;"U"&amp;$A7)</f>
        <v>#REF!</v>
      </c>
      <c r="P7" s="13" t="e">
        <f>#REF!</f>
        <v>#REF!</v>
      </c>
      <c r="Q7" s="18" t="e">
        <f>#REF!</f>
        <v>#REF!</v>
      </c>
      <c r="R7" s="17" t="e">
        <f>#REF!</f>
        <v>#REF!</v>
      </c>
      <c r="S7" s="21">
        <f>'ipb3-32b-h2-12312016'!S8</f>
        <v>0.47762490864991231</v>
      </c>
      <c r="T7" s="15">
        <f>'ipb1-30b-he-122016'!S9</f>
        <v>0.50672242478894225</v>
      </c>
      <c r="U7" s="43">
        <f>'ipb3-32b-he-01022017'!S8</f>
        <v>0.46310325676410824</v>
      </c>
      <c r="W7" s="21">
        <f>'ipb3-32b-he-120916'!U8</f>
        <v>0.23589009528313801</v>
      </c>
      <c r="X7" s="21">
        <f>'ipb3-32b-h2-12312016'!U8</f>
        <v>0.1323510524329285</v>
      </c>
      <c r="Y7" s="15">
        <f>'ipb1-30b-he-110816'!U8</f>
        <v>0.16783228909804646</v>
      </c>
    </row>
    <row r="8" spans="1:25" x14ac:dyDescent="0.25">
      <c r="A8" s="41">
        <v>13</v>
      </c>
      <c r="B8" s="42">
        <v>250</v>
      </c>
      <c r="C8" s="15">
        <f t="shared" ca="1" si="0"/>
        <v>0.18551428531871136</v>
      </c>
      <c r="D8" s="15">
        <f t="shared" ca="1" si="1"/>
        <v>0.35254154399142906</v>
      </c>
      <c r="E8" s="15">
        <f t="shared" ca="1" si="2"/>
        <v>0.54933263287246281</v>
      </c>
      <c r="F8" s="15">
        <f t="shared" ca="1" si="3"/>
        <v>0.14417970292383503</v>
      </c>
      <c r="G8" s="15">
        <f t="shared" ca="1" si="4"/>
        <v>0.31890928085084896</v>
      </c>
      <c r="H8" s="15">
        <f t="shared" ca="1" si="5"/>
        <v>0.47868697589510584</v>
      </c>
      <c r="I8" s="15">
        <f t="shared" ca="1" si="6"/>
        <v>0.14225277942547235</v>
      </c>
      <c r="J8" s="15">
        <f t="shared" ca="1" si="7"/>
        <v>0.31094401265173577</v>
      </c>
      <c r="K8" s="15">
        <f t="shared" ca="1" si="8"/>
        <v>0.48622472393412042</v>
      </c>
      <c r="L8" s="15">
        <f t="shared" ca="1" si="9"/>
        <v>0.26431942423004151</v>
      </c>
      <c r="M8" s="15">
        <f t="shared" ref="M8:M13" ca="1" si="12">INDIRECT("'"&amp;M$1&amp;"'!"&amp;"W"&amp;$A8)</f>
        <v>0.44079946510302598</v>
      </c>
      <c r="N8" s="15">
        <f t="shared" ca="1" si="10"/>
        <v>0.61226123936157706</v>
      </c>
      <c r="O8" s="15" t="e">
        <f t="shared" ca="1" si="11"/>
        <v>#REF!</v>
      </c>
      <c r="P8" s="12" t="e">
        <f>#REF!</f>
        <v>#REF!</v>
      </c>
      <c r="Q8" s="18" t="e">
        <f>#REF!</f>
        <v>#REF!</v>
      </c>
      <c r="R8" s="17" t="e">
        <f>#REF!</f>
        <v>#REF!</v>
      </c>
      <c r="S8" s="21">
        <f>'ipb3-32b-h2-12312016'!S13</f>
        <v>0.5168377228958605</v>
      </c>
      <c r="T8" s="15">
        <f>'ipb1-30b-he-122016'!S14</f>
        <v>0.53494567424729944</v>
      </c>
      <c r="U8" s="43">
        <f>'ipb3-32b-he-01022017'!S13</f>
        <v>0.50281183653512806</v>
      </c>
      <c r="W8" s="21">
        <f>'ipb3-32b-he-120916'!U13</f>
        <v>0.26431942423004151</v>
      </c>
      <c r="X8" s="21">
        <f>'ipb3-32b-h2-12312016'!U13</f>
        <v>0.14627471126836214</v>
      </c>
      <c r="Y8" s="15">
        <f>'ipb1-30b-he-110816'!U13</f>
        <v>0.18551428531871136</v>
      </c>
    </row>
    <row r="9" spans="1:25" x14ac:dyDescent="0.25">
      <c r="A9" s="41">
        <v>18</v>
      </c>
      <c r="B9" s="42">
        <v>300</v>
      </c>
      <c r="C9" s="15">
        <f t="shared" ca="1" si="0"/>
        <v>0.20700301921874267</v>
      </c>
      <c r="D9" s="15">
        <f t="shared" ca="1" si="1"/>
        <v>0.37767957344332626</v>
      </c>
      <c r="E9" s="15">
        <f t="shared" ca="1" si="2"/>
        <v>0.57090307702532228</v>
      </c>
      <c r="F9" s="15">
        <f t="shared" ca="1" si="3"/>
        <v>0.1594005709681188</v>
      </c>
      <c r="G9" s="15">
        <f t="shared" ca="1" si="4"/>
        <v>0.32933048474403692</v>
      </c>
      <c r="H9" s="15">
        <f t="shared" ca="1" si="5"/>
        <v>0.50984459979769869</v>
      </c>
      <c r="I9" s="15">
        <f t="shared" ca="1" si="6"/>
        <v>0.15724615066173778</v>
      </c>
      <c r="J9" s="15">
        <f t="shared" ca="1" si="7"/>
        <v>0.32317693808637277</v>
      </c>
      <c r="K9" s="15">
        <f t="shared" ca="1" si="8"/>
        <v>0.51459545414595143</v>
      </c>
      <c r="L9" s="15">
        <f t="shared" ca="1" si="9"/>
        <v>0.29787621528147962</v>
      </c>
      <c r="M9" s="15">
        <f t="shared" ca="1" si="12"/>
        <v>0.47958257557026418</v>
      </c>
      <c r="N9" s="15">
        <f t="shared" ca="1" si="10"/>
        <v>0.63279020984211687</v>
      </c>
      <c r="O9" s="15" t="e">
        <f t="shared" ca="1" si="11"/>
        <v>#REF!</v>
      </c>
      <c r="P9" s="13" t="e">
        <f>#REF!</f>
        <v>#REF!</v>
      </c>
      <c r="Q9" s="18" t="e">
        <f>#REF!</f>
        <v>#REF!</v>
      </c>
      <c r="R9" s="17" t="e">
        <f>#REF!</f>
        <v>#REF!</v>
      </c>
      <c r="S9" s="21">
        <f>'ipb3-32b-h2-12312016'!S18</f>
        <v>0.54784035736361258</v>
      </c>
      <c r="T9" s="15">
        <f>'ipb1-30b-he-122016'!S19</f>
        <v>0.56429641890484361</v>
      </c>
      <c r="U9" s="43">
        <f>'ipb3-32b-he-01022017'!S18</f>
        <v>0.53122624799691809</v>
      </c>
      <c r="W9" s="21">
        <f>'ipb3-32b-he-120916'!U18</f>
        <v>0.29787621528147962</v>
      </c>
      <c r="X9" s="21">
        <f>'ipb3-32b-h2-12312016'!U18</f>
        <v>0.16341180810173728</v>
      </c>
      <c r="Y9" s="15">
        <f>'ipb1-30b-he-110816'!U18</f>
        <v>0.20700301921874267</v>
      </c>
    </row>
    <row r="10" spans="1:25" x14ac:dyDescent="0.25">
      <c r="A10" s="41">
        <v>23</v>
      </c>
      <c r="B10" s="42">
        <v>350</v>
      </c>
      <c r="C10" s="15">
        <f t="shared" ca="1" si="0"/>
        <v>0.23124231947105423</v>
      </c>
      <c r="D10" s="15">
        <f t="shared" ca="1" si="1"/>
        <v>0.38976360015367228</v>
      </c>
      <c r="E10" s="15">
        <f t="shared" ca="1" si="2"/>
        <v>0.61126589857155622</v>
      </c>
      <c r="F10" s="15">
        <f t="shared" ca="1" si="3"/>
        <v>0.17679126440927714</v>
      </c>
      <c r="G10" s="15">
        <f t="shared" ca="1" si="4"/>
        <v>0.33505273217585302</v>
      </c>
      <c r="H10" s="15">
        <f t="shared" ca="1" si="5"/>
        <v>0.54963086862545396</v>
      </c>
      <c r="I10" s="15">
        <f t="shared" ca="1" si="6"/>
        <v>0.17426760390224144</v>
      </c>
      <c r="J10" s="15">
        <f t="shared" ca="1" si="7"/>
        <v>0.32994047050368497</v>
      </c>
      <c r="K10" s="15">
        <f t="shared" ca="1" si="8"/>
        <v>0.55250355838357734</v>
      </c>
      <c r="L10" s="15">
        <f t="shared" ca="1" si="9"/>
        <v>0</v>
      </c>
      <c r="M10" s="15">
        <f t="shared" ca="1" si="12"/>
        <v>0</v>
      </c>
      <c r="N10" s="15">
        <f t="shared" ca="1" si="10"/>
        <v>0</v>
      </c>
      <c r="O10" s="15" t="e">
        <f t="shared" ca="1" si="11"/>
        <v>#REF!</v>
      </c>
      <c r="P10" s="12" t="e">
        <f>#REF!</f>
        <v>#REF!</v>
      </c>
      <c r="Q10" s="18" t="e">
        <f>#REF!</f>
        <v>#REF!</v>
      </c>
      <c r="R10" s="17" t="e">
        <f>#REF!</f>
        <v>#REF!</v>
      </c>
      <c r="S10" s="21">
        <f>'ipb3-32b-h2-12312016'!S23</f>
        <v>0.57207229388891079</v>
      </c>
      <c r="T10" s="15">
        <f>'ipb1-30b-he-122016'!S24</f>
        <v>0.59508945805941504</v>
      </c>
      <c r="U10" s="43"/>
      <c r="W10" s="21"/>
      <c r="X10" s="21">
        <f>'ipb3-32b-h2-12312016'!U23</f>
        <v>0.18274695108722247</v>
      </c>
      <c r="Y10" s="15">
        <f>'ipb1-30b-he-110816'!U23</f>
        <v>0.23124231947105423</v>
      </c>
    </row>
    <row r="11" spans="1:25" x14ac:dyDescent="0.25">
      <c r="A11" s="41">
        <v>28</v>
      </c>
      <c r="B11" s="42">
        <v>400</v>
      </c>
      <c r="C11" s="15">
        <f t="shared" ca="1" si="0"/>
        <v>0.2489919081914666</v>
      </c>
      <c r="D11" s="15">
        <f t="shared" ca="1" si="1"/>
        <v>0.41566666460130436</v>
      </c>
      <c r="E11" s="15">
        <f t="shared" ca="1" si="2"/>
        <v>0.61554351866959078</v>
      </c>
      <c r="F11" s="15">
        <f t="shared" ca="1" si="3"/>
        <v>0.19068719213743843</v>
      </c>
      <c r="G11" s="15">
        <f t="shared" ca="1" si="4"/>
        <v>0.35212101119372463</v>
      </c>
      <c r="H11" s="15">
        <f t="shared" ca="1" si="5"/>
        <v>0.564137885693062</v>
      </c>
      <c r="I11" s="15">
        <f t="shared" ca="1" si="6"/>
        <v>0.18848054283130039</v>
      </c>
      <c r="J11" s="15">
        <f t="shared" ca="1" si="7"/>
        <v>0.35041143427555199</v>
      </c>
      <c r="K11" s="15">
        <f t="shared" ca="1" si="8"/>
        <v>0.56209418799534838</v>
      </c>
      <c r="L11" s="15">
        <f t="shared" ca="1" si="9"/>
        <v>0</v>
      </c>
      <c r="M11" s="15">
        <f t="shared" ca="1" si="12"/>
        <v>0</v>
      </c>
      <c r="N11" s="15">
        <f t="shared" ca="1" si="10"/>
        <v>0</v>
      </c>
      <c r="O11" s="15" t="e">
        <f t="shared" ca="1" si="11"/>
        <v>#REF!</v>
      </c>
      <c r="P11" s="13" t="e">
        <f>#REF!</f>
        <v>#REF!</v>
      </c>
      <c r="Q11" s="18" t="e">
        <f>#REF!</f>
        <v>#REF!</v>
      </c>
      <c r="R11" s="17" t="e">
        <f>#REF!</f>
        <v>#REF!</v>
      </c>
      <c r="S11" s="21">
        <f>'ipb3-32b-h2-12312016'!S28</f>
        <v>0.566180960648767</v>
      </c>
      <c r="T11" s="15">
        <f>'ipb1-30b-he-122016'!S29</f>
        <v>0.60585006092918903</v>
      </c>
      <c r="W11" s="21"/>
      <c r="X11" s="21">
        <f>'ipb3-32b-h2-12312016'!U28</f>
        <v>0.19695372836688135</v>
      </c>
      <c r="Y11" s="15">
        <f>'ipb1-30b-he-110816'!U28</f>
        <v>0.2489919081914666</v>
      </c>
    </row>
    <row r="12" spans="1:25" x14ac:dyDescent="0.25">
      <c r="A12" s="41">
        <v>33</v>
      </c>
      <c r="B12" s="42">
        <v>450</v>
      </c>
      <c r="C12" s="15">
        <f t="shared" ca="1" si="0"/>
        <v>0.26122478080512834</v>
      </c>
      <c r="D12" s="15">
        <f t="shared" ca="1" si="1"/>
        <v>0.43754640155821395</v>
      </c>
      <c r="E12" s="15">
        <f t="shared" ca="1" si="2"/>
        <v>0.61009519531689227</v>
      </c>
      <c r="F12" s="15">
        <f t="shared" ca="1" si="3"/>
        <v>0.20190617785386369</v>
      </c>
      <c r="G12" s="15">
        <f t="shared" ca="1" si="4"/>
        <v>0.36517872175213956</v>
      </c>
      <c r="H12" s="15">
        <f t="shared" ca="1" si="5"/>
        <v>0.57317610824162468</v>
      </c>
      <c r="I12" s="15">
        <f t="shared" ca="1" si="6"/>
        <v>0</v>
      </c>
      <c r="J12" s="15">
        <f t="shared" ca="1" si="7"/>
        <v>0</v>
      </c>
      <c r="K12" s="15">
        <f t="shared" ca="1" si="8"/>
        <v>0</v>
      </c>
      <c r="L12" s="15">
        <f t="shared" ca="1" si="9"/>
        <v>0</v>
      </c>
      <c r="M12" s="15">
        <f t="shared" ca="1" si="12"/>
        <v>0</v>
      </c>
      <c r="N12" s="15">
        <f t="shared" ca="1" si="10"/>
        <v>0</v>
      </c>
      <c r="O12" s="15" t="e">
        <f t="shared" ca="1" si="11"/>
        <v>#REF!</v>
      </c>
      <c r="P12" s="12" t="e">
        <f>#REF!</f>
        <v>#REF!</v>
      </c>
      <c r="Q12" s="18" t="e">
        <f>#REF!</f>
        <v>#REF!</v>
      </c>
      <c r="R12" s="17" t="e">
        <f>#REF!</f>
        <v>#REF!</v>
      </c>
      <c r="S12" s="21"/>
      <c r="T12" s="16"/>
      <c r="W12" s="21"/>
      <c r="X12" s="21"/>
      <c r="Y12" s="15">
        <f>'ipb1-30b-he-110816'!U33</f>
        <v>0.26122478080512834</v>
      </c>
    </row>
    <row r="13" spans="1:25" x14ac:dyDescent="0.25">
      <c r="A13" s="41">
        <v>38</v>
      </c>
      <c r="B13" s="42">
        <v>500</v>
      </c>
      <c r="C13" s="15">
        <f t="shared" ca="1" si="0"/>
        <v>0.27089709370018933</v>
      </c>
      <c r="D13" s="15">
        <f t="shared" ca="1" si="1"/>
        <v>0.4665429187620927</v>
      </c>
      <c r="E13" s="15">
        <f t="shared" ca="1" si="2"/>
        <v>0.59189083210980387</v>
      </c>
      <c r="F13" s="15">
        <f t="shared" ca="1" si="3"/>
        <v>0.21236167138981588</v>
      </c>
      <c r="G13" s="15">
        <f t="shared" ca="1" si="4"/>
        <v>0.38146773769873532</v>
      </c>
      <c r="H13" s="15">
        <f t="shared" ca="1" si="5"/>
        <v>0.57515277882286187</v>
      </c>
      <c r="I13" s="15">
        <f t="shared" ca="1" si="6"/>
        <v>0</v>
      </c>
      <c r="J13" s="15">
        <f t="shared" ca="1" si="7"/>
        <v>0</v>
      </c>
      <c r="K13" s="15">
        <f t="shared" ca="1" si="8"/>
        <v>0</v>
      </c>
      <c r="L13" s="15">
        <f t="shared" ca="1" si="9"/>
        <v>0</v>
      </c>
      <c r="M13" s="15">
        <f t="shared" ca="1" si="12"/>
        <v>0</v>
      </c>
      <c r="N13" s="15">
        <f t="shared" ca="1" si="10"/>
        <v>0</v>
      </c>
      <c r="O13" s="15" t="e">
        <f t="shared" ca="1" si="11"/>
        <v>#REF!</v>
      </c>
      <c r="P13" s="12" t="e">
        <f>#REF!</f>
        <v>#REF!</v>
      </c>
      <c r="Q13" s="18" t="e">
        <f>#REF!</f>
        <v>#REF!</v>
      </c>
      <c r="R13" s="17" t="e">
        <f>#REF!</f>
        <v>#REF!</v>
      </c>
      <c r="S13" s="21"/>
      <c r="T13" s="16"/>
      <c r="W13" s="21"/>
      <c r="X13" s="21"/>
      <c r="Y13" s="15">
        <f>'ipb1-30b-he-110816'!U38</f>
        <v>0.27089709370018933</v>
      </c>
    </row>
    <row r="14" spans="1:25" x14ac:dyDescent="0.25">
      <c r="A14" s="41"/>
    </row>
    <row r="15" spans="1:25" x14ac:dyDescent="0.25">
      <c r="A15" s="41"/>
    </row>
    <row r="16" spans="1:25" x14ac:dyDescent="0.25">
      <c r="A16" s="41"/>
    </row>
    <row r="17" spans="1:24" x14ac:dyDescent="0.25">
      <c r="A17" s="41"/>
    </row>
    <row r="18" spans="1:24" x14ac:dyDescent="0.25">
      <c r="A18" s="41"/>
    </row>
    <row r="19" spans="1:24" x14ac:dyDescent="0.25">
      <c r="A19" s="41"/>
    </row>
    <row r="20" spans="1:24" x14ac:dyDescent="0.25">
      <c r="A20" s="41"/>
    </row>
    <row r="21" spans="1:24" x14ac:dyDescent="0.25">
      <c r="A21" s="41"/>
    </row>
    <row r="22" spans="1:24" x14ac:dyDescent="0.25">
      <c r="A22" s="41"/>
    </row>
    <row r="23" spans="1:24" x14ac:dyDescent="0.25">
      <c r="A23" s="41"/>
    </row>
    <row r="24" spans="1:24" x14ac:dyDescent="0.25">
      <c r="A24" s="41"/>
    </row>
    <row r="25" spans="1:24" x14ac:dyDescent="0.25">
      <c r="A25" s="41"/>
    </row>
    <row r="26" spans="1:24" x14ac:dyDescent="0.25">
      <c r="A26" s="41"/>
    </row>
    <row r="27" spans="1:24" x14ac:dyDescent="0.25">
      <c r="A27" s="41"/>
    </row>
    <row r="28" spans="1:24" x14ac:dyDescent="0.25">
      <c r="A28" s="41"/>
    </row>
    <row r="29" spans="1:24" x14ac:dyDescent="0.25">
      <c r="A29" s="41"/>
    </row>
    <row r="30" spans="1:24" s="43" customFormat="1" x14ac:dyDescent="0.25">
      <c r="A30" s="4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s="43" customFormat="1" x14ac:dyDescent="0.25">
      <c r="A31" s="4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s="43" customFormat="1" x14ac:dyDescent="0.25">
      <c r="A32" s="4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s="43" customFormat="1" x14ac:dyDescent="0.25">
      <c r="A33" s="4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 t="s">
        <v>30</v>
      </c>
      <c r="Q33" s="2"/>
      <c r="R33" s="2"/>
      <c r="S33" s="2"/>
      <c r="T33" s="2"/>
      <c r="U33" s="2"/>
      <c r="V33" s="2"/>
      <c r="W33" s="2"/>
      <c r="X33" s="2"/>
    </row>
    <row r="34" spans="1:24" s="43" customFormat="1" x14ac:dyDescent="0.25">
      <c r="A34" s="4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s="43" customFormat="1" x14ac:dyDescent="0.25">
      <c r="A35" s="4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s="43" customFormat="1" x14ac:dyDescent="0.25">
      <c r="A36" s="4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s="43" customFormat="1" x14ac:dyDescent="0.25">
      <c r="A37" s="4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s="43" customFormat="1" x14ac:dyDescent="0.25">
      <c r="A38" s="4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s="43" customFormat="1" x14ac:dyDescent="0.25">
      <c r="A39" s="4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selection activeCell="E34" sqref="E34"/>
    </sheetView>
  </sheetViews>
  <sheetFormatPr defaultRowHeight="15" x14ac:dyDescent="0.25"/>
  <cols>
    <col min="1" max="1" width="18.7109375" style="3" bestFit="1" customWidth="1"/>
    <col min="2" max="3" width="9.140625" style="1"/>
    <col min="6" max="6" width="9.140625" style="1"/>
    <col min="10" max="13" width="9.140625" style="1"/>
    <col min="17" max="17" width="15.85546875" bestFit="1" customWidth="1"/>
    <col min="18" max="18" width="7.5703125" style="1" bestFit="1" customWidth="1"/>
    <col min="19" max="19" width="14.42578125" style="1" bestFit="1" customWidth="1"/>
    <col min="20" max="20" width="6.5703125" style="1" bestFit="1" customWidth="1"/>
    <col min="21" max="21" width="10.85546875" bestFit="1" customWidth="1"/>
    <col min="22" max="22" width="4.5703125" style="1" bestFit="1" customWidth="1"/>
    <col min="23" max="23" width="11.85546875" bestFit="1" customWidth="1"/>
  </cols>
  <sheetData>
    <row r="1" spans="1:24" x14ac:dyDescent="0.25">
      <c r="A1" s="3" t="str">
        <f ca="1">MID(CELL("filename",A1),FIND("]",CELL("filename",A1))+1,256)</f>
        <v>ipb1-30b-he-110816</v>
      </c>
      <c r="B1" s="1" t="s">
        <v>18</v>
      </c>
      <c r="C1" s="1" t="s">
        <v>19</v>
      </c>
      <c r="D1" t="s">
        <v>20</v>
      </c>
      <c r="E1" t="s">
        <v>21</v>
      </c>
      <c r="F1" s="1" t="s">
        <v>1</v>
      </c>
      <c r="G1" t="s">
        <v>13</v>
      </c>
      <c r="H1" t="s">
        <v>22</v>
      </c>
      <c r="I1" t="s">
        <v>23</v>
      </c>
      <c r="J1" s="1" t="s">
        <v>14</v>
      </c>
      <c r="K1" s="1" t="s">
        <v>24</v>
      </c>
      <c r="L1" s="1" t="s">
        <v>25</v>
      </c>
      <c r="M1" s="1" t="s">
        <v>26</v>
      </c>
      <c r="N1" t="s">
        <v>27</v>
      </c>
      <c r="O1" t="s">
        <v>3</v>
      </c>
      <c r="P1" t="s">
        <v>28</v>
      </c>
      <c r="Q1" t="s">
        <v>15</v>
      </c>
      <c r="R1" s="1" t="s">
        <v>29</v>
      </c>
      <c r="S1" s="1" t="s">
        <v>44</v>
      </c>
      <c r="T1" s="1" t="s">
        <v>31</v>
      </c>
      <c r="U1" t="s">
        <v>35</v>
      </c>
      <c r="V1" s="1" t="s">
        <v>36</v>
      </c>
      <c r="W1" s="1" t="s">
        <v>43</v>
      </c>
      <c r="X1" s="1"/>
    </row>
    <row r="3" spans="1:24" x14ac:dyDescent="0.25">
      <c r="A3" s="3">
        <v>149.98360634482799</v>
      </c>
      <c r="B3" s="1">
        <v>145.913507862069</v>
      </c>
      <c r="C3" s="1">
        <v>25.4420730344827</v>
      </c>
      <c r="D3">
        <v>100</v>
      </c>
      <c r="E3">
        <v>1E-3</v>
      </c>
      <c r="F3" s="1">
        <v>7.73920179310345</v>
      </c>
      <c r="G3">
        <v>0</v>
      </c>
      <c r="H3">
        <v>0</v>
      </c>
      <c r="I3">
        <v>0</v>
      </c>
      <c r="J3" s="1">
        <v>-1.1782758620689699E-3</v>
      </c>
      <c r="K3" s="1">
        <v>3.21732575862069</v>
      </c>
      <c r="L3" s="1">
        <v>0.69989537931034496</v>
      </c>
      <c r="M3" s="1">
        <v>-2.9313793103448301E-3</v>
      </c>
      <c r="N3">
        <v>0.7</v>
      </c>
      <c r="O3">
        <v>3</v>
      </c>
      <c r="P3">
        <v>359</v>
      </c>
      <c r="Q3" s="8">
        <v>42682.790011574078</v>
      </c>
      <c r="R3" s="1">
        <f>$F$6-F3</f>
        <v>1.8708603793103391</v>
      </c>
      <c r="S3" s="11">
        <f>INDEX(LINEST(R4:R5,K4:K5),1)</f>
        <v>0.48954657904548965</v>
      </c>
      <c r="T3" s="11">
        <f>INDEX(LINEST(R3:R5,K3:K5),2)</f>
        <v>0.33572677575832355</v>
      </c>
      <c r="U3" s="1">
        <f>L3^2/K3</f>
        <v>0.15225487834653659</v>
      </c>
      <c r="V3" s="1">
        <f>L3^2</f>
        <v>0.48985354197997166</v>
      </c>
      <c r="W3" s="11">
        <f>INDEX(LINEST(V4:V5,R4:R5),1)</f>
        <v>0.33827156686594761</v>
      </c>
    </row>
    <row r="4" spans="1:24" x14ac:dyDescent="0.25">
      <c r="A4" s="3">
        <v>149.99967062069001</v>
      </c>
      <c r="B4" s="1">
        <v>146.02732062069001</v>
      </c>
      <c r="C4" s="1">
        <v>25.4508157241379</v>
      </c>
      <c r="D4">
        <v>100</v>
      </c>
      <c r="E4">
        <v>1E-3</v>
      </c>
      <c r="F4" s="1">
        <v>6.3647197931034496</v>
      </c>
      <c r="G4">
        <v>0</v>
      </c>
      <c r="H4">
        <v>0</v>
      </c>
      <c r="I4">
        <v>0</v>
      </c>
      <c r="J4" s="1">
        <v>-1.1955172413793101E-3</v>
      </c>
      <c r="K4" s="1">
        <v>6.4305505172413797</v>
      </c>
      <c r="L4" s="1">
        <v>0.99910889655172397</v>
      </c>
      <c r="M4" s="1">
        <v>-3.0124827586206901E-3</v>
      </c>
      <c r="N4">
        <v>1</v>
      </c>
      <c r="O4">
        <v>4</v>
      </c>
      <c r="P4">
        <v>359</v>
      </c>
      <c r="Q4" s="8">
        <v>42682.831689814811</v>
      </c>
      <c r="R4" s="1">
        <f t="shared" ref="R4:R5" si="0">$F$6-F4</f>
        <v>3.2453423793103395</v>
      </c>
      <c r="S4" s="11"/>
      <c r="T4" s="11"/>
      <c r="U4" s="1">
        <f t="shared" ref="U4:U5" si="1">L4^2/K4</f>
        <v>0.15523065785618398</v>
      </c>
      <c r="V4" s="1">
        <f t="shared" ref="V4:V5" si="2">L4^2</f>
        <v>0.99821858716880352</v>
      </c>
    </row>
    <row r="5" spans="1:24" x14ac:dyDescent="0.25">
      <c r="A5" s="3">
        <v>150.00169531034501</v>
      </c>
      <c r="B5" s="1">
        <v>146.70825624137899</v>
      </c>
      <c r="C5" s="1">
        <v>25.469124344827598</v>
      </c>
      <c r="D5">
        <v>100</v>
      </c>
      <c r="E5">
        <v>1E-3</v>
      </c>
      <c r="F5" s="1">
        <v>4.31431524137931</v>
      </c>
      <c r="G5">
        <v>0</v>
      </c>
      <c r="H5">
        <v>0</v>
      </c>
      <c r="I5">
        <v>0</v>
      </c>
      <c r="J5" s="1">
        <v>-1.23355172413793E-3</v>
      </c>
      <c r="K5" s="1">
        <v>10.6189253103448</v>
      </c>
      <c r="L5" s="1">
        <v>1.3006967931034501</v>
      </c>
      <c r="M5" s="1">
        <v>-3.0855517241379299E-3</v>
      </c>
      <c r="N5">
        <v>1.3</v>
      </c>
      <c r="O5">
        <v>5</v>
      </c>
      <c r="P5">
        <v>359</v>
      </c>
      <c r="Q5" s="8">
        <v>42682.873368055552</v>
      </c>
      <c r="R5" s="1">
        <f t="shared" si="0"/>
        <v>5.2957469310344791</v>
      </c>
      <c r="S5" s="11"/>
      <c r="T5" s="11"/>
      <c r="U5" s="1">
        <f t="shared" si="1"/>
        <v>0.15932046776348083</v>
      </c>
      <c r="V5" s="1">
        <f t="shared" si="2"/>
        <v>1.6918121475895993</v>
      </c>
    </row>
    <row r="6" spans="1:24" x14ac:dyDescent="0.25">
      <c r="A6" s="3">
        <v>149.998746172414</v>
      </c>
      <c r="B6" s="1">
        <v>145.13454151724099</v>
      </c>
      <c r="C6" s="1">
        <v>25.384660758620701</v>
      </c>
      <c r="D6">
        <v>100</v>
      </c>
      <c r="E6">
        <v>1E-3</v>
      </c>
      <c r="F6" s="1">
        <v>9.6100621724137891</v>
      </c>
      <c r="G6">
        <v>0</v>
      </c>
      <c r="H6">
        <v>0</v>
      </c>
      <c r="I6">
        <v>0</v>
      </c>
      <c r="J6" s="1">
        <v>-1.1671034482758601E-3</v>
      </c>
      <c r="K6" s="1">
        <v>1.7358620689655199E-4</v>
      </c>
      <c r="L6" s="1">
        <v>6.6490000000000004E-3</v>
      </c>
      <c r="M6" s="1">
        <v>-2.9728965517241399E-3</v>
      </c>
      <c r="N6">
        <v>0</v>
      </c>
      <c r="O6">
        <v>6</v>
      </c>
      <c r="P6">
        <v>359</v>
      </c>
      <c r="Q6" s="8">
        <v>42682.915046296293</v>
      </c>
      <c r="R6"/>
      <c r="S6"/>
      <c r="T6"/>
    </row>
    <row r="7" spans="1:24" x14ac:dyDescent="0.25">
      <c r="A7" s="3">
        <v>199.99976486206899</v>
      </c>
      <c r="B7" s="1">
        <v>193.01033662069</v>
      </c>
      <c r="C7" s="1">
        <v>25.447814206896499</v>
      </c>
      <c r="D7">
        <v>100</v>
      </c>
      <c r="E7">
        <v>1E-3</v>
      </c>
      <c r="F7" s="6">
        <v>14.3735323793103</v>
      </c>
      <c r="G7">
        <v>0</v>
      </c>
      <c r="H7">
        <v>0</v>
      </c>
      <c r="I7">
        <v>0</v>
      </c>
      <c r="J7" s="1">
        <v>-1.31303448275862E-3</v>
      </c>
      <c r="K7" s="1">
        <v>1.7451724137931E-4</v>
      </c>
      <c r="L7" s="1">
        <v>6.8863448275862096E-3</v>
      </c>
      <c r="M7" s="1">
        <v>-3.3420689655172401E-3</v>
      </c>
      <c r="N7">
        <v>0</v>
      </c>
      <c r="O7">
        <v>7</v>
      </c>
      <c r="P7">
        <v>664</v>
      </c>
      <c r="Q7" s="8">
        <v>42682.998391203706</v>
      </c>
      <c r="U7" s="1"/>
    </row>
    <row r="8" spans="1:24" x14ac:dyDescent="0.25">
      <c r="A8" s="3">
        <v>200.00056137931</v>
      </c>
      <c r="B8" s="1">
        <v>193.37277693103499</v>
      </c>
      <c r="C8" s="1">
        <v>25.463100482758598</v>
      </c>
      <c r="D8">
        <v>100</v>
      </c>
      <c r="E8">
        <v>1E-3</v>
      </c>
      <c r="F8" s="1">
        <v>12.7865557241379</v>
      </c>
      <c r="G8">
        <v>0</v>
      </c>
      <c r="H8">
        <v>0</v>
      </c>
      <c r="I8">
        <v>0</v>
      </c>
      <c r="J8" s="1">
        <v>-1.18079310344828E-3</v>
      </c>
      <c r="K8" s="1">
        <v>2.9261405862069001</v>
      </c>
      <c r="L8" s="1">
        <v>0.70078589655172396</v>
      </c>
      <c r="M8" s="1">
        <v>-3.04313793103448E-3</v>
      </c>
      <c r="N8">
        <v>0.7</v>
      </c>
      <c r="O8">
        <v>8</v>
      </c>
      <c r="P8">
        <v>359</v>
      </c>
      <c r="Q8" s="8">
        <v>42683.040069444447</v>
      </c>
      <c r="R8" s="1">
        <f>$F$11-F8</f>
        <v>1.5341943793103994</v>
      </c>
      <c r="S8" s="11">
        <f>INDEX(LINEST(R8:R10,K8:K10),1)</f>
        <v>0.52491662113396098</v>
      </c>
      <c r="T8" s="11">
        <f>INDEX(LINEST(R8:R10,K8:K10),2)</f>
        <v>6.4832945508532802E-3</v>
      </c>
      <c r="U8" s="1">
        <f t="shared" ref="U8:U35" si="3">L8^2/K8</f>
        <v>0.16783228909804646</v>
      </c>
      <c r="V8" s="1">
        <f>L8^2</f>
        <v>0.49110087280580356</v>
      </c>
      <c r="W8" s="11">
        <f>INDEX(LINEST(V8:V10,R8:R10),1)</f>
        <v>0.33713235296028737</v>
      </c>
    </row>
    <row r="9" spans="1:24" x14ac:dyDescent="0.25">
      <c r="A9" s="3">
        <v>199.99993103448301</v>
      </c>
      <c r="B9" s="1">
        <v>193.760980551724</v>
      </c>
      <c r="C9" s="1">
        <v>25.471668896551702</v>
      </c>
      <c r="D9">
        <v>100</v>
      </c>
      <c r="E9">
        <v>1E-3</v>
      </c>
      <c r="F9" s="1">
        <v>11.2221618275862</v>
      </c>
      <c r="G9">
        <v>0</v>
      </c>
      <c r="H9">
        <v>0</v>
      </c>
      <c r="I9">
        <v>0</v>
      </c>
      <c r="J9" s="1">
        <v>-1.2651724137931E-3</v>
      </c>
      <c r="K9" s="1">
        <v>5.8629365862069003</v>
      </c>
      <c r="L9" s="1">
        <v>0.99974531034482805</v>
      </c>
      <c r="M9" s="1">
        <v>-3.27420689655172E-3</v>
      </c>
      <c r="N9">
        <v>1</v>
      </c>
      <c r="O9">
        <v>9</v>
      </c>
      <c r="P9">
        <v>358</v>
      </c>
      <c r="Q9" s="8">
        <v>42683.081631944442</v>
      </c>
      <c r="R9" s="1">
        <f t="shared" ref="R9:R10" si="4">$F$11-F9</f>
        <v>3.0985882758620988</v>
      </c>
      <c r="S9" s="11"/>
      <c r="T9" s="11"/>
      <c r="U9" s="1">
        <f t="shared" si="3"/>
        <v>0.17047612077331192</v>
      </c>
      <c r="V9" s="1">
        <f t="shared" ref="V9:V10" si="5">L9^2</f>
        <v>0.99949068555647658</v>
      </c>
    </row>
    <row r="10" spans="1:24" x14ac:dyDescent="0.25">
      <c r="A10" s="3">
        <v>200.00045831034501</v>
      </c>
      <c r="B10" s="1">
        <v>194.28454741379301</v>
      </c>
      <c r="C10" s="1">
        <v>25.482435310344801</v>
      </c>
      <c r="D10">
        <v>100</v>
      </c>
      <c r="E10">
        <v>1E-3</v>
      </c>
      <c r="F10" s="1">
        <v>9.21433020689655</v>
      </c>
      <c r="G10">
        <v>0</v>
      </c>
      <c r="H10">
        <v>0</v>
      </c>
      <c r="I10">
        <v>0</v>
      </c>
      <c r="J10" s="1">
        <v>-1.2292068965517201E-3</v>
      </c>
      <c r="K10" s="1">
        <v>9.7276782068965506</v>
      </c>
      <c r="L10" s="1">
        <v>1.3015000344827601</v>
      </c>
      <c r="M10" s="1">
        <v>-3.2305172413793098E-3</v>
      </c>
      <c r="N10">
        <v>1.3</v>
      </c>
      <c r="O10">
        <v>10</v>
      </c>
      <c r="P10">
        <v>359</v>
      </c>
      <c r="Q10" s="8">
        <v>42683.123310185183</v>
      </c>
      <c r="R10" s="1">
        <f t="shared" si="4"/>
        <v>5.1064198965517491</v>
      </c>
      <c r="S10" s="11"/>
      <c r="T10" s="11"/>
      <c r="U10" s="1">
        <f t="shared" si="3"/>
        <v>0.17413223420134458</v>
      </c>
      <c r="V10" s="1">
        <f t="shared" si="5"/>
        <v>1.6939023397586257</v>
      </c>
    </row>
    <row r="11" spans="1:24" x14ac:dyDescent="0.25">
      <c r="A11" s="3">
        <v>199.99936603448299</v>
      </c>
      <c r="B11" s="1">
        <v>192.96444865517199</v>
      </c>
      <c r="C11" s="1">
        <v>25.413428172413798</v>
      </c>
      <c r="D11">
        <v>100</v>
      </c>
      <c r="E11">
        <v>1E-3</v>
      </c>
      <c r="F11" s="1">
        <v>14.320750103448299</v>
      </c>
      <c r="G11">
        <v>0</v>
      </c>
      <c r="H11">
        <v>0</v>
      </c>
      <c r="I11">
        <v>0</v>
      </c>
      <c r="J11" s="1">
        <v>-1.16551724137931E-3</v>
      </c>
      <c r="K11" s="1">
        <v>1.9472413793103399E-4</v>
      </c>
      <c r="L11" s="1">
        <v>7.0675172413793104E-3</v>
      </c>
      <c r="M11" s="1">
        <v>-3.0407241379310302E-3</v>
      </c>
      <c r="N11">
        <v>0</v>
      </c>
      <c r="O11">
        <v>11</v>
      </c>
      <c r="P11">
        <v>359</v>
      </c>
      <c r="Q11" s="8">
        <v>42683.164976851855</v>
      </c>
      <c r="S11" s="11"/>
      <c r="T11" s="11"/>
      <c r="U11" s="1"/>
    </row>
    <row r="12" spans="1:24" x14ac:dyDescent="0.25">
      <c r="A12" s="3">
        <v>249.99924906896601</v>
      </c>
      <c r="B12" s="1">
        <v>240.51679799999999</v>
      </c>
      <c r="C12" s="1">
        <v>25.492102310344801</v>
      </c>
      <c r="D12">
        <v>100</v>
      </c>
      <c r="E12">
        <v>1E-3</v>
      </c>
      <c r="F12" s="1">
        <v>19.6195821724138</v>
      </c>
      <c r="G12">
        <v>0</v>
      </c>
      <c r="H12">
        <v>0</v>
      </c>
      <c r="I12">
        <v>0</v>
      </c>
      <c r="J12" s="1">
        <v>-1.19172413793103E-3</v>
      </c>
      <c r="K12" s="1">
        <v>1.8951724137931001E-4</v>
      </c>
      <c r="L12" s="1">
        <v>7.3960689655172404E-3</v>
      </c>
      <c r="M12" s="1">
        <v>-3.1515862068965499E-3</v>
      </c>
      <c r="N12">
        <v>0</v>
      </c>
      <c r="O12">
        <v>12</v>
      </c>
      <c r="P12">
        <v>719</v>
      </c>
      <c r="Q12" s="8">
        <v>42683.248333333337</v>
      </c>
      <c r="S12" s="11"/>
      <c r="T12" s="11"/>
      <c r="U12" s="1"/>
    </row>
    <row r="13" spans="1:24" x14ac:dyDescent="0.25">
      <c r="A13" s="3">
        <v>249.99980686206899</v>
      </c>
      <c r="B13" s="1">
        <v>240.79773834482799</v>
      </c>
      <c r="C13" s="1">
        <v>25.510505379310299</v>
      </c>
      <c r="D13">
        <v>100</v>
      </c>
      <c r="E13">
        <v>1E-3</v>
      </c>
      <c r="F13" s="1">
        <v>18.109850344827599</v>
      </c>
      <c r="G13">
        <v>0</v>
      </c>
      <c r="H13">
        <v>0</v>
      </c>
      <c r="I13">
        <v>0</v>
      </c>
      <c r="J13" s="1">
        <v>-1.2827931034482801E-3</v>
      </c>
      <c r="K13" s="1">
        <v>2.65104227586207</v>
      </c>
      <c r="L13" s="1">
        <v>0.70128896551724096</v>
      </c>
      <c r="M13" s="1">
        <v>-3.41079310344828E-3</v>
      </c>
      <c r="N13">
        <v>0.7</v>
      </c>
      <c r="O13">
        <v>13</v>
      </c>
      <c r="P13">
        <v>359</v>
      </c>
      <c r="Q13" s="8">
        <v>42683.290011574078</v>
      </c>
      <c r="R13" s="1">
        <f>$F$12-F13</f>
        <v>1.5097318275862008</v>
      </c>
      <c r="S13" s="11">
        <f>INDEX(LINEST(R13:R15,K13:K15),1)</f>
        <v>0.54933263287246281</v>
      </c>
      <c r="T13" s="11">
        <f>INDEX(LINEST(R13:R15,K13:K15),2)</f>
        <v>5.9558468142950627E-2</v>
      </c>
      <c r="U13" s="1">
        <f t="shared" si="3"/>
        <v>0.18551428531871136</v>
      </c>
      <c r="V13" s="1">
        <f>L13^2</f>
        <v>0.49180621315624196</v>
      </c>
      <c r="W13" s="11">
        <f>INDEX(LINEST(V13:V15,R13:R15),1)</f>
        <v>0.35254154399142906</v>
      </c>
    </row>
    <row r="14" spans="1:24" x14ac:dyDescent="0.25">
      <c r="A14" s="3">
        <v>249.99957375862101</v>
      </c>
      <c r="B14" s="1">
        <v>241.10827010344801</v>
      </c>
      <c r="C14" s="1">
        <v>25.528958413793099</v>
      </c>
      <c r="D14">
        <v>100</v>
      </c>
      <c r="E14">
        <v>1E-3</v>
      </c>
      <c r="F14" s="1">
        <v>16.623835551724099</v>
      </c>
      <c r="G14">
        <v>0</v>
      </c>
      <c r="H14">
        <v>0</v>
      </c>
      <c r="I14">
        <v>0</v>
      </c>
      <c r="J14" s="1">
        <v>-1.25613793103448E-3</v>
      </c>
      <c r="K14" s="1">
        <v>5.3254152413793099</v>
      </c>
      <c r="L14" s="1">
        <v>1.00035775862069</v>
      </c>
      <c r="M14" s="1">
        <v>-3.3375862068965498E-3</v>
      </c>
      <c r="N14">
        <v>1</v>
      </c>
      <c r="O14">
        <v>14</v>
      </c>
      <c r="P14">
        <v>359</v>
      </c>
      <c r="Q14" s="8">
        <v>42683.331689814811</v>
      </c>
      <c r="R14" s="1">
        <f t="shared" ref="R14:R15" si="6">$F$12-F14</f>
        <v>2.995746620689701</v>
      </c>
      <c r="S14" s="11"/>
      <c r="T14" s="11"/>
      <c r="U14" s="1">
        <f t="shared" si="3"/>
        <v>0.18791316730700988</v>
      </c>
      <c r="V14" s="1">
        <f t="shared" ref="V14:V15" si="7">L14^2</f>
        <v>1.0007156452326107</v>
      </c>
    </row>
    <row r="15" spans="1:24" x14ac:dyDescent="0.25">
      <c r="A15" s="3">
        <v>249.99921175862099</v>
      </c>
      <c r="B15" s="1">
        <v>241.55734310344801</v>
      </c>
      <c r="C15" s="1">
        <v>25.561771103448301</v>
      </c>
      <c r="D15">
        <v>100</v>
      </c>
      <c r="E15">
        <v>1E-3</v>
      </c>
      <c r="F15" s="1">
        <v>14.695244241379299</v>
      </c>
      <c r="G15">
        <v>0</v>
      </c>
      <c r="H15">
        <v>0</v>
      </c>
      <c r="I15">
        <v>0</v>
      </c>
      <c r="J15" s="1">
        <v>-1.3277241379310301E-3</v>
      </c>
      <c r="K15" s="1">
        <v>8.8642332068965501</v>
      </c>
      <c r="L15" s="1">
        <v>1.3016745172413799</v>
      </c>
      <c r="M15" s="1">
        <v>-3.4428965517241399E-3</v>
      </c>
      <c r="N15">
        <v>1.3</v>
      </c>
      <c r="O15">
        <v>15</v>
      </c>
      <c r="P15">
        <v>359</v>
      </c>
      <c r="Q15" s="8">
        <v>42683.373356481483</v>
      </c>
      <c r="R15" s="1">
        <f t="shared" si="6"/>
        <v>4.9243379310345006</v>
      </c>
      <c r="S15" s="11"/>
      <c r="T15" s="11"/>
      <c r="U15" s="1">
        <f t="shared" si="3"/>
        <v>0.19114530374915412</v>
      </c>
      <c r="V15" s="1">
        <f t="shared" si="7"/>
        <v>1.6943565488355796</v>
      </c>
    </row>
    <row r="16" spans="1:24" x14ac:dyDescent="0.25">
      <c r="A16" s="3">
        <v>249.997916793103</v>
      </c>
      <c r="B16" s="1">
        <v>240.432934034483</v>
      </c>
      <c r="C16" s="1">
        <v>25.536442448275899</v>
      </c>
      <c r="D16">
        <v>100</v>
      </c>
      <c r="E16">
        <v>1E-3</v>
      </c>
      <c r="F16" s="1">
        <v>19.610417034482801</v>
      </c>
      <c r="G16">
        <v>0</v>
      </c>
      <c r="H16">
        <v>0</v>
      </c>
      <c r="I16">
        <v>0</v>
      </c>
      <c r="J16" s="1">
        <v>-1.12055172413793E-3</v>
      </c>
      <c r="K16" s="1">
        <v>1.69586206896552E-4</v>
      </c>
      <c r="L16" s="1">
        <v>7.0957586206896496E-3</v>
      </c>
      <c r="M16" s="1">
        <v>-2.88758620689655E-3</v>
      </c>
      <c r="N16">
        <v>0</v>
      </c>
      <c r="O16">
        <v>16</v>
      </c>
      <c r="P16">
        <v>359</v>
      </c>
      <c r="Q16" s="8">
        <v>42683.415034722224</v>
      </c>
      <c r="S16" s="11"/>
      <c r="T16" s="11"/>
      <c r="U16" s="1"/>
    </row>
    <row r="17" spans="1:23" x14ac:dyDescent="0.25">
      <c r="A17" s="3">
        <v>300.001342724138</v>
      </c>
      <c r="B17" s="1">
        <v>287.79126917241399</v>
      </c>
      <c r="C17" s="1">
        <v>25.660557137931001</v>
      </c>
      <c r="D17">
        <v>100</v>
      </c>
      <c r="E17">
        <v>1E-3</v>
      </c>
      <c r="F17" s="1">
        <v>25.568331034482799</v>
      </c>
      <c r="G17">
        <v>0</v>
      </c>
      <c r="H17">
        <v>0</v>
      </c>
      <c r="I17">
        <v>0</v>
      </c>
      <c r="J17" s="1">
        <v>-1.1820000000000001E-3</v>
      </c>
      <c r="K17" s="1">
        <v>1.1092E-4</v>
      </c>
      <c r="L17" s="1">
        <v>6.5765600000000004E-3</v>
      </c>
      <c r="M17" s="1">
        <v>-2.9361379310344801E-3</v>
      </c>
      <c r="N17">
        <v>0</v>
      </c>
      <c r="O17">
        <v>17</v>
      </c>
      <c r="P17">
        <v>719</v>
      </c>
      <c r="Q17" s="8">
        <v>42683.498391203706</v>
      </c>
      <c r="S17" s="11"/>
      <c r="T17" s="11"/>
      <c r="U17" s="1"/>
    </row>
    <row r="18" spans="1:23" x14ac:dyDescent="0.25">
      <c r="A18" s="3">
        <v>299.99963906896602</v>
      </c>
      <c r="B18" s="1">
        <v>288.07384513793102</v>
      </c>
      <c r="C18" s="1">
        <v>25.688874275862101</v>
      </c>
      <c r="D18">
        <v>100</v>
      </c>
      <c r="E18">
        <v>1E-3</v>
      </c>
      <c r="F18" s="1">
        <v>23.7551828275862</v>
      </c>
      <c r="G18">
        <v>0</v>
      </c>
      <c r="H18">
        <v>0</v>
      </c>
      <c r="I18">
        <v>0</v>
      </c>
      <c r="J18" s="1">
        <v>-1.20058620689655E-3</v>
      </c>
      <c r="K18" s="1">
        <v>3.0868815999999999</v>
      </c>
      <c r="L18" s="1">
        <v>0.79937088461538497</v>
      </c>
      <c r="M18" s="1">
        <v>-2.9619655172413799E-3</v>
      </c>
      <c r="N18">
        <v>0.8</v>
      </c>
      <c r="O18">
        <v>18</v>
      </c>
      <c r="P18">
        <v>359</v>
      </c>
      <c r="Q18" s="8">
        <v>42683.540069444447</v>
      </c>
      <c r="R18" s="1">
        <f>$F$17-F18</f>
        <v>1.8131482068965994</v>
      </c>
      <c r="S18" s="11">
        <f>INDEX(LINEST(R18:R20,K18:K20),1)</f>
        <v>0.57090307702532228</v>
      </c>
      <c r="T18" s="11">
        <f>INDEX(LINEST(R18:R20,K18:K20),2)</f>
        <v>5.1662998594793841E-2</v>
      </c>
      <c r="U18" s="1">
        <f t="shared" si="3"/>
        <v>0.20700301921874267</v>
      </c>
      <c r="V18" s="1">
        <f>L18^2</f>
        <v>0.63899381117078313</v>
      </c>
      <c r="W18" s="11">
        <f>INDEX(LINEST(V18:V20,R18:R20),1)</f>
        <v>0.37767957344332626</v>
      </c>
    </row>
    <row r="19" spans="1:23" x14ac:dyDescent="0.25">
      <c r="A19" s="3">
        <v>299.999393827586</v>
      </c>
      <c r="B19" s="1">
        <v>288.35849527586203</v>
      </c>
      <c r="C19" s="1">
        <v>25.739645931034499</v>
      </c>
      <c r="D19">
        <v>100</v>
      </c>
      <c r="E19">
        <v>1E-3</v>
      </c>
      <c r="F19" s="1">
        <v>22.214147172413799</v>
      </c>
      <c r="G19">
        <v>0</v>
      </c>
      <c r="H19">
        <v>0</v>
      </c>
      <c r="I19">
        <v>0</v>
      </c>
      <c r="J19" s="1">
        <v>-1.17175862068966E-3</v>
      </c>
      <c r="K19" s="1">
        <v>5.7821507142857103</v>
      </c>
      <c r="L19" s="1">
        <v>1.1005394482758599</v>
      </c>
      <c r="M19" s="1">
        <v>-2.8879310344827598E-3</v>
      </c>
      <c r="N19">
        <v>1.1000000000000001</v>
      </c>
      <c r="O19">
        <v>19</v>
      </c>
      <c r="P19">
        <v>359</v>
      </c>
      <c r="Q19" s="8">
        <v>42683.581736111111</v>
      </c>
      <c r="R19" s="1">
        <f t="shared" ref="R19:R20" si="8">$F$17-F19</f>
        <v>3.3541838620690001</v>
      </c>
      <c r="S19" s="11"/>
      <c r="T19" s="11"/>
      <c r="U19" s="1">
        <f t="shared" si="3"/>
        <v>0.20946999430833005</v>
      </c>
      <c r="V19" s="1">
        <f t="shared" ref="V19:V20" si="9">L19^2</f>
        <v>1.2111870772113342</v>
      </c>
    </row>
    <row r="20" spans="1:23" x14ac:dyDescent="0.25">
      <c r="A20" s="3">
        <v>300.00143951724101</v>
      </c>
      <c r="B20" s="1">
        <v>288.72873762069003</v>
      </c>
      <c r="C20" s="1">
        <v>25.783969517241399</v>
      </c>
      <c r="D20">
        <v>100</v>
      </c>
      <c r="E20">
        <v>1E-3</v>
      </c>
      <c r="F20" s="1">
        <v>20.257943586206899</v>
      </c>
      <c r="G20">
        <v>0</v>
      </c>
      <c r="H20">
        <v>0</v>
      </c>
      <c r="I20">
        <v>0</v>
      </c>
      <c r="J20" s="1">
        <v>-1.13879310344828E-3</v>
      </c>
      <c r="K20" s="1">
        <v>9.2123740344827603</v>
      </c>
      <c r="L20" s="1">
        <v>1.399672</v>
      </c>
      <c r="M20" s="1">
        <v>-2.76306896551724E-3</v>
      </c>
      <c r="N20">
        <v>1.4</v>
      </c>
      <c r="O20">
        <v>20</v>
      </c>
      <c r="P20">
        <v>359</v>
      </c>
      <c r="Q20" s="8">
        <v>42683.623414351852</v>
      </c>
      <c r="R20" s="1">
        <f t="shared" si="8"/>
        <v>5.3103874482759004</v>
      </c>
      <c r="S20" s="11"/>
      <c r="T20" s="11"/>
      <c r="U20" s="1">
        <f t="shared" si="3"/>
        <v>0.21265763854691286</v>
      </c>
      <c r="V20" s="1">
        <f t="shared" si="9"/>
        <v>1.9590817075840001</v>
      </c>
    </row>
    <row r="21" spans="1:23" x14ac:dyDescent="0.25">
      <c r="A21" s="3">
        <v>299.99950537930999</v>
      </c>
      <c r="B21" s="1">
        <v>287.63265358620703</v>
      </c>
      <c r="C21" s="1">
        <v>25.730526758620702</v>
      </c>
      <c r="D21">
        <v>100</v>
      </c>
      <c r="E21">
        <v>1E-3</v>
      </c>
      <c r="F21" s="1">
        <v>25.603823275862101</v>
      </c>
      <c r="G21">
        <v>0</v>
      </c>
      <c r="H21">
        <v>0</v>
      </c>
      <c r="I21">
        <v>0</v>
      </c>
      <c r="J21" s="1">
        <v>-1.20255172413793E-3</v>
      </c>
      <c r="K21" s="1">
        <v>6.4241379310344795E-5</v>
      </c>
      <c r="L21" s="1">
        <v>5.6998620689655199E-3</v>
      </c>
      <c r="M21" s="1">
        <v>-2.8743448275862101E-3</v>
      </c>
      <c r="N21">
        <v>0</v>
      </c>
      <c r="O21">
        <v>21</v>
      </c>
      <c r="P21">
        <v>358</v>
      </c>
      <c r="Q21" s="8">
        <v>42683.664976851855</v>
      </c>
      <c r="S21" s="11"/>
      <c r="T21" s="11"/>
      <c r="U21" s="1"/>
    </row>
    <row r="22" spans="1:23" x14ac:dyDescent="0.25">
      <c r="A22" s="3">
        <v>349.99945903448298</v>
      </c>
      <c r="B22" s="1">
        <v>334.74986103448299</v>
      </c>
      <c r="C22" s="1">
        <v>25.832475758620699</v>
      </c>
      <c r="D22">
        <v>100</v>
      </c>
      <c r="E22">
        <v>1E-3</v>
      </c>
      <c r="F22" s="1">
        <v>32.204153724137903</v>
      </c>
      <c r="G22">
        <v>0</v>
      </c>
      <c r="H22">
        <v>0</v>
      </c>
      <c r="I22">
        <v>0</v>
      </c>
      <c r="J22" s="1">
        <v>-1.2099655172413801E-3</v>
      </c>
      <c r="K22" s="1">
        <v>5.8068965517241401E-5</v>
      </c>
      <c r="L22" s="1">
        <v>5.8485172413793099E-3</v>
      </c>
      <c r="M22" s="1">
        <v>-2.9524137931034502E-3</v>
      </c>
      <c r="N22">
        <v>0</v>
      </c>
      <c r="O22">
        <v>22</v>
      </c>
      <c r="P22">
        <v>719</v>
      </c>
      <c r="Q22" s="8">
        <v>42683.748333333337</v>
      </c>
      <c r="S22" s="11"/>
      <c r="T22" s="11"/>
      <c r="U22" s="1"/>
    </row>
    <row r="23" spans="1:23" x14ac:dyDescent="0.25">
      <c r="A23" s="3">
        <v>349.999568551724</v>
      </c>
      <c r="B23" s="1">
        <v>334.99125406896502</v>
      </c>
      <c r="C23" s="1">
        <v>25.8292020689655</v>
      </c>
      <c r="D23">
        <v>100</v>
      </c>
      <c r="E23">
        <v>1E-3</v>
      </c>
      <c r="F23" s="1">
        <v>30.5083631034483</v>
      </c>
      <c r="G23">
        <v>0</v>
      </c>
      <c r="H23">
        <v>0</v>
      </c>
      <c r="I23">
        <v>0</v>
      </c>
      <c r="J23" s="1">
        <v>-1.20672413793103E-3</v>
      </c>
      <c r="K23" s="1">
        <v>2.7624051034482799</v>
      </c>
      <c r="L23" s="1">
        <v>0.79924024137931005</v>
      </c>
      <c r="M23" s="1">
        <v>-2.9611034482758601E-3</v>
      </c>
      <c r="N23">
        <v>0.8</v>
      </c>
      <c r="O23">
        <v>23</v>
      </c>
      <c r="P23">
        <v>359</v>
      </c>
      <c r="Q23" s="8">
        <v>42683.79</v>
      </c>
      <c r="R23" s="1">
        <f>$F$22-F23</f>
        <v>1.6957906206896034</v>
      </c>
      <c r="S23" s="11">
        <f>INDEX(LINEST(R23:R25,K23:K25),1)</f>
        <v>0.61126589857155622</v>
      </c>
      <c r="T23" s="11">
        <f>INDEX(LINEST(R23:R25,K23:K25),2)</f>
        <v>1.7635402471241513E-2</v>
      </c>
      <c r="U23" s="1">
        <f t="shared" si="3"/>
        <v>0.23124231947105423</v>
      </c>
      <c r="V23" s="1">
        <f>L23^2</f>
        <v>0.63878496344005775</v>
      </c>
      <c r="W23" s="11">
        <f>INDEX(LINEST(V23:V25,R23:R25),1)</f>
        <v>0.38976360015367228</v>
      </c>
    </row>
    <row r="24" spans="1:23" x14ac:dyDescent="0.25">
      <c r="A24" s="3">
        <v>350.00014103448302</v>
      </c>
      <c r="B24" s="1">
        <v>335.22542820689699</v>
      </c>
      <c r="C24" s="1">
        <v>25.833970137931001</v>
      </c>
      <c r="D24">
        <v>100</v>
      </c>
      <c r="E24">
        <v>1E-3</v>
      </c>
      <c r="F24" s="1">
        <v>28.992930413793101</v>
      </c>
      <c r="G24">
        <v>0</v>
      </c>
      <c r="H24">
        <v>0</v>
      </c>
      <c r="I24">
        <v>0</v>
      </c>
      <c r="J24" s="1">
        <v>-1.17475862068966E-3</v>
      </c>
      <c r="K24" s="1">
        <v>5.1942189655172397</v>
      </c>
      <c r="L24" s="1">
        <v>1.1006544137931</v>
      </c>
      <c r="M24" s="1">
        <v>-2.9647586206896499E-3</v>
      </c>
      <c r="N24">
        <v>1.1000000000000001</v>
      </c>
      <c r="O24">
        <v>24</v>
      </c>
      <c r="P24">
        <v>359</v>
      </c>
      <c r="Q24" s="8">
        <v>42683.831678240742</v>
      </c>
      <c r="R24" s="1">
        <f t="shared" ref="R24:R25" si="10">$F$22-F24</f>
        <v>3.2112233103448027</v>
      </c>
      <c r="S24" s="11"/>
      <c r="T24" s="11"/>
      <c r="U24" s="1">
        <f t="shared" si="3"/>
        <v>0.23322854632132314</v>
      </c>
      <c r="V24" s="1">
        <f t="shared" ref="V24:V25" si="11">L24^2</f>
        <v>1.2114401386022327</v>
      </c>
    </row>
    <row r="25" spans="1:23" x14ac:dyDescent="0.25">
      <c r="A25" s="3">
        <v>350.000546137931</v>
      </c>
      <c r="B25" s="1">
        <v>335.52655027586201</v>
      </c>
      <c r="C25" s="1">
        <v>25.8533546206897</v>
      </c>
      <c r="D25">
        <v>100</v>
      </c>
      <c r="E25">
        <v>1E-3</v>
      </c>
      <c r="F25" s="1">
        <v>27.116495137931</v>
      </c>
      <c r="G25">
        <v>0</v>
      </c>
      <c r="H25">
        <v>0</v>
      </c>
      <c r="I25">
        <v>0</v>
      </c>
      <c r="J25" s="1">
        <v>-1.20079310344828E-3</v>
      </c>
      <c r="K25" s="1">
        <v>8.3076012592592594</v>
      </c>
      <c r="L25" s="1">
        <v>1.3998492222222201</v>
      </c>
      <c r="M25" s="1">
        <v>-2.9720344827586201E-3</v>
      </c>
      <c r="N25">
        <v>1.4</v>
      </c>
      <c r="O25">
        <v>25</v>
      </c>
      <c r="P25">
        <v>359</v>
      </c>
      <c r="Q25" s="8">
        <v>42683.873356481483</v>
      </c>
      <c r="R25" s="1">
        <f t="shared" si="10"/>
        <v>5.0876585862069028</v>
      </c>
      <c r="S25" s="11"/>
      <c r="T25" s="11"/>
      <c r="U25" s="1">
        <f>L25^2/K25</f>
        <v>0.23587769607648199</v>
      </c>
      <c r="V25" s="1">
        <f t="shared" si="11"/>
        <v>1.9595778449561545</v>
      </c>
    </row>
    <row r="26" spans="1:23" x14ac:dyDescent="0.25">
      <c r="A26" s="3">
        <v>349.99958013793099</v>
      </c>
      <c r="B26" s="1">
        <v>334.60174348275899</v>
      </c>
      <c r="C26" s="1">
        <v>25.800251448275901</v>
      </c>
      <c r="D26">
        <v>100</v>
      </c>
      <c r="E26">
        <v>1E-3</v>
      </c>
      <c r="F26" s="1">
        <v>32.129220103448297</v>
      </c>
      <c r="G26">
        <v>0</v>
      </c>
      <c r="H26">
        <v>0</v>
      </c>
      <c r="I26">
        <v>0</v>
      </c>
      <c r="J26" s="1">
        <v>-1.14751724137931E-3</v>
      </c>
      <c r="K26" s="1">
        <v>8.5518518518518504E-5</v>
      </c>
      <c r="L26" s="1">
        <v>6.5319629629629599E-3</v>
      </c>
      <c r="M26" s="1">
        <v>-2.9757931034482799E-3</v>
      </c>
      <c r="N26">
        <v>0</v>
      </c>
      <c r="O26">
        <v>26</v>
      </c>
      <c r="P26">
        <v>359</v>
      </c>
      <c r="Q26" s="8">
        <v>42683.915034722224</v>
      </c>
      <c r="S26" s="11"/>
      <c r="T26" s="11"/>
      <c r="U26" s="1"/>
    </row>
    <row r="27" spans="1:23" x14ac:dyDescent="0.25">
      <c r="A27" s="3">
        <v>400.00009782758599</v>
      </c>
      <c r="B27" s="1">
        <v>381.56816782758602</v>
      </c>
      <c r="C27" s="1">
        <v>25.884094482758599</v>
      </c>
      <c r="D27">
        <v>100</v>
      </c>
      <c r="E27">
        <v>1E-3</v>
      </c>
      <c r="F27" s="1">
        <v>39.432166896551699</v>
      </c>
      <c r="G27">
        <v>0</v>
      </c>
      <c r="H27">
        <v>0</v>
      </c>
      <c r="I27">
        <v>0</v>
      </c>
      <c r="J27" s="1">
        <v>-1.09341379310345E-3</v>
      </c>
      <c r="K27" s="1">
        <v>8.2068965517241395E-5</v>
      </c>
      <c r="L27" s="1">
        <v>6.6801724137931003E-3</v>
      </c>
      <c r="M27" s="1">
        <v>-2.9133448275862101E-3</v>
      </c>
      <c r="N27">
        <v>0</v>
      </c>
      <c r="O27">
        <v>27</v>
      </c>
      <c r="P27">
        <v>719</v>
      </c>
      <c r="Q27" s="8">
        <v>42683.998391203706</v>
      </c>
      <c r="S27" s="11"/>
      <c r="T27" s="11"/>
      <c r="U27" s="1"/>
    </row>
    <row r="28" spans="1:23" x14ac:dyDescent="0.25">
      <c r="A28" s="3">
        <v>400.00014417241402</v>
      </c>
      <c r="B28" s="1">
        <v>381.86271717241402</v>
      </c>
      <c r="C28" s="1">
        <v>25.8868838275862</v>
      </c>
      <c r="D28">
        <v>100</v>
      </c>
      <c r="E28">
        <v>1E-3</v>
      </c>
      <c r="F28" s="1">
        <v>37.403026241379301</v>
      </c>
      <c r="G28">
        <v>0</v>
      </c>
      <c r="H28">
        <v>0</v>
      </c>
      <c r="I28">
        <v>0</v>
      </c>
      <c r="J28" s="1">
        <v>-1.1710689655172401E-3</v>
      </c>
      <c r="K28" s="1">
        <v>3.25953817241379</v>
      </c>
      <c r="L28" s="1">
        <v>0.90088768965517296</v>
      </c>
      <c r="M28" s="1">
        <v>-3.1438275862068999E-3</v>
      </c>
      <c r="N28">
        <v>0.9</v>
      </c>
      <c r="O28">
        <v>28</v>
      </c>
      <c r="P28">
        <v>359</v>
      </c>
      <c r="Q28" s="8">
        <v>42684.04005787037</v>
      </c>
      <c r="R28" s="1">
        <f>$F$27-F28</f>
        <v>2.0291406551723981</v>
      </c>
      <c r="S28" s="11">
        <f>INDEX(LINEST(R28:R30,K28:K30),1)</f>
        <v>0.61554351866959078</v>
      </c>
      <c r="T28" s="11">
        <f>INDEX(LINEST(R28:R30,K28:K30),2)</f>
        <v>2.8906340411026576E-2</v>
      </c>
      <c r="U28" s="1">
        <f t="shared" si="3"/>
        <v>0.2489919081914666</v>
      </c>
      <c r="V28" s="1">
        <f>L28^2</f>
        <v>0.81159862937223526</v>
      </c>
      <c r="W28" s="11">
        <f>INDEX(LINEST(V28:V30,R28:R30),1)</f>
        <v>0.41566666460130436</v>
      </c>
    </row>
    <row r="29" spans="1:23" x14ac:dyDescent="0.25">
      <c r="A29" s="3">
        <v>400.00112179310298</v>
      </c>
      <c r="B29" s="1">
        <v>382.10057220689703</v>
      </c>
      <c r="C29" s="1">
        <v>25.885522482758599</v>
      </c>
      <c r="D29">
        <v>100</v>
      </c>
      <c r="E29">
        <v>1E-3</v>
      </c>
      <c r="F29" s="1">
        <v>35.857836310344801</v>
      </c>
      <c r="G29">
        <v>0</v>
      </c>
      <c r="H29">
        <v>0</v>
      </c>
      <c r="I29">
        <v>0</v>
      </c>
      <c r="J29" s="1">
        <v>-1.1195517241379301E-3</v>
      </c>
      <c r="K29" s="1">
        <v>5.7419749310344796</v>
      </c>
      <c r="L29" s="1">
        <v>1.2000242068965501</v>
      </c>
      <c r="M29" s="1">
        <v>-2.9778620689655199E-3</v>
      </c>
      <c r="N29">
        <v>1.2</v>
      </c>
      <c r="O29">
        <v>29</v>
      </c>
      <c r="P29">
        <v>359</v>
      </c>
      <c r="Q29" s="8">
        <v>42684.081736111111</v>
      </c>
      <c r="R29" s="1">
        <f t="shared" ref="R29:R30" si="12">$F$27-F29</f>
        <v>3.5743305862068979</v>
      </c>
      <c r="S29" s="11"/>
      <c r="T29" s="11"/>
      <c r="U29" s="1">
        <f t="shared" si="3"/>
        <v>0.25079491193080705</v>
      </c>
      <c r="V29" s="1">
        <f t="shared" ref="V29:V30" si="13">L29^2</f>
        <v>1.4400580971376942</v>
      </c>
    </row>
    <row r="30" spans="1:23" x14ac:dyDescent="0.25">
      <c r="A30" s="3">
        <v>399.99888237930998</v>
      </c>
      <c r="B30" s="1">
        <v>382.40149562069001</v>
      </c>
      <c r="C30" s="1">
        <v>25.9012451034483</v>
      </c>
      <c r="D30">
        <v>100</v>
      </c>
      <c r="E30">
        <v>1E-3</v>
      </c>
      <c r="F30" s="1">
        <v>33.929190413793101</v>
      </c>
      <c r="G30">
        <v>0</v>
      </c>
      <c r="H30">
        <v>0</v>
      </c>
      <c r="I30">
        <v>0</v>
      </c>
      <c r="J30" s="1">
        <v>-1.2221724137930999E-3</v>
      </c>
      <c r="K30" s="1">
        <v>8.9009233103448295</v>
      </c>
      <c r="L30" s="1">
        <v>1.5015242758620699</v>
      </c>
      <c r="M30" s="1">
        <v>-3.2395172413793101E-3</v>
      </c>
      <c r="N30">
        <v>1.5</v>
      </c>
      <c r="O30">
        <v>30</v>
      </c>
      <c r="P30">
        <v>359</v>
      </c>
      <c r="Q30" s="8">
        <v>42684.123414351852</v>
      </c>
      <c r="R30" s="1">
        <f t="shared" si="12"/>
        <v>5.5029764827585979</v>
      </c>
      <c r="S30" s="11"/>
      <c r="T30" s="11"/>
      <c r="U30" s="1">
        <f t="shared" si="3"/>
        <v>0.25329677297441733</v>
      </c>
      <c r="V30" s="1">
        <f t="shared" si="13"/>
        <v>2.2545751510031136</v>
      </c>
    </row>
    <row r="31" spans="1:23" x14ac:dyDescent="0.25">
      <c r="A31" s="3">
        <v>399.998809827586</v>
      </c>
      <c r="B31" s="1">
        <v>381.48065610344798</v>
      </c>
      <c r="C31" s="1">
        <v>25.852547551724101</v>
      </c>
      <c r="D31">
        <v>100</v>
      </c>
      <c r="E31">
        <v>1E-3</v>
      </c>
      <c r="F31" s="1">
        <v>39.377408931034502</v>
      </c>
      <c r="G31">
        <v>0</v>
      </c>
      <c r="H31">
        <v>0</v>
      </c>
      <c r="I31">
        <v>0</v>
      </c>
      <c r="J31" s="1">
        <v>-1.0957241379310301E-3</v>
      </c>
      <c r="K31" s="1">
        <v>1.11E-4</v>
      </c>
      <c r="L31" s="1">
        <v>7.3673448275862101E-3</v>
      </c>
      <c r="M31" s="1">
        <v>-2.9247586206896598E-3</v>
      </c>
      <c r="N31">
        <v>0</v>
      </c>
      <c r="O31">
        <v>31</v>
      </c>
      <c r="P31">
        <v>359</v>
      </c>
      <c r="Q31" s="8">
        <v>42684.165092592593</v>
      </c>
      <c r="S31" s="11"/>
      <c r="T31" s="11"/>
      <c r="U31" s="1"/>
    </row>
    <row r="32" spans="1:23" x14ac:dyDescent="0.25">
      <c r="A32" s="3">
        <v>449.99995586206899</v>
      </c>
      <c r="B32" s="1">
        <v>428.44822010344802</v>
      </c>
      <c r="C32" s="1">
        <v>25.967144586206899</v>
      </c>
      <c r="D32">
        <v>100</v>
      </c>
      <c r="E32">
        <v>1E-3</v>
      </c>
      <c r="F32" s="1">
        <v>47.4599415517241</v>
      </c>
      <c r="G32">
        <v>0</v>
      </c>
      <c r="H32">
        <v>0</v>
      </c>
      <c r="I32">
        <v>0</v>
      </c>
      <c r="J32" s="1">
        <v>-1.19058620689655E-3</v>
      </c>
      <c r="K32" s="1">
        <v>9.9068965517241402E-5</v>
      </c>
      <c r="L32" s="1">
        <v>7.2259310344827601E-3</v>
      </c>
      <c r="M32" s="1">
        <v>-3.20241379310345E-3</v>
      </c>
      <c r="N32">
        <v>0</v>
      </c>
      <c r="O32">
        <v>32</v>
      </c>
      <c r="P32">
        <v>718</v>
      </c>
      <c r="Q32" s="8">
        <v>42684.24832175926</v>
      </c>
      <c r="S32" s="11"/>
      <c r="T32" s="11"/>
      <c r="U32" s="1"/>
    </row>
    <row r="33" spans="1:23" x14ac:dyDescent="0.25">
      <c r="A33" s="3">
        <v>450.00004520689703</v>
      </c>
      <c r="B33" s="1">
        <v>428.68583841379302</v>
      </c>
      <c r="C33" s="1">
        <v>25.975101172413801</v>
      </c>
      <c r="D33">
        <v>100</v>
      </c>
      <c r="E33">
        <v>1E-3</v>
      </c>
      <c r="F33" s="1">
        <v>45.530022620689699</v>
      </c>
      <c r="G33">
        <v>0</v>
      </c>
      <c r="H33">
        <v>0</v>
      </c>
      <c r="I33">
        <v>0</v>
      </c>
      <c r="J33" s="1">
        <v>-1.2782068965517201E-3</v>
      </c>
      <c r="K33" s="1">
        <v>3.11049665517241</v>
      </c>
      <c r="L33" s="1">
        <v>0.90140934482758595</v>
      </c>
      <c r="M33" s="1">
        <v>-3.4827241379310299E-3</v>
      </c>
      <c r="N33">
        <v>0.9</v>
      </c>
      <c r="O33">
        <v>33</v>
      </c>
      <c r="P33">
        <v>359</v>
      </c>
      <c r="Q33" s="8">
        <v>42684.29</v>
      </c>
      <c r="R33" s="1">
        <f>$F$32-F33</f>
        <v>1.9299189310344005</v>
      </c>
      <c r="S33" s="11">
        <f>INDEX(LINEST(R33:R35,K33:K35),1)</f>
        <v>0.61009519531689227</v>
      </c>
      <c r="T33" s="11">
        <f>INDEX(LINEST(R33:R35,K33:K35),2)</f>
        <v>3.7410825350678856E-2</v>
      </c>
      <c r="U33" s="1">
        <f t="shared" si="3"/>
        <v>0.26122478080512834</v>
      </c>
      <c r="V33" s="1">
        <f>L33^2</f>
        <v>0.81253880694249769</v>
      </c>
      <c r="W33" s="11">
        <f>INDEX(LINEST(V33:V35,R33:R35),1)</f>
        <v>0.43754640155821395</v>
      </c>
    </row>
    <row r="34" spans="1:23" x14ac:dyDescent="0.25">
      <c r="A34" s="3">
        <v>450.00033144827597</v>
      </c>
      <c r="B34" s="1">
        <v>428.85770817241399</v>
      </c>
      <c r="C34" s="1">
        <v>25.982517000000001</v>
      </c>
      <c r="D34">
        <v>100</v>
      </c>
      <c r="E34">
        <v>1E-3</v>
      </c>
      <c r="F34" s="1">
        <v>44.067156896551701</v>
      </c>
      <c r="G34">
        <v>0</v>
      </c>
      <c r="H34">
        <v>0</v>
      </c>
      <c r="I34">
        <v>0</v>
      </c>
      <c r="J34" s="1">
        <v>-1.1171724137931001E-3</v>
      </c>
      <c r="K34" s="1">
        <v>5.4845801034482804</v>
      </c>
      <c r="L34" s="1">
        <v>1.2002270689655199</v>
      </c>
      <c r="M34" s="1">
        <v>-3.0361724137930998E-3</v>
      </c>
      <c r="N34">
        <v>1.2</v>
      </c>
      <c r="O34">
        <v>34</v>
      </c>
      <c r="P34">
        <v>359</v>
      </c>
      <c r="Q34" s="8">
        <v>42684.331678240742</v>
      </c>
      <c r="R34" s="1">
        <f t="shared" ref="R34:R35" si="14">$F$32-F34</f>
        <v>3.3927846551723988</v>
      </c>
      <c r="U34" s="1">
        <f t="shared" si="3"/>
        <v>0.26265365623374876</v>
      </c>
      <c r="V34" s="1">
        <f t="shared" ref="V34:V35" si="15">L34^2</f>
        <v>1.4405450170775629</v>
      </c>
    </row>
    <row r="35" spans="1:23" x14ac:dyDescent="0.25">
      <c r="A35" s="3">
        <v>449.99905934482803</v>
      </c>
      <c r="B35" s="1">
        <v>429.09210520689697</v>
      </c>
      <c r="C35" s="1">
        <v>26.0102034137931</v>
      </c>
      <c r="D35">
        <v>100</v>
      </c>
      <c r="E35">
        <v>1E-3</v>
      </c>
      <c r="F35" s="1">
        <v>42.231734655172403</v>
      </c>
      <c r="G35">
        <v>0</v>
      </c>
      <c r="H35">
        <v>0</v>
      </c>
      <c r="I35">
        <v>0</v>
      </c>
      <c r="J35" s="1">
        <v>-1.1867931034482799E-3</v>
      </c>
      <c r="K35" s="1">
        <v>8.5148399999999995</v>
      </c>
      <c r="L35" s="1">
        <v>1.50160488888889</v>
      </c>
      <c r="M35" s="1">
        <v>-3.2223793103448302E-3</v>
      </c>
      <c r="N35">
        <v>1.5</v>
      </c>
      <c r="O35">
        <v>35</v>
      </c>
      <c r="P35">
        <v>359</v>
      </c>
      <c r="Q35" s="8">
        <v>42684.373356481483</v>
      </c>
      <c r="R35" s="1">
        <f t="shared" si="14"/>
        <v>5.228206896551697</v>
      </c>
      <c r="U35" s="1">
        <f t="shared" si="3"/>
        <v>0.26481028913461857</v>
      </c>
      <c r="V35" s="1">
        <f t="shared" si="15"/>
        <v>2.2548172423350157</v>
      </c>
    </row>
    <row r="36" spans="1:23" x14ac:dyDescent="0.25">
      <c r="A36" s="3">
        <v>449.99883286206898</v>
      </c>
      <c r="B36" s="1">
        <v>428.302617517241</v>
      </c>
      <c r="C36" s="1">
        <v>25.988065758620699</v>
      </c>
      <c r="D36">
        <v>100</v>
      </c>
      <c r="E36">
        <v>1E-3</v>
      </c>
      <c r="F36" s="1">
        <v>47.474131793103403</v>
      </c>
      <c r="G36">
        <v>0</v>
      </c>
      <c r="H36">
        <v>0</v>
      </c>
      <c r="I36">
        <v>0</v>
      </c>
      <c r="J36" s="1">
        <v>-1.1666896551724101E-3</v>
      </c>
      <c r="K36" s="1">
        <v>9.8206896551724098E-5</v>
      </c>
      <c r="L36" s="1">
        <v>7.2292413793103496E-3</v>
      </c>
      <c r="M36" s="1">
        <v>-3.0800344827586201E-3</v>
      </c>
      <c r="N36">
        <v>0</v>
      </c>
      <c r="O36">
        <v>36</v>
      </c>
      <c r="P36">
        <v>359</v>
      </c>
      <c r="Q36" s="8">
        <v>42684.415034722224</v>
      </c>
      <c r="U36" s="1"/>
    </row>
    <row r="37" spans="1:23" x14ac:dyDescent="0.25">
      <c r="A37" s="3">
        <v>499.99916765517202</v>
      </c>
      <c r="B37" s="1">
        <v>475.248212103448</v>
      </c>
      <c r="C37" s="1">
        <v>26.1492498275862</v>
      </c>
      <c r="D37">
        <v>100</v>
      </c>
      <c r="E37">
        <v>1E-3</v>
      </c>
      <c r="F37" s="1">
        <v>56.488220551724197</v>
      </c>
      <c r="G37">
        <v>0</v>
      </c>
      <c r="H37">
        <v>0</v>
      </c>
      <c r="I37">
        <v>0</v>
      </c>
      <c r="J37" s="1">
        <v>-1.19227586206897E-3</v>
      </c>
      <c r="K37" s="1">
        <v>7.3793103448275895E-5</v>
      </c>
      <c r="L37" s="1">
        <v>6.8187586206896597E-3</v>
      </c>
      <c r="M37" s="1">
        <v>-3.1065172413793098E-3</v>
      </c>
      <c r="N37">
        <v>0</v>
      </c>
      <c r="O37">
        <v>37</v>
      </c>
      <c r="P37">
        <v>719</v>
      </c>
      <c r="Q37" s="8">
        <v>42684.498368055552</v>
      </c>
    </row>
    <row r="38" spans="1:23" x14ac:dyDescent="0.25">
      <c r="A38" s="3">
        <v>500.00090079310399</v>
      </c>
      <c r="B38" s="1">
        <v>475.44270903448302</v>
      </c>
      <c r="C38" s="1">
        <v>26.1891565172414</v>
      </c>
      <c r="D38">
        <v>100</v>
      </c>
      <c r="E38">
        <v>1E-3</v>
      </c>
      <c r="F38" s="1">
        <v>54.663275758620699</v>
      </c>
      <c r="G38">
        <v>0</v>
      </c>
      <c r="H38">
        <v>0</v>
      </c>
      <c r="I38">
        <v>0</v>
      </c>
      <c r="J38" s="1">
        <v>-1.1542068965517201E-3</v>
      </c>
      <c r="K38" s="1">
        <v>2.99433906896552</v>
      </c>
      <c r="L38" s="1">
        <v>0.90064296551724099</v>
      </c>
      <c r="M38" s="1">
        <v>-2.9701724137931001E-3</v>
      </c>
      <c r="N38">
        <v>0.9</v>
      </c>
      <c r="O38">
        <v>38</v>
      </c>
      <c r="P38">
        <v>359</v>
      </c>
      <c r="Q38" s="8">
        <v>42684.54005787037</v>
      </c>
      <c r="R38" s="1">
        <f>$F$37-F38</f>
        <v>1.8249447931034979</v>
      </c>
      <c r="S38" s="11">
        <f>INDEX(LINEST(R38:R40,K38:K40),1)</f>
        <v>0.59189083210980387</v>
      </c>
      <c r="T38" s="11">
        <f>INDEX(LINEST(R38:R40,K38:K40),2)</f>
        <v>4.8457894453908246E-2</v>
      </c>
      <c r="U38" s="1">
        <f t="shared" ref="U38:U40" si="16">L38^2/K38</f>
        <v>0.27089709370018933</v>
      </c>
      <c r="V38" s="1">
        <f>L38^2</f>
        <v>0.81115775133569012</v>
      </c>
      <c r="W38" s="11">
        <f>INDEX(LINEST(V38:V40,R38:R40),1)</f>
        <v>0.4665429187620927</v>
      </c>
    </row>
    <row r="39" spans="1:23" x14ac:dyDescent="0.25">
      <c r="A39" s="3">
        <v>499.99866244827598</v>
      </c>
      <c r="B39" s="1">
        <v>475.567618586207</v>
      </c>
      <c r="C39" s="1">
        <v>26.224448620689699</v>
      </c>
      <c r="D39">
        <v>100</v>
      </c>
      <c r="E39">
        <v>1E-3</v>
      </c>
      <c r="F39" s="1">
        <v>53.318562793103503</v>
      </c>
      <c r="G39">
        <v>0</v>
      </c>
      <c r="H39">
        <v>0</v>
      </c>
      <c r="I39">
        <v>0</v>
      </c>
      <c r="J39" s="1">
        <v>-1.12210344827586E-3</v>
      </c>
      <c r="K39" s="1">
        <v>5.2858099655172399</v>
      </c>
      <c r="L39" s="1">
        <v>1.1994208965517199</v>
      </c>
      <c r="M39" s="1">
        <v>-2.8171034482758601E-3</v>
      </c>
      <c r="N39">
        <v>1.2</v>
      </c>
      <c r="O39">
        <v>39</v>
      </c>
      <c r="P39">
        <v>359</v>
      </c>
      <c r="Q39" s="8">
        <v>42684.581736111111</v>
      </c>
      <c r="R39" s="1">
        <f t="shared" ref="R39:R40" si="17">$F$37-F39</f>
        <v>3.1696577586206942</v>
      </c>
      <c r="U39" s="1">
        <f t="shared" si="16"/>
        <v>0.27216462499974819</v>
      </c>
      <c r="V39" s="1">
        <f t="shared" ref="V39:V40" si="18">L39^2</f>
        <v>1.4386104870849317</v>
      </c>
    </row>
    <row r="40" spans="1:23" x14ac:dyDescent="0.25">
      <c r="A40" s="3">
        <v>500.00085455172399</v>
      </c>
      <c r="B40" s="1">
        <v>475.75627082758598</v>
      </c>
      <c r="C40" s="1">
        <v>26.249703620689701</v>
      </c>
      <c r="D40">
        <v>100</v>
      </c>
      <c r="E40">
        <v>1E-3</v>
      </c>
      <c r="F40" s="1">
        <v>51.573730896551702</v>
      </c>
      <c r="G40">
        <v>0</v>
      </c>
      <c r="H40">
        <v>0</v>
      </c>
      <c r="I40">
        <v>0</v>
      </c>
      <c r="J40" s="1">
        <v>-1.19962068965517E-3</v>
      </c>
      <c r="K40" s="1">
        <v>8.2156606551724103</v>
      </c>
      <c r="L40" s="1">
        <v>1.5008564827586199</v>
      </c>
      <c r="M40" s="1">
        <v>-2.9629655172413801E-3</v>
      </c>
      <c r="N40">
        <v>1.5</v>
      </c>
      <c r="O40">
        <v>40</v>
      </c>
      <c r="P40">
        <v>359</v>
      </c>
      <c r="Q40" s="8">
        <v>42684.623414351852</v>
      </c>
      <c r="R40" s="1">
        <f t="shared" si="17"/>
        <v>4.9144896551724955</v>
      </c>
      <c r="U40" s="1">
        <f t="shared" si="16"/>
        <v>0.27418004179863542</v>
      </c>
      <c r="V40" s="1">
        <f t="shared" si="18"/>
        <v>2.2525701818385757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34" sqref="E34"/>
    </sheetView>
  </sheetViews>
  <sheetFormatPr defaultRowHeight="15" x14ac:dyDescent="0.25"/>
  <cols>
    <col min="1" max="1" width="18.7109375" style="1" bestFit="1" customWidth="1"/>
    <col min="10" max="13" width="9.140625" style="1"/>
    <col min="17" max="17" width="15.85546875" bestFit="1" customWidth="1"/>
    <col min="18" max="22" width="9.140625" style="1"/>
  </cols>
  <sheetData>
    <row r="1" spans="1:22" x14ac:dyDescent="0.25">
      <c r="A1" s="1" t="str">
        <f ca="1">MID(CELL("filename",A1),FIND("]",CELL("filename",A1))+1,256)</f>
        <v>ipb1-30b-he-122016</v>
      </c>
      <c r="B1" t="s">
        <v>18</v>
      </c>
      <c r="C1" t="s">
        <v>19</v>
      </c>
      <c r="D1" t="s">
        <v>20</v>
      </c>
      <c r="E1" t="s">
        <v>21</v>
      </c>
      <c r="F1" t="s">
        <v>1</v>
      </c>
      <c r="G1" t="s">
        <v>13</v>
      </c>
      <c r="H1" t="s">
        <v>22</v>
      </c>
      <c r="I1" t="s">
        <v>23</v>
      </c>
      <c r="J1" s="1" t="s">
        <v>14</v>
      </c>
      <c r="K1" s="1" t="s">
        <v>24</v>
      </c>
      <c r="L1" s="1" t="s">
        <v>25</v>
      </c>
      <c r="M1" s="1" t="s">
        <v>26</v>
      </c>
      <c r="N1" t="s">
        <v>27</v>
      </c>
      <c r="O1" t="s">
        <v>3</v>
      </c>
      <c r="P1" t="s">
        <v>28</v>
      </c>
      <c r="Q1" t="s">
        <v>15</v>
      </c>
      <c r="S1" s="1" t="s">
        <v>2</v>
      </c>
      <c r="T1" s="1" t="s">
        <v>31</v>
      </c>
      <c r="U1" s="1" t="s">
        <v>32</v>
      </c>
    </row>
    <row r="2" spans="1:22" x14ac:dyDescent="0.25">
      <c r="A2" s="3">
        <v>150.643859413793</v>
      </c>
      <c r="B2" s="1">
        <v>117.559096965517</v>
      </c>
      <c r="C2" s="1">
        <v>25.0369551034483</v>
      </c>
      <c r="D2">
        <v>100</v>
      </c>
      <c r="E2">
        <v>1E-3</v>
      </c>
      <c r="F2" s="1">
        <v>21.595603448275899</v>
      </c>
      <c r="G2">
        <v>0</v>
      </c>
      <c r="H2">
        <v>0</v>
      </c>
      <c r="I2">
        <v>0</v>
      </c>
      <c r="J2" s="1">
        <v>-7.6648275862068998E-3</v>
      </c>
      <c r="K2" s="1">
        <v>4.5152000000000001E-4</v>
      </c>
      <c r="L2" s="1">
        <v>9.4622692307692307E-3</v>
      </c>
      <c r="M2" s="1">
        <v>6.5086206896551699E-4</v>
      </c>
      <c r="N2">
        <v>0</v>
      </c>
      <c r="O2">
        <v>1</v>
      </c>
      <c r="P2">
        <v>160</v>
      </c>
      <c r="Q2" s="8">
        <v>42724.368483796294</v>
      </c>
    </row>
    <row r="3" spans="1:22" x14ac:dyDescent="0.25">
      <c r="A3" s="3">
        <v>150.00043993103401</v>
      </c>
      <c r="B3" s="1">
        <v>139.107465517241</v>
      </c>
      <c r="C3" s="1">
        <v>25.085450241379299</v>
      </c>
      <c r="D3">
        <v>100</v>
      </c>
      <c r="E3">
        <v>1E-3</v>
      </c>
      <c r="F3" s="6">
        <v>9.1153248275862104</v>
      </c>
      <c r="G3">
        <v>0</v>
      </c>
      <c r="H3">
        <v>0</v>
      </c>
      <c r="I3">
        <v>0</v>
      </c>
      <c r="J3" s="1">
        <v>-7.4952758620689596E-3</v>
      </c>
      <c r="K3" s="1">
        <v>3.90321428571429E-4</v>
      </c>
      <c r="L3" s="1">
        <v>8.9531034482758596E-3</v>
      </c>
      <c r="M3" s="1">
        <v>6.3534482758620696E-4</v>
      </c>
      <c r="N3">
        <v>0</v>
      </c>
      <c r="O3">
        <v>1</v>
      </c>
      <c r="P3">
        <v>741</v>
      </c>
      <c r="Q3" s="8">
        <v>42724.454363425924</v>
      </c>
    </row>
    <row r="4" spans="1:22" x14ac:dyDescent="0.25">
      <c r="A4" s="3">
        <v>150.00117175862101</v>
      </c>
      <c r="B4" s="1">
        <v>139.74227168965501</v>
      </c>
      <c r="C4" s="1">
        <v>25.1493633103448</v>
      </c>
      <c r="D4">
        <v>100</v>
      </c>
      <c r="E4">
        <v>1E-3</v>
      </c>
      <c r="F4" s="1">
        <v>7.4625951034482796</v>
      </c>
      <c r="G4">
        <v>0</v>
      </c>
      <c r="H4">
        <v>0</v>
      </c>
      <c r="I4">
        <v>0</v>
      </c>
      <c r="J4" s="1">
        <v>-7.3495517241379303E-3</v>
      </c>
      <c r="K4" s="1">
        <v>3.3522448148148198</v>
      </c>
      <c r="L4" s="1">
        <v>0.70184933333333299</v>
      </c>
      <c r="M4" s="1">
        <v>6.2368965517241401E-4</v>
      </c>
      <c r="N4">
        <v>0.7</v>
      </c>
      <c r="O4">
        <v>2</v>
      </c>
      <c r="P4">
        <v>359</v>
      </c>
      <c r="Q4" s="8">
        <v>42724.496030092596</v>
      </c>
      <c r="R4" s="1">
        <f>$F$3-F4</f>
        <v>1.6527297241379308</v>
      </c>
      <c r="S4" s="1">
        <f>INDEX(LINEST(R4:R6,K4:K6),1)</f>
        <v>0.4781952751152827</v>
      </c>
      <c r="T4" s="1">
        <f>INDEX(LINEST(R4:R6,K4:K6),2)</f>
        <v>5.4330894960329168E-2</v>
      </c>
      <c r="U4" s="1">
        <f t="shared" ref="U4:U31" si="0">L4^2/K4</f>
        <v>0.14694406700951376</v>
      </c>
      <c r="V4" s="1">
        <f>L4^2</f>
        <v>0.49259248670044398</v>
      </c>
    </row>
    <row r="5" spans="1:22" x14ac:dyDescent="0.25">
      <c r="A5" s="3">
        <v>150.00106437931001</v>
      </c>
      <c r="B5" s="1">
        <v>140.45723486206899</v>
      </c>
      <c r="C5" s="1">
        <v>25.193738689655198</v>
      </c>
      <c r="D5">
        <v>100</v>
      </c>
      <c r="E5">
        <v>1E-3</v>
      </c>
      <c r="F5" s="1">
        <v>5.8677920689655201</v>
      </c>
      <c r="G5">
        <v>0</v>
      </c>
      <c r="H5">
        <v>0</v>
      </c>
      <c r="I5">
        <v>0</v>
      </c>
      <c r="J5" s="1">
        <v>-7.2777586206896503E-3</v>
      </c>
      <c r="K5" s="1">
        <v>6.6604561071428598</v>
      </c>
      <c r="L5" s="1">
        <v>1.0005297142857099</v>
      </c>
      <c r="M5" s="1">
        <v>6.1748275862068996E-4</v>
      </c>
      <c r="N5">
        <v>1</v>
      </c>
      <c r="O5">
        <v>3</v>
      </c>
      <c r="P5">
        <v>359</v>
      </c>
      <c r="Q5" s="8">
        <v>42724.53769675926</v>
      </c>
      <c r="R5" s="1">
        <f t="shared" ref="R5:R6" si="1">$F$3-F5</f>
        <v>3.2475327586206904</v>
      </c>
      <c r="U5" s="1">
        <f t="shared" si="0"/>
        <v>0.15029897248254212</v>
      </c>
      <c r="V5" s="1">
        <f t="shared" ref="V5:V6" si="2">L5^2</f>
        <v>1.0010597091686444</v>
      </c>
    </row>
    <row r="6" spans="1:22" x14ac:dyDescent="0.25">
      <c r="A6" s="3">
        <v>150.00371210344801</v>
      </c>
      <c r="B6" s="1">
        <v>141.454422517241</v>
      </c>
      <c r="C6" s="1">
        <v>25.253555413793102</v>
      </c>
      <c r="D6">
        <v>100</v>
      </c>
      <c r="E6">
        <v>1E-3</v>
      </c>
      <c r="F6" s="1">
        <v>3.8309494137931002</v>
      </c>
      <c r="G6">
        <v>0</v>
      </c>
      <c r="H6">
        <v>0</v>
      </c>
      <c r="I6">
        <v>0</v>
      </c>
      <c r="J6" s="1">
        <v>-7.14879310344828E-3</v>
      </c>
      <c r="K6" s="1">
        <v>10.9445224827586</v>
      </c>
      <c r="L6" s="1">
        <v>1.30151755172414</v>
      </c>
      <c r="M6" s="1">
        <v>6.0693103448275899E-4</v>
      </c>
      <c r="N6">
        <v>1.3</v>
      </c>
      <c r="O6">
        <v>4</v>
      </c>
      <c r="P6">
        <v>359</v>
      </c>
      <c r="Q6" s="8">
        <v>42724.579363425924</v>
      </c>
      <c r="R6" s="1">
        <f t="shared" si="1"/>
        <v>5.2843754137931107</v>
      </c>
      <c r="U6" s="1">
        <f t="shared" si="0"/>
        <v>0.15477586528919393</v>
      </c>
      <c r="V6" s="1">
        <f t="shared" si="2"/>
        <v>1.6939479374459994</v>
      </c>
    </row>
    <row r="7" spans="1:22" x14ac:dyDescent="0.25">
      <c r="A7" s="3">
        <v>149.99565331034501</v>
      </c>
      <c r="B7" s="1">
        <v>139.32191158620699</v>
      </c>
      <c r="C7" s="1">
        <v>25.200566896551699</v>
      </c>
      <c r="D7">
        <v>100</v>
      </c>
      <c r="E7">
        <v>1E-3</v>
      </c>
      <c r="F7" s="1">
        <v>8.9790779310344799</v>
      </c>
      <c r="G7">
        <v>0</v>
      </c>
      <c r="H7">
        <v>0</v>
      </c>
      <c r="I7">
        <v>0</v>
      </c>
      <c r="J7" s="1">
        <v>-7.0716206896551696E-3</v>
      </c>
      <c r="K7" s="1">
        <v>2.27321428571429E-4</v>
      </c>
      <c r="L7" s="1">
        <v>7.6034642857142898E-3</v>
      </c>
      <c r="M7" s="1">
        <v>6.0020689655172397E-4</v>
      </c>
      <c r="N7">
        <v>0</v>
      </c>
      <c r="O7">
        <v>5</v>
      </c>
      <c r="P7">
        <v>359</v>
      </c>
      <c r="Q7" s="8">
        <v>42724.621030092596</v>
      </c>
    </row>
    <row r="8" spans="1:22" x14ac:dyDescent="0.25">
      <c r="A8" s="3">
        <v>200.00380424137899</v>
      </c>
      <c r="B8" s="1">
        <v>184.81985262069</v>
      </c>
      <c r="C8" s="1">
        <v>25.278886103448301</v>
      </c>
      <c r="D8">
        <v>100</v>
      </c>
      <c r="E8">
        <v>1E-3</v>
      </c>
      <c r="F8" s="6">
        <v>13.559492758620699</v>
      </c>
      <c r="G8">
        <v>0</v>
      </c>
      <c r="H8">
        <v>0</v>
      </c>
      <c r="I8">
        <v>0</v>
      </c>
      <c r="J8" s="1">
        <v>-6.86975862068965E-3</v>
      </c>
      <c r="K8" s="1">
        <v>1.7196551724137901E-4</v>
      </c>
      <c r="L8" s="1">
        <v>7.2896206896551699E-3</v>
      </c>
      <c r="M8" s="1">
        <v>5.8237931034482704E-4</v>
      </c>
      <c r="N8">
        <v>0</v>
      </c>
      <c r="O8">
        <v>6</v>
      </c>
      <c r="P8">
        <v>719</v>
      </c>
      <c r="Q8" s="8">
        <v>42724.704363425924</v>
      </c>
    </row>
    <row r="9" spans="1:22" x14ac:dyDescent="0.25">
      <c r="A9" s="3">
        <v>200.00067344827599</v>
      </c>
      <c r="B9" s="1">
        <v>185.28878155172401</v>
      </c>
      <c r="C9" s="1">
        <v>25.311398034482799</v>
      </c>
      <c r="D9">
        <v>100</v>
      </c>
      <c r="E9">
        <v>1E-3</v>
      </c>
      <c r="F9" s="1">
        <v>11.9815410689655</v>
      </c>
      <c r="G9">
        <v>0</v>
      </c>
      <c r="H9">
        <v>0</v>
      </c>
      <c r="I9">
        <v>0</v>
      </c>
      <c r="J9" s="1">
        <v>-6.1329655172413797E-3</v>
      </c>
      <c r="K9" s="1">
        <v>3.0108372758620701</v>
      </c>
      <c r="L9" s="1">
        <v>0.70106034482758595</v>
      </c>
      <c r="M9" s="1">
        <v>5.8079310344827601E-4</v>
      </c>
      <c r="N9">
        <v>0.7</v>
      </c>
      <c r="O9">
        <v>7</v>
      </c>
      <c r="P9">
        <v>359</v>
      </c>
      <c r="Q9" s="8">
        <v>42724.746030092596</v>
      </c>
      <c r="R9" s="1">
        <f>$F$8-F9</f>
        <v>1.5779516896551993</v>
      </c>
      <c r="S9" s="1">
        <f>INDEX(LINEST(R9:R11,K9:K11),1)</f>
        <v>0.50672242478894225</v>
      </c>
      <c r="T9" s="1">
        <f>INDEX(LINEST(R9:R11,K9:K11),2)</f>
        <v>6.7027498871563562E-2</v>
      </c>
      <c r="U9" s="1">
        <f t="shared" si="0"/>
        <v>0.1632388475558017</v>
      </c>
      <c r="V9" s="1">
        <f>L9^2</f>
        <v>0.49148560708977374</v>
      </c>
    </row>
    <row r="10" spans="1:22" x14ac:dyDescent="0.25">
      <c r="A10" s="3">
        <v>200.00048293103401</v>
      </c>
      <c r="B10" s="1">
        <v>185.82308699999999</v>
      </c>
      <c r="C10" s="1">
        <v>25.318998241379301</v>
      </c>
      <c r="D10">
        <v>100</v>
      </c>
      <c r="E10">
        <v>1E-3</v>
      </c>
      <c r="F10" s="1">
        <v>10.412467551724101</v>
      </c>
      <c r="G10">
        <v>0</v>
      </c>
      <c r="H10">
        <v>0</v>
      </c>
      <c r="I10">
        <v>0</v>
      </c>
      <c r="J10" s="1">
        <v>-6.73462068965517E-3</v>
      </c>
      <c r="K10" s="1">
        <v>6.0269980689655203</v>
      </c>
      <c r="L10" s="1">
        <v>1.00035606896552</v>
      </c>
      <c r="M10" s="1">
        <v>5.8034482758620703E-4</v>
      </c>
      <c r="N10">
        <v>1</v>
      </c>
      <c r="O10">
        <v>8</v>
      </c>
      <c r="P10">
        <v>359</v>
      </c>
      <c r="Q10" s="8">
        <v>42724.78769675926</v>
      </c>
      <c r="R10" s="1">
        <f t="shared" ref="R10:R11" si="3">$F$8-F10</f>
        <v>3.1470252068965987</v>
      </c>
      <c r="U10" s="1">
        <f t="shared" si="0"/>
        <v>0.16603825872602468</v>
      </c>
      <c r="V10" s="1">
        <f t="shared" ref="V10:V11" si="4">L10^2</f>
        <v>1.0007122647161482</v>
      </c>
    </row>
    <row r="11" spans="1:22" x14ac:dyDescent="0.25">
      <c r="A11" s="3">
        <v>200.00160058620699</v>
      </c>
      <c r="B11" s="1">
        <v>186.57242872413801</v>
      </c>
      <c r="C11" s="1">
        <v>25.342841551724099</v>
      </c>
      <c r="D11">
        <v>100</v>
      </c>
      <c r="E11">
        <v>1E-3</v>
      </c>
      <c r="F11" s="1">
        <v>8.4476033448275896</v>
      </c>
      <c r="G11">
        <v>0</v>
      </c>
      <c r="H11">
        <v>0</v>
      </c>
      <c r="I11">
        <v>0</v>
      </c>
      <c r="J11" s="1">
        <v>-7.00858620689655E-3</v>
      </c>
      <c r="K11" s="1">
        <v>9.9780663448275906</v>
      </c>
      <c r="L11" s="1">
        <v>1.30163013793103</v>
      </c>
      <c r="M11" s="1">
        <v>5.9427586206896505E-4</v>
      </c>
      <c r="N11">
        <v>1.3</v>
      </c>
      <c r="O11">
        <v>9</v>
      </c>
      <c r="P11">
        <v>359</v>
      </c>
      <c r="Q11" s="8">
        <v>42724.829363425924</v>
      </c>
      <c r="R11" s="1">
        <f t="shared" si="3"/>
        <v>5.1118894137931097</v>
      </c>
      <c r="U11" s="1">
        <f t="shared" si="0"/>
        <v>0.16979652744528095</v>
      </c>
      <c r="V11" s="1">
        <f t="shared" si="4"/>
        <v>1.6942410159703523</v>
      </c>
    </row>
    <row r="12" spans="1:22" x14ac:dyDescent="0.25">
      <c r="A12" s="3">
        <v>199.99733499999999</v>
      </c>
      <c r="B12" s="1">
        <v>184.95428996551701</v>
      </c>
      <c r="C12" s="1">
        <v>25.2575594137931</v>
      </c>
      <c r="D12">
        <v>100</v>
      </c>
      <c r="E12">
        <v>1E-3</v>
      </c>
      <c r="F12" s="1">
        <v>13.472381896551701</v>
      </c>
      <c r="G12">
        <v>0</v>
      </c>
      <c r="H12">
        <v>0</v>
      </c>
      <c r="I12">
        <v>0</v>
      </c>
      <c r="J12" s="1">
        <v>-7.0164827586206898E-3</v>
      </c>
      <c r="K12" s="1">
        <v>2.2448275862069E-4</v>
      </c>
      <c r="L12" s="1">
        <v>7.8572413793103393E-3</v>
      </c>
      <c r="M12" s="1">
        <v>5.9486206896551704E-4</v>
      </c>
      <c r="N12">
        <v>0</v>
      </c>
      <c r="O12">
        <v>10</v>
      </c>
      <c r="P12">
        <v>359</v>
      </c>
      <c r="Q12" s="8">
        <v>42724.871030092596</v>
      </c>
    </row>
    <row r="13" spans="1:22" x14ac:dyDescent="0.25">
      <c r="A13" s="3">
        <v>250.000131586207</v>
      </c>
      <c r="B13" s="1">
        <v>230.33289572413801</v>
      </c>
      <c r="C13" s="1">
        <v>25.328344620689599</v>
      </c>
      <c r="D13">
        <v>100</v>
      </c>
      <c r="E13">
        <v>1E-3</v>
      </c>
      <c r="F13" s="6">
        <v>18.491949620689699</v>
      </c>
      <c r="G13">
        <v>0</v>
      </c>
      <c r="H13">
        <v>0</v>
      </c>
      <c r="I13">
        <v>0</v>
      </c>
      <c r="J13" s="1">
        <v>-5.7560344827586197E-3</v>
      </c>
      <c r="K13" s="1">
        <v>2.0049999999999999E-4</v>
      </c>
      <c r="L13" s="1">
        <v>7.9020357142857104E-3</v>
      </c>
      <c r="M13" s="1">
        <v>5.90379310344828E-4</v>
      </c>
      <c r="N13">
        <v>0</v>
      </c>
      <c r="O13">
        <v>11</v>
      </c>
      <c r="P13">
        <v>719</v>
      </c>
      <c r="Q13" s="8">
        <v>42724.954363425924</v>
      </c>
    </row>
    <row r="14" spans="1:22" x14ac:dyDescent="0.25">
      <c r="A14" s="3">
        <v>250.00072772413799</v>
      </c>
      <c r="B14" s="1">
        <v>230.696018655172</v>
      </c>
      <c r="C14" s="1">
        <v>25.343550448275899</v>
      </c>
      <c r="D14">
        <v>100</v>
      </c>
      <c r="E14">
        <v>1E-3</v>
      </c>
      <c r="F14" s="1">
        <v>16.979417379310298</v>
      </c>
      <c r="G14">
        <v>0</v>
      </c>
      <c r="H14">
        <v>0</v>
      </c>
      <c r="I14">
        <v>0</v>
      </c>
      <c r="J14" s="1">
        <v>-4.1981724137930996E-3</v>
      </c>
      <c r="K14" s="1">
        <v>2.7350902142857101</v>
      </c>
      <c r="L14" s="1">
        <v>0.70199446428571499</v>
      </c>
      <c r="M14" s="1">
        <v>6.0917241379310303E-4</v>
      </c>
      <c r="N14">
        <v>0.7</v>
      </c>
      <c r="O14">
        <v>12</v>
      </c>
      <c r="P14">
        <v>359</v>
      </c>
      <c r="Q14" s="8">
        <v>42724.996030092596</v>
      </c>
      <c r="R14" s="1">
        <f>$F$13-F14</f>
        <v>1.5125322413794002</v>
      </c>
      <c r="S14" s="1">
        <f>INDEX(LINEST(R14:R16,K14:K16),1)</f>
        <v>0.53494567424729944</v>
      </c>
      <c r="T14" s="1">
        <f>INDEX(LINEST(R14:R16,K14:K16),2)</f>
        <v>5.4812156288818858E-2</v>
      </c>
      <c r="U14" s="1">
        <f t="shared" si="0"/>
        <v>0.1801754930473054</v>
      </c>
      <c r="V14" s="1">
        <f>L14^2</f>
        <v>0.49279622788778799</v>
      </c>
    </row>
    <row r="15" spans="1:22" x14ac:dyDescent="0.25">
      <c r="A15" s="3">
        <v>250.00068455172399</v>
      </c>
      <c r="B15" s="1">
        <v>231.090651482759</v>
      </c>
      <c r="C15" s="1">
        <v>25.3504606896552</v>
      </c>
      <c r="D15">
        <v>100</v>
      </c>
      <c r="E15">
        <v>1E-3</v>
      </c>
      <c r="F15" s="1">
        <v>15.491795206896599</v>
      </c>
      <c r="G15">
        <v>0</v>
      </c>
      <c r="H15">
        <v>0</v>
      </c>
      <c r="I15">
        <v>0</v>
      </c>
      <c r="J15" s="1">
        <v>-6.3901034482758603E-3</v>
      </c>
      <c r="K15" s="1">
        <v>5.4881115172413804</v>
      </c>
      <c r="L15" s="1">
        <v>1.00094789655172</v>
      </c>
      <c r="M15" s="1">
        <v>6.0182758620689605E-4</v>
      </c>
      <c r="N15">
        <v>1</v>
      </c>
      <c r="O15">
        <v>13</v>
      </c>
      <c r="P15">
        <v>359</v>
      </c>
      <c r="Q15" s="8">
        <v>42725.03769675926</v>
      </c>
      <c r="R15" s="1">
        <f t="shared" ref="R15:R16" si="5">$F$13-F15</f>
        <v>3.0001544137930996</v>
      </c>
      <c r="U15" s="1">
        <f t="shared" si="0"/>
        <v>0.18255764090503027</v>
      </c>
      <c r="V15" s="1">
        <f t="shared" ref="V15:V16" si="6">L15^2</f>
        <v>1.0018966916113128</v>
      </c>
    </row>
    <row r="16" spans="1:22" x14ac:dyDescent="0.25">
      <c r="A16" s="3">
        <v>250.00029831034499</v>
      </c>
      <c r="B16" s="1">
        <v>231.643280586207</v>
      </c>
      <c r="C16" s="1">
        <v>25.357893724137899</v>
      </c>
      <c r="D16">
        <v>100</v>
      </c>
      <c r="E16">
        <v>1E-3</v>
      </c>
      <c r="F16" s="1">
        <v>13.562240517241399</v>
      </c>
      <c r="G16">
        <v>0</v>
      </c>
      <c r="H16">
        <v>0</v>
      </c>
      <c r="I16">
        <v>0</v>
      </c>
      <c r="J16" s="1">
        <v>-7.1760689655172398E-3</v>
      </c>
      <c r="K16" s="1">
        <v>9.1205393928571503</v>
      </c>
      <c r="L16" s="1">
        <v>1.3020693214285699</v>
      </c>
      <c r="M16" s="1">
        <v>6.0872413793103502E-4</v>
      </c>
      <c r="N16">
        <v>1.3</v>
      </c>
      <c r="O16">
        <v>14</v>
      </c>
      <c r="P16">
        <v>359</v>
      </c>
      <c r="Q16" s="8">
        <v>42725.079363425924</v>
      </c>
      <c r="R16" s="1">
        <f t="shared" si="5"/>
        <v>4.9297091034482996</v>
      </c>
      <c r="U16" s="1">
        <f t="shared" si="0"/>
        <v>0.18588643113950204</v>
      </c>
      <c r="V16" s="1">
        <f t="shared" si="6"/>
        <v>1.6953845178054565</v>
      </c>
    </row>
    <row r="17" spans="1:22" x14ac:dyDescent="0.25">
      <c r="A17" s="3">
        <v>249.99772693103401</v>
      </c>
      <c r="B17" s="1">
        <v>230.446377448276</v>
      </c>
      <c r="C17" s="1">
        <v>25.286657517241402</v>
      </c>
      <c r="D17">
        <v>100</v>
      </c>
      <c r="E17">
        <v>1E-3</v>
      </c>
      <c r="F17" s="1">
        <v>18.4624175862069</v>
      </c>
      <c r="G17">
        <v>0</v>
      </c>
      <c r="H17">
        <v>0</v>
      </c>
      <c r="I17">
        <v>0</v>
      </c>
      <c r="J17" s="1">
        <v>-7.1686551724137902E-3</v>
      </c>
      <c r="K17" s="1">
        <v>2.4764285714285697E-4</v>
      </c>
      <c r="L17" s="1">
        <v>8.4490714285714308E-3</v>
      </c>
      <c r="M17" s="1">
        <v>6.0727586206896602E-4</v>
      </c>
      <c r="N17">
        <v>0</v>
      </c>
      <c r="O17">
        <v>15</v>
      </c>
      <c r="P17">
        <v>359</v>
      </c>
      <c r="Q17" s="8">
        <v>42725.121030092596</v>
      </c>
    </row>
    <row r="18" spans="1:22" x14ac:dyDescent="0.25">
      <c r="A18" s="3">
        <v>300.00030831034502</v>
      </c>
      <c r="B18" s="1">
        <v>275.84380675862099</v>
      </c>
      <c r="C18" s="1">
        <v>25.372378896551702</v>
      </c>
      <c r="D18">
        <v>100</v>
      </c>
      <c r="E18">
        <v>1E-3</v>
      </c>
      <c r="F18" s="6">
        <v>24.070364999999999</v>
      </c>
      <c r="G18">
        <v>0</v>
      </c>
      <c r="H18">
        <v>0</v>
      </c>
      <c r="I18">
        <v>0</v>
      </c>
      <c r="J18" s="1">
        <v>-7.2745862068965498E-3</v>
      </c>
      <c r="K18" s="1">
        <v>2.1944827586206899E-4</v>
      </c>
      <c r="L18" s="1">
        <v>8.5362413793103505E-3</v>
      </c>
      <c r="M18" s="1">
        <v>6.1731034482758601E-4</v>
      </c>
      <c r="N18">
        <v>0</v>
      </c>
      <c r="O18">
        <v>16</v>
      </c>
      <c r="P18">
        <v>719</v>
      </c>
      <c r="Q18" s="8">
        <v>42725.204363425924</v>
      </c>
    </row>
    <row r="19" spans="1:22" x14ac:dyDescent="0.25">
      <c r="A19" s="3">
        <v>300.00025575862099</v>
      </c>
      <c r="B19" s="1">
        <v>276.17357141379301</v>
      </c>
      <c r="C19" s="1">
        <v>25.395471862069002</v>
      </c>
      <c r="D19">
        <v>100</v>
      </c>
      <c r="E19">
        <v>1E-3</v>
      </c>
      <c r="F19" s="1">
        <v>22.181342862068998</v>
      </c>
      <c r="G19">
        <v>0</v>
      </c>
      <c r="H19">
        <v>0</v>
      </c>
      <c r="I19">
        <v>0</v>
      </c>
      <c r="J19" s="1">
        <v>-7.2511724137930998E-3</v>
      </c>
      <c r="K19" s="1">
        <v>3.20757</v>
      </c>
      <c r="L19" s="1">
        <v>0.801425103448276</v>
      </c>
      <c r="M19" s="1">
        <v>6.18551724137931E-4</v>
      </c>
      <c r="N19">
        <v>0.8</v>
      </c>
      <c r="O19">
        <v>17</v>
      </c>
      <c r="P19">
        <v>359</v>
      </c>
      <c r="Q19" s="8">
        <v>42725.246030092596</v>
      </c>
      <c r="R19" s="1">
        <f>$F$18-F19</f>
        <v>1.8890221379310006</v>
      </c>
      <c r="S19" s="1">
        <f>INDEX(LINEST(R19:R21,K19:K21),1)</f>
        <v>0.56429641890484361</v>
      </c>
      <c r="T19" s="1">
        <f>INDEX(LINEST(R19:R21,K19:K21),2)</f>
        <v>8.9279464170517908E-2</v>
      </c>
      <c r="U19" s="1">
        <f t="shared" si="0"/>
        <v>0.2002394948316264</v>
      </c>
      <c r="V19" s="1">
        <f>L19^2</f>
        <v>0.64228219643707984</v>
      </c>
    </row>
    <row r="20" spans="1:22" x14ac:dyDescent="0.25">
      <c r="A20" s="3">
        <v>300.00113006896498</v>
      </c>
      <c r="B20" s="1">
        <v>276.48861265517201</v>
      </c>
      <c r="C20" s="1">
        <v>25.4074711724138</v>
      </c>
      <c r="D20">
        <v>100</v>
      </c>
      <c r="E20">
        <v>1E-3</v>
      </c>
      <c r="F20" s="1">
        <v>20.5773002758621</v>
      </c>
      <c r="G20">
        <v>0</v>
      </c>
      <c r="H20">
        <v>0</v>
      </c>
      <c r="I20">
        <v>0</v>
      </c>
      <c r="J20" s="1">
        <v>-7.1650000000000004E-3</v>
      </c>
      <c r="K20" s="1">
        <v>5.9993646551724096</v>
      </c>
      <c r="L20" s="1">
        <v>1.1024837586206899</v>
      </c>
      <c r="M20" s="1">
        <v>6.18034482758621E-4</v>
      </c>
      <c r="N20">
        <v>1.1000000000000001</v>
      </c>
      <c r="O20">
        <v>18</v>
      </c>
      <c r="P20">
        <v>359</v>
      </c>
      <c r="Q20" s="8">
        <v>42725.28769675926</v>
      </c>
      <c r="R20" s="1">
        <f t="shared" ref="R20:R21" si="7">$F$18-F20</f>
        <v>3.4930647241378985</v>
      </c>
      <c r="U20" s="1">
        <f t="shared" si="0"/>
        <v>0.20259985979923295</v>
      </c>
      <c r="V20" s="1">
        <f t="shared" ref="V20:V21" si="8">L20^2</f>
        <v>1.2154704380224037</v>
      </c>
    </row>
    <row r="21" spans="1:22" x14ac:dyDescent="0.25">
      <c r="A21" s="3">
        <v>300.00092510344803</v>
      </c>
      <c r="B21" s="1">
        <v>276.915337931034</v>
      </c>
      <c r="C21" s="1">
        <v>25.418646413793098</v>
      </c>
      <c r="D21">
        <v>100</v>
      </c>
      <c r="E21">
        <v>1E-3</v>
      </c>
      <c r="F21" s="1">
        <v>18.601780344827599</v>
      </c>
      <c r="G21">
        <v>0</v>
      </c>
      <c r="H21">
        <v>0</v>
      </c>
      <c r="I21">
        <v>0</v>
      </c>
      <c r="J21" s="1">
        <v>-7.2738275862068999E-3</v>
      </c>
      <c r="K21" s="1">
        <v>9.5470973928571397</v>
      </c>
      <c r="L21" s="1">
        <v>1.40152517857143</v>
      </c>
      <c r="M21" s="1">
        <v>6.2127586206896603E-4</v>
      </c>
      <c r="N21">
        <v>1.4</v>
      </c>
      <c r="O21">
        <v>19</v>
      </c>
      <c r="P21">
        <v>359</v>
      </c>
      <c r="Q21" s="8">
        <v>42725.329363425924</v>
      </c>
      <c r="R21" s="1">
        <f t="shared" si="7"/>
        <v>5.4685846551723998</v>
      </c>
      <c r="U21" s="1">
        <f t="shared" si="0"/>
        <v>0.2057455523224567</v>
      </c>
      <c r="V21" s="1">
        <f t="shared" si="8"/>
        <v>1.9642728261696787</v>
      </c>
    </row>
    <row r="22" spans="1:22" x14ac:dyDescent="0.25">
      <c r="A22" s="3">
        <v>299.997840517241</v>
      </c>
      <c r="B22" s="1">
        <v>275.92932017241401</v>
      </c>
      <c r="C22" s="1">
        <v>25.367000448275899</v>
      </c>
      <c r="D22">
        <v>100</v>
      </c>
      <c r="E22">
        <v>1E-3</v>
      </c>
      <c r="F22" s="1">
        <v>24.031839103448299</v>
      </c>
      <c r="G22">
        <v>0</v>
      </c>
      <c r="H22">
        <v>0</v>
      </c>
      <c r="I22">
        <v>0</v>
      </c>
      <c r="J22" s="1">
        <v>-7.3425862068965501E-3</v>
      </c>
      <c r="K22" s="1">
        <v>2.3037037037037001E-4</v>
      </c>
      <c r="L22" s="1">
        <v>8.7711071428571395E-3</v>
      </c>
      <c r="M22" s="1">
        <v>6.2193103448275795E-4</v>
      </c>
      <c r="N22">
        <v>0</v>
      </c>
      <c r="O22">
        <v>20</v>
      </c>
      <c r="P22">
        <v>359</v>
      </c>
      <c r="Q22" s="8">
        <v>42725.371030092596</v>
      </c>
    </row>
    <row r="23" spans="1:22" x14ac:dyDescent="0.25">
      <c r="A23" s="3">
        <v>349.999982137931</v>
      </c>
      <c r="B23" s="1">
        <v>321.081503</v>
      </c>
      <c r="C23" s="1">
        <v>25.521710758620699</v>
      </c>
      <c r="D23">
        <v>100</v>
      </c>
      <c r="E23">
        <v>1E-3</v>
      </c>
      <c r="F23" s="6">
        <v>30.206767068965501</v>
      </c>
      <c r="G23">
        <v>0</v>
      </c>
      <c r="H23">
        <v>0</v>
      </c>
      <c r="I23">
        <v>0</v>
      </c>
      <c r="J23" s="1">
        <v>-7.1541379310344801E-3</v>
      </c>
      <c r="K23" s="1">
        <v>1.6274074074074099E-4</v>
      </c>
      <c r="L23" s="1">
        <v>8.3166666666666701E-3</v>
      </c>
      <c r="M23" s="1">
        <v>6.0624137931034505E-4</v>
      </c>
      <c r="N23">
        <v>0</v>
      </c>
      <c r="O23">
        <v>21</v>
      </c>
      <c r="P23">
        <v>719</v>
      </c>
      <c r="Q23" s="8">
        <v>42725.454363425924</v>
      </c>
    </row>
    <row r="24" spans="1:22" x14ac:dyDescent="0.25">
      <c r="A24" s="3">
        <v>350.000332551724</v>
      </c>
      <c r="B24" s="1">
        <v>321.283789241379</v>
      </c>
      <c r="C24" s="1">
        <v>25.565766724137902</v>
      </c>
      <c r="D24">
        <v>100</v>
      </c>
      <c r="E24">
        <v>1E-3</v>
      </c>
      <c r="F24" s="1">
        <v>28.466997034482802</v>
      </c>
      <c r="G24">
        <v>0</v>
      </c>
      <c r="H24">
        <v>0</v>
      </c>
      <c r="I24">
        <v>0</v>
      </c>
      <c r="J24" s="1">
        <v>-7.0066206896551696E-3</v>
      </c>
      <c r="K24" s="1">
        <v>2.8655574137931001</v>
      </c>
      <c r="L24" s="1">
        <v>0.80062496551724105</v>
      </c>
      <c r="M24" s="1">
        <v>5.9400000000000002E-4</v>
      </c>
      <c r="N24">
        <v>0.8</v>
      </c>
      <c r="O24">
        <v>22</v>
      </c>
      <c r="P24">
        <v>359</v>
      </c>
      <c r="Q24" s="8">
        <v>42725.496030092596</v>
      </c>
      <c r="R24" s="1">
        <f>$F$23-F24</f>
        <v>1.7397700344826994</v>
      </c>
      <c r="S24" s="1">
        <f>INDEX(LINEST(R24:R26,K24:K26),1)</f>
        <v>0.59508945805941504</v>
      </c>
      <c r="T24" s="1">
        <f>INDEX(LINEST(R24:R26,K24:K26),2)</f>
        <v>5.2882428385832014E-2</v>
      </c>
      <c r="U24" s="1">
        <f t="shared" si="0"/>
        <v>0.22369132522841334</v>
      </c>
      <c r="V24" s="1">
        <f>L24^2</f>
        <v>0.64100033540948342</v>
      </c>
    </row>
    <row r="25" spans="1:22" x14ac:dyDescent="0.25">
      <c r="A25" s="3">
        <v>350.00027255172398</v>
      </c>
      <c r="B25" s="1">
        <v>321.48351100000002</v>
      </c>
      <c r="C25" s="1">
        <v>25.6023372068966</v>
      </c>
      <c r="D25">
        <v>100</v>
      </c>
      <c r="E25">
        <v>1E-3</v>
      </c>
      <c r="F25" s="1">
        <v>26.9239713103448</v>
      </c>
      <c r="G25">
        <v>0</v>
      </c>
      <c r="H25">
        <v>0</v>
      </c>
      <c r="I25">
        <v>0</v>
      </c>
      <c r="J25" s="1">
        <v>-6.9465517241379298E-3</v>
      </c>
      <c r="K25" s="1">
        <v>5.3725672068965498</v>
      </c>
      <c r="L25" s="1">
        <v>1.10141834482759</v>
      </c>
      <c r="M25" s="1">
        <v>5.9003448275862097E-4</v>
      </c>
      <c r="N25">
        <v>1.1000000000000001</v>
      </c>
      <c r="O25">
        <v>23</v>
      </c>
      <c r="P25">
        <v>359</v>
      </c>
      <c r="Q25" s="8">
        <v>42725.53769675926</v>
      </c>
      <c r="R25" s="1">
        <f t="shared" ref="R25:R26" si="9">$F$23-F25</f>
        <v>3.2827957586207006</v>
      </c>
      <c r="U25" s="1">
        <f>L25^2/K25</f>
        <v>0.22579938483887393</v>
      </c>
      <c r="V25" s="1">
        <f t="shared" ref="V25:V26" si="10">L25^2</f>
        <v>1.2131223703227481</v>
      </c>
    </row>
    <row r="26" spans="1:22" x14ac:dyDescent="0.25">
      <c r="A26" s="3">
        <v>350.00048931034502</v>
      </c>
      <c r="B26" s="1">
        <v>321.76085055172399</v>
      </c>
      <c r="C26" s="1">
        <v>25.638679862069001</v>
      </c>
      <c r="D26">
        <v>100</v>
      </c>
      <c r="E26">
        <v>1E-3</v>
      </c>
      <c r="F26" s="1">
        <v>25.064672758620699</v>
      </c>
      <c r="G26">
        <v>0</v>
      </c>
      <c r="H26">
        <v>0</v>
      </c>
      <c r="I26">
        <v>0</v>
      </c>
      <c r="J26" s="1">
        <v>-6.8304482758620704E-3</v>
      </c>
      <c r="K26" s="1">
        <v>8.5761756206896607</v>
      </c>
      <c r="L26" s="1">
        <v>1.40024368965517</v>
      </c>
      <c r="M26" s="1">
        <v>5.7962068965517301E-4</v>
      </c>
      <c r="N26">
        <v>1.4</v>
      </c>
      <c r="O26">
        <v>24</v>
      </c>
      <c r="P26">
        <v>359</v>
      </c>
      <c r="Q26" s="8">
        <v>42725.579363425924</v>
      </c>
      <c r="R26" s="1">
        <f t="shared" si="9"/>
        <v>5.1420943103448025</v>
      </c>
      <c r="U26" s="1">
        <f t="shared" si="0"/>
        <v>0.22861966418796983</v>
      </c>
      <c r="V26" s="1">
        <f t="shared" si="10"/>
        <v>1.960682390419124</v>
      </c>
    </row>
    <row r="27" spans="1:22" x14ac:dyDescent="0.25">
      <c r="A27" s="3">
        <v>350.00080613793102</v>
      </c>
      <c r="B27" s="1">
        <v>321.06458582758597</v>
      </c>
      <c r="C27" s="1">
        <v>25.5840116551724</v>
      </c>
      <c r="D27">
        <v>100</v>
      </c>
      <c r="E27">
        <v>1E-3</v>
      </c>
      <c r="F27" s="1">
        <v>30.175551517241399</v>
      </c>
      <c r="G27">
        <v>0</v>
      </c>
      <c r="H27">
        <v>0</v>
      </c>
      <c r="I27">
        <v>0</v>
      </c>
      <c r="J27" s="1">
        <v>-6.68055172413793E-3</v>
      </c>
      <c r="K27" s="1">
        <v>6.9724137931034499E-5</v>
      </c>
      <c r="L27" s="1">
        <v>6.7016551724138002E-3</v>
      </c>
      <c r="M27" s="1">
        <v>5.6624137931034495E-4</v>
      </c>
      <c r="N27">
        <v>0</v>
      </c>
      <c r="O27">
        <v>25</v>
      </c>
      <c r="P27">
        <v>359</v>
      </c>
      <c r="Q27" s="8">
        <v>42725.621030092596</v>
      </c>
    </row>
    <row r="28" spans="1:22" x14ac:dyDescent="0.25">
      <c r="A28" s="3">
        <v>399.99918227586198</v>
      </c>
      <c r="B28" s="1">
        <v>365.871371551724</v>
      </c>
      <c r="C28" s="1">
        <v>25.714728793103401</v>
      </c>
      <c r="D28">
        <v>100</v>
      </c>
      <c r="E28">
        <v>1E-3</v>
      </c>
      <c r="F28" s="6">
        <v>36.937074551724102</v>
      </c>
      <c r="G28">
        <v>0</v>
      </c>
      <c r="H28">
        <v>0</v>
      </c>
      <c r="I28">
        <v>0</v>
      </c>
      <c r="J28" s="1">
        <v>-6.5442758620689696E-3</v>
      </c>
      <c r="K28" s="1">
        <v>5.7678571428571398E-5</v>
      </c>
      <c r="L28" s="1">
        <v>6.6243448275862104E-3</v>
      </c>
      <c r="M28" s="1">
        <v>5.5810344827586197E-4</v>
      </c>
      <c r="N28">
        <v>0</v>
      </c>
      <c r="O28">
        <v>26</v>
      </c>
      <c r="P28">
        <v>719</v>
      </c>
      <c r="Q28" s="8">
        <v>42725.704363425924</v>
      </c>
    </row>
    <row r="29" spans="1:22" x14ac:dyDescent="0.25">
      <c r="A29" s="3">
        <v>399.99971482758599</v>
      </c>
      <c r="B29" s="1">
        <v>366.05046551724098</v>
      </c>
      <c r="C29" s="1">
        <v>25.726814517241401</v>
      </c>
      <c r="D29">
        <v>100</v>
      </c>
      <c r="E29">
        <v>1E-3</v>
      </c>
      <c r="F29" s="1">
        <v>34.854895551724098</v>
      </c>
      <c r="G29">
        <v>0</v>
      </c>
      <c r="H29">
        <v>0</v>
      </c>
      <c r="I29">
        <v>0</v>
      </c>
      <c r="J29" s="1">
        <v>-6.6475862068965498E-3</v>
      </c>
      <c r="K29" s="1">
        <v>3.34804410344828</v>
      </c>
      <c r="L29" s="1">
        <v>0.90098675862069</v>
      </c>
      <c r="M29" s="1">
        <v>5.6217241379310297E-4</v>
      </c>
      <c r="N29">
        <v>0.9</v>
      </c>
      <c r="O29">
        <v>27</v>
      </c>
      <c r="P29">
        <v>359</v>
      </c>
      <c r="Q29" s="8">
        <v>42725.746030092596</v>
      </c>
      <c r="R29" s="1">
        <f>$F$28-F29</f>
        <v>2.0821790000000036</v>
      </c>
      <c r="S29" s="1">
        <f>INDEX(LINEST(R29:R31,K29:K31),1)</f>
        <v>0.60585006092918903</v>
      </c>
      <c r="T29" s="1">
        <f>INDEX(LINEST(R29:R31,K29:K31),2)</f>
        <v>6.134960114405974E-2</v>
      </c>
      <c r="U29" s="1">
        <f t="shared" si="0"/>
        <v>0.2424630961025086</v>
      </c>
      <c r="V29" s="1">
        <f>L29^2</f>
        <v>0.81177713920981753</v>
      </c>
    </row>
    <row r="30" spans="1:22" x14ac:dyDescent="0.25">
      <c r="A30" s="3">
        <v>399.99938227586199</v>
      </c>
      <c r="B30" s="1">
        <v>366.20848665517201</v>
      </c>
      <c r="C30" s="1">
        <v>25.724810206896599</v>
      </c>
      <c r="D30">
        <v>100</v>
      </c>
      <c r="E30">
        <v>1E-3</v>
      </c>
      <c r="F30" s="1">
        <v>33.294306448275897</v>
      </c>
      <c r="G30">
        <v>0</v>
      </c>
      <c r="H30">
        <v>0</v>
      </c>
      <c r="I30">
        <v>0</v>
      </c>
      <c r="J30" s="1">
        <v>-6.7215862068965501E-3</v>
      </c>
      <c r="K30" s="1">
        <v>5.8890269310344801</v>
      </c>
      <c r="L30" s="1">
        <v>1.19990924137931</v>
      </c>
      <c r="M30" s="1">
        <v>5.6913793103448296E-4</v>
      </c>
      <c r="N30">
        <v>1.2</v>
      </c>
      <c r="O30">
        <v>28</v>
      </c>
      <c r="P30">
        <v>359</v>
      </c>
      <c r="Q30" s="8">
        <v>42725.78769675926</v>
      </c>
      <c r="R30" s="1">
        <f t="shared" ref="R30:R31" si="11">$F$28-F30</f>
        <v>3.6427681034482049</v>
      </c>
      <c r="U30" s="1">
        <f t="shared" si="0"/>
        <v>0.24448558385087157</v>
      </c>
      <c r="V30" s="1">
        <f t="shared" ref="V30:V31" si="12">L30^2</f>
        <v>1.4397821875474712</v>
      </c>
    </row>
    <row r="31" spans="1:22" x14ac:dyDescent="0.25">
      <c r="A31" s="3">
        <v>400.00066927586198</v>
      </c>
      <c r="B31" s="1">
        <v>366.46525413793103</v>
      </c>
      <c r="C31" s="1">
        <v>25.7254306206897</v>
      </c>
      <c r="D31">
        <v>100</v>
      </c>
      <c r="E31">
        <v>1E-3</v>
      </c>
      <c r="F31" s="1">
        <v>31.357646827586201</v>
      </c>
      <c r="G31">
        <v>0</v>
      </c>
      <c r="H31">
        <v>0</v>
      </c>
      <c r="I31">
        <v>0</v>
      </c>
      <c r="J31" s="1">
        <v>-6.7809999999999997E-3</v>
      </c>
      <c r="K31" s="1">
        <v>9.1178433928571394</v>
      </c>
      <c r="L31" s="1">
        <v>1.5013605000000001</v>
      </c>
      <c r="M31" s="1">
        <v>5.7406896551724098E-4</v>
      </c>
      <c r="N31">
        <v>1.5</v>
      </c>
      <c r="O31">
        <v>29</v>
      </c>
      <c r="P31">
        <v>359</v>
      </c>
      <c r="Q31" s="8">
        <v>42725.829363425924</v>
      </c>
      <c r="R31" s="1">
        <f t="shared" si="11"/>
        <v>5.5794277241379007</v>
      </c>
      <c r="U31" s="1">
        <f t="shared" si="0"/>
        <v>0.2472167215249699</v>
      </c>
      <c r="V31" s="1">
        <f t="shared" si="12"/>
        <v>2.2540833509602503</v>
      </c>
    </row>
    <row r="32" spans="1:22" x14ac:dyDescent="0.25">
      <c r="A32" s="3"/>
      <c r="B32" s="1"/>
      <c r="C32" s="1"/>
    </row>
    <row r="33" spans="1:3" x14ac:dyDescent="0.25">
      <c r="A33" s="3"/>
      <c r="B33" s="1"/>
      <c r="C3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A7" workbookViewId="0">
      <selection activeCell="E34" sqref="E34"/>
    </sheetView>
  </sheetViews>
  <sheetFormatPr defaultRowHeight="15" x14ac:dyDescent="0.25"/>
  <cols>
    <col min="1" max="1" width="20.71093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5" width="6" bestFit="1" customWidth="1"/>
    <col min="6" max="6" width="9.140625" style="1"/>
    <col min="10" max="13" width="9.140625" style="1"/>
    <col min="17" max="17" width="15.85546875" bestFit="1" customWidth="1"/>
    <col min="18" max="18" width="7.5703125" style="1" bestFit="1" customWidth="1"/>
    <col min="19" max="19" width="14.42578125" style="1" bestFit="1" customWidth="1"/>
    <col min="20" max="20" width="7.28515625" style="1" bestFit="1" customWidth="1"/>
    <col min="21" max="21" width="10.85546875" bestFit="1" customWidth="1"/>
    <col min="22" max="22" width="9.140625" style="1"/>
    <col min="23" max="23" width="11.85546875" bestFit="1" customWidth="1"/>
  </cols>
  <sheetData>
    <row r="1" spans="1:24" x14ac:dyDescent="0.25">
      <c r="A1" s="3" t="str">
        <f ca="1">MID(CELL("filename",A1),FIND("]",CELL("filename",A1))+1,256)</f>
        <v>sri-ipb2-DC-h2-101516</v>
      </c>
      <c r="B1" s="1" t="s">
        <v>18</v>
      </c>
      <c r="C1" s="1" t="s">
        <v>19</v>
      </c>
      <c r="D1" t="s">
        <v>20</v>
      </c>
      <c r="E1" t="s">
        <v>21</v>
      </c>
      <c r="F1" s="1" t="s">
        <v>1</v>
      </c>
      <c r="G1" t="s">
        <v>13</v>
      </c>
      <c r="H1" t="s">
        <v>22</v>
      </c>
      <c r="I1" t="s">
        <v>23</v>
      </c>
      <c r="J1" s="1" t="s">
        <v>14</v>
      </c>
      <c r="K1" s="1" t="s">
        <v>24</v>
      </c>
      <c r="L1" s="1" t="s">
        <v>25</v>
      </c>
      <c r="M1" s="1" t="s">
        <v>26</v>
      </c>
      <c r="N1" t="s">
        <v>27</v>
      </c>
      <c r="O1" t="s">
        <v>3</v>
      </c>
      <c r="P1" t="s">
        <v>28</v>
      </c>
      <c r="Q1" t="s">
        <v>15</v>
      </c>
      <c r="R1" s="1" t="s">
        <v>29</v>
      </c>
      <c r="S1" s="1" t="s">
        <v>44</v>
      </c>
      <c r="T1" s="1" t="s">
        <v>31</v>
      </c>
      <c r="U1" t="s">
        <v>35</v>
      </c>
      <c r="V1" s="1" t="s">
        <v>36</v>
      </c>
      <c r="W1" s="1" t="s">
        <v>43</v>
      </c>
      <c r="X1" s="1"/>
    </row>
    <row r="2" spans="1:24" x14ac:dyDescent="0.25">
      <c r="A2" s="3">
        <v>150.000383724138</v>
      </c>
      <c r="B2" s="1">
        <v>140.36909851724101</v>
      </c>
      <c r="C2" s="1">
        <v>25.510838206896601</v>
      </c>
      <c r="D2">
        <v>100</v>
      </c>
      <c r="E2">
        <v>1E-3</v>
      </c>
      <c r="F2" s="1">
        <v>9.3958404827586204</v>
      </c>
      <c r="G2">
        <v>0</v>
      </c>
      <c r="H2">
        <v>0</v>
      </c>
      <c r="I2">
        <v>0</v>
      </c>
      <c r="J2" s="1">
        <v>-1.6043103448275899E-3</v>
      </c>
      <c r="K2" s="1">
        <v>6.3027586206896495E-4</v>
      </c>
      <c r="L2" s="1">
        <v>8.5756551724137896E-3</v>
      </c>
      <c r="M2" s="1">
        <v>-9.1127586206896604E-4</v>
      </c>
      <c r="N2">
        <v>0</v>
      </c>
      <c r="O2">
        <v>2</v>
      </c>
      <c r="P2">
        <v>719</v>
      </c>
      <c r="Q2" s="8">
        <v>42658.555960648147</v>
      </c>
      <c r="U2" s="1"/>
    </row>
    <row r="3" spans="1:24" x14ac:dyDescent="0.25">
      <c r="A3" s="3">
        <v>150.00076503448301</v>
      </c>
      <c r="B3" s="1">
        <v>140.77978103448299</v>
      </c>
      <c r="C3" s="1">
        <v>25.513003413793101</v>
      </c>
      <c r="D3">
        <v>100</v>
      </c>
      <c r="E3">
        <v>1E-3</v>
      </c>
      <c r="F3" s="1">
        <v>7.6605556551724101</v>
      </c>
      <c r="G3">
        <v>0</v>
      </c>
      <c r="H3">
        <v>0</v>
      </c>
      <c r="I3">
        <v>0</v>
      </c>
      <c r="J3" s="1">
        <v>-1.61534482758621E-3</v>
      </c>
      <c r="K3" s="1">
        <v>4.0813508965517196</v>
      </c>
      <c r="L3" s="1">
        <v>0.70045768965517197</v>
      </c>
      <c r="M3" s="1">
        <v>-9.4924137931034504E-4</v>
      </c>
      <c r="N3">
        <v>0.7</v>
      </c>
      <c r="O3">
        <v>3</v>
      </c>
      <c r="P3">
        <v>359</v>
      </c>
      <c r="Q3" s="8">
        <v>42658.597638888888</v>
      </c>
      <c r="R3" s="1">
        <f>$F$6-F3</f>
        <v>1.6570357241379403</v>
      </c>
      <c r="S3" s="1">
        <f>INDEX(LINEST(R3:R5,K3:K5),1)</f>
        <v>0.41138558720471802</v>
      </c>
      <c r="T3" s="1">
        <f>INDEX(LINEST(R3:R5,K3:K5),2)</f>
        <v>-5.7981067811558873E-3</v>
      </c>
      <c r="U3" s="1">
        <f t="shared" ref="U3:U30" si="0">L3^2/K3</f>
        <v>0.12021533738047308</v>
      </c>
      <c r="V3" s="1">
        <f>L3^2</f>
        <v>0.49064097499706122</v>
      </c>
      <c r="W3" s="11">
        <f>INDEX(LINEST(V4:V5,R4:R5),1)</f>
        <v>0.33284043668202945</v>
      </c>
      <c r="X3" s="11"/>
    </row>
    <row r="4" spans="1:24" x14ac:dyDescent="0.25">
      <c r="A4" s="3">
        <v>150.001531206897</v>
      </c>
      <c r="B4" s="1">
        <v>141.19055703448299</v>
      </c>
      <c r="C4" s="1">
        <v>25.522028793103399</v>
      </c>
      <c r="D4">
        <v>100</v>
      </c>
      <c r="E4">
        <v>1E-3</v>
      </c>
      <c r="F4" s="1">
        <v>5.9688450344827597</v>
      </c>
      <c r="G4">
        <v>0</v>
      </c>
      <c r="H4">
        <v>0</v>
      </c>
      <c r="I4">
        <v>0</v>
      </c>
      <c r="J4" s="1">
        <v>-1.6142758620689699E-3</v>
      </c>
      <c r="K4" s="1">
        <v>8.0809588965517207</v>
      </c>
      <c r="L4" s="1">
        <v>0.99860586206896595</v>
      </c>
      <c r="M4" s="1">
        <v>-9.4886206896551697E-4</v>
      </c>
      <c r="N4">
        <v>1</v>
      </c>
      <c r="O4">
        <v>4</v>
      </c>
      <c r="P4">
        <v>359</v>
      </c>
      <c r="Q4" s="8">
        <v>42658.639317129629</v>
      </c>
      <c r="R4" s="1">
        <f t="shared" ref="R4:R5" si="1">$F$6-F4</f>
        <v>3.3487463448275907</v>
      </c>
      <c r="U4" s="1">
        <f t="shared" si="0"/>
        <v>0.12340288826169259</v>
      </c>
      <c r="V4" s="1">
        <f t="shared" ref="V4:V5" si="2">L4^2</f>
        <v>0.99721366775850262</v>
      </c>
    </row>
    <row r="5" spans="1:24" x14ac:dyDescent="0.25">
      <c r="A5" s="3">
        <v>150.00038141379301</v>
      </c>
      <c r="B5" s="1">
        <v>141.69828951724099</v>
      </c>
      <c r="C5" s="1">
        <v>25.5215196896552</v>
      </c>
      <c r="D5">
        <v>100</v>
      </c>
      <c r="E5">
        <v>1E-3</v>
      </c>
      <c r="F5" s="1">
        <v>4.1091524137931001</v>
      </c>
      <c r="G5">
        <v>0</v>
      </c>
      <c r="H5">
        <v>0</v>
      </c>
      <c r="I5">
        <v>0</v>
      </c>
      <c r="J5" s="1">
        <v>-1.6133448275862099E-3</v>
      </c>
      <c r="K5" s="1">
        <v>12.7087981724138</v>
      </c>
      <c r="L5" s="1">
        <v>1.2712964137931</v>
      </c>
      <c r="M5" s="1">
        <v>-9.72931034482759E-4</v>
      </c>
      <c r="N5">
        <v>1.3</v>
      </c>
      <c r="O5">
        <v>5</v>
      </c>
      <c r="P5">
        <v>359</v>
      </c>
      <c r="Q5" s="8">
        <v>42658.680995370371</v>
      </c>
      <c r="R5" s="1">
        <f t="shared" si="1"/>
        <v>5.2084389655172503</v>
      </c>
      <c r="U5" s="1">
        <f t="shared" si="0"/>
        <v>0.12717131469058737</v>
      </c>
      <c r="V5" s="1">
        <f t="shared" si="2"/>
        <v>1.6161945717231969</v>
      </c>
    </row>
    <row r="6" spans="1:24" x14ac:dyDescent="0.25">
      <c r="A6" s="3">
        <v>149.998640517241</v>
      </c>
      <c r="B6" s="1">
        <v>140.496698862069</v>
      </c>
      <c r="C6" s="1">
        <v>25.5122304827586</v>
      </c>
      <c r="D6">
        <v>100</v>
      </c>
      <c r="E6">
        <v>1E-3</v>
      </c>
      <c r="F6" s="1">
        <v>9.3175913793103504</v>
      </c>
      <c r="G6">
        <v>0</v>
      </c>
      <c r="H6">
        <v>0</v>
      </c>
      <c r="I6">
        <v>0</v>
      </c>
      <c r="J6" s="1">
        <v>-1.6189310344827601E-3</v>
      </c>
      <c r="K6" s="1">
        <v>6.2455172413793103E-4</v>
      </c>
      <c r="L6" s="1">
        <v>8.5417586206896594E-3</v>
      </c>
      <c r="M6" s="1">
        <v>-9.4882758620689603E-4</v>
      </c>
      <c r="N6">
        <v>0</v>
      </c>
      <c r="O6">
        <v>6</v>
      </c>
      <c r="P6">
        <v>358</v>
      </c>
      <c r="Q6" s="8">
        <v>42658.722546296296</v>
      </c>
      <c r="U6" s="1"/>
    </row>
    <row r="7" spans="1:24" x14ac:dyDescent="0.25">
      <c r="A7" s="3">
        <v>200.00007582758599</v>
      </c>
      <c r="B7" s="1">
        <v>186.81755062069001</v>
      </c>
      <c r="C7" s="1">
        <v>25.560609931034499</v>
      </c>
      <c r="D7">
        <v>100</v>
      </c>
      <c r="E7">
        <v>1E-3</v>
      </c>
      <c r="F7" s="1">
        <v>13.994212655172401</v>
      </c>
      <c r="G7">
        <v>0</v>
      </c>
      <c r="H7">
        <v>0</v>
      </c>
      <c r="I7">
        <v>0</v>
      </c>
      <c r="J7" s="1">
        <v>-1.6216551724137899E-3</v>
      </c>
      <c r="K7" s="1">
        <v>5.7831034482758604E-4</v>
      </c>
      <c r="L7" s="1">
        <v>8.6545862068965508E-3</v>
      </c>
      <c r="M7" s="1">
        <v>-9.3755172413793105E-4</v>
      </c>
      <c r="N7">
        <v>0</v>
      </c>
      <c r="O7">
        <v>7</v>
      </c>
      <c r="P7">
        <v>719</v>
      </c>
      <c r="Q7" s="8">
        <v>42658.805902777778</v>
      </c>
      <c r="U7" s="1"/>
    </row>
    <row r="8" spans="1:24" x14ac:dyDescent="0.25">
      <c r="A8" s="3">
        <v>200.00093768965499</v>
      </c>
      <c r="B8" s="1">
        <v>187.07029148275899</v>
      </c>
      <c r="C8" s="1">
        <v>25.569172655172402</v>
      </c>
      <c r="D8">
        <v>100</v>
      </c>
      <c r="E8">
        <v>1E-3</v>
      </c>
      <c r="F8" s="1">
        <v>12.262693379310299</v>
      </c>
      <c r="G8">
        <v>0</v>
      </c>
      <c r="H8">
        <v>0</v>
      </c>
      <c r="I8">
        <v>0</v>
      </c>
      <c r="J8" s="1">
        <v>-1.61796551724138E-3</v>
      </c>
      <c r="K8" s="1">
        <v>3.7284570000000001</v>
      </c>
      <c r="L8" s="1">
        <v>0.70035265517241396</v>
      </c>
      <c r="M8" s="1">
        <v>-9.5344827586206905E-4</v>
      </c>
      <c r="N8">
        <v>0.7</v>
      </c>
      <c r="O8">
        <v>8</v>
      </c>
      <c r="P8">
        <v>359</v>
      </c>
      <c r="Q8" s="8">
        <v>42658.847581018519</v>
      </c>
      <c r="R8" s="1">
        <f>$F$7-F8</f>
        <v>1.7315192758621016</v>
      </c>
      <c r="S8" s="1">
        <f>INDEX(LINEST(R8:R10,K8:K10),1)</f>
        <v>0.44089951712918979</v>
      </c>
      <c r="T8" s="1">
        <f>INDEX(LINEST(R8:R10,K8:K10),2)</f>
        <v>9.9358682995157821E-2</v>
      </c>
      <c r="U8" s="1">
        <f t="shared" si="0"/>
        <v>0.13155410981192761</v>
      </c>
      <c r="V8" s="1">
        <f>L8^2</f>
        <v>0.49049384160705017</v>
      </c>
      <c r="W8" s="11">
        <f>INDEX(LINEST(V8:V10,R8:R10),1)</f>
        <v>0.3200607487387796</v>
      </c>
      <c r="X8" s="11"/>
    </row>
    <row r="9" spans="1:24" x14ac:dyDescent="0.25">
      <c r="A9" s="3">
        <v>200.001311655172</v>
      </c>
      <c r="B9" s="1">
        <v>187.34350531034499</v>
      </c>
      <c r="C9" s="1">
        <v>25.572424413793101</v>
      </c>
      <c r="D9">
        <v>100</v>
      </c>
      <c r="E9">
        <v>1E-3</v>
      </c>
      <c r="F9" s="1">
        <v>10.6030913793103</v>
      </c>
      <c r="G9">
        <v>0</v>
      </c>
      <c r="H9">
        <v>0</v>
      </c>
      <c r="I9">
        <v>0</v>
      </c>
      <c r="J9" s="1">
        <v>-1.6098965517241401E-3</v>
      </c>
      <c r="K9" s="1">
        <v>7.4190313103448302</v>
      </c>
      <c r="L9" s="1">
        <v>0.99854520689655202</v>
      </c>
      <c r="M9" s="1">
        <v>-9.5006896551724101E-4</v>
      </c>
      <c r="N9">
        <v>1</v>
      </c>
      <c r="O9">
        <v>9</v>
      </c>
      <c r="P9">
        <v>359</v>
      </c>
      <c r="Q9" s="8">
        <v>42658.88925925926</v>
      </c>
      <c r="R9" s="1">
        <f t="shared" ref="R9:R10" si="3">$F$7-F9</f>
        <v>3.3911212758621012</v>
      </c>
      <c r="U9" s="1">
        <f t="shared" si="0"/>
        <v>0.13439659283089531</v>
      </c>
      <c r="V9" s="1">
        <f t="shared" ref="V9:V10" si="4">L9^2</f>
        <v>0.99709253021607791</v>
      </c>
    </row>
    <row r="10" spans="1:24" x14ac:dyDescent="0.25">
      <c r="A10" s="3">
        <v>200.000757034483</v>
      </c>
      <c r="B10" s="1">
        <v>187.720121172414</v>
      </c>
      <c r="C10" s="1">
        <v>25.575047896551698</v>
      </c>
      <c r="D10">
        <v>100</v>
      </c>
      <c r="E10">
        <v>1E-3</v>
      </c>
      <c r="F10" s="1">
        <v>8.5151272413793109</v>
      </c>
      <c r="G10">
        <v>0</v>
      </c>
      <c r="H10">
        <v>0</v>
      </c>
      <c r="I10">
        <v>0</v>
      </c>
      <c r="J10" s="1">
        <v>-1.6212068965517201E-3</v>
      </c>
      <c r="K10" s="1">
        <v>12.222122034482799</v>
      </c>
      <c r="L10" s="1">
        <v>1.2992839310344799</v>
      </c>
      <c r="M10" s="1">
        <v>-9.5134482758620705E-4</v>
      </c>
      <c r="N10">
        <v>1.3</v>
      </c>
      <c r="O10">
        <v>10</v>
      </c>
      <c r="P10">
        <v>359</v>
      </c>
      <c r="Q10" s="8">
        <v>42658.930925925924</v>
      </c>
      <c r="R10" s="1">
        <f t="shared" si="3"/>
        <v>5.47908541379309</v>
      </c>
      <c r="U10" s="1">
        <f t="shared" si="0"/>
        <v>0.13812157403449193</v>
      </c>
      <c r="V10" s="1">
        <f t="shared" si="4"/>
        <v>1.6881387334444111</v>
      </c>
    </row>
    <row r="11" spans="1:24" x14ac:dyDescent="0.25">
      <c r="A11" s="3">
        <v>199.99883820689701</v>
      </c>
      <c r="B11" s="1">
        <v>186.88723172413799</v>
      </c>
      <c r="C11" s="1">
        <v>25.564268137930998</v>
      </c>
      <c r="D11">
        <v>100</v>
      </c>
      <c r="E11">
        <v>1E-3</v>
      </c>
      <c r="F11" s="1">
        <v>13.9486099655172</v>
      </c>
      <c r="G11">
        <v>0</v>
      </c>
      <c r="H11">
        <v>0</v>
      </c>
      <c r="I11">
        <v>0</v>
      </c>
      <c r="J11" s="1">
        <v>-1.61589655172414E-3</v>
      </c>
      <c r="K11" s="1">
        <v>5.5627586206896597E-4</v>
      </c>
      <c r="L11" s="1">
        <v>8.4691034482758595E-3</v>
      </c>
      <c r="M11" s="1">
        <v>-9.5241379310344798E-4</v>
      </c>
      <c r="N11">
        <v>0</v>
      </c>
      <c r="O11">
        <v>11</v>
      </c>
      <c r="P11">
        <v>359</v>
      </c>
      <c r="Q11" s="8">
        <v>42658.972604166665</v>
      </c>
      <c r="U11" s="1"/>
    </row>
    <row r="12" spans="1:24" x14ac:dyDescent="0.25">
      <c r="A12" s="3">
        <v>249.99994051724099</v>
      </c>
      <c r="B12" s="1">
        <v>232.97766899999999</v>
      </c>
      <c r="C12" s="1">
        <v>25.6243870689655</v>
      </c>
      <c r="D12">
        <v>100</v>
      </c>
      <c r="E12">
        <v>1E-3</v>
      </c>
      <c r="F12" s="1">
        <v>19.1160532758621</v>
      </c>
      <c r="G12">
        <v>0</v>
      </c>
      <c r="H12">
        <v>0</v>
      </c>
      <c r="I12">
        <v>0</v>
      </c>
      <c r="J12" s="1">
        <v>-1.61462068965517E-3</v>
      </c>
      <c r="K12" s="1">
        <v>4.8648275862069002E-4</v>
      </c>
      <c r="L12" s="1">
        <v>8.3016896551724104E-3</v>
      </c>
      <c r="M12" s="1">
        <v>-9.5286206896551696E-4</v>
      </c>
      <c r="N12">
        <v>0</v>
      </c>
      <c r="O12">
        <v>12</v>
      </c>
      <c r="P12">
        <v>719</v>
      </c>
      <c r="Q12" s="8">
        <v>42659.055960648147</v>
      </c>
      <c r="U12" s="1"/>
    </row>
    <row r="13" spans="1:24" x14ac:dyDescent="0.25">
      <c r="A13" s="3">
        <v>250.00012203448301</v>
      </c>
      <c r="B13" s="1">
        <v>233.127254034483</v>
      </c>
      <c r="C13" s="1">
        <v>25.6306149655172</v>
      </c>
      <c r="D13">
        <v>100</v>
      </c>
      <c r="E13">
        <v>1E-3</v>
      </c>
      <c r="F13" s="1">
        <v>17.4235281724138</v>
      </c>
      <c r="G13">
        <v>0</v>
      </c>
      <c r="H13">
        <v>0</v>
      </c>
      <c r="I13">
        <v>0</v>
      </c>
      <c r="J13" s="1">
        <v>-1.6188275862069001E-3</v>
      </c>
      <c r="K13" s="1">
        <v>3.4038708965517199</v>
      </c>
      <c r="L13" s="1">
        <v>0.70054913793103402</v>
      </c>
      <c r="M13" s="1">
        <v>-9.6551724137931003E-4</v>
      </c>
      <c r="N13">
        <v>0.7</v>
      </c>
      <c r="O13">
        <v>13</v>
      </c>
      <c r="P13">
        <v>359</v>
      </c>
      <c r="Q13" s="8">
        <v>42659.097638888888</v>
      </c>
      <c r="R13" s="1">
        <f>$F$12-F13</f>
        <v>1.6925251034483004</v>
      </c>
      <c r="S13" s="1">
        <f>INDEX(LINEST(R13:R15,K13:K15),1)</f>
        <v>0.47868697589510584</v>
      </c>
      <c r="T13" s="1">
        <f>INDEX(LINEST(R13:R15,K13:K15),2)</f>
        <v>7.0101523819701583E-2</v>
      </c>
      <c r="U13" s="1">
        <f t="shared" si="0"/>
        <v>0.14417970292383503</v>
      </c>
      <c r="V13" s="1">
        <f>L13^2</f>
        <v>0.49076909465591495</v>
      </c>
      <c r="W13" s="11">
        <f>INDEX(LINEST(V13:V15,R13:R15),1)</f>
        <v>0.31890928085084896</v>
      </c>
      <c r="X13" s="11"/>
    </row>
    <row r="14" spans="1:24" x14ac:dyDescent="0.25">
      <c r="A14" s="3">
        <v>250.00075820689699</v>
      </c>
      <c r="B14" s="1">
        <v>233.297682172414</v>
      </c>
      <c r="C14" s="1">
        <v>25.634067206896599</v>
      </c>
      <c r="D14">
        <v>100</v>
      </c>
      <c r="E14">
        <v>1E-3</v>
      </c>
      <c r="F14" s="1">
        <v>15.7798774137931</v>
      </c>
      <c r="G14">
        <v>0</v>
      </c>
      <c r="H14">
        <v>0</v>
      </c>
      <c r="I14">
        <v>0</v>
      </c>
      <c r="J14" s="1">
        <v>-1.62172413793103E-3</v>
      </c>
      <c r="K14" s="1">
        <v>6.79734748275862</v>
      </c>
      <c r="L14" s="1">
        <v>0.99863903448275904</v>
      </c>
      <c r="M14" s="1">
        <v>-9.4906896551724196E-4</v>
      </c>
      <c r="N14">
        <v>1</v>
      </c>
      <c r="O14">
        <v>14</v>
      </c>
      <c r="P14">
        <v>359</v>
      </c>
      <c r="Q14" s="8">
        <v>42659.139305555553</v>
      </c>
      <c r="R14" s="1">
        <f t="shared" ref="R14:R15" si="5">$F$12-F14</f>
        <v>3.3361758620690001</v>
      </c>
      <c r="U14" s="1">
        <f t="shared" si="0"/>
        <v>0.14671604235655808</v>
      </c>
      <c r="V14" s="1">
        <f t="shared" ref="V14:V15" si="6">L14^2</f>
        <v>0.99727992119265718</v>
      </c>
    </row>
    <row r="15" spans="1:24" x14ac:dyDescent="0.25">
      <c r="A15" s="3">
        <v>249.99995689655199</v>
      </c>
      <c r="B15" s="1">
        <v>233.54002420689699</v>
      </c>
      <c r="C15" s="1">
        <v>25.634079965517302</v>
      </c>
      <c r="D15">
        <v>100</v>
      </c>
      <c r="E15">
        <v>1E-3</v>
      </c>
      <c r="F15" s="1">
        <v>13.665740482758601</v>
      </c>
      <c r="G15">
        <v>0</v>
      </c>
      <c r="H15">
        <v>0</v>
      </c>
      <c r="I15">
        <v>0</v>
      </c>
      <c r="J15" s="1">
        <v>-1.6178965517241401E-3</v>
      </c>
      <c r="K15" s="1">
        <v>11.250606517241399</v>
      </c>
      <c r="L15" s="1">
        <v>1.29913320689655</v>
      </c>
      <c r="M15" s="1">
        <v>-9.3572413793103495E-4</v>
      </c>
      <c r="N15">
        <v>1.3</v>
      </c>
      <c r="O15">
        <v>15</v>
      </c>
      <c r="P15">
        <v>359</v>
      </c>
      <c r="Q15" s="8">
        <v>42659.180983796294</v>
      </c>
      <c r="R15" s="1">
        <f t="shared" si="5"/>
        <v>5.4503127931034996</v>
      </c>
      <c r="U15" s="1">
        <f t="shared" si="0"/>
        <v>0.1500138758452591</v>
      </c>
      <c r="V15" s="1">
        <f t="shared" si="6"/>
        <v>1.6877470892613142</v>
      </c>
    </row>
    <row r="16" spans="1:24" x14ac:dyDescent="0.25">
      <c r="A16" s="3">
        <v>250.00017986206899</v>
      </c>
      <c r="B16" s="1">
        <v>233.017942206897</v>
      </c>
      <c r="C16" s="1">
        <v>25.6289759310345</v>
      </c>
      <c r="D16">
        <v>100</v>
      </c>
      <c r="E16">
        <v>1E-3</v>
      </c>
      <c r="F16" s="1">
        <v>19.0806498275862</v>
      </c>
      <c r="G16">
        <v>0</v>
      </c>
      <c r="H16">
        <v>0</v>
      </c>
      <c r="I16">
        <v>0</v>
      </c>
      <c r="J16" s="1">
        <v>-1.6156206896551699E-3</v>
      </c>
      <c r="K16" s="1">
        <v>5.3103448275862095E-4</v>
      </c>
      <c r="L16" s="1">
        <v>8.6814137931034499E-3</v>
      </c>
      <c r="M16" s="1">
        <v>-9.1489655172413795E-4</v>
      </c>
      <c r="N16">
        <v>0</v>
      </c>
      <c r="O16">
        <v>16</v>
      </c>
      <c r="P16">
        <v>359</v>
      </c>
      <c r="Q16" s="8">
        <v>42659.222662037035</v>
      </c>
      <c r="U16" s="1"/>
    </row>
    <row r="17" spans="1:24" x14ac:dyDescent="0.25">
      <c r="A17" s="3">
        <v>300.00053362069002</v>
      </c>
      <c r="B17" s="1">
        <v>279.103770310345</v>
      </c>
      <c r="C17" s="1">
        <v>25.703334517241402</v>
      </c>
      <c r="D17">
        <v>100</v>
      </c>
      <c r="E17">
        <v>1E-3</v>
      </c>
      <c r="F17" s="1">
        <v>24.805166586206902</v>
      </c>
      <c r="G17">
        <v>0</v>
      </c>
      <c r="H17">
        <v>0</v>
      </c>
      <c r="I17">
        <v>0</v>
      </c>
      <c r="J17" s="1">
        <v>-1.6080344827586199E-3</v>
      </c>
      <c r="K17" s="1">
        <v>4.5327586206896499E-4</v>
      </c>
      <c r="L17" s="1">
        <v>8.3914827586206893E-3</v>
      </c>
      <c r="M17" s="1">
        <v>-9.6165517241379305E-4</v>
      </c>
      <c r="N17">
        <v>0</v>
      </c>
      <c r="O17">
        <v>17</v>
      </c>
      <c r="P17">
        <v>718</v>
      </c>
      <c r="Q17" s="8">
        <v>42659.305902777778</v>
      </c>
      <c r="U17" s="1"/>
    </row>
    <row r="18" spans="1:24" x14ac:dyDescent="0.25">
      <c r="A18" s="3">
        <v>300.00141651724101</v>
      </c>
      <c r="B18" s="1">
        <v>279.187913655172</v>
      </c>
      <c r="C18" s="1">
        <v>25.708575448275901</v>
      </c>
      <c r="D18">
        <v>100</v>
      </c>
      <c r="E18">
        <v>1E-3</v>
      </c>
      <c r="F18" s="1">
        <v>22.700274034482799</v>
      </c>
      <c r="G18">
        <v>0</v>
      </c>
      <c r="H18">
        <v>0</v>
      </c>
      <c r="I18">
        <v>0</v>
      </c>
      <c r="J18" s="1">
        <v>-1.6133448275862099E-3</v>
      </c>
      <c r="K18" s="1">
        <v>4.0214323448275904</v>
      </c>
      <c r="L18" s="1">
        <v>0.80063637931034504</v>
      </c>
      <c r="M18" s="1">
        <v>-9.38517241379311E-4</v>
      </c>
      <c r="N18">
        <v>0.8</v>
      </c>
      <c r="O18">
        <v>18</v>
      </c>
      <c r="P18">
        <v>359</v>
      </c>
      <c r="Q18" s="8">
        <v>42659.347581018519</v>
      </c>
      <c r="R18" s="1">
        <f>$F$17-F18</f>
        <v>2.1048925517241024</v>
      </c>
      <c r="S18" s="1">
        <f>INDEX(LINEST(R18:R20,K18:K20),1)</f>
        <v>0.50984459979769869</v>
      </c>
      <c r="T18" s="1">
        <f>INDEX(LINEST(R18:R20,K18:K20),2)</f>
        <v>6.0992591264808382E-2</v>
      </c>
      <c r="U18" s="1">
        <f t="shared" si="0"/>
        <v>0.1594005709681188</v>
      </c>
      <c r="V18" s="1">
        <f>L18^2</f>
        <v>0.64101861187517872</v>
      </c>
      <c r="W18" s="11">
        <f>INDEX(LINEST(V18:V20,R18:R20),1)</f>
        <v>0.32933048474403692</v>
      </c>
      <c r="X18" s="11"/>
    </row>
    <row r="19" spans="1:24" x14ac:dyDescent="0.25">
      <c r="A19" s="3">
        <v>300.00058182758602</v>
      </c>
      <c r="B19" s="1">
        <v>279.28940027586202</v>
      </c>
      <c r="C19" s="1">
        <v>25.705383241379302</v>
      </c>
      <c r="D19">
        <v>100</v>
      </c>
      <c r="E19">
        <v>1E-3</v>
      </c>
      <c r="F19" s="1">
        <v>20.916877862069001</v>
      </c>
      <c r="G19">
        <v>0</v>
      </c>
      <c r="H19">
        <v>0</v>
      </c>
      <c r="I19">
        <v>0</v>
      </c>
      <c r="J19" s="1">
        <v>-1.6121724137931001E-3</v>
      </c>
      <c r="K19" s="1">
        <v>7.484273</v>
      </c>
      <c r="L19" s="1">
        <v>1.10059196551724</v>
      </c>
      <c r="M19" s="1">
        <v>-9.36862068965517E-4</v>
      </c>
      <c r="N19">
        <v>1.1000000000000001</v>
      </c>
      <c r="O19">
        <v>19</v>
      </c>
      <c r="P19">
        <v>359</v>
      </c>
      <c r="Q19" s="8">
        <v>42659.389247685183</v>
      </c>
      <c r="R19" s="1">
        <f t="shared" ref="R19:R20" si="7">$F$17-F19</f>
        <v>3.8882887241379009</v>
      </c>
      <c r="U19" s="1">
        <f t="shared" si="0"/>
        <v>0.16184640439506973</v>
      </c>
      <c r="V19" s="1">
        <f t="shared" ref="V19:V20" si="8">L19^2</f>
        <v>1.2113026745611017</v>
      </c>
    </row>
    <row r="20" spans="1:24" x14ac:dyDescent="0.25">
      <c r="A20" s="3">
        <v>300.001109137931</v>
      </c>
      <c r="B20" s="1">
        <v>279.43666334482702</v>
      </c>
      <c r="C20" s="1">
        <v>25.712715206896601</v>
      </c>
      <c r="D20">
        <v>100</v>
      </c>
      <c r="E20">
        <v>1E-3</v>
      </c>
      <c r="F20" s="1">
        <v>18.7047432758621</v>
      </c>
      <c r="G20">
        <v>0</v>
      </c>
      <c r="H20">
        <v>0</v>
      </c>
      <c r="I20">
        <v>0</v>
      </c>
      <c r="J20" s="1">
        <v>-1.6160344827586201E-3</v>
      </c>
      <c r="K20" s="1">
        <v>11.855583206896601</v>
      </c>
      <c r="L20" s="1">
        <v>1.39846044827586</v>
      </c>
      <c r="M20" s="1">
        <v>-9.30827586206897E-4</v>
      </c>
      <c r="N20">
        <v>1.4</v>
      </c>
      <c r="O20">
        <v>20</v>
      </c>
      <c r="P20">
        <v>359</v>
      </c>
      <c r="Q20" s="8">
        <v>42659.430925925924</v>
      </c>
      <c r="R20" s="1">
        <f t="shared" si="7"/>
        <v>6.1004233103448016</v>
      </c>
      <c r="U20" s="1">
        <f t="shared" si="0"/>
        <v>0.16495954617013353</v>
      </c>
      <c r="V20" s="1">
        <f t="shared" si="8"/>
        <v>1.9556916253919194</v>
      </c>
    </row>
    <row r="21" spans="1:24" x14ac:dyDescent="0.25">
      <c r="A21" s="3">
        <v>299.99855713793102</v>
      </c>
      <c r="B21" s="1">
        <v>279.10097220689698</v>
      </c>
      <c r="C21" s="1">
        <v>25.700919310344801</v>
      </c>
      <c r="D21">
        <v>100</v>
      </c>
      <c r="E21">
        <v>1E-3</v>
      </c>
      <c r="F21" s="1">
        <v>24.7775472068966</v>
      </c>
      <c r="G21">
        <v>0</v>
      </c>
      <c r="H21">
        <v>0</v>
      </c>
      <c r="I21">
        <v>0</v>
      </c>
      <c r="J21" s="1">
        <v>-1.621E-3</v>
      </c>
      <c r="K21" s="1">
        <v>4.5258620689655202E-4</v>
      </c>
      <c r="L21" s="1">
        <v>8.38944827586207E-3</v>
      </c>
      <c r="M21" s="1">
        <v>-9.3748275862069004E-4</v>
      </c>
      <c r="N21">
        <v>0</v>
      </c>
      <c r="O21">
        <v>21</v>
      </c>
      <c r="P21">
        <v>359</v>
      </c>
      <c r="Q21" s="8">
        <v>42659.472604166665</v>
      </c>
      <c r="U21" s="1"/>
    </row>
    <row r="22" spans="1:24" x14ac:dyDescent="0.25">
      <c r="A22" s="3">
        <v>349.99986006896501</v>
      </c>
      <c r="B22" s="1">
        <v>325.00276348275901</v>
      </c>
      <c r="C22" s="1">
        <v>25.781704103448298</v>
      </c>
      <c r="D22">
        <v>100</v>
      </c>
      <c r="E22">
        <v>1E-3</v>
      </c>
      <c r="F22" s="1">
        <v>31.155658517241399</v>
      </c>
      <c r="G22">
        <v>0</v>
      </c>
      <c r="H22">
        <v>0</v>
      </c>
      <c r="I22">
        <v>0</v>
      </c>
      <c r="J22" s="1">
        <v>-1.6196896551724099E-3</v>
      </c>
      <c r="K22" s="1">
        <v>4.1262068965517199E-4</v>
      </c>
      <c r="L22" s="1">
        <v>8.5709655172413798E-3</v>
      </c>
      <c r="M22" s="1">
        <v>-9.5986206896551702E-4</v>
      </c>
      <c r="N22">
        <v>0</v>
      </c>
      <c r="O22">
        <v>22</v>
      </c>
      <c r="P22">
        <v>719</v>
      </c>
      <c r="Q22" s="8">
        <v>42659.555960648147</v>
      </c>
      <c r="U22" s="1"/>
    </row>
    <row r="23" spans="1:24" x14ac:dyDescent="0.25">
      <c r="A23" s="3">
        <v>350.00127958620698</v>
      </c>
      <c r="B23" s="1">
        <v>324.99414806896601</v>
      </c>
      <c r="C23" s="1">
        <v>25.787054896551702</v>
      </c>
      <c r="D23">
        <v>100</v>
      </c>
      <c r="E23">
        <v>1E-3</v>
      </c>
      <c r="F23" s="1">
        <v>29.1518270344828</v>
      </c>
      <c r="G23">
        <v>0</v>
      </c>
      <c r="H23">
        <v>0</v>
      </c>
      <c r="I23">
        <v>0</v>
      </c>
      <c r="J23" s="1">
        <v>-1.6181379310344799E-3</v>
      </c>
      <c r="K23" s="1">
        <v>3.6271166206896601</v>
      </c>
      <c r="L23" s="1">
        <v>0.80077620689655205</v>
      </c>
      <c r="M23" s="1">
        <v>-9.44413793103448E-4</v>
      </c>
      <c r="N23">
        <v>0.8</v>
      </c>
      <c r="O23">
        <v>23</v>
      </c>
      <c r="P23">
        <v>359</v>
      </c>
      <c r="Q23" s="8">
        <v>42659.597627314812</v>
      </c>
      <c r="R23" s="1">
        <f>$F$22-F23</f>
        <v>2.0038314827585992</v>
      </c>
      <c r="S23" s="1">
        <f>INDEX(LINEST(R23:R25,K23:K25),1)</f>
        <v>0.54963086862545396</v>
      </c>
      <c r="T23" s="1">
        <f>INDEX(LINEST(R23:R25,K23:K25),2)</f>
        <v>1.6807077853681296E-2</v>
      </c>
      <c r="U23" s="1">
        <f t="shared" si="0"/>
        <v>0.17679126440927714</v>
      </c>
      <c r="V23" s="1">
        <f>L23^2</f>
        <v>0.64124253353162952</v>
      </c>
      <c r="W23" s="11">
        <f>INDEX(LINEST(V23:V25,R23:R25),1)</f>
        <v>0.33505273217585302</v>
      </c>
      <c r="X23" s="11"/>
    </row>
    <row r="24" spans="1:24" x14ac:dyDescent="0.25">
      <c r="A24" s="3">
        <v>350.00021355172402</v>
      </c>
      <c r="B24" s="1">
        <v>325.00562562069001</v>
      </c>
      <c r="C24" s="1">
        <v>25.7844642413793</v>
      </c>
      <c r="D24">
        <v>100</v>
      </c>
      <c r="E24">
        <v>1E-3</v>
      </c>
      <c r="F24" s="1">
        <v>27.404490931034498</v>
      </c>
      <c r="G24">
        <v>0</v>
      </c>
      <c r="H24">
        <v>0</v>
      </c>
      <c r="I24">
        <v>0</v>
      </c>
      <c r="J24" s="1">
        <v>-1.61575862068966E-3</v>
      </c>
      <c r="K24" s="1">
        <v>6.7730033103448299</v>
      </c>
      <c r="L24" s="1">
        <v>1.1007812068965499</v>
      </c>
      <c r="M24" s="1">
        <v>-9.4575862068965505E-4</v>
      </c>
      <c r="N24">
        <v>1.1000000000000001</v>
      </c>
      <c r="O24">
        <v>24</v>
      </c>
      <c r="P24">
        <v>359</v>
      </c>
      <c r="Q24" s="8">
        <v>42659.639305555553</v>
      </c>
      <c r="R24" s="1">
        <f t="shared" ref="R24:R25" si="9">$F$22-F24</f>
        <v>3.7511675862069005</v>
      </c>
      <c r="U24" s="1">
        <f t="shared" si="0"/>
        <v>0.17890427775310408</v>
      </c>
      <c r="V24" s="1">
        <f t="shared" ref="V24:V25" si="10">L24^2</f>
        <v>1.2117192654566249</v>
      </c>
    </row>
    <row r="25" spans="1:24" x14ac:dyDescent="0.25">
      <c r="A25" s="3">
        <v>350.00008300000002</v>
      </c>
      <c r="B25" s="1">
        <v>325.043133862069</v>
      </c>
      <c r="C25" s="1">
        <v>25.794943241379301</v>
      </c>
      <c r="D25">
        <v>100</v>
      </c>
      <c r="E25">
        <v>1E-3</v>
      </c>
      <c r="F25" s="1">
        <v>25.225349344827599</v>
      </c>
      <c r="G25">
        <v>0</v>
      </c>
      <c r="H25">
        <v>0</v>
      </c>
      <c r="I25">
        <v>0</v>
      </c>
      <c r="J25" s="1">
        <v>-1.61296551724138E-3</v>
      </c>
      <c r="K25" s="1">
        <v>10.7684273103448</v>
      </c>
      <c r="L25" s="1">
        <v>1.3984851379310299</v>
      </c>
      <c r="M25" s="1">
        <v>-9.5086206896551702E-4</v>
      </c>
      <c r="N25">
        <v>1.4</v>
      </c>
      <c r="O25">
        <v>25</v>
      </c>
      <c r="P25">
        <v>359</v>
      </c>
      <c r="Q25" s="8">
        <v>42659.680983796294</v>
      </c>
      <c r="R25" s="1">
        <f t="shared" si="9"/>
        <v>5.9303091724138</v>
      </c>
      <c r="U25" s="1">
        <f>L25^2/K25</f>
        <v>0.18161989904831788</v>
      </c>
      <c r="V25" s="1">
        <f t="shared" si="10"/>
        <v>1.9557606810139718</v>
      </c>
    </row>
    <row r="26" spans="1:24" x14ac:dyDescent="0.25">
      <c r="A26" s="3">
        <v>349.99958858620698</v>
      </c>
      <c r="B26" s="1">
        <v>324.98573668965503</v>
      </c>
      <c r="C26" s="1">
        <v>25.784970448275899</v>
      </c>
      <c r="D26">
        <v>100</v>
      </c>
      <c r="E26">
        <v>1E-3</v>
      </c>
      <c r="F26" s="1">
        <v>31.134424275862099</v>
      </c>
      <c r="G26">
        <v>0</v>
      </c>
      <c r="H26">
        <v>0</v>
      </c>
      <c r="I26">
        <v>0</v>
      </c>
      <c r="J26" s="1">
        <v>-1.6129310344827599E-3</v>
      </c>
      <c r="K26" s="1">
        <v>4.18965517241379E-4</v>
      </c>
      <c r="L26" s="1">
        <v>8.5400689655172404E-3</v>
      </c>
      <c r="M26" s="1">
        <v>-9.6237931034482804E-4</v>
      </c>
      <c r="N26">
        <v>0</v>
      </c>
      <c r="O26">
        <v>26</v>
      </c>
      <c r="P26">
        <v>359</v>
      </c>
      <c r="Q26" s="8">
        <v>42659.722662037035</v>
      </c>
      <c r="U26" s="1"/>
    </row>
    <row r="27" spans="1:24" x14ac:dyDescent="0.25">
      <c r="A27" s="3">
        <v>399.99957282758601</v>
      </c>
      <c r="B27" s="1">
        <v>370.54265313793098</v>
      </c>
      <c r="C27" s="1">
        <v>25.8688936551724</v>
      </c>
      <c r="D27">
        <v>100</v>
      </c>
      <c r="E27">
        <v>1E-3</v>
      </c>
      <c r="F27" s="1">
        <v>38.182513344827598</v>
      </c>
      <c r="G27">
        <v>0</v>
      </c>
      <c r="H27">
        <v>0</v>
      </c>
      <c r="I27">
        <v>0</v>
      </c>
      <c r="J27" s="1">
        <v>-1.6311724137931E-3</v>
      </c>
      <c r="K27" s="1">
        <v>3.9606896551724099E-4</v>
      </c>
      <c r="L27" s="1">
        <v>8.5761034482758694E-3</v>
      </c>
      <c r="M27" s="1">
        <v>-9.6599999999999995E-4</v>
      </c>
      <c r="N27">
        <v>0</v>
      </c>
      <c r="O27">
        <v>27</v>
      </c>
      <c r="P27">
        <v>719</v>
      </c>
      <c r="Q27" s="8">
        <v>42659.806006944447</v>
      </c>
      <c r="U27" s="1"/>
    </row>
    <row r="28" spans="1:24" x14ac:dyDescent="0.25">
      <c r="A28" s="3">
        <v>400.00068086206898</v>
      </c>
      <c r="B28" s="1">
        <v>370.540902034483</v>
      </c>
      <c r="C28" s="1">
        <v>25.879683034482799</v>
      </c>
      <c r="D28">
        <v>100</v>
      </c>
      <c r="E28">
        <v>1E-3</v>
      </c>
      <c r="F28" s="1">
        <v>35.753278689655197</v>
      </c>
      <c r="G28">
        <v>0</v>
      </c>
      <c r="H28">
        <v>0</v>
      </c>
      <c r="I28">
        <v>0</v>
      </c>
      <c r="J28" s="1">
        <v>-1.62213793103448E-3</v>
      </c>
      <c r="K28" s="1">
        <v>4.2419394137930997</v>
      </c>
      <c r="L28" s="1">
        <v>0.89937951724137999</v>
      </c>
      <c r="M28" s="1">
        <v>-9.3572413793103495E-4</v>
      </c>
      <c r="N28">
        <v>0.9</v>
      </c>
      <c r="O28">
        <v>28</v>
      </c>
      <c r="P28">
        <v>358</v>
      </c>
      <c r="Q28" s="8">
        <v>42659.847569444442</v>
      </c>
      <c r="R28" s="1">
        <f>$F$27-F28</f>
        <v>2.4292346551724009</v>
      </c>
      <c r="S28" s="1">
        <f>INDEX(LINEST(R28:R30,K28:K30),1)</f>
        <v>0.564137885693062</v>
      </c>
      <c r="T28" s="1">
        <f>INDEX(LINEST(R28:R30,K28:K30),2)</f>
        <v>3.3539119184982091E-2</v>
      </c>
      <c r="U28" s="1">
        <f t="shared" si="0"/>
        <v>0.19068719213743843</v>
      </c>
      <c r="V28" s="1">
        <f>L28^2</f>
        <v>0.80888351603333775</v>
      </c>
      <c r="W28" s="11">
        <f>INDEX(LINEST(V28:V30,R28:R30),1)</f>
        <v>0.35212101119372463</v>
      </c>
      <c r="X28" s="11"/>
    </row>
    <row r="29" spans="1:24" x14ac:dyDescent="0.25">
      <c r="A29" s="3">
        <v>399.99958106896599</v>
      </c>
      <c r="B29" s="1">
        <v>370.54297506896597</v>
      </c>
      <c r="C29" s="1">
        <v>25.8772203103448</v>
      </c>
      <c r="D29">
        <v>100</v>
      </c>
      <c r="E29">
        <v>1E-3</v>
      </c>
      <c r="F29" s="1">
        <v>33.947485896551697</v>
      </c>
      <c r="G29">
        <v>0</v>
      </c>
      <c r="H29">
        <v>0</v>
      </c>
      <c r="I29">
        <v>0</v>
      </c>
      <c r="J29" s="1">
        <v>-1.7497241379310299E-3</v>
      </c>
      <c r="K29" s="1">
        <v>7.45611082758621</v>
      </c>
      <c r="L29" s="1">
        <v>1.1992078620689699</v>
      </c>
      <c r="M29" s="1">
        <v>-9.5062068965517195E-4</v>
      </c>
      <c r="N29">
        <v>1.2</v>
      </c>
      <c r="O29">
        <v>29</v>
      </c>
      <c r="P29">
        <v>359</v>
      </c>
      <c r="Q29" s="8">
        <v>42659.889247685183</v>
      </c>
      <c r="R29" s="1">
        <f t="shared" ref="R29:R30" si="11">$F$27-F29</f>
        <v>4.2350274482759005</v>
      </c>
      <c r="U29" s="1">
        <f t="shared" si="0"/>
        <v>0.19287528440796931</v>
      </c>
      <c r="V29" s="1">
        <f t="shared" ref="V29:V30" si="12">L29^2</f>
        <v>1.4380994964480296</v>
      </c>
    </row>
    <row r="30" spans="1:24" x14ac:dyDescent="0.25">
      <c r="A30" s="3">
        <v>400.00037879310298</v>
      </c>
      <c r="B30" s="1">
        <v>370.56268741379301</v>
      </c>
      <c r="C30" s="1">
        <v>25.8813316206897</v>
      </c>
      <c r="D30">
        <v>100</v>
      </c>
      <c r="E30">
        <v>1E-3</v>
      </c>
      <c r="F30" s="1">
        <v>31.6783059655173</v>
      </c>
      <c r="G30">
        <v>0</v>
      </c>
      <c r="H30">
        <v>0</v>
      </c>
      <c r="I30">
        <v>0</v>
      </c>
      <c r="J30" s="1">
        <v>-1.69444827586207E-3</v>
      </c>
      <c r="K30" s="1">
        <v>11.4662371724138</v>
      </c>
      <c r="L30" s="1">
        <v>1.4977589655172401</v>
      </c>
      <c r="M30" s="1">
        <v>-9.7441379310344797E-4</v>
      </c>
      <c r="N30">
        <v>1.5</v>
      </c>
      <c r="O30">
        <v>30</v>
      </c>
      <c r="P30">
        <v>359</v>
      </c>
      <c r="Q30" s="8">
        <v>42659.930925925924</v>
      </c>
      <c r="R30" s="1">
        <f t="shared" si="11"/>
        <v>6.5042073793102979</v>
      </c>
      <c r="U30" s="1">
        <f t="shared" si="0"/>
        <v>0.19564237901726844</v>
      </c>
      <c r="V30" s="1">
        <f t="shared" si="12"/>
        <v>2.243281918787273</v>
      </c>
    </row>
    <row r="31" spans="1:24" x14ac:dyDescent="0.25">
      <c r="A31" s="3">
        <v>399.99989782758598</v>
      </c>
      <c r="B31" s="1">
        <v>370.52071403448298</v>
      </c>
      <c r="C31" s="1">
        <v>25.872283448275901</v>
      </c>
      <c r="D31">
        <v>100</v>
      </c>
      <c r="E31">
        <v>1E-3</v>
      </c>
      <c r="F31" s="1">
        <v>38.163474999999998</v>
      </c>
      <c r="G31">
        <v>0</v>
      </c>
      <c r="H31">
        <v>0</v>
      </c>
      <c r="I31">
        <v>0</v>
      </c>
      <c r="J31" s="1">
        <v>-1.6762413793103401E-3</v>
      </c>
      <c r="K31" s="1">
        <v>4.0437931034482797E-4</v>
      </c>
      <c r="L31" s="1">
        <v>8.5913103448275793E-3</v>
      </c>
      <c r="M31" s="1">
        <v>-9.4806896551724205E-4</v>
      </c>
      <c r="N31">
        <v>0</v>
      </c>
      <c r="O31">
        <v>31</v>
      </c>
      <c r="P31">
        <v>359</v>
      </c>
      <c r="Q31" s="8">
        <v>42659.972604166665</v>
      </c>
      <c r="U31" s="1"/>
    </row>
    <row r="32" spans="1:24" x14ac:dyDescent="0.25">
      <c r="A32" s="3">
        <v>449.99992748275901</v>
      </c>
      <c r="B32" s="1">
        <v>416.08472424137898</v>
      </c>
      <c r="C32" s="1">
        <v>25.975083000000001</v>
      </c>
      <c r="D32">
        <v>100</v>
      </c>
      <c r="E32">
        <v>1E-3</v>
      </c>
      <c r="F32" s="1">
        <v>45.957667241379298</v>
      </c>
      <c r="G32">
        <v>0</v>
      </c>
      <c r="H32">
        <v>0</v>
      </c>
      <c r="I32">
        <v>0</v>
      </c>
      <c r="J32" s="1">
        <v>-1.75724137931034E-3</v>
      </c>
      <c r="K32" s="1">
        <v>3.6165517241379299E-4</v>
      </c>
      <c r="L32" s="1">
        <v>8.3453448275862107E-3</v>
      </c>
      <c r="M32" s="1">
        <v>-9.8913793103448298E-4</v>
      </c>
      <c r="N32">
        <v>0</v>
      </c>
      <c r="O32">
        <v>32</v>
      </c>
      <c r="P32">
        <v>719</v>
      </c>
      <c r="Q32" s="8">
        <v>42660.055949074071</v>
      </c>
    </row>
    <row r="33" spans="1:24" x14ac:dyDescent="0.25">
      <c r="A33" s="3">
        <v>449.999945206897</v>
      </c>
      <c r="B33" s="1">
        <v>416.07258451724101</v>
      </c>
      <c r="C33" s="1">
        <v>25.977466689655198</v>
      </c>
      <c r="D33">
        <v>100</v>
      </c>
      <c r="E33">
        <v>1E-3</v>
      </c>
      <c r="F33" s="1">
        <v>43.641931</v>
      </c>
      <c r="G33">
        <v>0</v>
      </c>
      <c r="H33">
        <v>0</v>
      </c>
      <c r="I33">
        <v>0</v>
      </c>
      <c r="J33" s="1">
        <v>-1.74568965517241E-3</v>
      </c>
      <c r="K33" s="1">
        <v>4.0066078620689698</v>
      </c>
      <c r="L33" s="1">
        <v>0.89942141379310403</v>
      </c>
      <c r="M33" s="1">
        <v>-9.4141379310344804E-4</v>
      </c>
      <c r="N33">
        <v>0.9</v>
      </c>
      <c r="O33">
        <v>33</v>
      </c>
      <c r="P33">
        <v>359</v>
      </c>
      <c r="Q33" s="8">
        <v>42660.097627314812</v>
      </c>
      <c r="R33" s="1">
        <f>$F$32-F33</f>
        <v>2.3157362413792981</v>
      </c>
      <c r="S33" s="1">
        <f>INDEX(LINEST(R33:R35,K33:K35),1)</f>
        <v>0.57317610824162468</v>
      </c>
      <c r="T33" s="1">
        <f>INDEX(LINEST(R33:R35,K33:K35),2)</f>
        <v>2.5744028298318788E-2</v>
      </c>
      <c r="U33" s="1">
        <f t="shared" ref="U33:U35" si="13">L33^2/K33</f>
        <v>0.20190617785386369</v>
      </c>
      <c r="V33" s="1">
        <f>L33^2</f>
        <v>0.80895887958958601</v>
      </c>
      <c r="W33" s="11">
        <f>INDEX(LINEST(V33:V35,R33:R35),1)</f>
        <v>0.36517872175213956</v>
      </c>
      <c r="X33" s="11"/>
    </row>
    <row r="34" spans="1:24" x14ac:dyDescent="0.25">
      <c r="A34" s="3">
        <v>450.000181</v>
      </c>
      <c r="B34" s="1">
        <v>416.06669986206902</v>
      </c>
      <c r="C34" s="1">
        <v>25.9784188275862</v>
      </c>
      <c r="D34">
        <v>100</v>
      </c>
      <c r="E34">
        <v>1E-3</v>
      </c>
      <c r="F34" s="1">
        <v>41.878973965517197</v>
      </c>
      <c r="G34">
        <v>0</v>
      </c>
      <c r="H34">
        <v>0</v>
      </c>
      <c r="I34">
        <v>0</v>
      </c>
      <c r="J34" s="1">
        <v>-1.74165517241379E-3</v>
      </c>
      <c r="K34" s="1">
        <v>7.0506402068965501</v>
      </c>
      <c r="L34" s="1">
        <v>1.1992014482758599</v>
      </c>
      <c r="M34" s="1">
        <v>-9.3231034482758597E-4</v>
      </c>
      <c r="N34">
        <v>1.2</v>
      </c>
      <c r="O34">
        <v>34</v>
      </c>
      <c r="P34">
        <v>359</v>
      </c>
      <c r="Q34" s="8">
        <v>42660.139305555553</v>
      </c>
      <c r="R34" s="1">
        <f t="shared" ref="R34:R35" si="14">$F$32-F34</f>
        <v>4.0786932758621006</v>
      </c>
      <c r="U34" s="1">
        <f t="shared" si="13"/>
        <v>0.20396504024418446</v>
      </c>
      <c r="V34" s="1">
        <f t="shared" ref="V34:V35" si="15">L34^2</f>
        <v>1.43808411354692</v>
      </c>
    </row>
    <row r="35" spans="1:24" x14ac:dyDescent="0.25">
      <c r="A35" s="3">
        <v>450.000854482759</v>
      </c>
      <c r="B35" s="1">
        <v>416.07587617241398</v>
      </c>
      <c r="C35" s="1">
        <v>25.9797646206897</v>
      </c>
      <c r="D35">
        <v>100</v>
      </c>
      <c r="E35">
        <v>1E-3</v>
      </c>
      <c r="F35" s="1">
        <v>39.711239655172399</v>
      </c>
      <c r="G35">
        <v>0</v>
      </c>
      <c r="H35">
        <v>0</v>
      </c>
      <c r="I35">
        <v>0</v>
      </c>
      <c r="J35" s="1">
        <v>-1.73979310344828E-3</v>
      </c>
      <c r="K35" s="1">
        <v>10.8620623103448</v>
      </c>
      <c r="L35" s="1">
        <v>1.4977950689655199</v>
      </c>
      <c r="M35" s="1">
        <v>-9.5875862068965504E-4</v>
      </c>
      <c r="N35">
        <v>1.5</v>
      </c>
      <c r="O35">
        <v>35</v>
      </c>
      <c r="P35">
        <v>359</v>
      </c>
      <c r="Q35" s="8">
        <v>42660.180983796294</v>
      </c>
      <c r="R35" s="1">
        <f t="shared" si="14"/>
        <v>6.2464275862068988</v>
      </c>
      <c r="U35" s="1">
        <f t="shared" si="13"/>
        <v>0.20653445032080778</v>
      </c>
      <c r="V35" s="1">
        <f t="shared" si="15"/>
        <v>2.2433900686174266</v>
      </c>
    </row>
    <row r="36" spans="1:24" x14ac:dyDescent="0.25">
      <c r="A36" s="3">
        <v>449.99889089655198</v>
      </c>
      <c r="B36" s="1">
        <v>416.04736544827603</v>
      </c>
      <c r="C36" s="1">
        <v>25.973321034482801</v>
      </c>
      <c r="D36">
        <v>100</v>
      </c>
      <c r="E36">
        <v>1E-3</v>
      </c>
      <c r="F36" s="1">
        <v>45.930520999999999</v>
      </c>
      <c r="G36">
        <v>0</v>
      </c>
      <c r="H36">
        <v>0</v>
      </c>
      <c r="I36">
        <v>0</v>
      </c>
      <c r="J36" s="1">
        <v>-1.7606206896551701E-3</v>
      </c>
      <c r="K36" s="1">
        <v>3.5286206896551701E-4</v>
      </c>
      <c r="L36" s="1">
        <v>8.2178275862068995E-3</v>
      </c>
      <c r="M36" s="1">
        <v>-9.5651724137931003E-4</v>
      </c>
      <c r="N36">
        <v>0</v>
      </c>
      <c r="O36">
        <v>36</v>
      </c>
      <c r="P36">
        <v>359</v>
      </c>
      <c r="Q36" s="8">
        <v>42660.222650462965</v>
      </c>
    </row>
    <row r="37" spans="1:24" x14ac:dyDescent="0.25">
      <c r="A37" s="3">
        <v>500.00031996551701</v>
      </c>
      <c r="B37" s="1">
        <v>461.74448889655201</v>
      </c>
      <c r="C37" s="1">
        <v>26.100510689655199</v>
      </c>
      <c r="D37">
        <v>100</v>
      </c>
      <c r="E37">
        <v>1E-3</v>
      </c>
      <c r="F37" s="1">
        <v>54.530410137931</v>
      </c>
      <c r="G37">
        <v>0</v>
      </c>
      <c r="H37">
        <v>0</v>
      </c>
      <c r="I37">
        <v>0</v>
      </c>
      <c r="J37" s="1">
        <v>-1.62879310344828E-3</v>
      </c>
      <c r="K37" s="1">
        <v>3.4072413793103398E-4</v>
      </c>
      <c r="L37" s="1">
        <v>8.4309655172413803E-3</v>
      </c>
      <c r="M37" s="1">
        <v>-9.4810344827586201E-4</v>
      </c>
      <c r="N37">
        <v>0</v>
      </c>
      <c r="O37">
        <v>37</v>
      </c>
      <c r="P37">
        <v>719</v>
      </c>
      <c r="Q37" s="8">
        <v>42660.306006944447</v>
      </c>
    </row>
    <row r="38" spans="1:24" x14ac:dyDescent="0.25">
      <c r="A38" s="3">
        <v>500.00053568965501</v>
      </c>
      <c r="B38" s="1">
        <v>461.71871003448302</v>
      </c>
      <c r="C38" s="1">
        <v>26.100419172413801</v>
      </c>
      <c r="D38">
        <v>100</v>
      </c>
      <c r="E38">
        <v>1E-3</v>
      </c>
      <c r="F38" s="1">
        <v>52.293428103448299</v>
      </c>
      <c r="G38">
        <v>0</v>
      </c>
      <c r="H38">
        <v>0</v>
      </c>
      <c r="I38">
        <v>0</v>
      </c>
      <c r="J38" s="1">
        <v>-1.6238620689655199E-3</v>
      </c>
      <c r="K38" s="1">
        <v>3.8097934137931002</v>
      </c>
      <c r="L38" s="1">
        <v>0.89947434482758604</v>
      </c>
      <c r="M38" s="1">
        <v>-9.5444827586206897E-4</v>
      </c>
      <c r="N38">
        <v>0.9</v>
      </c>
      <c r="O38">
        <v>38</v>
      </c>
      <c r="P38">
        <v>359</v>
      </c>
      <c r="Q38" s="8">
        <v>42660.347685185188</v>
      </c>
      <c r="R38" s="1">
        <f>$F$37-F38</f>
        <v>2.2369820344827005</v>
      </c>
      <c r="S38" s="1">
        <f>INDEX(LINEST(R38:R40,K38:K40),1)</f>
        <v>0.57515277882286187</v>
      </c>
      <c r="T38" s="1">
        <f>INDEX(LINEST(R38:R40,K38:K40),2)</f>
        <v>5.3986400675834822E-2</v>
      </c>
      <c r="U38" s="1">
        <f t="shared" ref="U38:U40" si="16">L38^2/K38</f>
        <v>0.21236167138981588</v>
      </c>
      <c r="V38" s="1">
        <f>L38^2</f>
        <v>0.80905409700301512</v>
      </c>
      <c r="W38" s="11">
        <f>INDEX(LINEST(V38:V40,R38:R40),1)</f>
        <v>0.38146773769873532</v>
      </c>
      <c r="X38" s="11"/>
    </row>
    <row r="39" spans="1:24" x14ac:dyDescent="0.25">
      <c r="A39" s="3">
        <v>500.00059141379302</v>
      </c>
      <c r="B39" s="1">
        <v>461.70339537931</v>
      </c>
      <c r="C39" s="1">
        <v>26.102596758620699</v>
      </c>
      <c r="D39">
        <v>100</v>
      </c>
      <c r="E39">
        <v>1E-3</v>
      </c>
      <c r="F39" s="1">
        <v>50.601434448275903</v>
      </c>
      <c r="G39">
        <v>0</v>
      </c>
      <c r="H39">
        <v>0</v>
      </c>
      <c r="I39">
        <v>0</v>
      </c>
      <c r="J39" s="1">
        <v>-1.6187586206896599E-3</v>
      </c>
      <c r="K39" s="1">
        <v>6.7116354482758602</v>
      </c>
      <c r="L39" s="1">
        <v>1.19933034482759</v>
      </c>
      <c r="M39" s="1">
        <v>-9.5544827586206899E-4</v>
      </c>
      <c r="N39">
        <v>1.2</v>
      </c>
      <c r="O39">
        <v>39</v>
      </c>
      <c r="P39">
        <v>358</v>
      </c>
      <c r="Q39" s="8">
        <v>42660.389247685183</v>
      </c>
      <c r="R39" s="1">
        <f t="shared" ref="R39:R40" si="17">$F$37-F39</f>
        <v>3.9289756896550969</v>
      </c>
      <c r="U39" s="1">
        <f t="shared" si="16"/>
        <v>0.21431337966870243</v>
      </c>
      <c r="V39" s="1">
        <f t="shared" ref="V39:V40" si="18">L39^2</f>
        <v>1.4383932760242661</v>
      </c>
    </row>
    <row r="40" spans="1:24" x14ac:dyDescent="0.25">
      <c r="A40" s="3">
        <v>499.99956437931002</v>
      </c>
      <c r="B40" s="1">
        <v>461.70300193103401</v>
      </c>
      <c r="C40" s="1">
        <v>26.1278343793104</v>
      </c>
      <c r="D40">
        <v>100</v>
      </c>
      <c r="E40">
        <v>1E-3</v>
      </c>
      <c r="F40" s="1">
        <v>48.530708689655199</v>
      </c>
      <c r="G40">
        <v>0</v>
      </c>
      <c r="H40">
        <v>0</v>
      </c>
      <c r="I40">
        <v>0</v>
      </c>
      <c r="J40" s="1">
        <v>-1.51006896551724E-3</v>
      </c>
      <c r="K40" s="1">
        <v>10.3490257586207</v>
      </c>
      <c r="L40" s="1">
        <v>1.49778662068966</v>
      </c>
      <c r="M40" s="1">
        <v>-9.6858620689655101E-4</v>
      </c>
      <c r="N40">
        <v>1.5</v>
      </c>
      <c r="O40">
        <v>40</v>
      </c>
      <c r="P40">
        <v>359</v>
      </c>
      <c r="Q40" s="8">
        <v>42660.430925925924</v>
      </c>
      <c r="R40" s="1">
        <f t="shared" si="17"/>
        <v>5.9997014482758004</v>
      </c>
      <c r="U40" s="1">
        <f t="shared" si="16"/>
        <v>0.21677062299784469</v>
      </c>
      <c r="V40" s="1">
        <f t="shared" si="18"/>
        <v>2.2433647611169514</v>
      </c>
    </row>
    <row r="41" spans="1:24" x14ac:dyDescent="0.25">
      <c r="A41" s="3">
        <v>499.99919917241402</v>
      </c>
      <c r="B41" s="1">
        <v>461.73261862069</v>
      </c>
      <c r="C41" s="1">
        <v>26.118208689655201</v>
      </c>
      <c r="D41">
        <v>100</v>
      </c>
      <c r="E41">
        <v>1E-3</v>
      </c>
      <c r="F41" s="1">
        <v>54.538511999999997</v>
      </c>
      <c r="G41">
        <v>0</v>
      </c>
      <c r="H41">
        <v>0</v>
      </c>
      <c r="I41">
        <v>0</v>
      </c>
      <c r="J41" s="1">
        <v>-1.6276896551724099E-3</v>
      </c>
      <c r="K41" s="1">
        <v>3.35551724137931E-4</v>
      </c>
      <c r="L41" s="1">
        <v>8.5563793103448308E-3</v>
      </c>
      <c r="M41" s="1">
        <v>-9.5810344827586204E-4</v>
      </c>
      <c r="N41">
        <v>0</v>
      </c>
      <c r="O41">
        <v>41</v>
      </c>
      <c r="P41">
        <v>359</v>
      </c>
      <c r="Q41" s="8">
        <v>42660.472592592596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selection activeCell="E34" sqref="E34"/>
    </sheetView>
  </sheetViews>
  <sheetFormatPr defaultRowHeight="15" x14ac:dyDescent="0.25"/>
  <cols>
    <col min="1" max="1" width="20.855468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5" width="6" bestFit="1" customWidth="1"/>
    <col min="6" max="6" width="9.140625" style="1"/>
    <col min="10" max="13" width="9.140625" style="1"/>
    <col min="17" max="17" width="15.85546875" bestFit="1" customWidth="1"/>
    <col min="18" max="18" width="7.5703125" style="1" bestFit="1" customWidth="1"/>
    <col min="19" max="19" width="6.5703125" style="1" bestFit="1" customWidth="1"/>
    <col min="20" max="20" width="7.28515625" style="1" bestFit="1" customWidth="1"/>
    <col min="21" max="21" width="10.28515625" bestFit="1" customWidth="1"/>
    <col min="22" max="22" width="6.42578125" style="1" bestFit="1" customWidth="1"/>
  </cols>
  <sheetData>
    <row r="1" spans="1:23" x14ac:dyDescent="0.25">
      <c r="A1" s="3" t="str">
        <f ca="1">MID(CELL("filename",A1),FIND("]",CELL("filename",A1))+1,256)</f>
        <v>sri-ipb2-DC-he-123116</v>
      </c>
      <c r="B1" s="1" t="s">
        <v>18</v>
      </c>
      <c r="C1" s="1" t="s">
        <v>19</v>
      </c>
      <c r="D1" t="s">
        <v>20</v>
      </c>
      <c r="E1" t="s">
        <v>21</v>
      </c>
      <c r="F1" s="1" t="s">
        <v>1</v>
      </c>
      <c r="G1" t="s">
        <v>13</v>
      </c>
      <c r="H1" t="s">
        <v>22</v>
      </c>
      <c r="I1" t="s">
        <v>23</v>
      </c>
      <c r="J1" s="1" t="s">
        <v>14</v>
      </c>
      <c r="K1" s="1" t="s">
        <v>24</v>
      </c>
      <c r="L1" s="1" t="s">
        <v>25</v>
      </c>
      <c r="M1" s="1" t="s">
        <v>26</v>
      </c>
      <c r="N1" t="s">
        <v>27</v>
      </c>
      <c r="O1" t="s">
        <v>3</v>
      </c>
      <c r="P1" t="s">
        <v>28</v>
      </c>
      <c r="Q1" t="s">
        <v>15</v>
      </c>
      <c r="R1" s="1" t="s">
        <v>29</v>
      </c>
      <c r="S1" s="1" t="s">
        <v>44</v>
      </c>
      <c r="T1" s="1" t="s">
        <v>31</v>
      </c>
      <c r="U1" t="s">
        <v>35</v>
      </c>
      <c r="V1" s="1" t="s">
        <v>36</v>
      </c>
      <c r="W1" s="1" t="s">
        <v>43</v>
      </c>
    </row>
    <row r="2" spans="1:23" x14ac:dyDescent="0.25">
      <c r="A2" s="3">
        <v>150.00287813793099</v>
      </c>
      <c r="B2" s="1">
        <v>137.90645155172399</v>
      </c>
      <c r="C2" s="1">
        <v>25.332208758620698</v>
      </c>
      <c r="D2">
        <v>100</v>
      </c>
      <c r="E2">
        <v>1E-3</v>
      </c>
      <c r="F2" s="1">
        <v>9.3620499310344805</v>
      </c>
      <c r="G2">
        <v>0</v>
      </c>
      <c r="H2">
        <v>0</v>
      </c>
      <c r="I2">
        <v>0</v>
      </c>
      <c r="J2" s="1" t="s">
        <v>16</v>
      </c>
      <c r="K2" s="1">
        <v>5.8882758620689704E-4</v>
      </c>
      <c r="L2" s="1">
        <v>7.2513793103448302E-3</v>
      </c>
      <c r="M2" s="1">
        <v>7.8620689655172396E-5</v>
      </c>
      <c r="N2">
        <v>0</v>
      </c>
      <c r="O2">
        <v>1</v>
      </c>
      <c r="P2">
        <v>725</v>
      </c>
      <c r="Q2" s="8">
        <v>42735.398344907408</v>
      </c>
      <c r="U2" s="1"/>
    </row>
    <row r="3" spans="1:23" x14ac:dyDescent="0.25">
      <c r="A3" s="3">
        <v>150.00154427586199</v>
      </c>
      <c r="B3" s="1">
        <v>138.570560310345</v>
      </c>
      <c r="C3" s="1">
        <v>25.3383534482759</v>
      </c>
      <c r="D3">
        <v>100</v>
      </c>
      <c r="E3">
        <v>1E-3</v>
      </c>
      <c r="F3" s="1">
        <v>7.5146983448275897</v>
      </c>
      <c r="G3">
        <v>0</v>
      </c>
      <c r="H3">
        <v>0</v>
      </c>
      <c r="I3">
        <v>0</v>
      </c>
      <c r="J3" s="1" t="s">
        <v>16</v>
      </c>
      <c r="K3" s="1">
        <v>4.1220319310344804</v>
      </c>
      <c r="L3" s="1">
        <v>0.69911662068965497</v>
      </c>
      <c r="M3" s="1">
        <v>8.2310344827586207E-5</v>
      </c>
      <c r="N3">
        <v>0.7</v>
      </c>
      <c r="O3">
        <v>2</v>
      </c>
      <c r="P3">
        <v>359</v>
      </c>
      <c r="Q3" s="8">
        <v>42735.440011574072</v>
      </c>
      <c r="R3" s="1">
        <f>$F$6-F3</f>
        <v>1.6776001379310301</v>
      </c>
      <c r="S3" s="11">
        <f>INDEX(LINEST(R3:R5,K3:K5),1)</f>
        <v>0.41462752246082857</v>
      </c>
      <c r="T3" s="11">
        <f>INDEX(LINEST(R3:R5,K3:K5),2)</f>
        <v>-2.2669770660140198E-2</v>
      </c>
      <c r="U3" s="1">
        <f t="shared" ref="U3:U30" si="0">L3^2/K3</f>
        <v>0.11857357184563605</v>
      </c>
      <c r="V3" s="1">
        <f>L3^2</f>
        <v>0.48876404932452289</v>
      </c>
      <c r="W3" s="11">
        <f>INDEX(LINEST(V4:V5,R4:R5),1)</f>
        <v>0.3241668003277734</v>
      </c>
    </row>
    <row r="4" spans="1:23" x14ac:dyDescent="0.25">
      <c r="A4" s="3">
        <v>150.000799793103</v>
      </c>
      <c r="B4" s="1">
        <v>139.133327172414</v>
      </c>
      <c r="C4" s="1">
        <v>25.344928413793099</v>
      </c>
      <c r="D4">
        <v>100</v>
      </c>
      <c r="E4">
        <v>1E-3</v>
      </c>
      <c r="F4" s="1">
        <v>5.8180317586206902</v>
      </c>
      <c r="G4">
        <v>0</v>
      </c>
      <c r="H4">
        <v>0</v>
      </c>
      <c r="I4">
        <v>0</v>
      </c>
      <c r="J4" s="1" t="s">
        <v>16</v>
      </c>
      <c r="K4" s="1">
        <v>8.1518716206896507</v>
      </c>
      <c r="L4" s="1">
        <v>0.99720937931034503</v>
      </c>
      <c r="M4" s="1">
        <v>8.17931034482759E-5</v>
      </c>
      <c r="N4">
        <v>1</v>
      </c>
      <c r="O4">
        <v>3</v>
      </c>
      <c r="P4">
        <v>359</v>
      </c>
      <c r="Q4" s="8">
        <v>42735.481678240743</v>
      </c>
      <c r="R4" s="1">
        <f t="shared" ref="R4:R5" si="1">$F$6-F4</f>
        <v>3.3742667241379296</v>
      </c>
      <c r="S4" s="11"/>
      <c r="T4" s="11"/>
      <c r="U4" s="1">
        <f t="shared" si="0"/>
        <v>0.12198751310811183</v>
      </c>
      <c r="V4" s="1">
        <f t="shared" ref="V4:V5" si="2">L4^2</f>
        <v>0.99442654618452364</v>
      </c>
    </row>
    <row r="5" spans="1:23" x14ac:dyDescent="0.25">
      <c r="A5" s="3">
        <v>150.00089286206901</v>
      </c>
      <c r="B5" s="1">
        <v>139.76993958620699</v>
      </c>
      <c r="C5" s="1">
        <v>25.347592241379299</v>
      </c>
      <c r="D5">
        <v>100</v>
      </c>
      <c r="E5">
        <v>1E-3</v>
      </c>
      <c r="F5" s="1">
        <v>4.0218120344827604</v>
      </c>
      <c r="G5">
        <v>0</v>
      </c>
      <c r="H5">
        <v>0</v>
      </c>
      <c r="I5">
        <v>0</v>
      </c>
      <c r="J5" s="1" t="s">
        <v>16</v>
      </c>
      <c r="K5" s="1">
        <v>12.5444263103448</v>
      </c>
      <c r="L5" s="1">
        <v>1.2556676896551699</v>
      </c>
      <c r="M5" s="1">
        <v>8.0482758620689602E-5</v>
      </c>
      <c r="N5">
        <v>1.3</v>
      </c>
      <c r="O5">
        <v>4</v>
      </c>
      <c r="P5">
        <v>359</v>
      </c>
      <c r="Q5" s="8">
        <v>42735.523344907408</v>
      </c>
      <c r="R5" s="1">
        <f t="shared" si="1"/>
        <v>5.1704864482758595</v>
      </c>
      <c r="S5" s="11"/>
      <c r="T5" s="11"/>
      <c r="U5" s="1">
        <f t="shared" si="0"/>
        <v>0.125689394463876</v>
      </c>
      <c r="V5" s="1">
        <f t="shared" si="2"/>
        <v>1.5767013468439521</v>
      </c>
    </row>
    <row r="6" spans="1:23" x14ac:dyDescent="0.25">
      <c r="A6" s="3">
        <v>149.99776275862101</v>
      </c>
      <c r="B6" s="1">
        <v>138.24696248275899</v>
      </c>
      <c r="C6" s="1">
        <v>25.3392716551724</v>
      </c>
      <c r="D6">
        <v>100</v>
      </c>
      <c r="E6">
        <v>1E-3</v>
      </c>
      <c r="F6" s="1">
        <v>9.1922984827586198</v>
      </c>
      <c r="G6">
        <v>0</v>
      </c>
      <c r="H6">
        <v>0</v>
      </c>
      <c r="I6">
        <v>0</v>
      </c>
      <c r="J6" s="1" t="s">
        <v>16</v>
      </c>
      <c r="K6" s="1">
        <v>5.7948275862069001E-4</v>
      </c>
      <c r="L6" s="1">
        <v>7.2899999999999996E-3</v>
      </c>
      <c r="M6" s="1">
        <v>8.2413793103448298E-5</v>
      </c>
      <c r="N6">
        <v>0</v>
      </c>
      <c r="O6">
        <v>5</v>
      </c>
      <c r="P6">
        <v>359</v>
      </c>
      <c r="Q6" s="8">
        <v>42735.565011574072</v>
      </c>
      <c r="S6" s="11"/>
      <c r="T6" s="11"/>
      <c r="U6" s="1"/>
    </row>
    <row r="7" spans="1:23" x14ac:dyDescent="0.25">
      <c r="A7" s="3">
        <v>200.00046358620699</v>
      </c>
      <c r="B7" s="1">
        <v>183.62666062068999</v>
      </c>
      <c r="C7" s="1">
        <v>25.393882793103501</v>
      </c>
      <c r="D7">
        <v>100</v>
      </c>
      <c r="E7">
        <v>1E-3</v>
      </c>
      <c r="F7" s="1">
        <v>13.801579862069</v>
      </c>
      <c r="G7">
        <v>0</v>
      </c>
      <c r="H7">
        <v>0</v>
      </c>
      <c r="I7">
        <v>0</v>
      </c>
      <c r="J7" s="1" t="s">
        <v>16</v>
      </c>
      <c r="K7" s="1">
        <v>5.1268965517241403E-4</v>
      </c>
      <c r="L7" s="1">
        <v>7.2531379310344802E-3</v>
      </c>
      <c r="M7" s="1">
        <v>8.4586206896551804E-5</v>
      </c>
      <c r="N7">
        <v>0</v>
      </c>
      <c r="O7">
        <v>6</v>
      </c>
      <c r="P7">
        <v>719</v>
      </c>
      <c r="Q7" s="8">
        <v>42735.648344907408</v>
      </c>
      <c r="S7" s="11"/>
      <c r="T7" s="11"/>
      <c r="U7" s="1"/>
    </row>
    <row r="8" spans="1:23" x14ac:dyDescent="0.25">
      <c r="A8" s="3">
        <v>200.00155327586199</v>
      </c>
      <c r="B8" s="1">
        <v>184.00776193103499</v>
      </c>
      <c r="C8" s="1">
        <v>25.394856206896598</v>
      </c>
      <c r="D8">
        <v>100</v>
      </c>
      <c r="E8">
        <v>1E-3</v>
      </c>
      <c r="F8" s="1">
        <v>12.0689663103448</v>
      </c>
      <c r="G8">
        <v>0</v>
      </c>
      <c r="H8">
        <v>0</v>
      </c>
      <c r="I8">
        <v>0</v>
      </c>
      <c r="J8" s="1" t="s">
        <v>16</v>
      </c>
      <c r="K8" s="1">
        <v>3.7641526206896501</v>
      </c>
      <c r="L8" s="1">
        <v>0.69898048275862101</v>
      </c>
      <c r="M8" s="1">
        <v>8.08275862068966E-5</v>
      </c>
      <c r="N8">
        <v>0.7</v>
      </c>
      <c r="O8">
        <v>7</v>
      </c>
      <c r="P8">
        <v>359</v>
      </c>
      <c r="Q8" s="8">
        <v>42735.690011574072</v>
      </c>
      <c r="R8" s="1">
        <f>$F$7-F8</f>
        <v>1.7326135517241994</v>
      </c>
      <c r="S8" s="11">
        <f>INDEX(LINEST(R8:R10,K8:K10),1)</f>
        <v>0.44633316183059091</v>
      </c>
      <c r="T8" s="11">
        <f>INDEX(LINEST(R8:R10,K8:K10),2)</f>
        <v>7.0794108198982908E-2</v>
      </c>
      <c r="U8" s="1">
        <f t="shared" si="0"/>
        <v>0.12979646802630462</v>
      </c>
      <c r="V8" s="1">
        <f>L8^2</f>
        <v>0.4885737152774749</v>
      </c>
      <c r="W8" s="11">
        <f>INDEX(LINEST(V8:V10,R8:R10),1)</f>
        <v>0.31332407758271141</v>
      </c>
    </row>
    <row r="9" spans="1:23" x14ac:dyDescent="0.25">
      <c r="A9" s="3">
        <v>200.00078975862101</v>
      </c>
      <c r="B9" s="1">
        <v>184.40622896551699</v>
      </c>
      <c r="C9" s="1">
        <v>25.396628275862099</v>
      </c>
      <c r="D9">
        <v>100</v>
      </c>
      <c r="E9">
        <v>1E-3</v>
      </c>
      <c r="F9" s="1">
        <v>10.3564380344828</v>
      </c>
      <c r="G9">
        <v>0</v>
      </c>
      <c r="H9">
        <v>0</v>
      </c>
      <c r="I9">
        <v>0</v>
      </c>
      <c r="J9" s="1" t="s">
        <v>16</v>
      </c>
      <c r="K9" s="1">
        <v>7.48778524137931</v>
      </c>
      <c r="L9" s="1">
        <v>0.99722510344827597</v>
      </c>
      <c r="M9" s="1">
        <v>8.2137931034482803E-5</v>
      </c>
      <c r="N9">
        <v>1</v>
      </c>
      <c r="O9">
        <v>8</v>
      </c>
      <c r="P9">
        <v>359</v>
      </c>
      <c r="Q9" s="8">
        <v>42735.731678240743</v>
      </c>
      <c r="R9" s="1">
        <f t="shared" ref="R9:R10" si="3">$F$7-F9</f>
        <v>3.4451418275862</v>
      </c>
      <c r="S9" s="11"/>
      <c r="T9" s="11"/>
      <c r="U9" s="1">
        <f t="shared" si="0"/>
        <v>0.13281068765858964</v>
      </c>
      <c r="V9" s="1">
        <f t="shared" ref="V9:V10" si="4">L9^2</f>
        <v>0.99445790694742475</v>
      </c>
    </row>
    <row r="10" spans="1:23" x14ac:dyDescent="0.25">
      <c r="A10" s="3">
        <v>200.00083137931</v>
      </c>
      <c r="B10" s="1">
        <v>184.94347462069001</v>
      </c>
      <c r="C10" s="1">
        <v>25.401483965517201</v>
      </c>
      <c r="D10">
        <v>100</v>
      </c>
      <c r="E10">
        <v>1E-3</v>
      </c>
      <c r="F10" s="1">
        <v>8.24502206896552</v>
      </c>
      <c r="G10">
        <v>0</v>
      </c>
      <c r="H10">
        <v>0</v>
      </c>
      <c r="I10">
        <v>0</v>
      </c>
      <c r="J10" s="1" t="s">
        <v>16</v>
      </c>
      <c r="K10" s="1">
        <v>12.322225448275899</v>
      </c>
      <c r="L10" s="1">
        <v>1.2979386896551699</v>
      </c>
      <c r="M10" s="1">
        <v>8.6724137931034397E-5</v>
      </c>
      <c r="N10">
        <v>1.3</v>
      </c>
      <c r="O10">
        <v>9</v>
      </c>
      <c r="P10">
        <v>359</v>
      </c>
      <c r="Q10" s="8">
        <v>42735.773344907408</v>
      </c>
      <c r="R10" s="1">
        <f t="shared" si="3"/>
        <v>5.5565577931034795</v>
      </c>
      <c r="S10" s="11"/>
      <c r="T10" s="11"/>
      <c r="U10" s="1">
        <f t="shared" si="0"/>
        <v>0.13671595680303766</v>
      </c>
      <c r="V10" s="1">
        <f t="shared" si="4"/>
        <v>1.6846448421037794</v>
      </c>
    </row>
    <row r="11" spans="1:23" x14ac:dyDescent="0.25">
      <c r="A11" s="3">
        <v>199.998289413793</v>
      </c>
      <c r="B11" s="1">
        <v>183.776042034483</v>
      </c>
      <c r="C11" s="1">
        <v>25.3908759655172</v>
      </c>
      <c r="D11">
        <v>100</v>
      </c>
      <c r="E11">
        <v>1E-3</v>
      </c>
      <c r="F11" s="1">
        <v>13.720878586206901</v>
      </c>
      <c r="G11">
        <v>0</v>
      </c>
      <c r="H11">
        <v>0</v>
      </c>
      <c r="I11">
        <v>0</v>
      </c>
      <c r="J11" s="1" t="s">
        <v>16</v>
      </c>
      <c r="K11" s="1">
        <v>5.2468965517241399E-4</v>
      </c>
      <c r="L11" s="1">
        <v>7.2825172413793103E-3</v>
      </c>
      <c r="M11" s="1">
        <v>8.1551724137930994E-5</v>
      </c>
      <c r="N11">
        <v>0</v>
      </c>
      <c r="O11">
        <v>10</v>
      </c>
      <c r="P11">
        <v>360</v>
      </c>
      <c r="Q11" s="8">
        <v>42735.815127314818</v>
      </c>
      <c r="S11" s="11"/>
      <c r="T11" s="11"/>
      <c r="U11" s="1"/>
    </row>
    <row r="12" spans="1:23" x14ac:dyDescent="0.25">
      <c r="A12" s="3">
        <v>250.00003789655199</v>
      </c>
      <c r="B12" s="1">
        <v>229.065870137931</v>
      </c>
      <c r="C12" s="1">
        <v>25.450475724137899</v>
      </c>
      <c r="D12">
        <v>100</v>
      </c>
      <c r="E12">
        <v>1E-3</v>
      </c>
      <c r="F12" s="1">
        <v>18.8258830344828</v>
      </c>
      <c r="G12">
        <v>0</v>
      </c>
      <c r="H12">
        <v>0</v>
      </c>
      <c r="I12">
        <v>0</v>
      </c>
      <c r="J12" s="1" t="s">
        <v>16</v>
      </c>
      <c r="K12" s="1">
        <v>4.8455172413793099E-4</v>
      </c>
      <c r="L12" s="1">
        <v>7.3869655172413796E-3</v>
      </c>
      <c r="M12" s="1">
        <v>7.4965517241379296E-5</v>
      </c>
      <c r="N12">
        <v>0</v>
      </c>
      <c r="O12">
        <v>11</v>
      </c>
      <c r="P12">
        <v>719</v>
      </c>
      <c r="Q12" s="8">
        <v>42735.898460648146</v>
      </c>
      <c r="S12" s="11"/>
      <c r="T12" s="11"/>
      <c r="U12" s="1"/>
    </row>
    <row r="13" spans="1:23" x14ac:dyDescent="0.25">
      <c r="A13" s="3">
        <v>250.00037934482799</v>
      </c>
      <c r="B13" s="1">
        <v>229.31955068965499</v>
      </c>
      <c r="C13" s="1">
        <v>25.456578758620701</v>
      </c>
      <c r="D13">
        <v>100</v>
      </c>
      <c r="E13">
        <v>1E-3</v>
      </c>
      <c r="F13" s="1">
        <v>17.118802413793102</v>
      </c>
      <c r="G13">
        <v>0</v>
      </c>
      <c r="H13">
        <v>0</v>
      </c>
      <c r="I13">
        <v>0</v>
      </c>
      <c r="J13" s="1" t="s">
        <v>16</v>
      </c>
      <c r="K13" s="1">
        <v>3.4357850344827598</v>
      </c>
      <c r="L13" s="1">
        <v>0.69910655172413805</v>
      </c>
      <c r="M13" s="1">
        <v>7.5137931034482795E-5</v>
      </c>
      <c r="N13">
        <v>0.7</v>
      </c>
      <c r="O13">
        <v>12</v>
      </c>
      <c r="P13">
        <v>359</v>
      </c>
      <c r="Q13" s="8">
        <v>42735.940127314818</v>
      </c>
      <c r="R13" s="1">
        <f>$F$12-F13</f>
        <v>1.7070806206896982</v>
      </c>
      <c r="S13" s="11">
        <f>INDEX(LINEST(R13:R15,K13:K15),1)</f>
        <v>0.48622472393412042</v>
      </c>
      <c r="T13" s="11">
        <f>INDEX(LINEST(R13:R15,K13:K15),2)</f>
        <v>4.3693568811475014E-2</v>
      </c>
      <c r="U13" s="1">
        <f t="shared" si="0"/>
        <v>0.14225277942547235</v>
      </c>
      <c r="V13" s="1">
        <f>L13^2</f>
        <v>0.48874997066361492</v>
      </c>
      <c r="W13" s="11">
        <f>INDEX(LINEST(V13:V15,R13:R15),1)</f>
        <v>0.31094401265173577</v>
      </c>
    </row>
    <row r="14" spans="1:23" x14ac:dyDescent="0.25">
      <c r="A14" s="3">
        <v>250.00049189655201</v>
      </c>
      <c r="B14" s="1">
        <v>229.58331724137901</v>
      </c>
      <c r="C14" s="1">
        <v>25.454934896551698</v>
      </c>
      <c r="D14">
        <v>100</v>
      </c>
      <c r="E14">
        <v>1E-3</v>
      </c>
      <c r="F14" s="1">
        <v>15.4342103448276</v>
      </c>
      <c r="G14">
        <v>0</v>
      </c>
      <c r="H14">
        <v>0</v>
      </c>
      <c r="I14">
        <v>0</v>
      </c>
      <c r="J14" s="1" t="s">
        <v>16</v>
      </c>
      <c r="K14" s="1">
        <v>6.8596421724137899</v>
      </c>
      <c r="L14" s="1">
        <v>0.99712851724137996</v>
      </c>
      <c r="M14" s="1">
        <v>7.3724137931034501E-5</v>
      </c>
      <c r="N14">
        <v>1</v>
      </c>
      <c r="O14">
        <v>13</v>
      </c>
      <c r="P14">
        <v>359</v>
      </c>
      <c r="Q14" s="8">
        <v>42735.981793981482</v>
      </c>
      <c r="R14" s="1">
        <f t="shared" ref="R14:R15" si="5">$F$12-F14</f>
        <v>3.3916726896552003</v>
      </c>
      <c r="S14" s="11"/>
      <c r="T14" s="11"/>
      <c r="U14" s="1">
        <f t="shared" si="0"/>
        <v>0.14494419022240751</v>
      </c>
      <c r="V14" s="1">
        <f t="shared" ref="V14:V15" si="6">L14^2</f>
        <v>0.994265279895993</v>
      </c>
    </row>
    <row r="15" spans="1:23" x14ac:dyDescent="0.25">
      <c r="A15" s="3">
        <v>250.00028841379299</v>
      </c>
      <c r="B15" s="1">
        <v>229.957302206897</v>
      </c>
      <c r="C15" s="1">
        <v>25.4602360689655</v>
      </c>
      <c r="D15">
        <v>100</v>
      </c>
      <c r="E15">
        <v>1E-3</v>
      </c>
      <c r="F15" s="1">
        <v>13.2701485517241</v>
      </c>
      <c r="G15">
        <v>0</v>
      </c>
      <c r="H15">
        <v>0</v>
      </c>
      <c r="I15">
        <v>0</v>
      </c>
      <c r="J15" s="1" t="s">
        <v>16</v>
      </c>
      <c r="K15" s="1">
        <v>11.347666137931</v>
      </c>
      <c r="L15" s="1">
        <v>1.2976928275862101</v>
      </c>
      <c r="M15" s="1">
        <v>7.2586206896551702E-5</v>
      </c>
      <c r="N15">
        <v>1.3</v>
      </c>
      <c r="O15">
        <v>14</v>
      </c>
      <c r="P15">
        <v>359</v>
      </c>
      <c r="Q15" s="8">
        <v>42736.023460648146</v>
      </c>
      <c r="R15" s="1">
        <f t="shared" si="5"/>
        <v>5.5557344827586999</v>
      </c>
      <c r="S15" s="11"/>
      <c r="T15" s="11"/>
      <c r="U15" s="1">
        <f t="shared" si="0"/>
        <v>0.14840114736365825</v>
      </c>
      <c r="V15" s="1">
        <f t="shared" si="6"/>
        <v>1.684006674768693</v>
      </c>
    </row>
    <row r="16" spans="1:23" x14ac:dyDescent="0.25">
      <c r="A16" s="3">
        <v>249.998878827586</v>
      </c>
      <c r="B16" s="1">
        <v>229.16346693103401</v>
      </c>
      <c r="C16" s="1">
        <v>25.4483879310345</v>
      </c>
      <c r="D16">
        <v>100</v>
      </c>
      <c r="E16">
        <v>1E-3</v>
      </c>
      <c r="F16" s="1">
        <v>18.7596231724138</v>
      </c>
      <c r="G16">
        <v>0</v>
      </c>
      <c r="H16">
        <v>0</v>
      </c>
      <c r="I16">
        <v>0</v>
      </c>
      <c r="J16" s="1" t="s">
        <v>16</v>
      </c>
      <c r="K16" s="1">
        <v>4.7451724137931002E-4</v>
      </c>
      <c r="L16" s="1">
        <v>7.2233448275862101E-3</v>
      </c>
      <c r="M16" s="1">
        <v>7.1482758620689695E-5</v>
      </c>
      <c r="N16">
        <v>0</v>
      </c>
      <c r="O16">
        <v>15</v>
      </c>
      <c r="P16">
        <v>359</v>
      </c>
      <c r="Q16" s="8">
        <v>42736.065127314818</v>
      </c>
      <c r="S16" s="11"/>
      <c r="T16" s="11"/>
      <c r="U16" s="1"/>
    </row>
    <row r="17" spans="1:23" x14ac:dyDescent="0.25">
      <c r="A17" s="3">
        <v>300.00038313793101</v>
      </c>
      <c r="B17" s="1">
        <v>274.45766365517198</v>
      </c>
      <c r="C17" s="1">
        <v>25.5192664482759</v>
      </c>
      <c r="D17">
        <v>100</v>
      </c>
      <c r="E17">
        <v>1E-3</v>
      </c>
      <c r="F17" s="1">
        <v>24.400196482758599</v>
      </c>
      <c r="G17">
        <v>0</v>
      </c>
      <c r="H17">
        <v>0</v>
      </c>
      <c r="I17">
        <v>0</v>
      </c>
      <c r="J17" s="1" t="s">
        <v>16</v>
      </c>
      <c r="K17" s="1">
        <v>4.2451724137931E-4</v>
      </c>
      <c r="L17" s="1">
        <v>7.2258275862068996E-3</v>
      </c>
      <c r="M17" s="1">
        <v>7.9310344827586201E-5</v>
      </c>
      <c r="N17">
        <v>0</v>
      </c>
      <c r="O17">
        <v>16</v>
      </c>
      <c r="P17">
        <v>719</v>
      </c>
      <c r="Q17" s="8">
        <v>42736.148460648146</v>
      </c>
      <c r="S17" s="11"/>
      <c r="T17" s="11"/>
      <c r="U17" s="1"/>
    </row>
    <row r="18" spans="1:23" x14ac:dyDescent="0.25">
      <c r="A18" s="3">
        <v>300.00008527586198</v>
      </c>
      <c r="B18" s="1">
        <v>274.64107427586202</v>
      </c>
      <c r="C18" s="1">
        <v>25.523963965517201</v>
      </c>
      <c r="D18">
        <v>100</v>
      </c>
      <c r="E18">
        <v>1E-3</v>
      </c>
      <c r="F18" s="1">
        <v>22.2620473448276</v>
      </c>
      <c r="G18">
        <v>0</v>
      </c>
      <c r="H18">
        <v>0</v>
      </c>
      <c r="I18">
        <v>0</v>
      </c>
      <c r="J18" s="1" t="s">
        <v>16</v>
      </c>
      <c r="K18" s="1">
        <v>4.0629801379310297</v>
      </c>
      <c r="L18" s="1">
        <v>0.79930468965517198</v>
      </c>
      <c r="M18" s="1">
        <v>7.6724137931034506E-5</v>
      </c>
      <c r="N18">
        <v>0.8</v>
      </c>
      <c r="O18">
        <v>17</v>
      </c>
      <c r="P18">
        <v>359</v>
      </c>
      <c r="Q18" s="8">
        <v>42736.190127314818</v>
      </c>
      <c r="R18" s="1">
        <f>$F$17-F18</f>
        <v>2.1381491379309985</v>
      </c>
      <c r="S18" s="11">
        <f>INDEX(LINEST(R18:R20,K18:K20),1)</f>
        <v>0.51459545414595143</v>
      </c>
      <c r="T18" s="11">
        <f>INDEX(LINEST(R18:R20,K18:K20),2)</f>
        <v>5.2223277952798242E-2</v>
      </c>
      <c r="U18" s="1">
        <f t="shared" si="0"/>
        <v>0.15724615066173778</v>
      </c>
      <c r="V18" s="1">
        <f>L18^2</f>
        <v>0.63888798690475079</v>
      </c>
      <c r="W18" s="11">
        <f>INDEX(LINEST(V18:V20,R18:R20),1)</f>
        <v>0.32317693808637277</v>
      </c>
    </row>
    <row r="19" spans="1:23" x14ac:dyDescent="0.25">
      <c r="A19" s="3">
        <v>300.00056720689702</v>
      </c>
      <c r="B19" s="1">
        <v>274.82113548275902</v>
      </c>
      <c r="C19" s="1">
        <v>25.528974517241402</v>
      </c>
      <c r="D19">
        <v>100</v>
      </c>
      <c r="E19">
        <v>1E-3</v>
      </c>
      <c r="F19" s="1">
        <v>20.4503025517241</v>
      </c>
      <c r="G19">
        <v>0</v>
      </c>
      <c r="H19">
        <v>0</v>
      </c>
      <c r="I19">
        <v>0</v>
      </c>
      <c r="J19" s="1" t="s">
        <v>16</v>
      </c>
      <c r="K19" s="1">
        <v>7.5572830344827597</v>
      </c>
      <c r="L19" s="1">
        <v>1.09926817241379</v>
      </c>
      <c r="M19" s="1">
        <v>7.2517241379310295E-5</v>
      </c>
      <c r="N19">
        <v>1.1000000000000001</v>
      </c>
      <c r="O19">
        <v>18</v>
      </c>
      <c r="P19">
        <v>359</v>
      </c>
      <c r="Q19" s="8">
        <v>42736.231793981482</v>
      </c>
      <c r="R19" s="1">
        <f t="shared" ref="R19:R20" si="7">$F$17-F19</f>
        <v>3.9498939310344987</v>
      </c>
      <c r="S19" s="11"/>
      <c r="T19" s="11"/>
      <c r="U19" s="1">
        <f t="shared" si="0"/>
        <v>0.1598974802674781</v>
      </c>
      <c r="V19" s="1">
        <f t="shared" ref="V19:V20" si="8">L19^2</f>
        <v>1.208390514881954</v>
      </c>
    </row>
    <row r="20" spans="1:23" x14ac:dyDescent="0.25">
      <c r="A20" s="3">
        <v>300.00047355172399</v>
      </c>
      <c r="B20" s="1">
        <v>275.08102106896598</v>
      </c>
      <c r="C20" s="1">
        <v>25.528394896551699</v>
      </c>
      <c r="D20">
        <v>100</v>
      </c>
      <c r="E20">
        <v>1E-3</v>
      </c>
      <c r="F20" s="1">
        <v>18.1975713793103</v>
      </c>
      <c r="G20">
        <v>0</v>
      </c>
      <c r="H20">
        <v>0</v>
      </c>
      <c r="I20">
        <v>0</v>
      </c>
      <c r="J20" s="1" t="s">
        <v>16</v>
      </c>
      <c r="K20" s="1">
        <v>11.9594211034483</v>
      </c>
      <c r="L20" s="1">
        <v>1.3968948275862101</v>
      </c>
      <c r="M20" s="1">
        <v>7.5034482758620704E-5</v>
      </c>
      <c r="N20">
        <v>1.4</v>
      </c>
      <c r="O20">
        <v>19</v>
      </c>
      <c r="P20">
        <v>359</v>
      </c>
      <c r="Q20" s="8">
        <v>42736.273460648146</v>
      </c>
      <c r="R20" s="1">
        <f t="shared" si="7"/>
        <v>6.2026251034482982</v>
      </c>
      <c r="S20" s="11"/>
      <c r="T20" s="11"/>
      <c r="U20" s="1">
        <f t="shared" si="0"/>
        <v>0.1631613388690259</v>
      </c>
      <c r="V20" s="1">
        <f t="shared" si="8"/>
        <v>1.9513151593371076</v>
      </c>
    </row>
    <row r="21" spans="1:23" x14ac:dyDescent="0.25">
      <c r="A21" s="3">
        <v>299.99903506896601</v>
      </c>
      <c r="B21" s="1">
        <v>274.46595810344797</v>
      </c>
      <c r="C21" s="1">
        <v>25.519976068965502</v>
      </c>
      <c r="D21">
        <v>100</v>
      </c>
      <c r="E21">
        <v>1E-3</v>
      </c>
      <c r="F21" s="1">
        <v>24.3476057241379</v>
      </c>
      <c r="G21">
        <v>0</v>
      </c>
      <c r="H21">
        <v>0</v>
      </c>
      <c r="I21">
        <v>0</v>
      </c>
      <c r="J21" s="1" t="s">
        <v>16</v>
      </c>
      <c r="K21" s="1">
        <v>4.4344827586206901E-4</v>
      </c>
      <c r="L21" s="1">
        <v>7.41337931034483E-3</v>
      </c>
      <c r="M21" s="1">
        <v>7.6172413793103394E-5</v>
      </c>
      <c r="N21">
        <v>0</v>
      </c>
      <c r="O21">
        <v>20</v>
      </c>
      <c r="P21">
        <v>359</v>
      </c>
      <c r="Q21" s="8">
        <v>42736.315127314818</v>
      </c>
      <c r="S21" s="11"/>
      <c r="T21" s="11"/>
      <c r="U21" s="1"/>
    </row>
    <row r="22" spans="1:23" x14ac:dyDescent="0.25">
      <c r="A22" s="3">
        <v>350.00009358620702</v>
      </c>
      <c r="B22" s="1">
        <v>319.52608099999998</v>
      </c>
      <c r="C22" s="1">
        <v>25.6000224827586</v>
      </c>
      <c r="D22">
        <v>100</v>
      </c>
      <c r="E22">
        <v>1E-3</v>
      </c>
      <c r="F22" s="1">
        <v>30.578401551724099</v>
      </c>
      <c r="G22">
        <v>0</v>
      </c>
      <c r="H22">
        <v>0</v>
      </c>
      <c r="I22">
        <v>0</v>
      </c>
      <c r="J22" s="1" t="s">
        <v>16</v>
      </c>
      <c r="K22" s="1">
        <v>3.8213793103448302E-4</v>
      </c>
      <c r="L22" s="1">
        <v>7.2959655172413797E-3</v>
      </c>
      <c r="M22" s="1">
        <v>7.3999999999999996E-5</v>
      </c>
      <c r="N22">
        <v>0</v>
      </c>
      <c r="O22">
        <v>21</v>
      </c>
      <c r="P22">
        <v>719</v>
      </c>
      <c r="Q22" s="8">
        <v>42736.398460648146</v>
      </c>
      <c r="S22" s="11"/>
      <c r="T22" s="11"/>
      <c r="U22" s="1"/>
    </row>
    <row r="23" spans="1:23" x14ac:dyDescent="0.25">
      <c r="A23" s="3">
        <v>350.00009582758599</v>
      </c>
      <c r="B23" s="1">
        <v>319.60368717241403</v>
      </c>
      <c r="C23" s="1">
        <v>25.602660724137898</v>
      </c>
      <c r="D23">
        <v>100</v>
      </c>
      <c r="E23">
        <v>1E-3</v>
      </c>
      <c r="F23" s="1">
        <v>28.529470310344799</v>
      </c>
      <c r="G23">
        <v>0</v>
      </c>
      <c r="H23">
        <v>0</v>
      </c>
      <c r="I23">
        <v>0</v>
      </c>
      <c r="J23" s="1" t="s">
        <v>16</v>
      </c>
      <c r="K23" s="1">
        <v>3.6666704137931001</v>
      </c>
      <c r="L23" s="1">
        <v>0.79936341379310305</v>
      </c>
      <c r="M23" s="1">
        <v>7.2413793103448298E-5</v>
      </c>
      <c r="N23">
        <v>0.8</v>
      </c>
      <c r="O23">
        <v>22</v>
      </c>
      <c r="P23">
        <v>359</v>
      </c>
      <c r="Q23" s="8">
        <v>42736.440127314818</v>
      </c>
      <c r="R23" s="1">
        <f>$F$22-F23</f>
        <v>2.0489312413793002</v>
      </c>
      <c r="S23" s="11">
        <f>INDEX(LINEST(R23:R25,K23:K25),1)</f>
        <v>0.55250355838357734</v>
      </c>
      <c r="T23" s="11">
        <f>INDEX(LINEST(R23:R25,K23:K25),2)</f>
        <v>2.4142793412988528E-2</v>
      </c>
      <c r="U23" s="1">
        <f t="shared" si="0"/>
        <v>0.17426760390224144</v>
      </c>
      <c r="V23" s="1">
        <f>L23^2</f>
        <v>0.63898186731096374</v>
      </c>
      <c r="W23" s="11">
        <f>INDEX(LINEST(V23:V25,R23:R25),1)</f>
        <v>0.32994047050368497</v>
      </c>
    </row>
    <row r="24" spans="1:23" x14ac:dyDescent="0.25">
      <c r="A24" s="3">
        <v>350.00056606896601</v>
      </c>
      <c r="B24" s="1">
        <v>319.686005724138</v>
      </c>
      <c r="C24" s="1">
        <v>25.603744172413801</v>
      </c>
      <c r="D24">
        <v>100</v>
      </c>
      <c r="E24">
        <v>1E-3</v>
      </c>
      <c r="F24" s="1">
        <v>26.772472827586199</v>
      </c>
      <c r="G24">
        <v>0</v>
      </c>
      <c r="H24">
        <v>0</v>
      </c>
      <c r="I24">
        <v>0</v>
      </c>
      <c r="J24" s="1" t="s">
        <v>16</v>
      </c>
      <c r="K24" s="1">
        <v>6.8413882758620703</v>
      </c>
      <c r="L24" s="1">
        <v>1.0992333793103399</v>
      </c>
      <c r="M24" s="1">
        <v>6.9758620689655196E-5</v>
      </c>
      <c r="N24">
        <v>1.1000000000000001</v>
      </c>
      <c r="O24">
        <v>23</v>
      </c>
      <c r="P24">
        <v>359</v>
      </c>
      <c r="Q24" s="8">
        <v>42736.481793981482</v>
      </c>
      <c r="R24" s="1">
        <f t="shared" ref="R24:R25" si="9">$F$22-F24</f>
        <v>3.8059287241378996</v>
      </c>
      <c r="S24" s="11"/>
      <c r="T24" s="11"/>
      <c r="U24" s="1">
        <f t="shared" si="0"/>
        <v>0.17661824961071551</v>
      </c>
      <c r="V24" s="1">
        <f t="shared" ref="V24:V25" si="10">L24^2</f>
        <v>1.2083140221900297</v>
      </c>
    </row>
    <row r="25" spans="1:23" x14ac:dyDescent="0.25">
      <c r="A25" s="3">
        <v>349.99991362068999</v>
      </c>
      <c r="B25" s="1">
        <v>319.81940751724102</v>
      </c>
      <c r="C25" s="1">
        <v>25.616004862069001</v>
      </c>
      <c r="D25">
        <v>100</v>
      </c>
      <c r="E25">
        <v>1E-3</v>
      </c>
      <c r="F25" s="1">
        <v>24.547334862069</v>
      </c>
      <c r="G25">
        <v>0</v>
      </c>
      <c r="H25">
        <v>0</v>
      </c>
      <c r="I25">
        <v>0</v>
      </c>
      <c r="J25" s="1" t="s">
        <v>16</v>
      </c>
      <c r="K25" s="1">
        <v>10.873700931034501</v>
      </c>
      <c r="L25" s="1">
        <v>1.3971640000000001</v>
      </c>
      <c r="M25" s="1">
        <v>7.8793103448275895E-5</v>
      </c>
      <c r="N25">
        <v>1.4</v>
      </c>
      <c r="O25">
        <v>24</v>
      </c>
      <c r="P25">
        <v>359</v>
      </c>
      <c r="Q25" s="8">
        <v>42736.523460648146</v>
      </c>
      <c r="R25" s="1">
        <f t="shared" si="9"/>
        <v>6.0310666896550984</v>
      </c>
      <c r="S25" s="11"/>
      <c r="T25" s="11"/>
      <c r="U25" s="1">
        <f>L25^2/K25</f>
        <v>0.17952188084598025</v>
      </c>
      <c r="V25" s="1">
        <f t="shared" si="10"/>
        <v>1.9520672428960002</v>
      </c>
    </row>
    <row r="26" spans="1:23" x14ac:dyDescent="0.25">
      <c r="A26" s="3">
        <v>349.99899399999998</v>
      </c>
      <c r="B26" s="1">
        <v>319.54083037931002</v>
      </c>
      <c r="C26" s="1">
        <v>25.598604551724101</v>
      </c>
      <c r="D26">
        <v>100</v>
      </c>
      <c r="E26">
        <v>1E-3</v>
      </c>
      <c r="F26" s="1">
        <v>30.544055931034499</v>
      </c>
      <c r="G26">
        <v>0</v>
      </c>
      <c r="H26">
        <v>0</v>
      </c>
      <c r="I26">
        <v>0</v>
      </c>
      <c r="J26" s="1" t="s">
        <v>16</v>
      </c>
      <c r="K26" s="1">
        <v>3.86655172413793E-4</v>
      </c>
      <c r="L26" s="1">
        <v>7.4213793103448302E-3</v>
      </c>
      <c r="M26" s="1">
        <v>8.2034482758620698E-5</v>
      </c>
      <c r="N26">
        <v>0</v>
      </c>
      <c r="O26">
        <v>25</v>
      </c>
      <c r="P26">
        <v>359</v>
      </c>
      <c r="Q26" s="8">
        <v>42736.565127314818</v>
      </c>
      <c r="S26" s="11"/>
      <c r="T26" s="11"/>
      <c r="U26" s="1"/>
    </row>
    <row r="27" spans="1:23" x14ac:dyDescent="0.25">
      <c r="A27" s="3">
        <v>400.00075455172401</v>
      </c>
      <c r="B27" s="1">
        <v>364.44767382758602</v>
      </c>
      <c r="C27" s="1">
        <v>25.6911002068966</v>
      </c>
      <c r="D27">
        <v>100</v>
      </c>
      <c r="E27">
        <v>1E-3</v>
      </c>
      <c r="F27" s="1">
        <v>37.4700372068965</v>
      </c>
      <c r="G27">
        <v>0</v>
      </c>
      <c r="H27">
        <v>0</v>
      </c>
      <c r="I27">
        <v>0</v>
      </c>
      <c r="J27" s="1" t="s">
        <v>16</v>
      </c>
      <c r="K27" s="1">
        <v>3.51310344827586E-4</v>
      </c>
      <c r="L27" s="1">
        <v>7.3395517241379299E-3</v>
      </c>
      <c r="M27" s="1">
        <v>8.0000000000000007E-5</v>
      </c>
      <c r="N27">
        <v>0</v>
      </c>
      <c r="O27">
        <v>26</v>
      </c>
      <c r="P27">
        <v>719</v>
      </c>
      <c r="Q27" s="8">
        <v>42736.648460648146</v>
      </c>
      <c r="S27" s="11"/>
      <c r="T27" s="11"/>
      <c r="U27" s="1"/>
    </row>
    <row r="28" spans="1:23" x14ac:dyDescent="0.25">
      <c r="A28" s="3">
        <v>399.99976962069002</v>
      </c>
      <c r="B28" s="1">
        <v>364.53144151724098</v>
      </c>
      <c r="C28" s="1">
        <v>25.696105517241399</v>
      </c>
      <c r="D28">
        <v>100</v>
      </c>
      <c r="E28">
        <v>1E-3</v>
      </c>
      <c r="F28" s="1">
        <v>34.967841999999997</v>
      </c>
      <c r="G28">
        <v>0</v>
      </c>
      <c r="H28">
        <v>0</v>
      </c>
      <c r="I28">
        <v>0</v>
      </c>
      <c r="J28" s="1" t="s">
        <v>16</v>
      </c>
      <c r="K28" s="1">
        <v>4.2808173103448297</v>
      </c>
      <c r="L28" s="1">
        <v>0.898248724137931</v>
      </c>
      <c r="M28" s="1">
        <v>8.2551724137931004E-5</v>
      </c>
      <c r="N28">
        <v>0.9</v>
      </c>
      <c r="O28">
        <v>27</v>
      </c>
      <c r="P28">
        <v>359</v>
      </c>
      <c r="Q28" s="8">
        <v>42736.690127314818</v>
      </c>
      <c r="R28" s="1">
        <f>$F$27-F28</f>
        <v>2.5021952068965021</v>
      </c>
      <c r="S28" s="11">
        <f>INDEX(LINEST(R28:R30,K28:K30),1)</f>
        <v>0.56209418799534838</v>
      </c>
      <c r="T28" s="11">
        <f>INDEX(LINEST(R28:R30,K28:K30),2)</f>
        <v>0.10222705259798204</v>
      </c>
      <c r="U28" s="1">
        <f t="shared" si="0"/>
        <v>0.18848054283130039</v>
      </c>
      <c r="V28" s="1">
        <f>L28^2</f>
        <v>0.80685077041542086</v>
      </c>
      <c r="W28" s="11">
        <f>INDEX(LINEST(V28:V30,R28:R30),1)</f>
        <v>0.35041143427555199</v>
      </c>
    </row>
    <row r="29" spans="1:23" x14ac:dyDescent="0.25">
      <c r="A29" s="3">
        <v>400.00121651724101</v>
      </c>
      <c r="B29" s="1">
        <v>364.612547689655</v>
      </c>
      <c r="C29" s="1">
        <v>25.699742103448301</v>
      </c>
      <c r="D29">
        <v>100</v>
      </c>
      <c r="E29">
        <v>1E-3</v>
      </c>
      <c r="F29" s="1">
        <v>33.130416103448297</v>
      </c>
      <c r="G29">
        <v>0</v>
      </c>
      <c r="H29">
        <v>0</v>
      </c>
      <c r="I29">
        <v>0</v>
      </c>
      <c r="J29" s="1" t="s">
        <v>16</v>
      </c>
      <c r="K29" s="1">
        <v>7.5185330689655201</v>
      </c>
      <c r="L29" s="1">
        <v>1.1978768965517199</v>
      </c>
      <c r="M29" s="1">
        <v>7.9206896551724097E-5</v>
      </c>
      <c r="N29">
        <v>1.2</v>
      </c>
      <c r="O29">
        <v>28</v>
      </c>
      <c r="P29">
        <v>359</v>
      </c>
      <c r="Q29" s="8">
        <v>42736.731793981482</v>
      </c>
      <c r="R29" s="1">
        <f t="shared" ref="R29:R30" si="11">$F$27-F29</f>
        <v>4.3396211034482022</v>
      </c>
      <c r="U29" s="1">
        <f t="shared" si="0"/>
        <v>0.19084960405578291</v>
      </c>
      <c r="V29" s="1">
        <f t="shared" ref="V29:V30" si="12">L29^2</f>
        <v>1.4349090592923799</v>
      </c>
    </row>
    <row r="30" spans="1:23" x14ac:dyDescent="0.25">
      <c r="A30" s="3">
        <v>400.00042727586202</v>
      </c>
      <c r="B30" s="1">
        <v>364.74286524137898</v>
      </c>
      <c r="C30" s="1">
        <v>25.698530482758599</v>
      </c>
      <c r="D30">
        <v>100</v>
      </c>
      <c r="E30">
        <v>1E-3</v>
      </c>
      <c r="F30" s="1">
        <v>30.877465137931001</v>
      </c>
      <c r="G30">
        <v>0</v>
      </c>
      <c r="H30">
        <v>0</v>
      </c>
      <c r="I30">
        <v>0</v>
      </c>
      <c r="J30" s="1" t="s">
        <v>16</v>
      </c>
      <c r="K30" s="1">
        <v>11.555645103448301</v>
      </c>
      <c r="L30" s="1">
        <v>1.49637255172414</v>
      </c>
      <c r="M30" s="1">
        <v>8.1586206896551704E-5</v>
      </c>
      <c r="N30">
        <v>1.5</v>
      </c>
      <c r="O30">
        <v>29</v>
      </c>
      <c r="P30">
        <v>359</v>
      </c>
      <c r="Q30" s="8">
        <v>42736.773460648146</v>
      </c>
      <c r="R30" s="1">
        <f t="shared" si="11"/>
        <v>6.5925720689654987</v>
      </c>
      <c r="U30" s="1">
        <f t="shared" si="0"/>
        <v>0.19376943420365503</v>
      </c>
      <c r="V30" s="1">
        <f t="shared" si="12"/>
        <v>2.2391308135534138</v>
      </c>
    </row>
    <row r="31" spans="1:23" x14ac:dyDescent="0.25">
      <c r="A31" s="3">
        <v>399.99891296551698</v>
      </c>
      <c r="B31" s="1">
        <v>364.48965355172402</v>
      </c>
      <c r="C31" s="1">
        <v>25.693983655172399</v>
      </c>
      <c r="D31">
        <v>100</v>
      </c>
      <c r="E31">
        <v>1E-3</v>
      </c>
      <c r="F31" s="1">
        <v>37.447100137931002</v>
      </c>
      <c r="G31">
        <v>0</v>
      </c>
      <c r="H31">
        <v>0</v>
      </c>
      <c r="I31">
        <v>0</v>
      </c>
      <c r="J31" s="1" t="s">
        <v>16</v>
      </c>
      <c r="K31" s="1">
        <v>3.6317241379310301E-4</v>
      </c>
      <c r="L31" s="1">
        <v>7.5011379310344801E-3</v>
      </c>
      <c r="M31" s="1">
        <v>7.9310344827586201E-5</v>
      </c>
      <c r="N31">
        <v>0</v>
      </c>
      <c r="O31">
        <v>30</v>
      </c>
      <c r="P31">
        <v>359</v>
      </c>
      <c r="Q31" s="8">
        <v>42736.815127314818</v>
      </c>
      <c r="U31" s="1"/>
    </row>
    <row r="33" spans="23:23" x14ac:dyDescent="0.25">
      <c r="W33" s="11"/>
    </row>
    <row r="38" spans="23:23" x14ac:dyDescent="0.25">
      <c r="W38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workbookViewId="0">
      <selection activeCell="W1" sqref="W1:W29"/>
    </sheetView>
  </sheetViews>
  <sheetFormatPr defaultRowHeight="15" x14ac:dyDescent="0.25"/>
  <cols>
    <col min="17" max="17" width="14.85546875" bestFit="1" customWidth="1"/>
    <col min="18" max="18" width="9.140625" style="1"/>
    <col min="19" max="19" width="14.42578125" style="1" bestFit="1" customWidth="1"/>
    <col min="20" max="20" width="9.140625" style="1"/>
  </cols>
  <sheetData>
    <row r="1" spans="1:23" x14ac:dyDescent="0.25">
      <c r="A1" s="3" t="str">
        <f ca="1">MID(CELL("filename",A1),FIND("]",CELL("filename",A1))+1,256)</f>
        <v>ipb3-32b-he-120916</v>
      </c>
      <c r="B1" t="s">
        <v>18</v>
      </c>
      <c r="C1" t="s">
        <v>19</v>
      </c>
      <c r="D1" t="s">
        <v>20</v>
      </c>
      <c r="E1" t="s">
        <v>21</v>
      </c>
      <c r="F1" t="s">
        <v>1</v>
      </c>
      <c r="G1" t="s">
        <v>13</v>
      </c>
      <c r="H1" t="s">
        <v>22</v>
      </c>
      <c r="I1" t="s">
        <v>23</v>
      </c>
      <c r="J1" t="s">
        <v>14</v>
      </c>
      <c r="K1" t="s">
        <v>24</v>
      </c>
      <c r="L1" t="s">
        <v>25</v>
      </c>
      <c r="M1" t="s">
        <v>26</v>
      </c>
      <c r="N1" t="s">
        <v>27</v>
      </c>
      <c r="O1" t="s">
        <v>3</v>
      </c>
      <c r="P1" t="s">
        <v>28</v>
      </c>
      <c r="Q1" t="s">
        <v>15</v>
      </c>
      <c r="R1" s="1" t="s">
        <v>29</v>
      </c>
      <c r="S1" s="1" t="s">
        <v>44</v>
      </c>
      <c r="T1" s="1" t="s">
        <v>31</v>
      </c>
      <c r="U1" t="s">
        <v>35</v>
      </c>
      <c r="V1" s="1" t="s">
        <v>36</v>
      </c>
      <c r="W1" s="1" t="s">
        <v>43</v>
      </c>
    </row>
    <row r="2" spans="1:23" x14ac:dyDescent="0.25">
      <c r="A2" s="3">
        <v>150.00212617241399</v>
      </c>
      <c r="B2" s="1">
        <v>136.905596</v>
      </c>
      <c r="C2" s="1">
        <v>24.9447490689655</v>
      </c>
      <c r="D2">
        <v>100</v>
      </c>
      <c r="E2">
        <v>1E-3</v>
      </c>
      <c r="F2" s="1">
        <v>14.310924137931</v>
      </c>
      <c r="G2">
        <v>0</v>
      </c>
      <c r="H2">
        <v>0</v>
      </c>
      <c r="I2">
        <v>0</v>
      </c>
      <c r="J2" s="1">
        <v>0</v>
      </c>
      <c r="K2" s="1">
        <v>2.1375862068965501E-4</v>
      </c>
      <c r="L2" s="1">
        <v>7.8088620689655197E-3</v>
      </c>
      <c r="M2" s="1">
        <v>-1.7436655172413801E-2</v>
      </c>
      <c r="N2">
        <v>0</v>
      </c>
      <c r="O2">
        <v>1</v>
      </c>
      <c r="P2">
        <v>684</v>
      </c>
      <c r="Q2" s="8">
        <v>42712.661099537036</v>
      </c>
      <c r="U2" s="1"/>
      <c r="V2" s="1"/>
    </row>
    <row r="3" spans="1:23" x14ac:dyDescent="0.25">
      <c r="A3" s="3">
        <v>150.000050551724</v>
      </c>
      <c r="B3" s="1">
        <v>136.926291137931</v>
      </c>
      <c r="C3" s="1">
        <v>24.958193896551698</v>
      </c>
      <c r="D3">
        <v>100</v>
      </c>
      <c r="E3">
        <v>1E-3</v>
      </c>
      <c r="F3" s="1">
        <v>12.9826154827586</v>
      </c>
      <c r="G3">
        <v>0</v>
      </c>
      <c r="H3">
        <v>0</v>
      </c>
      <c r="I3">
        <v>0</v>
      </c>
      <c r="J3" s="1">
        <v>0</v>
      </c>
      <c r="K3" s="1">
        <v>2.3331292142857101</v>
      </c>
      <c r="L3" s="1">
        <v>0.701453206896552</v>
      </c>
      <c r="M3" s="1">
        <v>-1.7436413793103501E-2</v>
      </c>
      <c r="N3">
        <v>0.7</v>
      </c>
      <c r="O3">
        <v>2</v>
      </c>
      <c r="P3">
        <v>360</v>
      </c>
      <c r="Q3" s="8">
        <v>42712.702881944446</v>
      </c>
      <c r="R3" s="1">
        <f>$F$2-F3</f>
        <v>1.3283086551723997</v>
      </c>
      <c r="S3" s="1">
        <f>INDEX(LINEST(R3:R5,K3:K5),1)</f>
        <v>0.54106826587968793</v>
      </c>
      <c r="T3" s="1">
        <f>INDEX(LINEST(R3:R5,K3:K5),2)</f>
        <v>6.7985929751650076E-2</v>
      </c>
      <c r="U3" s="1">
        <f>L3^2/K3</f>
        <v>0.21089127788239301</v>
      </c>
      <c r="V3" s="1">
        <f>L3^2</f>
        <v>0.49203660146545697</v>
      </c>
      <c r="W3" s="11">
        <f>INDEX(LINEST(V4:V5,R4:R5),1)</f>
        <v>0.40422258267353106</v>
      </c>
    </row>
    <row r="4" spans="1:23" x14ac:dyDescent="0.25">
      <c r="A4" s="3">
        <v>150.000217724138</v>
      </c>
      <c r="B4" s="1">
        <v>136.931530172414</v>
      </c>
      <c r="C4" s="1">
        <v>24.9575776551724</v>
      </c>
      <c r="D4">
        <v>100</v>
      </c>
      <c r="E4">
        <v>1E-3</v>
      </c>
      <c r="F4" s="1">
        <v>12.9776923103448</v>
      </c>
      <c r="G4">
        <v>0</v>
      </c>
      <c r="H4">
        <v>0</v>
      </c>
      <c r="I4">
        <v>0</v>
      </c>
      <c r="J4" s="1">
        <v>0</v>
      </c>
      <c r="K4" s="1">
        <v>2.33461462962963</v>
      </c>
      <c r="L4" s="1">
        <v>0.70164951851851798</v>
      </c>
      <c r="M4" s="1">
        <v>-1.7437068965517201E-2</v>
      </c>
      <c r="N4">
        <v>1</v>
      </c>
      <c r="O4">
        <v>3</v>
      </c>
      <c r="P4">
        <v>359</v>
      </c>
      <c r="Q4" s="8">
        <v>42712.74454861111</v>
      </c>
      <c r="R4" s="1">
        <f>$F$2-F4</f>
        <v>1.3332318275862001</v>
      </c>
      <c r="U4" s="1">
        <f t="shared" ref="U4:U20" si="0">L4^2/K4</f>
        <v>0.21087508001925351</v>
      </c>
      <c r="V4" s="1">
        <f t="shared" ref="V4:V5" si="1">L4^2</f>
        <v>0.49231204683726809</v>
      </c>
    </row>
    <row r="5" spans="1:23" x14ac:dyDescent="0.25">
      <c r="A5" s="3">
        <v>150.00417989655199</v>
      </c>
      <c r="B5" s="1">
        <v>136.990122862069</v>
      </c>
      <c r="C5" s="1">
        <v>24.962794172413801</v>
      </c>
      <c r="D5">
        <v>100</v>
      </c>
      <c r="E5">
        <v>1E-3</v>
      </c>
      <c r="F5" s="1">
        <v>10.003073068965501</v>
      </c>
      <c r="G5">
        <v>0</v>
      </c>
      <c r="H5">
        <v>0</v>
      </c>
      <c r="I5">
        <v>0</v>
      </c>
      <c r="J5" s="1">
        <v>2.059560024E-259</v>
      </c>
      <c r="K5" s="1">
        <v>7.8361012142857103</v>
      </c>
      <c r="L5" s="1">
        <v>1.3018142413793099</v>
      </c>
      <c r="M5" s="1">
        <v>-1.74362068965517E-2</v>
      </c>
      <c r="N5">
        <v>1.3</v>
      </c>
      <c r="O5">
        <v>4</v>
      </c>
      <c r="P5">
        <v>359</v>
      </c>
      <c r="Q5" s="8">
        <v>42712.786215277774</v>
      </c>
      <c r="R5" s="1">
        <f>$F$2-F5</f>
        <v>4.3078510689654994</v>
      </c>
      <c r="U5" s="1">
        <f t="shared" si="0"/>
        <v>0.2162708562222761</v>
      </c>
      <c r="V5" s="1">
        <f t="shared" si="1"/>
        <v>1.694720319057988</v>
      </c>
    </row>
    <row r="6" spans="1:23" x14ac:dyDescent="0.25">
      <c r="A6" s="3">
        <v>150.000556241379</v>
      </c>
      <c r="B6" s="1">
        <v>137.00648968965501</v>
      </c>
      <c r="C6" s="1">
        <v>24.956364172413799</v>
      </c>
      <c r="D6">
        <v>100</v>
      </c>
      <c r="E6">
        <v>1E-3</v>
      </c>
      <c r="F6" s="1">
        <v>9.9760692068965504</v>
      </c>
      <c r="G6">
        <v>0</v>
      </c>
      <c r="H6">
        <v>0</v>
      </c>
      <c r="I6">
        <v>0</v>
      </c>
      <c r="J6" s="1">
        <v>2.1916868886896599E-306</v>
      </c>
      <c r="K6" s="1">
        <v>7.8359567857142904</v>
      </c>
      <c r="L6" s="1">
        <v>1.30182124137931</v>
      </c>
      <c r="M6" s="1">
        <v>-1.7436448275862101E-2</v>
      </c>
      <c r="N6">
        <v>0</v>
      </c>
      <c r="O6">
        <v>5</v>
      </c>
      <c r="P6">
        <v>359</v>
      </c>
      <c r="Q6" s="8">
        <v>42712.827881944446</v>
      </c>
      <c r="U6" s="1"/>
      <c r="V6" s="1"/>
    </row>
    <row r="7" spans="1:23" x14ac:dyDescent="0.25">
      <c r="A7" s="3">
        <v>200.00698531034499</v>
      </c>
      <c r="B7" s="1">
        <v>182.87255324137899</v>
      </c>
      <c r="C7" s="1">
        <v>25.028554551724099</v>
      </c>
      <c r="D7">
        <v>100</v>
      </c>
      <c r="E7">
        <v>1E-3</v>
      </c>
      <c r="F7" s="1">
        <v>21.098329827586198</v>
      </c>
      <c r="G7">
        <v>0</v>
      </c>
      <c r="H7">
        <v>0</v>
      </c>
      <c r="I7">
        <v>0</v>
      </c>
      <c r="J7" s="1" t="s">
        <v>16</v>
      </c>
      <c r="K7" s="1">
        <v>1.6579999999999999E-4</v>
      </c>
      <c r="L7" s="1">
        <v>7.5188148148148098E-3</v>
      </c>
      <c r="M7" s="1">
        <v>-1.7437999999999999E-2</v>
      </c>
      <c r="N7">
        <v>0</v>
      </c>
      <c r="O7">
        <v>6</v>
      </c>
      <c r="P7">
        <v>719</v>
      </c>
      <c r="Q7" s="8">
        <v>42712.911215277774</v>
      </c>
      <c r="U7" s="1"/>
      <c r="V7" s="1"/>
    </row>
    <row r="8" spans="1:23" x14ac:dyDescent="0.25">
      <c r="A8" s="3">
        <v>200.000653</v>
      </c>
      <c r="B8" s="1">
        <v>182.85915399999999</v>
      </c>
      <c r="C8" s="1">
        <v>25.002172931034501</v>
      </c>
      <c r="D8">
        <v>100</v>
      </c>
      <c r="E8">
        <v>1E-3</v>
      </c>
      <c r="F8" s="1">
        <v>19.810289896551701</v>
      </c>
      <c r="G8">
        <v>0</v>
      </c>
      <c r="H8">
        <v>0</v>
      </c>
      <c r="I8">
        <v>0</v>
      </c>
      <c r="J8" s="1" t="s">
        <v>16</v>
      </c>
      <c r="K8" s="1">
        <v>2.0868484615384602</v>
      </c>
      <c r="L8" s="1">
        <v>0.70161733333333298</v>
      </c>
      <c r="M8" s="1">
        <v>-1.7437275862069002E-2</v>
      </c>
      <c r="N8">
        <v>0.7</v>
      </c>
      <c r="O8">
        <v>7</v>
      </c>
      <c r="P8">
        <v>359</v>
      </c>
      <c r="Q8" s="8">
        <v>42712.952881944446</v>
      </c>
      <c r="R8" s="1">
        <f>$F$7-F8</f>
        <v>1.288039931034497</v>
      </c>
      <c r="S8" s="1">
        <f>INDEX(LINEST(R8:R10,K8:K10),1)</f>
        <v>0.57533591193142197</v>
      </c>
      <c r="T8" s="1">
        <f>INDEX(LINEST(R8:R10,K8:K10),2)</f>
        <v>9.0573467982744127E-2</v>
      </c>
      <c r="U8" s="1">
        <f>L8^2/K8</f>
        <v>0.23589009528313801</v>
      </c>
      <c r="V8" s="1">
        <f>L8^2</f>
        <v>0.49226688243377731</v>
      </c>
      <c r="W8" s="11">
        <f>INDEX(LINEST(V8:V10,R8:R10),1)</f>
        <v>0.42162900969389222</v>
      </c>
    </row>
    <row r="9" spans="1:23" x14ac:dyDescent="0.25">
      <c r="A9" s="3">
        <v>200.00527634482799</v>
      </c>
      <c r="B9" s="1">
        <v>182.834167482759</v>
      </c>
      <c r="C9" s="1">
        <v>25.031508172413801</v>
      </c>
      <c r="D9">
        <v>100</v>
      </c>
      <c r="E9">
        <v>1E-3</v>
      </c>
      <c r="F9" s="1">
        <v>18.581798068965501</v>
      </c>
      <c r="G9">
        <v>0</v>
      </c>
      <c r="H9">
        <v>0</v>
      </c>
      <c r="I9">
        <v>0</v>
      </c>
      <c r="J9" s="1" t="s">
        <v>16</v>
      </c>
      <c r="K9" s="1">
        <v>4.20696340740741</v>
      </c>
      <c r="L9" s="1">
        <v>1.00044946428571</v>
      </c>
      <c r="M9" s="1">
        <v>-1.7437000000000001E-2</v>
      </c>
      <c r="N9">
        <v>1</v>
      </c>
      <c r="O9">
        <v>8</v>
      </c>
      <c r="P9">
        <v>359</v>
      </c>
      <c r="Q9" s="8">
        <v>42712.99454861111</v>
      </c>
      <c r="R9" s="1">
        <f>$F$7-F9</f>
        <v>2.5165317586206974</v>
      </c>
      <c r="U9" s="1">
        <f t="shared" si="0"/>
        <v>0.23791486487075958</v>
      </c>
      <c r="V9" s="1">
        <f t="shared" ref="V9:V10" si="2">L9^2</f>
        <v>1.0008991305895643</v>
      </c>
    </row>
    <row r="10" spans="1:23" x14ac:dyDescent="0.25">
      <c r="A10" s="3">
        <v>200.00101286206899</v>
      </c>
      <c r="B10" s="1">
        <v>182.81180696551701</v>
      </c>
      <c r="C10" s="1">
        <v>25.0381176551724</v>
      </c>
      <c r="D10">
        <v>100</v>
      </c>
      <c r="E10">
        <v>1E-3</v>
      </c>
      <c r="F10" s="1">
        <v>16.956102241379298</v>
      </c>
      <c r="G10">
        <v>0</v>
      </c>
      <c r="H10">
        <v>0</v>
      </c>
      <c r="I10">
        <v>0</v>
      </c>
      <c r="J10" s="1" t="s">
        <v>16</v>
      </c>
      <c r="K10" s="1">
        <v>7.04635813043478</v>
      </c>
      <c r="L10" s="1">
        <v>1.3018630769230799</v>
      </c>
      <c r="M10" s="1">
        <v>-1.7437344827586201E-2</v>
      </c>
      <c r="N10">
        <v>1.3</v>
      </c>
      <c r="O10">
        <v>9</v>
      </c>
      <c r="P10">
        <v>359</v>
      </c>
      <c r="Q10" s="8">
        <v>42713.036215277774</v>
      </c>
      <c r="R10" s="1">
        <f>$F$7-F10</f>
        <v>4.1422275862069</v>
      </c>
      <c r="U10" s="1">
        <f t="shared" si="0"/>
        <v>0.24052814797124883</v>
      </c>
      <c r="V10" s="1">
        <f t="shared" si="2"/>
        <v>1.6948474710556289</v>
      </c>
    </row>
    <row r="11" spans="1:23" x14ac:dyDescent="0.25">
      <c r="A11" s="3">
        <v>199.997794793103</v>
      </c>
      <c r="B11" s="1">
        <v>182.858442206897</v>
      </c>
      <c r="C11" s="1">
        <v>24.998246655172402</v>
      </c>
      <c r="D11">
        <v>100</v>
      </c>
      <c r="E11">
        <v>1E-3</v>
      </c>
      <c r="F11" s="1">
        <v>21.005652586206899</v>
      </c>
      <c r="G11">
        <v>0</v>
      </c>
      <c r="H11">
        <v>0</v>
      </c>
      <c r="I11">
        <v>0</v>
      </c>
      <c r="J11" s="1" t="s">
        <v>16</v>
      </c>
      <c r="K11" s="1">
        <v>1.7085185185185199E-4</v>
      </c>
      <c r="L11" s="1">
        <v>7.6302499999999999E-3</v>
      </c>
      <c r="M11" s="1">
        <v>-1.7436965517241401E-2</v>
      </c>
      <c r="N11">
        <v>0</v>
      </c>
      <c r="O11">
        <v>10</v>
      </c>
      <c r="P11">
        <v>359</v>
      </c>
      <c r="Q11" s="8">
        <v>42713.077881944446</v>
      </c>
      <c r="U11" s="1"/>
      <c r="V11" s="1"/>
    </row>
    <row r="12" spans="1:23" x14ac:dyDescent="0.25">
      <c r="A12" s="3">
        <v>250.00088603448299</v>
      </c>
      <c r="B12" s="1">
        <v>228.244014344828</v>
      </c>
      <c r="C12" s="1">
        <v>25.041845620689699</v>
      </c>
      <c r="D12">
        <v>100</v>
      </c>
      <c r="E12">
        <v>1E-3</v>
      </c>
      <c r="F12" s="1">
        <v>28.435241724137899</v>
      </c>
      <c r="G12">
        <v>0</v>
      </c>
      <c r="H12">
        <v>0</v>
      </c>
      <c r="I12">
        <v>0</v>
      </c>
      <c r="J12" s="1" t="s">
        <v>16</v>
      </c>
      <c r="K12" s="1">
        <v>1.49222222222222E-4</v>
      </c>
      <c r="L12" s="1">
        <v>7.7234285714285703E-3</v>
      </c>
      <c r="M12" s="1">
        <v>-1.74365517241379E-2</v>
      </c>
      <c r="N12">
        <v>0</v>
      </c>
      <c r="O12">
        <v>11</v>
      </c>
      <c r="P12">
        <v>719</v>
      </c>
      <c r="Q12" s="8">
        <v>42713.161215277774</v>
      </c>
      <c r="U12" s="1"/>
      <c r="V12" s="1"/>
    </row>
    <row r="13" spans="1:23" x14ac:dyDescent="0.25">
      <c r="A13" s="3">
        <v>249.99796575862101</v>
      </c>
      <c r="B13" s="1">
        <v>228.18651337930999</v>
      </c>
      <c r="C13" s="1">
        <v>25.075102620689702</v>
      </c>
      <c r="D13">
        <v>100</v>
      </c>
      <c r="E13">
        <v>1E-3</v>
      </c>
      <c r="F13" s="1">
        <v>27.2699416206897</v>
      </c>
      <c r="G13">
        <v>0</v>
      </c>
      <c r="H13">
        <v>0</v>
      </c>
      <c r="I13">
        <v>0</v>
      </c>
      <c r="J13" s="1" t="s">
        <v>16</v>
      </c>
      <c r="K13" s="1">
        <v>1.86171285185185</v>
      </c>
      <c r="L13" s="1">
        <v>0.70148903703703702</v>
      </c>
      <c r="M13" s="1">
        <v>-1.7437586206896501E-2</v>
      </c>
      <c r="N13">
        <v>0.7</v>
      </c>
      <c r="O13">
        <v>12</v>
      </c>
      <c r="P13">
        <v>359</v>
      </c>
      <c r="Q13" s="8">
        <v>42713.202881944446</v>
      </c>
      <c r="R13" s="1">
        <f>$F$12-F13</f>
        <v>1.1653001034481996</v>
      </c>
      <c r="S13" s="1">
        <f>INDEX(LINEST(R13:R15,K13:K15),1)</f>
        <v>0.61226123936157706</v>
      </c>
      <c r="T13" s="1">
        <f>INDEX(LINEST(R13:R15,K13:K15),2)</f>
        <v>2.554615070720434E-2</v>
      </c>
      <c r="U13" s="1">
        <f t="shared" si="0"/>
        <v>0.26431942423004151</v>
      </c>
      <c r="V13" s="1">
        <f>L13^2</f>
        <v>0.49208686908314953</v>
      </c>
      <c r="W13" s="11">
        <f>INDEX(LINEST(V13:V15,R13:R15),1)</f>
        <v>0.44079946510302598</v>
      </c>
    </row>
    <row r="14" spans="1:23" x14ac:dyDescent="0.25">
      <c r="A14" s="3">
        <v>250.00089399999999</v>
      </c>
      <c r="B14" s="1">
        <v>228.13893434482799</v>
      </c>
      <c r="C14" s="1">
        <v>25.076700586206901</v>
      </c>
      <c r="D14">
        <v>100</v>
      </c>
      <c r="E14">
        <v>1E-3</v>
      </c>
      <c r="F14" s="1">
        <v>26.104957103448299</v>
      </c>
      <c r="G14">
        <v>0</v>
      </c>
      <c r="H14">
        <v>0</v>
      </c>
      <c r="I14">
        <v>0</v>
      </c>
      <c r="J14" s="1" t="s">
        <v>16</v>
      </c>
      <c r="K14" s="1">
        <v>3.7640189285714301</v>
      </c>
      <c r="L14" s="1">
        <v>1.0006250689655201</v>
      </c>
      <c r="M14" s="1">
        <v>-1.7437103448275901E-2</v>
      </c>
      <c r="N14">
        <v>1</v>
      </c>
      <c r="O14">
        <v>13</v>
      </c>
      <c r="P14">
        <v>359</v>
      </c>
      <c r="Q14" s="8">
        <v>42713.24454861111</v>
      </c>
      <c r="R14" s="1">
        <f>$F$12-F14</f>
        <v>2.3302846206896</v>
      </c>
      <c r="U14" s="1">
        <f t="shared" si="0"/>
        <v>0.26600571029069175</v>
      </c>
      <c r="V14" s="1">
        <f t="shared" ref="V14:V15" si="3">L14^2</f>
        <v>1.0012505286422517</v>
      </c>
    </row>
    <row r="15" spans="1:23" x14ac:dyDescent="0.25">
      <c r="A15" s="3">
        <v>250.000037241379</v>
      </c>
      <c r="B15" s="1">
        <v>228.07250493103501</v>
      </c>
      <c r="C15" s="1">
        <v>25.0697731724138</v>
      </c>
      <c r="D15">
        <v>100</v>
      </c>
      <c r="E15">
        <v>1E-3</v>
      </c>
      <c r="F15" s="1">
        <v>24.540064758620701</v>
      </c>
      <c r="G15">
        <v>0</v>
      </c>
      <c r="H15">
        <v>0</v>
      </c>
      <c r="I15">
        <v>0</v>
      </c>
      <c r="J15" s="1" t="s">
        <v>16</v>
      </c>
      <c r="K15" s="1">
        <v>6.32035065517241</v>
      </c>
      <c r="L15" s="1">
        <v>1.3019251379310399</v>
      </c>
      <c r="M15" s="1">
        <v>-1.7437999999999999E-2</v>
      </c>
      <c r="N15">
        <v>1.3</v>
      </c>
      <c r="O15">
        <v>14</v>
      </c>
      <c r="P15">
        <v>359</v>
      </c>
      <c r="Q15" s="8">
        <v>42713.286215277774</v>
      </c>
      <c r="R15" s="1">
        <f>$F$12-F15</f>
        <v>3.8951769655171979</v>
      </c>
      <c r="U15" s="1">
        <f t="shared" si="0"/>
        <v>0.26818275713699619</v>
      </c>
      <c r="V15" s="1">
        <f t="shared" si="3"/>
        <v>1.6950090647767573</v>
      </c>
    </row>
    <row r="16" spans="1:23" x14ac:dyDescent="0.25">
      <c r="A16" s="3">
        <v>249.99509399999999</v>
      </c>
      <c r="B16" s="1">
        <v>228.203173931034</v>
      </c>
      <c r="C16" s="1">
        <v>25.066158896551698</v>
      </c>
      <c r="D16">
        <v>100</v>
      </c>
      <c r="E16">
        <v>1E-3</v>
      </c>
      <c r="F16" s="1">
        <v>28.366767931034499</v>
      </c>
      <c r="G16">
        <v>0</v>
      </c>
      <c r="H16">
        <v>0</v>
      </c>
      <c r="I16">
        <v>0</v>
      </c>
      <c r="J16" s="1" t="s">
        <v>16</v>
      </c>
      <c r="K16" s="1">
        <v>1.42703703703704E-4</v>
      </c>
      <c r="L16" s="1">
        <v>7.6589655172413802E-3</v>
      </c>
      <c r="M16" s="1">
        <v>-1.74391034482759E-2</v>
      </c>
      <c r="N16">
        <v>0</v>
      </c>
      <c r="O16">
        <v>15</v>
      </c>
      <c r="P16">
        <v>359</v>
      </c>
      <c r="Q16" s="8">
        <v>42713.327881944446</v>
      </c>
      <c r="U16" s="1"/>
      <c r="V16" s="1"/>
    </row>
    <row r="17" spans="1:23" x14ac:dyDescent="0.25">
      <c r="A17" s="3">
        <v>300.003877758621</v>
      </c>
      <c r="B17" s="1">
        <v>273.88243999999997</v>
      </c>
      <c r="C17" s="1">
        <v>25.1483641724138</v>
      </c>
      <c r="D17">
        <v>100</v>
      </c>
      <c r="E17">
        <v>1E-3</v>
      </c>
      <c r="F17" s="1">
        <v>36.488387931034502</v>
      </c>
      <c r="G17">
        <v>0</v>
      </c>
      <c r="H17">
        <v>0</v>
      </c>
      <c r="I17">
        <v>0</v>
      </c>
      <c r="J17" s="1" t="s">
        <v>16</v>
      </c>
      <c r="K17" s="1">
        <v>1.2342307692307701E-4</v>
      </c>
      <c r="L17" s="1">
        <v>7.711E-3</v>
      </c>
      <c r="M17" s="1">
        <v>-1.7440620689655201E-2</v>
      </c>
      <c r="N17">
        <v>0</v>
      </c>
      <c r="O17">
        <v>16</v>
      </c>
      <c r="P17">
        <v>719</v>
      </c>
      <c r="Q17" s="8">
        <v>42713.411215277774</v>
      </c>
      <c r="U17" s="1"/>
      <c r="V17" s="1"/>
    </row>
    <row r="18" spans="1:23" x14ac:dyDescent="0.25">
      <c r="A18" s="3">
        <v>300.00021789655199</v>
      </c>
      <c r="B18" s="1">
        <v>273.78114486206903</v>
      </c>
      <c r="C18" s="1">
        <v>25.1477569655172</v>
      </c>
      <c r="D18">
        <v>100</v>
      </c>
      <c r="E18">
        <v>1E-3</v>
      </c>
      <c r="F18" s="1">
        <v>35.099822344827601</v>
      </c>
      <c r="G18">
        <v>0</v>
      </c>
      <c r="H18">
        <v>0</v>
      </c>
      <c r="I18">
        <v>0</v>
      </c>
      <c r="J18" s="1" t="s">
        <v>16</v>
      </c>
      <c r="K18" s="1">
        <v>2.1508557037037002</v>
      </c>
      <c r="L18" s="1">
        <v>0.80043035714285704</v>
      </c>
      <c r="M18" s="1">
        <v>-1.7439724137931E-2</v>
      </c>
      <c r="N18">
        <v>0.8</v>
      </c>
      <c r="O18">
        <v>17</v>
      </c>
      <c r="P18">
        <v>359</v>
      </c>
      <c r="Q18" s="8">
        <v>42713.452881944446</v>
      </c>
      <c r="R18" s="1">
        <f>$F$17-F18</f>
        <v>1.3885655862069015</v>
      </c>
      <c r="S18" s="1">
        <f>INDEX(LINEST(R18:R20,K18:K20),1)</f>
        <v>0.63279020984211687</v>
      </c>
      <c r="T18" s="1">
        <f>INDEX(LINEST(R18:R20,K18:K20),2)</f>
        <v>3.6572431534710681E-2</v>
      </c>
      <c r="U18" s="1">
        <f t="shared" si="0"/>
        <v>0.29787621528147962</v>
      </c>
      <c r="V18" s="1">
        <f>L18^2</f>
        <v>0.64068875663584168</v>
      </c>
      <c r="W18" s="11">
        <f>INDEX(LINEST(V18:V20,R18:R20),1)</f>
        <v>0.47958257557026418</v>
      </c>
    </row>
    <row r="19" spans="1:23" x14ac:dyDescent="0.25">
      <c r="A19" s="3">
        <v>300.00495124137899</v>
      </c>
      <c r="B19" s="1">
        <v>273.70178858620699</v>
      </c>
      <c r="C19" s="1">
        <v>25.173731344827601</v>
      </c>
      <c r="D19">
        <v>100</v>
      </c>
      <c r="E19">
        <v>1E-3</v>
      </c>
      <c r="F19" s="1">
        <v>33.870915862068998</v>
      </c>
      <c r="G19">
        <v>0</v>
      </c>
      <c r="H19">
        <v>0</v>
      </c>
      <c r="I19">
        <v>0</v>
      </c>
      <c r="J19" s="1" t="s">
        <v>16</v>
      </c>
      <c r="K19" s="1">
        <v>4.0532034137931001</v>
      </c>
      <c r="L19" s="1">
        <v>1.1015895862069001</v>
      </c>
      <c r="M19" s="1">
        <v>-1.7440689655172401E-2</v>
      </c>
      <c r="N19">
        <v>1.1000000000000001</v>
      </c>
      <c r="O19">
        <v>18</v>
      </c>
      <c r="P19">
        <v>359</v>
      </c>
      <c r="Q19" s="8">
        <v>42713.49454861111</v>
      </c>
      <c r="R19" s="1">
        <f>$F$17-F19</f>
        <v>2.6174720689655047</v>
      </c>
      <c r="U19" s="1">
        <f t="shared" si="0"/>
        <v>0.29939272534655809</v>
      </c>
      <c r="V19" s="1">
        <f t="shared" ref="V19:V20" si="4">L19^2</f>
        <v>1.2134996164394893</v>
      </c>
    </row>
    <row r="20" spans="1:23" x14ac:dyDescent="0.25">
      <c r="A20" s="3">
        <v>299.99982224137898</v>
      </c>
      <c r="B20" s="1">
        <v>273.60276851724097</v>
      </c>
      <c r="C20" s="1">
        <v>25.156739241379299</v>
      </c>
      <c r="D20">
        <v>100</v>
      </c>
      <c r="E20">
        <v>1E-3</v>
      </c>
      <c r="F20" s="1">
        <v>32.343676034482797</v>
      </c>
      <c r="G20">
        <v>0</v>
      </c>
      <c r="H20">
        <v>0</v>
      </c>
      <c r="I20">
        <v>0</v>
      </c>
      <c r="J20" s="1" t="s">
        <v>16</v>
      </c>
      <c r="K20" s="1">
        <v>6.5032048888888898</v>
      </c>
      <c r="L20" s="1">
        <v>1.4004769629629601</v>
      </c>
      <c r="M20" s="1">
        <v>-1.74421034482759E-2</v>
      </c>
      <c r="N20">
        <v>1.4</v>
      </c>
      <c r="O20">
        <v>19</v>
      </c>
      <c r="P20">
        <v>359</v>
      </c>
      <c r="Q20" s="8">
        <v>42713.536215277774</v>
      </c>
      <c r="R20" s="1">
        <f>$F$17-F20</f>
        <v>4.1447118965517049</v>
      </c>
      <c r="U20" s="1">
        <f t="shared" si="0"/>
        <v>0.30159525300225654</v>
      </c>
      <c r="V20" s="1">
        <f t="shared" si="4"/>
        <v>1.9613357237899562</v>
      </c>
    </row>
    <row r="21" spans="1:23" x14ac:dyDescent="0.25">
      <c r="A21" s="3">
        <v>299.99371751724101</v>
      </c>
      <c r="B21" s="1">
        <v>273.86076306896598</v>
      </c>
      <c r="C21" s="1">
        <v>25.188989655172399</v>
      </c>
      <c r="D21">
        <v>100</v>
      </c>
      <c r="E21">
        <v>1E-3</v>
      </c>
      <c r="F21" s="1">
        <v>36.443706655172399</v>
      </c>
      <c r="G21">
        <v>0</v>
      </c>
      <c r="H21">
        <v>0</v>
      </c>
      <c r="I21">
        <v>0</v>
      </c>
      <c r="J21" s="1" t="s">
        <v>16</v>
      </c>
      <c r="K21" s="1">
        <v>9.7344827586206902E-5</v>
      </c>
      <c r="L21" s="1">
        <v>7.11465517241379E-3</v>
      </c>
      <c r="M21" s="1">
        <v>-1.7442137931034499E-2</v>
      </c>
      <c r="N21">
        <v>0</v>
      </c>
      <c r="O21">
        <v>20</v>
      </c>
      <c r="P21">
        <v>359</v>
      </c>
      <c r="Q21" s="8">
        <v>42713.577881944446</v>
      </c>
      <c r="U21" s="1"/>
      <c r="V21" s="1"/>
    </row>
    <row r="22" spans="1:23" x14ac:dyDescent="0.25">
      <c r="A22" s="3"/>
      <c r="B22" s="1"/>
      <c r="C22" s="1"/>
      <c r="F22" s="1"/>
      <c r="J22" s="1"/>
      <c r="K22" s="1"/>
      <c r="L22" s="1"/>
      <c r="M22" s="1"/>
      <c r="U22" s="1"/>
      <c r="V22" s="1"/>
    </row>
    <row r="23" spans="1:23" x14ac:dyDescent="0.25">
      <c r="A23" s="3"/>
      <c r="B23" s="1"/>
      <c r="C23" s="1"/>
      <c r="F23" s="1"/>
      <c r="J23" s="1"/>
      <c r="K23" s="1"/>
      <c r="L23" s="1"/>
      <c r="M23" s="1"/>
      <c r="U23" s="1"/>
      <c r="V23" s="1"/>
      <c r="W23" s="11"/>
    </row>
    <row r="24" spans="1:23" x14ac:dyDescent="0.25">
      <c r="A24" s="3"/>
      <c r="B24" s="1"/>
      <c r="C24" s="1"/>
      <c r="F24" s="1"/>
      <c r="J24" s="1"/>
      <c r="K24" s="1"/>
      <c r="L24" s="1"/>
      <c r="M24" s="1"/>
      <c r="U24" s="1"/>
      <c r="V24" s="1"/>
    </row>
    <row r="25" spans="1:23" x14ac:dyDescent="0.25">
      <c r="A25" s="3"/>
      <c r="B25" s="1"/>
      <c r="C25" s="1"/>
      <c r="F25" s="1"/>
      <c r="J25" s="1"/>
      <c r="K25" s="1"/>
      <c r="L25" s="1"/>
      <c r="M25" s="1"/>
      <c r="U25" s="1"/>
      <c r="V25" s="1"/>
    </row>
    <row r="26" spans="1:23" x14ac:dyDescent="0.25">
      <c r="A26" s="3"/>
      <c r="B26" s="1"/>
      <c r="C26" s="1"/>
      <c r="F26" s="1"/>
      <c r="J26" s="1"/>
      <c r="K26" s="1"/>
      <c r="L26" s="1"/>
      <c r="M26" s="1"/>
      <c r="U26" s="1"/>
      <c r="V26" s="1"/>
    </row>
    <row r="27" spans="1:23" x14ac:dyDescent="0.25">
      <c r="A27" s="3"/>
      <c r="B27" s="1"/>
      <c r="C27" s="1"/>
      <c r="F27" s="1"/>
      <c r="J27" s="1"/>
      <c r="K27" s="1"/>
      <c r="L27" s="1"/>
      <c r="M27" s="1"/>
      <c r="U27" s="1"/>
      <c r="V27" s="1"/>
    </row>
    <row r="28" spans="1:23" x14ac:dyDescent="0.25">
      <c r="A28" s="3"/>
      <c r="B28" s="1"/>
      <c r="C28" s="1"/>
      <c r="F28" s="1"/>
      <c r="J28" s="1"/>
      <c r="K28" s="1"/>
      <c r="L28" s="1"/>
      <c r="M28" s="1"/>
      <c r="U28" s="1"/>
      <c r="V28" s="1"/>
      <c r="W28" s="11"/>
    </row>
    <row r="29" spans="1:23" x14ac:dyDescent="0.25">
      <c r="A29" s="3"/>
      <c r="B29" s="1"/>
      <c r="C29" s="1"/>
      <c r="F29" s="1"/>
      <c r="U29" s="1"/>
      <c r="V29" s="1"/>
    </row>
    <row r="30" spans="1:23" x14ac:dyDescent="0.25">
      <c r="A30" s="3"/>
      <c r="B30" s="1"/>
      <c r="C30" s="1"/>
      <c r="F30" s="1"/>
      <c r="U30" s="1"/>
      <c r="V30" s="1"/>
    </row>
    <row r="31" spans="1:23" x14ac:dyDescent="0.25">
      <c r="A31" s="3"/>
      <c r="B31" s="1"/>
      <c r="C31" s="1"/>
      <c r="U31" s="1"/>
    </row>
    <row r="32" spans="1:23" x14ac:dyDescent="0.25">
      <c r="A32" s="3"/>
      <c r="B32" s="1"/>
      <c r="C32" s="1"/>
    </row>
    <row r="33" spans="1:3" x14ac:dyDescent="0.25">
      <c r="A33" s="3"/>
      <c r="B33" s="1"/>
      <c r="C3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W29" sqref="W29"/>
    </sheetView>
  </sheetViews>
  <sheetFormatPr defaultRowHeight="15" x14ac:dyDescent="0.25"/>
  <cols>
    <col min="1" max="1" width="20.5703125" bestFit="1" customWidth="1"/>
    <col min="2" max="3" width="9.140625" style="1"/>
    <col min="6" max="6" width="9.140625" style="1"/>
    <col min="17" max="17" width="15.85546875" bestFit="1" customWidth="1"/>
    <col min="18" max="18" width="7.5703125" style="1" bestFit="1" customWidth="1"/>
    <col min="19" max="20" width="4.5703125" style="1" bestFit="1" customWidth="1"/>
    <col min="22" max="22" width="17.85546875" bestFit="1" customWidth="1"/>
  </cols>
  <sheetData>
    <row r="1" spans="1:23" x14ac:dyDescent="0.25">
      <c r="A1" s="3" t="str">
        <f ca="1">MID(CELL("filename",A1),FIND("]",CELL("filename",A1))+1,256)</f>
        <v>ipb3-32b-h2-12312016</v>
      </c>
      <c r="B1" s="1" t="s">
        <v>18</v>
      </c>
      <c r="C1" s="1" t="s">
        <v>19</v>
      </c>
      <c r="D1" t="s">
        <v>20</v>
      </c>
      <c r="E1" t="s">
        <v>21</v>
      </c>
      <c r="F1" s="1" t="s">
        <v>1</v>
      </c>
      <c r="G1" t="s">
        <v>13</v>
      </c>
      <c r="H1" t="s">
        <v>22</v>
      </c>
      <c r="I1" t="s">
        <v>23</v>
      </c>
      <c r="J1" t="s">
        <v>14</v>
      </c>
      <c r="K1" t="s">
        <v>24</v>
      </c>
      <c r="L1" t="s">
        <v>25</v>
      </c>
      <c r="M1" t="s">
        <v>26</v>
      </c>
      <c r="N1" t="s">
        <v>27</v>
      </c>
      <c r="O1" t="s">
        <v>3</v>
      </c>
      <c r="P1" t="s">
        <v>28</v>
      </c>
      <c r="Q1" t="s">
        <v>15</v>
      </c>
      <c r="R1" s="1" t="s">
        <v>29</v>
      </c>
      <c r="S1" s="1" t="s">
        <v>2</v>
      </c>
      <c r="T1" s="1" t="s">
        <v>31</v>
      </c>
      <c r="U1" t="s">
        <v>32</v>
      </c>
      <c r="V1" s="1" t="s">
        <v>34</v>
      </c>
      <c r="W1" s="1" t="s">
        <v>43</v>
      </c>
    </row>
    <row r="2" spans="1:23" x14ac:dyDescent="0.25">
      <c r="A2" s="3">
        <v>149.93796406896601</v>
      </c>
      <c r="B2" s="1">
        <v>135.74528717241401</v>
      </c>
      <c r="C2" s="1">
        <v>25.048649068965499</v>
      </c>
      <c r="D2">
        <v>100</v>
      </c>
      <c r="E2">
        <v>1E-3</v>
      </c>
      <c r="F2" s="1">
        <v>8.9248084827586194</v>
      </c>
      <c r="G2">
        <v>0</v>
      </c>
      <c r="H2">
        <v>0</v>
      </c>
      <c r="I2">
        <v>0</v>
      </c>
      <c r="J2" s="1">
        <v>0</v>
      </c>
      <c r="K2" s="1">
        <v>2.5717241379310298E-4</v>
      </c>
      <c r="L2" s="1">
        <v>7.69593103448276E-3</v>
      </c>
      <c r="M2" s="1">
        <v>-7.4426206896551798E-3</v>
      </c>
      <c r="N2">
        <v>0</v>
      </c>
      <c r="O2">
        <v>1</v>
      </c>
      <c r="P2">
        <v>719</v>
      </c>
      <c r="Q2" s="8">
        <v>42734.839687500003</v>
      </c>
      <c r="U2" s="1"/>
      <c r="V2" s="1"/>
    </row>
    <row r="3" spans="1:23" x14ac:dyDescent="0.25">
      <c r="A3" s="3">
        <v>149.994557965517</v>
      </c>
      <c r="B3" s="1">
        <v>131.91607979310299</v>
      </c>
      <c r="C3" s="1">
        <v>25.050364034482801</v>
      </c>
      <c r="D3">
        <v>100</v>
      </c>
      <c r="E3">
        <v>1E-3</v>
      </c>
      <c r="F3" s="1">
        <v>11.286307827586199</v>
      </c>
      <c r="G3">
        <v>0</v>
      </c>
      <c r="H3">
        <v>0</v>
      </c>
      <c r="I3">
        <v>0</v>
      </c>
      <c r="J3" s="1">
        <v>0</v>
      </c>
      <c r="K3" s="1">
        <v>4.0974748275862103</v>
      </c>
      <c r="L3" s="1">
        <v>0.70153155172413795</v>
      </c>
      <c r="M3" s="1">
        <v>-7.4409999999999997E-3</v>
      </c>
      <c r="N3">
        <v>0.7</v>
      </c>
      <c r="O3">
        <v>2</v>
      </c>
      <c r="P3">
        <v>359</v>
      </c>
      <c r="Q3" s="8">
        <v>42734.881354166668</v>
      </c>
      <c r="R3" s="1">
        <f>$F$6-F3</f>
        <v>1.971327310344801</v>
      </c>
      <c r="S3" s="1">
        <f>INDEX(LINEST(R3:R5,K3:K5),1)</f>
        <v>0.40705552627584646</v>
      </c>
      <c r="T3" s="1">
        <f>INDEX(LINEST(R3:R5,K3:K5),2)</f>
        <v>0.26578117267334411</v>
      </c>
      <c r="U3" s="1">
        <f>L3^2/K3</f>
        <v>0.12010971116920721</v>
      </c>
      <c r="V3" s="1">
        <f>L3^2</f>
        <v>0.49214651806447685</v>
      </c>
      <c r="W3" s="11">
        <f>INDEX(LINEST(V3:V4,R3:R4),1)</f>
        <v>0.32853456652480306</v>
      </c>
    </row>
    <row r="4" spans="1:23" x14ac:dyDescent="0.25">
      <c r="A4" s="3">
        <v>150.000574</v>
      </c>
      <c r="B4" s="1">
        <v>132.13903227586201</v>
      </c>
      <c r="C4" s="1">
        <v>25.031859517241401</v>
      </c>
      <c r="D4">
        <v>100</v>
      </c>
      <c r="E4">
        <v>1E-3</v>
      </c>
      <c r="F4" s="1">
        <v>9.7366073793103407</v>
      </c>
      <c r="G4">
        <v>0</v>
      </c>
      <c r="H4">
        <v>0</v>
      </c>
      <c r="I4">
        <v>0</v>
      </c>
      <c r="J4" s="1">
        <v>0</v>
      </c>
      <c r="K4" s="1">
        <v>8.1653107241379299</v>
      </c>
      <c r="L4" s="1">
        <v>1.0006381379310301</v>
      </c>
      <c r="M4" s="1">
        <v>-7.4410344827586204E-3</v>
      </c>
      <c r="N4">
        <v>1</v>
      </c>
      <c r="O4">
        <v>3</v>
      </c>
      <c r="P4">
        <v>359</v>
      </c>
      <c r="Q4" s="8">
        <v>42734.923020833332</v>
      </c>
      <c r="R4" s="1">
        <f>$F$6-F4</f>
        <v>3.5210277586206598</v>
      </c>
      <c r="U4" s="1">
        <f>L4^2/K4</f>
        <v>0.12262566813558599</v>
      </c>
      <c r="V4" s="1">
        <f>L4^2</f>
        <v>1.0012766830820792</v>
      </c>
    </row>
    <row r="5" spans="1:23" x14ac:dyDescent="0.25">
      <c r="A5" s="3">
        <v>150.00080503448299</v>
      </c>
      <c r="B5" s="1">
        <v>132.714208241379</v>
      </c>
      <c r="C5" s="1">
        <v>25.028260448275901</v>
      </c>
      <c r="D5">
        <v>100</v>
      </c>
      <c r="E5">
        <v>1E-3</v>
      </c>
      <c r="F5" s="1">
        <v>7.6161252413793097</v>
      </c>
      <c r="G5">
        <v>0</v>
      </c>
      <c r="H5">
        <v>0</v>
      </c>
      <c r="I5">
        <v>0</v>
      </c>
      <c r="J5" s="1">
        <v>8.04998253206897E-281</v>
      </c>
      <c r="K5" s="1">
        <v>13.130608666666699</v>
      </c>
      <c r="L5" s="1">
        <v>1.2852986666666699</v>
      </c>
      <c r="M5" s="1">
        <v>-7.4394482758620697E-3</v>
      </c>
      <c r="N5">
        <v>1.3</v>
      </c>
      <c r="O5">
        <v>4</v>
      </c>
      <c r="P5">
        <v>359</v>
      </c>
      <c r="Q5" s="8">
        <v>42734.964687500003</v>
      </c>
      <c r="R5" s="1">
        <f>$F$6-F5</f>
        <v>5.6415098965516908</v>
      </c>
      <c r="U5" s="1">
        <f>L5^2/K5</f>
        <v>0.12581234461193411</v>
      </c>
      <c r="V5" s="1">
        <f>L5^2</f>
        <v>1.6519926625351196</v>
      </c>
    </row>
    <row r="6" spans="1:23" x14ac:dyDescent="0.25">
      <c r="A6" s="3">
        <v>149.99703348275901</v>
      </c>
      <c r="B6" s="1">
        <v>131.36355424137901</v>
      </c>
      <c r="C6" s="1">
        <v>24.986038137931001</v>
      </c>
      <c r="D6">
        <v>100</v>
      </c>
      <c r="E6">
        <v>1E-3</v>
      </c>
      <c r="F6" s="6">
        <v>13.257635137931</v>
      </c>
      <c r="G6">
        <v>0</v>
      </c>
      <c r="H6">
        <v>0</v>
      </c>
      <c r="I6">
        <v>0</v>
      </c>
      <c r="J6" s="1" t="s">
        <v>16</v>
      </c>
      <c r="K6" s="1">
        <v>3.4344827586206902E-4</v>
      </c>
      <c r="L6" s="1">
        <v>8.3284482758620697E-3</v>
      </c>
      <c r="M6" s="1">
        <v>-7.4397931034482804E-3</v>
      </c>
      <c r="N6">
        <v>0</v>
      </c>
      <c r="O6">
        <v>5</v>
      </c>
      <c r="P6">
        <v>359</v>
      </c>
      <c r="Q6" s="8">
        <v>42735.006354166668</v>
      </c>
    </row>
    <row r="7" spans="1:23" x14ac:dyDescent="0.25">
      <c r="A7" s="3">
        <v>200.00016199999999</v>
      </c>
      <c r="B7" s="1">
        <v>175.92366662069</v>
      </c>
      <c r="C7" s="1">
        <v>25.022205551724099</v>
      </c>
      <c r="D7">
        <v>100</v>
      </c>
      <c r="E7">
        <v>1E-3</v>
      </c>
      <c r="F7" s="6">
        <v>19.919539103448301</v>
      </c>
      <c r="G7">
        <v>0</v>
      </c>
      <c r="H7">
        <v>0</v>
      </c>
      <c r="I7">
        <v>0</v>
      </c>
      <c r="J7" s="1" t="s">
        <v>16</v>
      </c>
      <c r="K7" s="1">
        <v>3.4041379310344801E-4</v>
      </c>
      <c r="L7" s="1">
        <v>8.6377241379310306E-3</v>
      </c>
      <c r="M7" s="1">
        <v>-7.4392758620689704E-3</v>
      </c>
      <c r="N7">
        <v>0</v>
      </c>
      <c r="O7">
        <v>6</v>
      </c>
      <c r="P7">
        <v>719</v>
      </c>
      <c r="Q7" s="8">
        <v>42735.089687500003</v>
      </c>
      <c r="U7" s="1"/>
      <c r="V7" s="1"/>
    </row>
    <row r="8" spans="1:23" x14ac:dyDescent="0.25">
      <c r="A8" s="3">
        <v>200.00058668965499</v>
      </c>
      <c r="B8" s="1">
        <v>176.20534748275901</v>
      </c>
      <c r="C8" s="1">
        <v>25.008723275862099</v>
      </c>
      <c r="D8">
        <v>100</v>
      </c>
      <c r="E8">
        <v>1E-3</v>
      </c>
      <c r="F8" s="1">
        <v>18.0675327586207</v>
      </c>
      <c r="G8">
        <v>0</v>
      </c>
      <c r="H8">
        <v>0</v>
      </c>
      <c r="I8">
        <v>0</v>
      </c>
      <c r="J8" s="1" t="s">
        <v>16</v>
      </c>
      <c r="K8" s="1">
        <v>3.7289816923076899</v>
      </c>
      <c r="L8" s="1">
        <v>0.70252021428571398</v>
      </c>
      <c r="M8" s="1">
        <v>-7.4373448275862099E-3</v>
      </c>
      <c r="N8">
        <v>0.7</v>
      </c>
      <c r="O8">
        <v>7</v>
      </c>
      <c r="P8">
        <v>360</v>
      </c>
      <c r="Q8" s="8">
        <v>42735.131469907406</v>
      </c>
      <c r="R8" s="1">
        <f>$F$7-F8</f>
        <v>1.8520063448276005</v>
      </c>
      <c r="S8" s="1">
        <f>INDEX(LINEST(R8:R10,K8:K10),1)</f>
        <v>0.47762490864991231</v>
      </c>
      <c r="T8" s="1">
        <f>INDEX(LINEST(R8:R10,K8:K10),2)</f>
        <v>9.0682082061018576E-2</v>
      </c>
      <c r="U8" s="1">
        <f>L8^2/K8</f>
        <v>0.1323510524329285</v>
      </c>
      <c r="V8" s="1">
        <f>L8^2</f>
        <v>0.49353465148004549</v>
      </c>
      <c r="W8" s="11">
        <f>INDEX(LINEST(V8:V10,R8:R10),1)</f>
        <v>0.29238149641173516</v>
      </c>
    </row>
    <row r="9" spans="1:23" x14ac:dyDescent="0.25">
      <c r="A9" s="3">
        <v>200.00021675862101</v>
      </c>
      <c r="B9" s="1">
        <v>176.545053413793</v>
      </c>
      <c r="C9" s="1">
        <v>25.010930103448299</v>
      </c>
      <c r="D9">
        <v>100</v>
      </c>
      <c r="E9">
        <v>1E-3</v>
      </c>
      <c r="F9" s="1">
        <v>16.231178068965502</v>
      </c>
      <c r="G9">
        <v>0</v>
      </c>
      <c r="H9">
        <v>0</v>
      </c>
      <c r="I9">
        <v>0</v>
      </c>
      <c r="J9" s="1" t="s">
        <v>16</v>
      </c>
      <c r="K9" s="1">
        <v>7.4596242758620699</v>
      </c>
      <c r="L9" s="1">
        <v>1.00151913793103</v>
      </c>
      <c r="M9" s="1">
        <v>-7.4371034482758596E-3</v>
      </c>
      <c r="N9">
        <v>1</v>
      </c>
      <c r="O9">
        <v>8</v>
      </c>
      <c r="P9">
        <v>359</v>
      </c>
      <c r="Q9" s="8">
        <v>42735.173136574071</v>
      </c>
      <c r="R9" s="1">
        <f>$F$7-F9</f>
        <v>3.6883610344827993</v>
      </c>
      <c r="U9" s="1">
        <f>L9^2/K9</f>
        <v>0.13446261454316977</v>
      </c>
      <c r="V9" s="1">
        <f>L9^2</f>
        <v>1.0030405836421135</v>
      </c>
    </row>
    <row r="10" spans="1:23" x14ac:dyDescent="0.25">
      <c r="A10" s="3">
        <v>200.00065041379301</v>
      </c>
      <c r="B10" s="1">
        <v>177.06121775862101</v>
      </c>
      <c r="C10" s="1">
        <v>25.002861517241399</v>
      </c>
      <c r="D10">
        <v>100</v>
      </c>
      <c r="E10">
        <v>1E-3</v>
      </c>
      <c r="F10" s="1">
        <v>13.944458137931001</v>
      </c>
      <c r="G10">
        <v>0</v>
      </c>
      <c r="H10">
        <v>0</v>
      </c>
      <c r="I10">
        <v>0</v>
      </c>
      <c r="J10" s="1" t="s">
        <v>16</v>
      </c>
      <c r="K10" s="1">
        <v>12.351628</v>
      </c>
      <c r="L10" s="1">
        <v>1.30273538461538</v>
      </c>
      <c r="M10" s="1">
        <v>-7.4362068965517199E-3</v>
      </c>
      <c r="N10">
        <v>1.3</v>
      </c>
      <c r="O10">
        <v>9</v>
      </c>
      <c r="P10">
        <v>359</v>
      </c>
      <c r="Q10" s="8">
        <v>42735.214803240742</v>
      </c>
      <c r="R10" s="1">
        <f>$F$7-F10</f>
        <v>5.9750809655173001</v>
      </c>
      <c r="U10" s="1">
        <f>L10^2/K10</f>
        <v>0.13740046917936502</v>
      </c>
      <c r="V10" s="1">
        <f>L10^2</f>
        <v>1.6971194823289819</v>
      </c>
    </row>
    <row r="11" spans="1:23" x14ac:dyDescent="0.25">
      <c r="A11" s="3">
        <v>199.996936586207</v>
      </c>
      <c r="B11" s="1">
        <v>175.81542603448301</v>
      </c>
      <c r="C11" s="1">
        <v>24.966810241379299</v>
      </c>
      <c r="D11">
        <v>100</v>
      </c>
      <c r="E11">
        <v>1E-3</v>
      </c>
      <c r="F11" s="1">
        <v>19.749687482758599</v>
      </c>
      <c r="G11">
        <v>0</v>
      </c>
      <c r="H11">
        <v>0</v>
      </c>
      <c r="I11">
        <v>0</v>
      </c>
      <c r="J11" s="1" t="s">
        <v>16</v>
      </c>
      <c r="K11" s="1">
        <v>3.8765517241379297E-4</v>
      </c>
      <c r="L11" s="1">
        <v>8.9119655172413808E-3</v>
      </c>
      <c r="M11" s="1">
        <v>-7.4357931034482704E-3</v>
      </c>
      <c r="N11">
        <v>0</v>
      </c>
      <c r="O11">
        <v>10</v>
      </c>
      <c r="P11">
        <v>359</v>
      </c>
      <c r="Q11" s="8">
        <v>42735.256469907406</v>
      </c>
    </row>
    <row r="12" spans="1:23" x14ac:dyDescent="0.25">
      <c r="A12" s="3">
        <v>250.00061934482801</v>
      </c>
      <c r="B12" s="1">
        <v>219.99817782758601</v>
      </c>
      <c r="C12" s="1">
        <v>25.004242517241401</v>
      </c>
      <c r="D12">
        <v>100</v>
      </c>
      <c r="E12">
        <v>1E-3</v>
      </c>
      <c r="F12" s="6">
        <v>26.926394379310299</v>
      </c>
      <c r="G12">
        <v>0</v>
      </c>
      <c r="H12">
        <v>0</v>
      </c>
      <c r="I12">
        <v>0</v>
      </c>
      <c r="J12" s="1" t="s">
        <v>16</v>
      </c>
      <c r="K12" s="1">
        <v>3.56862068965517E-4</v>
      </c>
      <c r="L12" s="1">
        <v>9.0701034482758604E-3</v>
      </c>
      <c r="M12" s="1">
        <v>-7.4356551724137901E-3</v>
      </c>
      <c r="N12">
        <v>0</v>
      </c>
      <c r="O12">
        <v>11</v>
      </c>
      <c r="P12">
        <v>719</v>
      </c>
      <c r="Q12" s="8">
        <v>42735.339803240742</v>
      </c>
      <c r="U12" s="1"/>
      <c r="V12" s="1"/>
    </row>
    <row r="13" spans="1:23" x14ac:dyDescent="0.25">
      <c r="A13" s="3">
        <v>250.00042199999999</v>
      </c>
      <c r="B13" s="1">
        <v>220.241367827586</v>
      </c>
      <c r="C13" s="1">
        <v>24.998879310344801</v>
      </c>
      <c r="D13">
        <v>100</v>
      </c>
      <c r="E13">
        <v>1E-3</v>
      </c>
      <c r="F13" s="1">
        <v>25.146704965517198</v>
      </c>
      <c r="G13">
        <v>0</v>
      </c>
      <c r="H13">
        <v>0</v>
      </c>
      <c r="I13">
        <v>0</v>
      </c>
      <c r="J13" s="1" t="s">
        <v>16</v>
      </c>
      <c r="K13" s="1">
        <v>3.37774375862069</v>
      </c>
      <c r="L13" s="1">
        <v>0.70290717241379297</v>
      </c>
      <c r="M13" s="1">
        <v>-7.4341034482758601E-3</v>
      </c>
      <c r="N13">
        <v>0.7</v>
      </c>
      <c r="O13">
        <v>12</v>
      </c>
      <c r="P13">
        <v>359</v>
      </c>
      <c r="Q13" s="8">
        <v>42735.381469907406</v>
      </c>
      <c r="R13" s="1">
        <f>$F$12-F13</f>
        <v>1.7796894137931005</v>
      </c>
      <c r="S13" s="1">
        <f>INDEX(LINEST(R13:R15,K13:K15),1)</f>
        <v>0.5168377228958605</v>
      </c>
      <c r="T13" s="1">
        <f>INDEX(LINEST(R13:R15,K13:K15),2)</f>
        <v>5.4012764192393981E-2</v>
      </c>
      <c r="U13" s="1">
        <f>L13^2/K13</f>
        <v>0.14627471126836214</v>
      </c>
      <c r="V13" s="1">
        <f>L13^2</f>
        <v>0.49407849303075368</v>
      </c>
      <c r="W13" s="11">
        <f>INDEX(LINEST(V13:V15,R13:R15),1)</f>
        <v>0.29520945430015727</v>
      </c>
    </row>
    <row r="14" spans="1:23" x14ac:dyDescent="0.25">
      <c r="A14" s="3">
        <v>250.000457275862</v>
      </c>
      <c r="B14" s="1">
        <v>220.53350458620699</v>
      </c>
      <c r="C14" s="1">
        <v>25.024168689655198</v>
      </c>
      <c r="D14">
        <v>100</v>
      </c>
      <c r="E14">
        <v>1E-3</v>
      </c>
      <c r="F14" s="1">
        <v>23.336885655172399</v>
      </c>
      <c r="G14">
        <v>0</v>
      </c>
      <c r="H14">
        <v>0</v>
      </c>
      <c r="I14">
        <v>0</v>
      </c>
      <c r="J14" s="1" t="s">
        <v>16</v>
      </c>
      <c r="K14" s="1">
        <v>6.77244918518518</v>
      </c>
      <c r="L14" s="1">
        <v>1.00143314814815</v>
      </c>
      <c r="M14" s="1">
        <v>-7.4335862068965501E-3</v>
      </c>
      <c r="N14">
        <v>1</v>
      </c>
      <c r="O14">
        <v>13</v>
      </c>
      <c r="P14">
        <v>359</v>
      </c>
      <c r="Q14" s="8">
        <v>42735.423136574071</v>
      </c>
      <c r="R14" s="1">
        <f>$F$12-F14</f>
        <v>3.5895087241379002</v>
      </c>
      <c r="U14" s="1">
        <f>L14^2/K14</f>
        <v>0.14808060168302214</v>
      </c>
      <c r="V14" s="1">
        <f>L14^2</f>
        <v>1.0028683502099145</v>
      </c>
    </row>
    <row r="15" spans="1:23" x14ac:dyDescent="0.25">
      <c r="A15" s="3">
        <v>250.00080610344801</v>
      </c>
      <c r="B15" s="1">
        <v>220.99312982758599</v>
      </c>
      <c r="C15" s="1">
        <v>25.040058758620699</v>
      </c>
      <c r="D15">
        <v>100</v>
      </c>
      <c r="E15">
        <v>1E-3</v>
      </c>
      <c r="F15" s="1">
        <v>21.0662104482759</v>
      </c>
      <c r="G15">
        <v>0</v>
      </c>
      <c r="H15">
        <v>0</v>
      </c>
      <c r="I15">
        <v>0</v>
      </c>
      <c r="J15" s="1" t="s">
        <v>16</v>
      </c>
      <c r="K15" s="1">
        <v>11.2633828965517</v>
      </c>
      <c r="L15" s="1">
        <v>1.3026241724137899</v>
      </c>
      <c r="M15" s="1">
        <v>-7.4352758620689604E-3</v>
      </c>
      <c r="N15">
        <v>1.3</v>
      </c>
      <c r="O15">
        <v>14</v>
      </c>
      <c r="P15">
        <v>359</v>
      </c>
      <c r="Q15" s="8">
        <v>42735.464803240742</v>
      </c>
      <c r="R15" s="1">
        <f>$F$12-F15</f>
        <v>5.8601839310343991</v>
      </c>
      <c r="U15" s="1">
        <f>L15^2/K15</f>
        <v>0.15065009776735885</v>
      </c>
      <c r="V15" s="1">
        <f>L15^2</f>
        <v>1.6968297345567112</v>
      </c>
    </row>
    <row r="16" spans="1:23" x14ac:dyDescent="0.25">
      <c r="A16" s="3">
        <v>249.998259344828</v>
      </c>
      <c r="B16" s="1">
        <v>219.84857544827599</v>
      </c>
      <c r="C16" s="1">
        <v>25.014516758620701</v>
      </c>
      <c r="D16">
        <v>100</v>
      </c>
      <c r="E16">
        <v>1E-3</v>
      </c>
      <c r="F16" s="1">
        <v>26.8057348275862</v>
      </c>
      <c r="G16">
        <v>0</v>
      </c>
      <c r="H16">
        <v>0</v>
      </c>
      <c r="I16">
        <v>0</v>
      </c>
      <c r="J16" s="1" t="s">
        <v>16</v>
      </c>
      <c r="K16" s="1">
        <v>3.3657142857142902E-4</v>
      </c>
      <c r="L16" s="1">
        <v>8.8741724137931105E-3</v>
      </c>
      <c r="M16" s="1">
        <v>-7.4353793103448303E-3</v>
      </c>
      <c r="N16">
        <v>0</v>
      </c>
      <c r="O16">
        <v>15</v>
      </c>
      <c r="P16">
        <v>359</v>
      </c>
      <c r="Q16" s="8">
        <v>42735.506469907406</v>
      </c>
    </row>
    <row r="17" spans="1:23" x14ac:dyDescent="0.25">
      <c r="A17" s="3">
        <v>300.00050189655201</v>
      </c>
      <c r="B17" s="1">
        <v>264.90151972413798</v>
      </c>
      <c r="C17" s="1">
        <v>25.084984689655201</v>
      </c>
      <c r="D17">
        <v>100</v>
      </c>
      <c r="E17">
        <v>1E-3</v>
      </c>
      <c r="F17" s="6">
        <v>34.6418114137931</v>
      </c>
      <c r="G17">
        <v>0</v>
      </c>
      <c r="H17">
        <v>0</v>
      </c>
      <c r="I17">
        <v>0</v>
      </c>
      <c r="J17" s="1" t="s">
        <v>16</v>
      </c>
      <c r="K17" s="1">
        <v>2.9481481481481503E-4</v>
      </c>
      <c r="L17" s="1">
        <v>8.9642592592592604E-3</v>
      </c>
      <c r="M17" s="1">
        <v>-7.4372413793103399E-3</v>
      </c>
      <c r="N17">
        <v>0</v>
      </c>
      <c r="O17">
        <v>16</v>
      </c>
      <c r="P17">
        <v>719</v>
      </c>
      <c r="Q17" s="8">
        <v>42735.589803240742</v>
      </c>
      <c r="U17" s="1"/>
      <c r="V17" s="1"/>
    </row>
    <row r="18" spans="1:23" x14ac:dyDescent="0.25">
      <c r="A18" s="3">
        <v>300.00065348275899</v>
      </c>
      <c r="B18" s="1">
        <v>265.21502151724201</v>
      </c>
      <c r="C18" s="1">
        <v>25.094230724137901</v>
      </c>
      <c r="D18">
        <v>100</v>
      </c>
      <c r="E18">
        <v>1E-3</v>
      </c>
      <c r="F18" s="1">
        <v>32.468948379310298</v>
      </c>
      <c r="G18">
        <v>0</v>
      </c>
      <c r="H18">
        <v>0</v>
      </c>
      <c r="I18">
        <v>0</v>
      </c>
      <c r="J18" s="1" t="s">
        <v>16</v>
      </c>
      <c r="K18" s="1">
        <v>3.9309602758620699</v>
      </c>
      <c r="L18" s="1">
        <v>0.80147696551724101</v>
      </c>
      <c r="M18" s="1">
        <v>-7.4370689655172397E-3</v>
      </c>
      <c r="N18">
        <v>0.8</v>
      </c>
      <c r="O18">
        <v>17</v>
      </c>
      <c r="P18">
        <v>359</v>
      </c>
      <c r="Q18" s="8">
        <v>42735.631469907406</v>
      </c>
      <c r="R18" s="1">
        <f>$F$17-F18</f>
        <v>2.1728630344828019</v>
      </c>
      <c r="S18" s="1">
        <f>INDEX(LINEST(R18:R20,K18:K20),1)</f>
        <v>0.54784035736361258</v>
      </c>
      <c r="T18" s="1">
        <f>INDEX(LINEST(R18:R20,K18:K20),2)</f>
        <v>2.8908198553733833E-2</v>
      </c>
      <c r="U18" s="1">
        <f>L18^2/K18</f>
        <v>0.16341180810173728</v>
      </c>
      <c r="V18" s="1">
        <f>L18^2</f>
        <v>0.64236532625472476</v>
      </c>
      <c r="W18" s="11">
        <f>INDEX(LINEST(V18:V20,R18:R20),1)</f>
        <v>0.30973884558707887</v>
      </c>
    </row>
    <row r="19" spans="1:23" x14ac:dyDescent="0.25">
      <c r="A19" s="3">
        <v>300.00069989655202</v>
      </c>
      <c r="B19" s="1">
        <v>265.51637531034498</v>
      </c>
      <c r="C19" s="1">
        <v>25.120075413793099</v>
      </c>
      <c r="D19">
        <v>100</v>
      </c>
      <c r="E19">
        <v>1E-3</v>
      </c>
      <c r="F19" s="1">
        <v>30.564839517241399</v>
      </c>
      <c r="G19">
        <v>0</v>
      </c>
      <c r="H19">
        <v>0</v>
      </c>
      <c r="I19">
        <v>0</v>
      </c>
      <c r="J19" s="1" t="s">
        <v>16</v>
      </c>
      <c r="K19" s="1">
        <v>7.3578991724137897</v>
      </c>
      <c r="L19" s="1">
        <v>1.10248606896552</v>
      </c>
      <c r="M19" s="1">
        <v>-7.4371034482758596E-3</v>
      </c>
      <c r="N19">
        <v>1.1000000000000001</v>
      </c>
      <c r="O19">
        <v>18</v>
      </c>
      <c r="P19">
        <v>359</v>
      </c>
      <c r="Q19" s="8">
        <v>42735.673136574071</v>
      </c>
      <c r="R19" s="1">
        <f>$F$17-F19</f>
        <v>4.0769718965517008</v>
      </c>
      <c r="U19" s="1">
        <f>L19^2/K19</f>
        <v>0.16519328462940919</v>
      </c>
      <c r="V19" s="1">
        <f>L19^2</f>
        <v>1.2154755322630455</v>
      </c>
    </row>
    <row r="20" spans="1:23" x14ac:dyDescent="0.25">
      <c r="A20" s="3">
        <v>300.00026413793103</v>
      </c>
      <c r="B20" s="1">
        <v>265.97310444827599</v>
      </c>
      <c r="C20" s="1">
        <v>25.1200426896552</v>
      </c>
      <c r="D20">
        <v>100</v>
      </c>
      <c r="E20">
        <v>1E-3</v>
      </c>
      <c r="F20" s="1">
        <v>28.198631931034502</v>
      </c>
      <c r="G20">
        <v>0</v>
      </c>
      <c r="H20">
        <v>0</v>
      </c>
      <c r="I20">
        <v>0</v>
      </c>
      <c r="J20" s="1" t="s">
        <v>16</v>
      </c>
      <c r="K20" s="1">
        <v>11.7220225517241</v>
      </c>
      <c r="L20" s="1">
        <v>1.40138779310345</v>
      </c>
      <c r="M20" s="1">
        <v>-7.4384482758620696E-3</v>
      </c>
      <c r="N20">
        <v>1.4</v>
      </c>
      <c r="O20">
        <v>19</v>
      </c>
      <c r="P20">
        <v>359</v>
      </c>
      <c r="Q20" s="8">
        <v>42735.714803240742</v>
      </c>
      <c r="R20" s="1">
        <f>$F$17-F20</f>
        <v>6.4431794827585982</v>
      </c>
      <c r="U20" s="1">
        <f>L20^2/K20</f>
        <v>0.16753830134634104</v>
      </c>
      <c r="V20" s="1">
        <f>L20^2</f>
        <v>1.9638877466593578</v>
      </c>
    </row>
    <row r="21" spans="1:23" x14ac:dyDescent="0.25">
      <c r="A21" s="3">
        <v>299.99855944827601</v>
      </c>
      <c r="B21" s="1">
        <v>264.72643620689701</v>
      </c>
      <c r="C21" s="1">
        <v>25.094135241379298</v>
      </c>
      <c r="D21">
        <v>100</v>
      </c>
      <c r="E21">
        <v>1E-3</v>
      </c>
      <c r="F21" s="1">
        <v>34.591855724137901</v>
      </c>
      <c r="G21">
        <v>0</v>
      </c>
      <c r="H21">
        <v>0</v>
      </c>
      <c r="I21">
        <v>0</v>
      </c>
      <c r="J21" s="1" t="s">
        <v>16</v>
      </c>
      <c r="K21" s="1">
        <v>2.8367857142857101E-4</v>
      </c>
      <c r="L21" s="1">
        <v>8.9191071428571401E-3</v>
      </c>
      <c r="M21" s="1">
        <v>-7.4383793103448299E-3</v>
      </c>
      <c r="N21">
        <v>0</v>
      </c>
      <c r="O21">
        <v>20</v>
      </c>
      <c r="P21">
        <v>359</v>
      </c>
      <c r="Q21" s="8">
        <v>42735.756469907406</v>
      </c>
    </row>
    <row r="22" spans="1:23" x14ac:dyDescent="0.25">
      <c r="A22" s="3">
        <v>350.00054410344802</v>
      </c>
      <c r="B22" s="1">
        <v>311.089469172414</v>
      </c>
      <c r="C22" s="1">
        <v>25.129537827586201</v>
      </c>
      <c r="D22">
        <v>100</v>
      </c>
      <c r="E22">
        <v>1E-3</v>
      </c>
      <c r="F22" s="1">
        <v>43.344599758620703</v>
      </c>
      <c r="G22">
        <v>0</v>
      </c>
      <c r="H22">
        <v>0</v>
      </c>
      <c r="I22">
        <v>0</v>
      </c>
      <c r="J22" s="1" t="s">
        <v>16</v>
      </c>
      <c r="K22" s="1">
        <v>2.4348275862069E-4</v>
      </c>
      <c r="L22" s="1">
        <v>8.8552758620689693E-3</v>
      </c>
      <c r="M22" s="1">
        <v>-7.4365517241379298E-3</v>
      </c>
      <c r="N22">
        <v>0</v>
      </c>
      <c r="O22">
        <v>21</v>
      </c>
      <c r="P22">
        <v>719</v>
      </c>
      <c r="Q22" s="8">
        <v>42735.839803240742</v>
      </c>
      <c r="U22" s="1"/>
      <c r="V22" s="1"/>
    </row>
    <row r="23" spans="1:23" x14ac:dyDescent="0.25">
      <c r="A23" s="3">
        <v>350.00037882758602</v>
      </c>
      <c r="B23" s="1">
        <v>311.401854344828</v>
      </c>
      <c r="C23" s="1">
        <v>25.135526034482801</v>
      </c>
      <c r="D23">
        <v>100</v>
      </c>
      <c r="E23">
        <v>1E-3</v>
      </c>
      <c r="F23" s="1">
        <v>41.244716310344799</v>
      </c>
      <c r="G23">
        <v>0</v>
      </c>
      <c r="H23">
        <v>0</v>
      </c>
      <c r="I23">
        <v>0</v>
      </c>
      <c r="J23" s="1" t="s">
        <v>16</v>
      </c>
      <c r="K23" s="1">
        <v>3.51699784615385</v>
      </c>
      <c r="L23" s="1">
        <v>0.80169859259259302</v>
      </c>
      <c r="M23" s="1">
        <v>-7.4363793103448296E-3</v>
      </c>
      <c r="N23">
        <v>0.8</v>
      </c>
      <c r="O23">
        <v>22</v>
      </c>
      <c r="P23">
        <v>359</v>
      </c>
      <c r="Q23" s="8">
        <v>42735.881469907406</v>
      </c>
      <c r="R23" s="1">
        <f>$F$22-F23</f>
        <v>2.0998834482759037</v>
      </c>
      <c r="S23" s="1">
        <f>INDEX(LINEST(R23:R25,K23:K25),1)</f>
        <v>0.57207229388891079</v>
      </c>
      <c r="T23" s="1">
        <f>INDEX(LINEST(R23:R25,K23:K25),2)</f>
        <v>7.8302088345127085E-2</v>
      </c>
      <c r="U23" s="1">
        <f>L23^2/K23</f>
        <v>0.18274695108722247</v>
      </c>
      <c r="V23" s="1">
        <f>L23^2</f>
        <v>0.64272063336494445</v>
      </c>
      <c r="W23" s="11">
        <f>INDEX(LINEST(V23:V25,R23:R25),1)</f>
        <v>0.32867627546265887</v>
      </c>
    </row>
    <row r="24" spans="1:23" x14ac:dyDescent="0.25">
      <c r="A24" s="3">
        <v>349.99982851724099</v>
      </c>
      <c r="B24" s="1">
        <v>311.70193472413803</v>
      </c>
      <c r="C24" s="1">
        <v>25.131380965517199</v>
      </c>
      <c r="D24">
        <v>100</v>
      </c>
      <c r="E24">
        <v>1E-3</v>
      </c>
      <c r="F24" s="1">
        <v>39.508047379310298</v>
      </c>
      <c r="G24">
        <v>0</v>
      </c>
      <c r="H24">
        <v>0</v>
      </c>
      <c r="I24">
        <v>0</v>
      </c>
      <c r="J24" s="1" t="s">
        <v>16</v>
      </c>
      <c r="K24" s="1">
        <v>6.5994211724137903</v>
      </c>
      <c r="L24" s="1">
        <v>1.10259503448276</v>
      </c>
      <c r="M24" s="1">
        <v>-7.4354827586206899E-3</v>
      </c>
      <c r="N24">
        <v>1.1000000000000001</v>
      </c>
      <c r="O24">
        <v>23</v>
      </c>
      <c r="P24">
        <v>359</v>
      </c>
      <c r="Q24" s="8">
        <v>42735.923136574071</v>
      </c>
      <c r="R24" s="1">
        <f>$F$22-F24</f>
        <v>3.8365523793104046</v>
      </c>
      <c r="U24" s="1">
        <f>L25^2/K25</f>
        <v>0.18621901530067927</v>
      </c>
      <c r="V24" s="1">
        <f>L24^2</f>
        <v>1.2157158100660386</v>
      </c>
    </row>
    <row r="25" spans="1:23" x14ac:dyDescent="0.25">
      <c r="A25" s="3">
        <v>350.00095234482802</v>
      </c>
      <c r="B25" s="1">
        <v>312.18475041379298</v>
      </c>
      <c r="C25" s="1">
        <v>25.140303310344802</v>
      </c>
      <c r="D25">
        <v>100</v>
      </c>
      <c r="E25">
        <v>1E-3</v>
      </c>
      <c r="F25" s="1">
        <v>37.222731448275901</v>
      </c>
      <c r="G25">
        <v>0</v>
      </c>
      <c r="H25">
        <v>0</v>
      </c>
      <c r="I25">
        <v>0</v>
      </c>
      <c r="J25" s="1" t="s">
        <v>16</v>
      </c>
      <c r="K25" s="1">
        <v>10.551244840000001</v>
      </c>
      <c r="L25" s="1">
        <v>1.40172837037037</v>
      </c>
      <c r="M25" s="1">
        <v>-7.4346206896551701E-3</v>
      </c>
      <c r="N25">
        <v>1.4</v>
      </c>
      <c r="O25">
        <v>24</v>
      </c>
      <c r="P25">
        <v>359</v>
      </c>
      <c r="Q25" s="8">
        <v>42735.964803240742</v>
      </c>
      <c r="R25" s="1">
        <f>$F$22-F25</f>
        <v>6.1218683103448015</v>
      </c>
      <c r="U25" s="1">
        <f>L25^2/K25</f>
        <v>0.18621901530067927</v>
      </c>
      <c r="V25" s="1">
        <f>L25^2</f>
        <v>1.9648424243011733</v>
      </c>
    </row>
    <row r="26" spans="1:23" x14ac:dyDescent="0.25">
      <c r="A26" s="3">
        <v>350.00055768965501</v>
      </c>
      <c r="B26" s="1">
        <v>310.95333548275897</v>
      </c>
      <c r="C26" s="1">
        <v>25.1187402413793</v>
      </c>
      <c r="D26">
        <v>100</v>
      </c>
      <c r="E26">
        <v>1E-3</v>
      </c>
      <c r="F26" s="1">
        <v>43.287455999999999</v>
      </c>
      <c r="G26">
        <v>0</v>
      </c>
      <c r="H26">
        <v>0</v>
      </c>
      <c r="I26">
        <v>0</v>
      </c>
      <c r="J26" s="1" t="s">
        <v>16</v>
      </c>
      <c r="K26" s="1">
        <v>2.6331999999999999E-4</v>
      </c>
      <c r="L26" s="1">
        <v>9.0819999999999998E-3</v>
      </c>
      <c r="M26" s="1">
        <v>-7.4352068965517198E-3</v>
      </c>
      <c r="N26">
        <v>0</v>
      </c>
      <c r="O26">
        <v>25</v>
      </c>
      <c r="P26">
        <v>359</v>
      </c>
      <c r="Q26" s="8">
        <v>42736.006469907406</v>
      </c>
    </row>
    <row r="27" spans="1:23" x14ac:dyDescent="0.25">
      <c r="A27" s="3">
        <v>400.00008955172399</v>
      </c>
      <c r="B27" s="1">
        <v>359.23077075862102</v>
      </c>
      <c r="C27" s="1">
        <v>25.177711551724101</v>
      </c>
      <c r="D27">
        <v>100</v>
      </c>
      <c r="E27">
        <v>1E-3</v>
      </c>
      <c r="F27" s="1">
        <v>53.120012862068997</v>
      </c>
      <c r="G27">
        <v>0</v>
      </c>
      <c r="H27">
        <v>0</v>
      </c>
      <c r="I27">
        <v>0</v>
      </c>
      <c r="J27" s="1" t="s">
        <v>16</v>
      </c>
      <c r="K27" s="1">
        <v>2.5268965517241399E-4</v>
      </c>
      <c r="L27" s="1">
        <v>9.2680344827586192E-3</v>
      </c>
      <c r="M27" s="1">
        <v>-7.4349999999999998E-3</v>
      </c>
      <c r="N27">
        <v>0</v>
      </c>
      <c r="O27">
        <v>26</v>
      </c>
      <c r="P27">
        <v>719</v>
      </c>
      <c r="Q27" s="8">
        <v>42736.089803240742</v>
      </c>
      <c r="U27" s="1"/>
      <c r="V27" s="1"/>
    </row>
    <row r="28" spans="1:23" x14ac:dyDescent="0.25">
      <c r="A28" s="3">
        <v>399.99980110344802</v>
      </c>
      <c r="B28" s="1">
        <v>359.82011268965499</v>
      </c>
      <c r="C28" s="1">
        <v>25.1846230689655</v>
      </c>
      <c r="D28">
        <v>100</v>
      </c>
      <c r="E28">
        <v>1E-3</v>
      </c>
      <c r="F28" s="1">
        <v>50.695537999999999</v>
      </c>
      <c r="G28">
        <v>0</v>
      </c>
      <c r="H28">
        <v>0</v>
      </c>
      <c r="I28">
        <v>0</v>
      </c>
      <c r="J28" s="1" t="s">
        <v>16</v>
      </c>
      <c r="K28" s="1">
        <v>4.1368624642857101</v>
      </c>
      <c r="L28" s="1">
        <v>0.90264637931034497</v>
      </c>
      <c r="M28" s="1">
        <v>-7.4356896551724099E-3</v>
      </c>
      <c r="N28">
        <v>0.9</v>
      </c>
      <c r="O28">
        <v>27</v>
      </c>
      <c r="P28">
        <v>359</v>
      </c>
      <c r="Q28" s="8">
        <v>42736.131469907406</v>
      </c>
      <c r="R28" s="1">
        <f>$F$27-F28</f>
        <v>2.4244748620689975</v>
      </c>
      <c r="S28" s="1">
        <f>INDEX(LINEST(R29:R30,K29:K30),1)</f>
        <v>0.566180960648767</v>
      </c>
      <c r="T28" s="1">
        <f>INDEX(LINEST(R29:R30,K29:K30),2)</f>
        <v>0.10207189520179138</v>
      </c>
      <c r="U28" s="1">
        <f>L28^2/K28</f>
        <v>0.19695372836688135</v>
      </c>
      <c r="V28" s="1">
        <f>L28^2</f>
        <v>0.81477048608207514</v>
      </c>
      <c r="W28" s="11">
        <f>INDEX(LINEST(V29:V30,R29:R30),1)</f>
        <v>0.35819822307238697</v>
      </c>
    </row>
    <row r="29" spans="1:23" x14ac:dyDescent="0.25">
      <c r="A29" s="3">
        <v>399.99944331034499</v>
      </c>
      <c r="B29" s="1">
        <v>359.80464655172398</v>
      </c>
      <c r="C29" s="1">
        <v>25.182282482758598</v>
      </c>
      <c r="D29">
        <v>100</v>
      </c>
      <c r="E29">
        <v>1E-3</v>
      </c>
      <c r="F29" s="1">
        <v>50.675082068965501</v>
      </c>
      <c r="G29">
        <v>0</v>
      </c>
      <c r="H29">
        <v>0</v>
      </c>
      <c r="I29">
        <v>0</v>
      </c>
      <c r="J29" s="9" t="s">
        <v>16</v>
      </c>
      <c r="K29">
        <v>4.1380036785714296</v>
      </c>
      <c r="L29">
        <v>0.90272634482758596</v>
      </c>
      <c r="M29">
        <v>-7.4355172413793098E-3</v>
      </c>
      <c r="N29">
        <v>1.2</v>
      </c>
      <c r="O29">
        <v>28</v>
      </c>
      <c r="P29">
        <v>359</v>
      </c>
      <c r="Q29" s="8">
        <v>42736.173136574071</v>
      </c>
      <c r="R29" s="1">
        <f>$F$27-F29</f>
        <v>2.4449307931034951</v>
      </c>
      <c r="U29" s="1">
        <f>L29^2/K29</f>
        <v>0.19693429898716477</v>
      </c>
      <c r="V29" s="1">
        <f>L29^2</f>
        <v>0.81491485364577365</v>
      </c>
    </row>
    <row r="30" spans="1:23" x14ac:dyDescent="0.25">
      <c r="A30" s="3">
        <v>400.00009358620702</v>
      </c>
      <c r="B30" s="1">
        <v>361.10349775862102</v>
      </c>
      <c r="C30" s="1">
        <v>25.193008689655201</v>
      </c>
      <c r="D30">
        <v>100</v>
      </c>
      <c r="E30">
        <v>1E-3</v>
      </c>
      <c r="F30" s="1">
        <v>46.6452691034483</v>
      </c>
      <c r="G30">
        <v>0</v>
      </c>
      <c r="H30">
        <v>0</v>
      </c>
      <c r="I30">
        <v>0</v>
      </c>
      <c r="J30" s="9" t="s">
        <v>16</v>
      </c>
      <c r="K30">
        <v>11.2555389642857</v>
      </c>
      <c r="L30">
        <v>1.5027929655172401</v>
      </c>
      <c r="M30">
        <v>-7.4344827586206898E-3</v>
      </c>
      <c r="N30">
        <v>1.5</v>
      </c>
      <c r="O30">
        <v>29</v>
      </c>
      <c r="P30">
        <v>359</v>
      </c>
      <c r="Q30" s="8">
        <v>42736.214803240742</v>
      </c>
      <c r="R30" s="1">
        <f>$F$27-F30</f>
        <v>6.4747437586206971</v>
      </c>
      <c r="U30" s="1">
        <f>L30^2/K30</f>
        <v>0.20064669531810578</v>
      </c>
      <c r="V30" s="1">
        <f t="shared" ref="V30" si="0">L30^2</f>
        <v>2.2583866972081008</v>
      </c>
    </row>
    <row r="31" spans="1:23" x14ac:dyDescent="0.25">
      <c r="A31" s="3">
        <v>399.99945279310299</v>
      </c>
      <c r="B31" s="1">
        <v>361.109039310345</v>
      </c>
      <c r="C31" s="1">
        <v>25.1859683448276</v>
      </c>
      <c r="D31">
        <v>100</v>
      </c>
      <c r="E31">
        <v>1E-3</v>
      </c>
      <c r="F31" s="1">
        <v>46.693742068965499</v>
      </c>
      <c r="G31">
        <v>0</v>
      </c>
      <c r="H31">
        <v>0</v>
      </c>
      <c r="I31">
        <v>0</v>
      </c>
      <c r="J31" s="9" t="s">
        <v>16</v>
      </c>
      <c r="K31">
        <v>11.258197481481499</v>
      </c>
      <c r="L31">
        <v>1.50291357142857</v>
      </c>
      <c r="M31">
        <v>-7.4349655172413799E-3</v>
      </c>
      <c r="N31">
        <v>0</v>
      </c>
      <c r="O31">
        <v>30</v>
      </c>
      <c r="P31">
        <v>359</v>
      </c>
      <c r="Q31" s="8">
        <v>42736.256469907406</v>
      </c>
    </row>
    <row r="32" spans="1:23" x14ac:dyDescent="0.25">
      <c r="A32" s="3"/>
    </row>
    <row r="33" spans="1:1" x14ac:dyDescent="0.25">
      <c r="A33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U25" sqref="U25"/>
    </sheetView>
  </sheetViews>
  <sheetFormatPr defaultRowHeight="15" x14ac:dyDescent="0.25"/>
  <cols>
    <col min="1" max="1" width="20.7109375" bestFit="1" customWidth="1"/>
    <col min="17" max="17" width="13.85546875" bestFit="1" customWidth="1"/>
  </cols>
  <sheetData>
    <row r="1" spans="1:22" x14ac:dyDescent="0.25">
      <c r="A1" s="3" t="str">
        <f ca="1">MID(CELL("filename",A1),FIND("]",CELL("filename",A1))+1,256)</f>
        <v>ipb3-32b-he-01022017</v>
      </c>
      <c r="B1" t="s">
        <v>18</v>
      </c>
      <c r="C1" t="s">
        <v>19</v>
      </c>
      <c r="D1" t="s">
        <v>20</v>
      </c>
      <c r="E1" t="s">
        <v>21</v>
      </c>
      <c r="F1" t="s">
        <v>1</v>
      </c>
      <c r="G1" t="s">
        <v>13</v>
      </c>
      <c r="H1" t="s">
        <v>22</v>
      </c>
      <c r="I1" t="s">
        <v>23</v>
      </c>
      <c r="J1" t="s">
        <v>14</v>
      </c>
      <c r="K1" t="s">
        <v>24</v>
      </c>
      <c r="L1" t="s">
        <v>25</v>
      </c>
      <c r="M1" t="s">
        <v>26</v>
      </c>
      <c r="N1" t="s">
        <v>27</v>
      </c>
      <c r="O1" t="s">
        <v>3</v>
      </c>
      <c r="P1" t="s">
        <v>28</v>
      </c>
      <c r="Q1" t="s">
        <v>15</v>
      </c>
      <c r="S1" t="s">
        <v>2</v>
      </c>
      <c r="T1" t="s">
        <v>31</v>
      </c>
      <c r="U1" t="s">
        <v>32</v>
      </c>
      <c r="V1" s="1" t="s">
        <v>34</v>
      </c>
    </row>
    <row r="2" spans="1:22" x14ac:dyDescent="0.25">
      <c r="A2" s="3">
        <v>150.00083558620699</v>
      </c>
      <c r="B2" s="1">
        <v>128.25811082758599</v>
      </c>
      <c r="C2" s="1">
        <v>24.937505482758599</v>
      </c>
      <c r="D2">
        <v>100</v>
      </c>
      <c r="E2">
        <v>1E-3</v>
      </c>
      <c r="F2" s="1">
        <v>13.073239517241401</v>
      </c>
      <c r="G2">
        <v>0</v>
      </c>
      <c r="H2">
        <v>0</v>
      </c>
      <c r="I2">
        <v>0</v>
      </c>
      <c r="J2" s="1" t="s">
        <v>16</v>
      </c>
      <c r="K2" s="1">
        <v>4.10137931034483E-4</v>
      </c>
      <c r="L2" s="1">
        <v>8.6770000000000007E-3</v>
      </c>
      <c r="M2" s="1">
        <v>-7.4369310344827603E-3</v>
      </c>
      <c r="N2">
        <v>0</v>
      </c>
      <c r="O2">
        <v>1</v>
      </c>
      <c r="P2">
        <v>660</v>
      </c>
      <c r="Q2" s="8">
        <v>42737.625173611108</v>
      </c>
      <c r="U2" s="1"/>
      <c r="V2" s="1"/>
    </row>
    <row r="3" spans="1:22" x14ac:dyDescent="0.25">
      <c r="A3" s="3">
        <v>150.001131241379</v>
      </c>
      <c r="B3" s="1">
        <v>128.94590068965499</v>
      </c>
      <c r="C3" s="1">
        <v>24.962235172413799</v>
      </c>
      <c r="D3">
        <v>100</v>
      </c>
      <c r="E3">
        <v>1E-3</v>
      </c>
      <c r="F3" s="1">
        <v>11.2043291724138</v>
      </c>
      <c r="G3">
        <v>0</v>
      </c>
      <c r="H3">
        <v>0</v>
      </c>
      <c r="I3">
        <v>0</v>
      </c>
      <c r="J3" s="1" t="s">
        <v>16</v>
      </c>
      <c r="K3" s="1">
        <v>4.1000227931034496</v>
      </c>
      <c r="L3" s="1">
        <v>0.70214113793103505</v>
      </c>
      <c r="M3" s="1">
        <v>-7.4383793103448299E-3</v>
      </c>
      <c r="N3">
        <v>0.7</v>
      </c>
      <c r="O3">
        <v>2</v>
      </c>
      <c r="P3">
        <v>359</v>
      </c>
      <c r="Q3" s="8">
        <v>42737.66684027778</v>
      </c>
      <c r="R3" s="1">
        <f>$F$2-F3</f>
        <v>1.8689103448276008</v>
      </c>
      <c r="S3" s="1">
        <f>INDEX(LINEST(R3:R5,K3:K5),1)</f>
        <v>0.4283211786411884</v>
      </c>
      <c r="T3" s="1">
        <f>INDEX(LINEST(R3:R5,K3:K5),2)</f>
        <v>0.12717795455961722</v>
      </c>
      <c r="U3" s="1">
        <f t="shared" ref="U3:U24" si="0">L3^2/K3</f>
        <v>0.12024376508451513</v>
      </c>
      <c r="V3" s="1">
        <f>L3^2</f>
        <v>0.4930021775750888</v>
      </c>
    </row>
    <row r="4" spans="1:22" x14ac:dyDescent="0.25">
      <c r="A4" s="3">
        <v>150.00089082758601</v>
      </c>
      <c r="B4" s="1">
        <v>129.71061289655199</v>
      </c>
      <c r="C4" s="1">
        <v>24.975647034482801</v>
      </c>
      <c r="D4">
        <v>100</v>
      </c>
      <c r="E4">
        <v>1E-3</v>
      </c>
      <c r="F4" s="1">
        <v>9.4302572413793104</v>
      </c>
      <c r="G4">
        <v>0</v>
      </c>
      <c r="H4">
        <v>0</v>
      </c>
      <c r="I4">
        <v>0</v>
      </c>
      <c r="J4" s="1" t="s">
        <v>16</v>
      </c>
      <c r="K4" s="1">
        <v>8.1477275517241399</v>
      </c>
      <c r="L4" s="1">
        <v>1.0009396551724099</v>
      </c>
      <c r="M4" s="1">
        <v>-7.43803448275862E-3</v>
      </c>
      <c r="N4">
        <v>1</v>
      </c>
      <c r="O4">
        <v>3</v>
      </c>
      <c r="P4">
        <v>359</v>
      </c>
      <c r="Q4" s="8">
        <v>42737.708506944444</v>
      </c>
      <c r="R4" s="1">
        <f>$F$2-F4</f>
        <v>3.6429822758620904</v>
      </c>
      <c r="S4" s="1"/>
      <c r="T4" s="1"/>
      <c r="U4" s="1">
        <f t="shared" si="0"/>
        <v>0.12296437097785075</v>
      </c>
      <c r="V4" s="1">
        <f t="shared" ref="V4:V5" si="1">L4^2</f>
        <v>1.0018801932966628</v>
      </c>
    </row>
    <row r="5" spans="1:22" x14ac:dyDescent="0.25">
      <c r="A5" s="3">
        <v>150.00139334482799</v>
      </c>
      <c r="B5" s="1">
        <v>130.72411531034501</v>
      </c>
      <c r="C5" s="1">
        <v>24.8986682758621</v>
      </c>
      <c r="D5">
        <v>100</v>
      </c>
      <c r="E5">
        <v>1E-3</v>
      </c>
      <c r="F5" s="1">
        <v>7.31009551724138</v>
      </c>
      <c r="G5">
        <v>0</v>
      </c>
      <c r="H5">
        <v>0</v>
      </c>
      <c r="I5">
        <v>0</v>
      </c>
      <c r="J5" s="1" t="s">
        <v>16</v>
      </c>
      <c r="K5" s="1">
        <v>13.1852735172414</v>
      </c>
      <c r="L5" s="1">
        <v>1.2908157241379301</v>
      </c>
      <c r="M5" s="1">
        <v>-7.3857241379310301E-3</v>
      </c>
      <c r="N5">
        <v>1.3</v>
      </c>
      <c r="O5">
        <v>4</v>
      </c>
      <c r="P5">
        <v>359</v>
      </c>
      <c r="Q5" s="8">
        <v>42737.750173611108</v>
      </c>
      <c r="R5" s="1">
        <f>$F$2-F5</f>
        <v>5.7631440000000209</v>
      </c>
      <c r="S5" s="1"/>
      <c r="T5" s="1"/>
      <c r="U5" s="1">
        <f t="shared" si="0"/>
        <v>0.12636865147339996</v>
      </c>
      <c r="V5" s="1">
        <f t="shared" si="1"/>
        <v>1.6662052336817288</v>
      </c>
    </row>
    <row r="6" spans="1:22" x14ac:dyDescent="0.25">
      <c r="A6" s="3">
        <v>149.99606324137901</v>
      </c>
      <c r="B6" s="1">
        <v>128.512737448276</v>
      </c>
      <c r="C6" s="1">
        <v>24.861908344827601</v>
      </c>
      <c r="D6">
        <v>100</v>
      </c>
      <c r="E6">
        <v>1E-3</v>
      </c>
      <c r="F6" s="1">
        <v>12.7967995862069</v>
      </c>
      <c r="G6">
        <v>0</v>
      </c>
      <c r="H6">
        <v>0</v>
      </c>
      <c r="I6">
        <v>0</v>
      </c>
      <c r="J6" s="1" t="s">
        <v>16</v>
      </c>
      <c r="K6" s="1">
        <v>4.2851724137930999E-4</v>
      </c>
      <c r="L6" s="1">
        <v>8.8256551724137898E-3</v>
      </c>
      <c r="M6" s="1">
        <v>-7.36520689655172E-3</v>
      </c>
      <c r="N6">
        <v>0</v>
      </c>
      <c r="O6">
        <v>5</v>
      </c>
      <c r="P6">
        <v>359</v>
      </c>
      <c r="Q6" s="8">
        <v>42737.79184027778</v>
      </c>
      <c r="R6" s="1"/>
      <c r="S6" s="1"/>
      <c r="T6" s="1"/>
      <c r="U6" s="1"/>
      <c r="V6" s="1"/>
    </row>
    <row r="7" spans="1:22" x14ac:dyDescent="0.25">
      <c r="A7" s="3">
        <v>199.999472206897</v>
      </c>
      <c r="B7" s="1">
        <v>172.66293868965499</v>
      </c>
      <c r="C7" s="1">
        <v>24.8792000344828</v>
      </c>
      <c r="D7">
        <v>100</v>
      </c>
      <c r="E7">
        <v>1E-3</v>
      </c>
      <c r="F7" s="1">
        <v>19.396566965517199</v>
      </c>
      <c r="G7">
        <v>0</v>
      </c>
      <c r="H7">
        <v>0</v>
      </c>
      <c r="I7">
        <v>0</v>
      </c>
      <c r="J7" s="1" t="s">
        <v>16</v>
      </c>
      <c r="K7" s="1">
        <v>3.8182758620689699E-4</v>
      </c>
      <c r="L7" s="1">
        <v>8.8437241379310406E-3</v>
      </c>
      <c r="M7" s="1">
        <v>-7.2725172413793098E-3</v>
      </c>
      <c r="N7">
        <v>0</v>
      </c>
      <c r="O7">
        <v>6</v>
      </c>
      <c r="P7">
        <v>719</v>
      </c>
      <c r="Q7" s="8">
        <v>42737.875173611108</v>
      </c>
      <c r="R7" s="1"/>
      <c r="S7" s="1"/>
      <c r="T7" s="1"/>
      <c r="U7" s="1"/>
      <c r="V7" s="1"/>
    </row>
    <row r="8" spans="1:22" x14ac:dyDescent="0.25">
      <c r="A8" s="3">
        <v>200.00062613793099</v>
      </c>
      <c r="B8" s="1">
        <v>173.27469551724101</v>
      </c>
      <c r="C8" s="1">
        <v>24.87875</v>
      </c>
      <c r="D8">
        <v>100</v>
      </c>
      <c r="E8">
        <v>1E-3</v>
      </c>
      <c r="F8" s="1">
        <v>17.574338896551701</v>
      </c>
      <c r="G8">
        <v>0</v>
      </c>
      <c r="H8">
        <v>0</v>
      </c>
      <c r="I8">
        <v>0</v>
      </c>
      <c r="J8" s="1" t="s">
        <v>16</v>
      </c>
      <c r="K8" s="1">
        <v>3.7281327857142799</v>
      </c>
      <c r="L8" s="1">
        <v>0.70269275862069003</v>
      </c>
      <c r="M8" s="1">
        <v>-7.43279310344827E-3</v>
      </c>
      <c r="N8">
        <v>0.7</v>
      </c>
      <c r="O8">
        <v>7</v>
      </c>
      <c r="P8">
        <v>359</v>
      </c>
      <c r="Q8" s="8">
        <v>42737.91684027778</v>
      </c>
      <c r="R8" s="1">
        <f>$F$7-F8</f>
        <v>1.8222280689654973</v>
      </c>
      <c r="S8" s="1">
        <f>INDEX(LINEST(R8:R10,K8:K10),1)</f>
        <v>0.46310325676410824</v>
      </c>
      <c r="T8" s="1">
        <f>INDEX(LINEST(R8:R10,K8:K10),2)</f>
        <v>0.10366479170059772</v>
      </c>
      <c r="U8" s="1">
        <f t="shared" si="0"/>
        <v>0.13244622479919305</v>
      </c>
      <c r="V8" s="1">
        <f>L8^2</f>
        <v>0.49377711301795535</v>
      </c>
    </row>
    <row r="9" spans="1:22" x14ac:dyDescent="0.25">
      <c r="A9" s="3">
        <v>200.00146589655199</v>
      </c>
      <c r="B9" s="1">
        <v>173.95286141379299</v>
      </c>
      <c r="C9" s="1">
        <v>24.876532655172401</v>
      </c>
      <c r="D9">
        <v>100</v>
      </c>
      <c r="E9">
        <v>1E-3</v>
      </c>
      <c r="F9" s="1">
        <v>15.831582068965499</v>
      </c>
      <c r="G9">
        <v>0</v>
      </c>
      <c r="H9">
        <v>0</v>
      </c>
      <c r="I9">
        <v>0</v>
      </c>
      <c r="J9" s="1" t="s">
        <v>16</v>
      </c>
      <c r="K9" s="1">
        <v>7.4439105833333299</v>
      </c>
      <c r="L9" s="1">
        <v>1.0014099166666699</v>
      </c>
      <c r="M9" s="1">
        <v>-7.4319310344827501E-3</v>
      </c>
      <c r="N9">
        <v>1</v>
      </c>
      <c r="O9">
        <v>8</v>
      </c>
      <c r="P9">
        <v>359</v>
      </c>
      <c r="Q9" s="8">
        <v>42737.958506944444</v>
      </c>
      <c r="R9" s="1">
        <f>$F$7-F9</f>
        <v>3.5649848965516995</v>
      </c>
      <c r="S9" s="1"/>
      <c r="T9" s="1"/>
      <c r="U9" s="1">
        <f t="shared" si="0"/>
        <v>0.13471706974068601</v>
      </c>
      <c r="V9" s="1">
        <f t="shared" ref="V9:V10" si="2">L9^2</f>
        <v>1.0028218211983468</v>
      </c>
    </row>
    <row r="10" spans="1:22" x14ac:dyDescent="0.25">
      <c r="A10" s="3">
        <v>200.00089279310299</v>
      </c>
      <c r="B10" s="1">
        <v>174.95596841379299</v>
      </c>
      <c r="C10" s="1">
        <v>24.8967723448276</v>
      </c>
      <c r="D10">
        <v>100</v>
      </c>
      <c r="E10">
        <v>1E-3</v>
      </c>
      <c r="F10" s="1">
        <v>13.6001084482759</v>
      </c>
      <c r="G10">
        <v>0</v>
      </c>
      <c r="H10">
        <v>0</v>
      </c>
      <c r="I10">
        <v>0</v>
      </c>
      <c r="J10" s="1" t="s">
        <v>16</v>
      </c>
      <c r="K10" s="1">
        <v>12.305824576923101</v>
      </c>
      <c r="L10" s="1">
        <v>1.30274742307692</v>
      </c>
      <c r="M10" s="1">
        <v>-7.4326896551724104E-3</v>
      </c>
      <c r="N10">
        <v>1.3</v>
      </c>
      <c r="O10">
        <v>9</v>
      </c>
      <c r="P10">
        <v>359</v>
      </c>
      <c r="Q10" s="8">
        <v>42738.000173611108</v>
      </c>
      <c r="R10" s="1">
        <f>$F$7-F10</f>
        <v>5.7964585172412981</v>
      </c>
      <c r="S10" s="1"/>
      <c r="T10" s="1"/>
      <c r="U10" s="1">
        <f t="shared" si="0"/>
        <v>0.13791443537365169</v>
      </c>
      <c r="V10" s="1">
        <f t="shared" si="2"/>
        <v>1.6971508483335558</v>
      </c>
    </row>
    <row r="11" spans="1:22" x14ac:dyDescent="0.25">
      <c r="A11" s="3">
        <v>199.99632631034501</v>
      </c>
      <c r="B11" s="1">
        <v>172.73547262068999</v>
      </c>
      <c r="C11" s="1">
        <v>24.8563940689655</v>
      </c>
      <c r="D11">
        <v>100</v>
      </c>
      <c r="E11">
        <v>1E-3</v>
      </c>
      <c r="F11" s="1">
        <v>19.221748793103501</v>
      </c>
      <c r="G11">
        <v>0</v>
      </c>
      <c r="H11">
        <v>0</v>
      </c>
      <c r="I11">
        <v>0</v>
      </c>
      <c r="J11" s="1" t="s">
        <v>16</v>
      </c>
      <c r="K11" s="1">
        <v>4.4444827586206898E-4</v>
      </c>
      <c r="L11" s="1">
        <v>9.3464482758620696E-3</v>
      </c>
      <c r="M11" s="1">
        <v>-7.4333103448275799E-3</v>
      </c>
      <c r="N11">
        <v>0</v>
      </c>
      <c r="O11">
        <v>10</v>
      </c>
      <c r="P11">
        <v>359</v>
      </c>
      <c r="Q11" s="8">
        <v>42738.04184027778</v>
      </c>
      <c r="U11" s="1"/>
      <c r="V11" s="1"/>
    </row>
    <row r="12" spans="1:22" x14ac:dyDescent="0.25">
      <c r="A12" s="3">
        <v>250.00038203448301</v>
      </c>
      <c r="B12" s="1">
        <v>216.736619517241</v>
      </c>
      <c r="C12" s="1">
        <v>24.910021137931</v>
      </c>
      <c r="D12">
        <v>100</v>
      </c>
      <c r="E12">
        <v>1E-3</v>
      </c>
      <c r="F12" s="1">
        <v>26.3016373793103</v>
      </c>
      <c r="G12">
        <v>0</v>
      </c>
      <c r="H12">
        <v>0</v>
      </c>
      <c r="I12">
        <v>0</v>
      </c>
      <c r="J12" s="1" t="s">
        <v>16</v>
      </c>
      <c r="K12" s="1">
        <v>3.9307692307692302E-4</v>
      </c>
      <c r="L12" s="1">
        <v>9.3681851851851808E-3</v>
      </c>
      <c r="M12" s="1">
        <v>-7.4324827586206904E-3</v>
      </c>
      <c r="N12">
        <v>0</v>
      </c>
      <c r="O12">
        <v>11</v>
      </c>
      <c r="P12">
        <v>719</v>
      </c>
      <c r="Q12" s="8">
        <v>42738.125173611108</v>
      </c>
      <c r="R12" s="1"/>
      <c r="S12" s="1"/>
      <c r="T12" s="1"/>
      <c r="U12" s="1"/>
      <c r="V12" s="1"/>
    </row>
    <row r="13" spans="1:22" x14ac:dyDescent="0.25">
      <c r="A13" s="3">
        <v>250.000835034483</v>
      </c>
      <c r="B13" s="1">
        <v>217.284977793103</v>
      </c>
      <c r="C13" s="1">
        <v>24.919849448275901</v>
      </c>
      <c r="D13">
        <v>100</v>
      </c>
      <c r="E13">
        <v>1E-3</v>
      </c>
      <c r="F13" s="1">
        <v>24.583025172413802</v>
      </c>
      <c r="G13">
        <v>0</v>
      </c>
      <c r="H13">
        <v>0</v>
      </c>
      <c r="I13">
        <v>0</v>
      </c>
      <c r="J13" s="1" t="s">
        <v>16</v>
      </c>
      <c r="K13" s="1">
        <v>3.3683730714285698</v>
      </c>
      <c r="L13" s="1">
        <v>0.70279579310344897</v>
      </c>
      <c r="M13" s="1">
        <v>-7.4327586206896501E-3</v>
      </c>
      <c r="N13">
        <v>0.7</v>
      </c>
      <c r="O13">
        <v>12</v>
      </c>
      <c r="P13">
        <v>359</v>
      </c>
      <c r="Q13" s="8">
        <v>42738.16684027778</v>
      </c>
      <c r="R13" s="1">
        <f>$F$12-F13</f>
        <v>1.7186122068964984</v>
      </c>
      <c r="S13" s="1">
        <f>INDEX(LINEST(R13:R15,K13:K15),1)</f>
        <v>0.50281183653512806</v>
      </c>
      <c r="T13" s="1">
        <f>INDEX(LINEST(R13:R15,K13:K15),2)</f>
        <v>3.9684173324510574E-2</v>
      </c>
      <c r="U13" s="1">
        <f t="shared" si="0"/>
        <v>0.14663516075267377</v>
      </c>
      <c r="V13" s="1">
        <f>L13^2</f>
        <v>0.49392192680390584</v>
      </c>
    </row>
    <row r="14" spans="1:22" x14ac:dyDescent="0.25">
      <c r="A14" s="3">
        <v>250.00094817241401</v>
      </c>
      <c r="B14" s="1">
        <v>217.88383051724099</v>
      </c>
      <c r="C14" s="1">
        <v>24.924221793103399</v>
      </c>
      <c r="D14">
        <v>100</v>
      </c>
      <c r="E14">
        <v>1E-3</v>
      </c>
      <c r="F14" s="1">
        <v>22.841917310344801</v>
      </c>
      <c r="G14">
        <v>0</v>
      </c>
      <c r="H14">
        <v>0</v>
      </c>
      <c r="I14">
        <v>0</v>
      </c>
      <c r="J14" s="1" t="s">
        <v>16</v>
      </c>
      <c r="K14" s="1">
        <v>6.7503128571428599</v>
      </c>
      <c r="L14" s="1">
        <v>1.0016569285714301</v>
      </c>
      <c r="M14" s="1">
        <v>-7.4329655172413796E-3</v>
      </c>
      <c r="N14">
        <v>1</v>
      </c>
      <c r="O14">
        <v>13</v>
      </c>
      <c r="P14">
        <v>359</v>
      </c>
      <c r="Q14" s="8">
        <v>42738.208506944444</v>
      </c>
      <c r="R14" s="1">
        <f>$F$12-F14</f>
        <v>3.459720068965499</v>
      </c>
      <c r="S14" s="1"/>
      <c r="T14" s="1"/>
      <c r="U14" s="1">
        <f t="shared" si="0"/>
        <v>0.14863260767143394</v>
      </c>
      <c r="V14" s="1">
        <f t="shared" ref="V14:V15" si="3">L14^2</f>
        <v>1.003316602555151</v>
      </c>
    </row>
    <row r="15" spans="1:22" x14ac:dyDescent="0.25">
      <c r="A15" s="3">
        <v>250.000053586207</v>
      </c>
      <c r="B15" s="1">
        <v>218.794654172414</v>
      </c>
      <c r="C15" s="1">
        <v>24.9353196551724</v>
      </c>
      <c r="D15">
        <v>100</v>
      </c>
      <c r="E15">
        <v>1E-3</v>
      </c>
      <c r="F15" s="1">
        <v>20.636346206896601</v>
      </c>
      <c r="G15">
        <v>0</v>
      </c>
      <c r="H15">
        <v>0</v>
      </c>
      <c r="I15">
        <v>0</v>
      </c>
      <c r="J15" s="1" t="s">
        <v>16</v>
      </c>
      <c r="K15" s="1">
        <v>11.2105075172414</v>
      </c>
      <c r="L15" s="1">
        <v>1.3026105862069</v>
      </c>
      <c r="M15" s="1">
        <v>-7.4331724137930997E-3</v>
      </c>
      <c r="N15">
        <v>1.3</v>
      </c>
      <c r="O15">
        <v>14</v>
      </c>
      <c r="P15">
        <v>359</v>
      </c>
      <c r="Q15" s="8">
        <v>42738.250173611108</v>
      </c>
      <c r="R15" s="1">
        <f>$F$12-F15</f>
        <v>5.6652911724136992</v>
      </c>
      <c r="S15" s="1"/>
      <c r="T15" s="1"/>
      <c r="U15" s="1">
        <f t="shared" si="0"/>
        <v>0.15135749533985579</v>
      </c>
      <c r="V15" s="1">
        <f t="shared" si="3"/>
        <v>1.6967943392982836</v>
      </c>
    </row>
    <row r="16" spans="1:22" x14ac:dyDescent="0.25">
      <c r="A16" s="3">
        <v>249.99788165517199</v>
      </c>
      <c r="B16" s="1">
        <v>216.72239734482801</v>
      </c>
      <c r="C16" s="1">
        <v>24.912236344827601</v>
      </c>
      <c r="D16">
        <v>100</v>
      </c>
      <c r="E16">
        <v>1E-3</v>
      </c>
      <c r="F16" s="1">
        <v>26.2127793103448</v>
      </c>
      <c r="G16">
        <v>0</v>
      </c>
      <c r="H16">
        <v>0</v>
      </c>
      <c r="I16">
        <v>0</v>
      </c>
      <c r="J16" s="1" t="s">
        <v>16</v>
      </c>
      <c r="K16" s="1">
        <v>3.6348275862069002E-4</v>
      </c>
      <c r="L16" s="1">
        <v>9.1024827586206909E-3</v>
      </c>
      <c r="M16" s="1">
        <v>-7.4335862068965501E-3</v>
      </c>
      <c r="N16">
        <v>0</v>
      </c>
      <c r="O16">
        <v>15</v>
      </c>
      <c r="P16">
        <v>359</v>
      </c>
      <c r="Q16" s="8">
        <v>42738.29184027778</v>
      </c>
      <c r="U16" s="1"/>
      <c r="V16" s="1"/>
    </row>
    <row r="17" spans="1:22" x14ac:dyDescent="0.25">
      <c r="A17" s="3">
        <v>299.999840068965</v>
      </c>
      <c r="B17" s="1">
        <v>261.88102558620699</v>
      </c>
      <c r="C17" s="1">
        <v>24.974551275862101</v>
      </c>
      <c r="D17">
        <v>100</v>
      </c>
      <c r="E17">
        <v>1E-3</v>
      </c>
      <c r="F17" s="1">
        <v>33.992174862069</v>
      </c>
      <c r="G17">
        <v>0</v>
      </c>
      <c r="H17">
        <v>0</v>
      </c>
      <c r="I17">
        <v>0</v>
      </c>
      <c r="J17" s="1" t="s">
        <v>16</v>
      </c>
      <c r="K17" s="1">
        <v>3.2762068965517198E-4</v>
      </c>
      <c r="L17" s="1">
        <v>9.2372068965517196E-3</v>
      </c>
      <c r="M17" s="1">
        <v>-7.4341034482758601E-3</v>
      </c>
      <c r="N17">
        <v>0</v>
      </c>
      <c r="O17">
        <v>16</v>
      </c>
      <c r="P17">
        <v>719</v>
      </c>
      <c r="Q17" s="8">
        <v>42738.375173611108</v>
      </c>
      <c r="R17" s="1"/>
      <c r="S17" s="1"/>
      <c r="T17" s="1"/>
      <c r="U17" s="1"/>
      <c r="V17" s="1"/>
    </row>
    <row r="18" spans="1:22" x14ac:dyDescent="0.25">
      <c r="A18" s="3">
        <v>300.000597724138</v>
      </c>
      <c r="B18" s="1">
        <v>262.56883189655201</v>
      </c>
      <c r="C18" s="1">
        <v>24.981099862069001</v>
      </c>
      <c r="D18">
        <v>100</v>
      </c>
      <c r="E18">
        <v>1E-3</v>
      </c>
      <c r="F18" s="1">
        <v>31.902885931034501</v>
      </c>
      <c r="G18">
        <v>0</v>
      </c>
      <c r="H18">
        <v>0</v>
      </c>
      <c r="I18">
        <v>0</v>
      </c>
      <c r="J18" s="1" t="s">
        <v>16</v>
      </c>
      <c r="K18" s="1">
        <v>3.91880421428572</v>
      </c>
      <c r="L18" s="1">
        <v>0.80175489655172405</v>
      </c>
      <c r="M18" s="1">
        <v>-7.4339655172413798E-3</v>
      </c>
      <c r="N18">
        <v>0.8</v>
      </c>
      <c r="O18">
        <v>17</v>
      </c>
      <c r="P18">
        <v>359</v>
      </c>
      <c r="Q18" s="8">
        <v>42738.41684027778</v>
      </c>
      <c r="R18" s="1">
        <f>$F$17-F18</f>
        <v>2.0892889310344991</v>
      </c>
      <c r="S18" s="1">
        <f>INDEX(LINEST(R18:R20,K18:K20),1)</f>
        <v>0.53122624799691809</v>
      </c>
      <c r="T18" s="1">
        <f>INDEX(LINEST(R18:R20,K18:K20),2)</f>
        <v>2.7762169645305868E-2</v>
      </c>
      <c r="U18" s="1">
        <f t="shared" si="0"/>
        <v>0.16403241371471036</v>
      </c>
      <c r="V18" s="1">
        <f>L18^2</f>
        <v>0.64281091414466573</v>
      </c>
    </row>
    <row r="19" spans="1:22" x14ac:dyDescent="0.25">
      <c r="A19" s="3">
        <v>300.00088503448302</v>
      </c>
      <c r="B19" s="1">
        <v>263.22035493103402</v>
      </c>
      <c r="C19" s="1">
        <v>24.996844655172399</v>
      </c>
      <c r="D19">
        <v>100</v>
      </c>
      <c r="E19">
        <v>1E-3</v>
      </c>
      <c r="F19" s="1">
        <v>30.033822344827598</v>
      </c>
      <c r="G19">
        <v>0</v>
      </c>
      <c r="H19">
        <v>0</v>
      </c>
      <c r="I19">
        <v>0</v>
      </c>
      <c r="J19" s="1" t="s">
        <v>16</v>
      </c>
      <c r="K19" s="1">
        <v>7.3309388965517197</v>
      </c>
      <c r="L19" s="1">
        <v>1.1029243448275901</v>
      </c>
      <c r="M19" s="1">
        <v>-7.4343793103448302E-3</v>
      </c>
      <c r="N19">
        <v>1.1000000000000001</v>
      </c>
      <c r="O19">
        <v>18</v>
      </c>
      <c r="P19">
        <v>359</v>
      </c>
      <c r="Q19" s="8">
        <v>42738.458506944444</v>
      </c>
      <c r="R19" s="1">
        <f>$F$17-F19</f>
        <v>3.9583525172414014</v>
      </c>
      <c r="S19" s="1"/>
      <c r="T19" s="1"/>
      <c r="U19" s="1">
        <f t="shared" si="0"/>
        <v>0.16593264895244877</v>
      </c>
      <c r="V19" s="1">
        <f t="shared" ref="V19:V20" si="4">L19^2</f>
        <v>1.2164421104133687</v>
      </c>
    </row>
    <row r="20" spans="1:22" x14ac:dyDescent="0.25">
      <c r="A20" s="3">
        <v>299.99992213793098</v>
      </c>
      <c r="B20" s="1">
        <v>264.16328475862099</v>
      </c>
      <c r="C20" s="1">
        <v>25.008462206896599</v>
      </c>
      <c r="D20">
        <v>100</v>
      </c>
      <c r="E20">
        <v>1E-3</v>
      </c>
      <c r="F20" s="1">
        <v>27.7864751034483</v>
      </c>
      <c r="G20">
        <v>0</v>
      </c>
      <c r="H20">
        <v>0</v>
      </c>
      <c r="I20">
        <v>0</v>
      </c>
      <c r="J20" s="1" t="s">
        <v>16</v>
      </c>
      <c r="K20" s="1">
        <v>11.6596194137931</v>
      </c>
      <c r="L20" s="1">
        <v>1.40166620689655</v>
      </c>
      <c r="M20" s="1">
        <v>-7.4341724137930998E-3</v>
      </c>
      <c r="N20">
        <v>1.4</v>
      </c>
      <c r="O20">
        <v>19</v>
      </c>
      <c r="P20">
        <v>359</v>
      </c>
      <c r="Q20" s="8">
        <v>42738.500173611108</v>
      </c>
      <c r="R20" s="1">
        <f>$F$17-F20</f>
        <v>6.2056997586206997</v>
      </c>
      <c r="S20" s="1"/>
      <c r="T20" s="1"/>
      <c r="U20" s="1">
        <f t="shared" si="0"/>
        <v>0.16850191124005287</v>
      </c>
      <c r="V20" s="1">
        <f t="shared" si="4"/>
        <v>1.9646681555557621</v>
      </c>
    </row>
    <row r="21" spans="1:22" x14ac:dyDescent="0.25">
      <c r="A21" s="3">
        <v>299.998374241379</v>
      </c>
      <c r="B21" s="1">
        <v>261.86774631034501</v>
      </c>
      <c r="C21" s="1">
        <v>24.989892482758599</v>
      </c>
      <c r="D21">
        <v>100</v>
      </c>
      <c r="E21">
        <v>1E-3</v>
      </c>
      <c r="F21" s="1">
        <v>33.967589620689701</v>
      </c>
      <c r="G21">
        <v>0</v>
      </c>
      <c r="H21">
        <v>0</v>
      </c>
      <c r="I21">
        <v>0</v>
      </c>
      <c r="J21" s="1" t="s">
        <v>16</v>
      </c>
      <c r="K21" s="1">
        <v>3.1042857142857098E-4</v>
      </c>
      <c r="L21" s="1">
        <v>9.1726551724137899E-3</v>
      </c>
      <c r="M21" s="1">
        <v>-7.4352068965517198E-3</v>
      </c>
      <c r="N21">
        <v>0</v>
      </c>
      <c r="O21">
        <v>20</v>
      </c>
      <c r="P21">
        <v>359</v>
      </c>
      <c r="Q21" s="8">
        <v>42738.54184027778</v>
      </c>
      <c r="U21" s="1"/>
      <c r="V21" s="1"/>
    </row>
    <row r="22" spans="1:22" x14ac:dyDescent="0.25">
      <c r="A22" s="3">
        <v>350.00174051724099</v>
      </c>
      <c r="B22" s="1">
        <v>308.669117896552</v>
      </c>
      <c r="C22" s="1">
        <v>25.065698724137899</v>
      </c>
      <c r="D22">
        <v>100</v>
      </c>
      <c r="E22">
        <v>1E-3</v>
      </c>
      <c r="F22" s="1">
        <v>42.703268793103497</v>
      </c>
      <c r="G22">
        <v>0</v>
      </c>
      <c r="H22">
        <v>0</v>
      </c>
      <c r="I22">
        <v>0</v>
      </c>
      <c r="J22" s="1" t="s">
        <v>16</v>
      </c>
      <c r="K22" s="1">
        <v>2.5617241379310301E-4</v>
      </c>
      <c r="L22" s="1">
        <v>9.1045862068965498E-3</v>
      </c>
      <c r="M22" s="1">
        <v>-7.1895862068965498E-3</v>
      </c>
      <c r="N22">
        <v>0</v>
      </c>
      <c r="O22">
        <v>21</v>
      </c>
      <c r="P22">
        <v>719</v>
      </c>
      <c r="Q22" s="8">
        <v>42738.625173611108</v>
      </c>
      <c r="R22" s="1"/>
      <c r="S22" s="1"/>
      <c r="T22" s="1"/>
      <c r="U22" s="1"/>
      <c r="V22" s="1"/>
    </row>
    <row r="23" spans="1:22" x14ac:dyDescent="0.25">
      <c r="A23" s="3">
        <v>350.00285289655199</v>
      </c>
      <c r="B23" s="1">
        <v>309.35673886206899</v>
      </c>
      <c r="C23" s="1">
        <v>25.096891137930999</v>
      </c>
      <c r="D23">
        <v>100</v>
      </c>
      <c r="E23">
        <v>1E-3</v>
      </c>
      <c r="F23" s="1">
        <v>40.696693068965502</v>
      </c>
      <c r="G23">
        <v>0</v>
      </c>
      <c r="H23">
        <v>0</v>
      </c>
      <c r="I23">
        <v>0</v>
      </c>
      <c r="J23" s="1" t="s">
        <v>16</v>
      </c>
      <c r="K23" s="1">
        <v>3.4984566666666699</v>
      </c>
      <c r="L23" s="1">
        <v>0.80159851724137898</v>
      </c>
      <c r="M23" s="1">
        <v>-7.3612068965517204E-3</v>
      </c>
      <c r="N23">
        <v>0.8</v>
      </c>
      <c r="O23">
        <v>22</v>
      </c>
      <c r="P23">
        <v>359</v>
      </c>
      <c r="Q23" s="8">
        <v>42738.66684027778</v>
      </c>
      <c r="R23" s="1">
        <f>$F$22-F23</f>
        <v>2.0065757241379956</v>
      </c>
      <c r="S23" s="1">
        <f>INDEX(LINEST(R23:R24,K23:K24),1)</f>
        <v>0.53111760103586725</v>
      </c>
      <c r="T23" s="1">
        <f>INDEX(LINEST(R23:R24,K23:K24),2)</f>
        <v>0.14848381201005711</v>
      </c>
      <c r="U23" s="1">
        <f t="shared" si="0"/>
        <v>0.18366961322285261</v>
      </c>
      <c r="V23" s="1">
        <f>L23^2</f>
        <v>0.64256018284357741</v>
      </c>
    </row>
    <row r="24" spans="1:22" x14ac:dyDescent="0.25">
      <c r="A24" s="3">
        <v>349.99628734482798</v>
      </c>
      <c r="B24" s="1">
        <v>310.01944289655199</v>
      </c>
      <c r="C24" s="1">
        <v>25.099376551724099</v>
      </c>
      <c r="D24">
        <v>100</v>
      </c>
      <c r="E24">
        <v>1E-3</v>
      </c>
      <c r="F24" s="1">
        <v>39.070886862069003</v>
      </c>
      <c r="G24">
        <v>0</v>
      </c>
      <c r="H24">
        <v>0</v>
      </c>
      <c r="I24">
        <v>0</v>
      </c>
      <c r="J24" s="1" t="s">
        <v>16</v>
      </c>
      <c r="K24" s="1">
        <v>6.5595606551724197</v>
      </c>
      <c r="L24" s="1">
        <v>1.10295062068966</v>
      </c>
      <c r="M24" s="1">
        <v>-7.4374482758620703E-3</v>
      </c>
      <c r="N24">
        <v>1.1000000000000001</v>
      </c>
      <c r="O24">
        <v>23</v>
      </c>
      <c r="P24">
        <v>359</v>
      </c>
      <c r="Q24" s="8">
        <v>42738.708506944444</v>
      </c>
      <c r="R24" s="1">
        <f>$F$22-F24</f>
        <v>3.6323819310344945</v>
      </c>
      <c r="S24" s="1"/>
      <c r="T24" s="1"/>
      <c r="U24" s="1">
        <f t="shared" si="0"/>
        <v>0.18545450459711166</v>
      </c>
      <c r="V24" s="1">
        <f t="shared" ref="V24" si="5">L24^2</f>
        <v>1.2165000716797063</v>
      </c>
    </row>
    <row r="25" spans="1:22" x14ac:dyDescent="0.25">
      <c r="A25" s="3"/>
      <c r="B25" s="1"/>
      <c r="C25" s="1"/>
      <c r="F25" s="1"/>
      <c r="J25" s="1"/>
      <c r="K25" s="1"/>
      <c r="L25" s="1"/>
      <c r="M25" s="1"/>
      <c r="U25" s="1"/>
      <c r="V25" s="1"/>
    </row>
    <row r="26" spans="1:22" x14ac:dyDescent="0.25">
      <c r="A26" s="3"/>
      <c r="B26" s="1"/>
      <c r="C26" s="1"/>
      <c r="F26" s="1"/>
      <c r="J26" s="1"/>
      <c r="K26" s="1"/>
      <c r="L26" s="1"/>
      <c r="M26" s="1"/>
      <c r="U26" s="1"/>
      <c r="V26" s="1"/>
    </row>
    <row r="27" spans="1:22" x14ac:dyDescent="0.25">
      <c r="A27" s="3"/>
      <c r="B27" s="1"/>
      <c r="C27" s="1"/>
      <c r="F27" s="1"/>
      <c r="J27" s="1"/>
      <c r="K27" s="1"/>
      <c r="L27" s="1"/>
      <c r="M27" s="1"/>
      <c r="U27" s="1"/>
      <c r="V27" s="1"/>
    </row>
    <row r="28" spans="1:22" x14ac:dyDescent="0.25">
      <c r="A28" s="3"/>
      <c r="B28" s="1"/>
      <c r="C28" s="1"/>
      <c r="F28" s="1"/>
      <c r="J28" s="1"/>
      <c r="K28" s="1"/>
      <c r="L28" s="1"/>
      <c r="M28" s="1"/>
      <c r="U28" s="1"/>
      <c r="V28" s="1"/>
    </row>
    <row r="29" spans="1:22" x14ac:dyDescent="0.25">
      <c r="A29" s="3"/>
      <c r="B29" s="1"/>
      <c r="C29" s="1"/>
      <c r="F29" s="1"/>
      <c r="U29" s="1"/>
      <c r="V29" s="1"/>
    </row>
    <row r="30" spans="1:22" x14ac:dyDescent="0.25">
      <c r="A30" s="3"/>
      <c r="B30" s="1"/>
      <c r="C30" s="1"/>
      <c r="F30" s="1"/>
      <c r="U30" s="1"/>
      <c r="V30" s="1"/>
    </row>
    <row r="31" spans="1:22" x14ac:dyDescent="0.25">
      <c r="A31" s="3"/>
      <c r="B31" s="1"/>
      <c r="C31" s="1"/>
      <c r="U31" s="1"/>
    </row>
    <row r="32" spans="1:22" x14ac:dyDescent="0.25">
      <c r="A32" s="3"/>
      <c r="B32" s="1"/>
      <c r="C32" s="1"/>
    </row>
    <row r="33" spans="1:3" x14ac:dyDescent="0.25">
      <c r="A33" s="3"/>
      <c r="B33" s="1"/>
      <c r="C3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W30" sqref="W30"/>
    </sheetView>
  </sheetViews>
  <sheetFormatPr defaultRowHeight="15" x14ac:dyDescent="0.25"/>
  <cols>
    <col min="17" max="17" width="13.85546875" bestFit="1" customWidth="1"/>
  </cols>
  <sheetData>
    <row r="1" spans="1:23" x14ac:dyDescent="0.25">
      <c r="A1" s="3" t="str">
        <f ca="1">MID(CELL("filename",A1),FIND("]",CELL("filename",A1))+1,256)</f>
        <v>ipb3-32b-he-01042017</v>
      </c>
      <c r="B1" t="s">
        <v>18</v>
      </c>
      <c r="C1" t="s">
        <v>19</v>
      </c>
      <c r="D1" t="s">
        <v>20</v>
      </c>
      <c r="E1" t="s">
        <v>21</v>
      </c>
      <c r="F1" t="s">
        <v>1</v>
      </c>
      <c r="G1" t="s">
        <v>13</v>
      </c>
      <c r="H1" t="s">
        <v>22</v>
      </c>
      <c r="I1" t="s">
        <v>23</v>
      </c>
      <c r="J1" t="s">
        <v>14</v>
      </c>
      <c r="K1" t="s">
        <v>24</v>
      </c>
      <c r="L1" t="s">
        <v>25</v>
      </c>
      <c r="M1" t="s">
        <v>26</v>
      </c>
      <c r="N1" t="s">
        <v>27</v>
      </c>
      <c r="O1" t="s">
        <v>3</v>
      </c>
      <c r="P1" t="s">
        <v>28</v>
      </c>
      <c r="Q1" t="s">
        <v>15</v>
      </c>
      <c r="R1" s="1" t="s">
        <v>29</v>
      </c>
      <c r="S1" s="1" t="s">
        <v>44</v>
      </c>
      <c r="T1" s="1" t="s">
        <v>31</v>
      </c>
      <c r="U1" t="s">
        <v>35</v>
      </c>
      <c r="V1" s="1" t="s">
        <v>36</v>
      </c>
      <c r="W1" s="1" t="s">
        <v>43</v>
      </c>
    </row>
    <row r="2" spans="1:23" x14ac:dyDescent="0.25">
      <c r="A2" s="3">
        <v>150.00040193103499</v>
      </c>
      <c r="B2" s="1">
        <v>128.40012855172401</v>
      </c>
      <c r="C2" s="1">
        <v>24.919513172413801</v>
      </c>
      <c r="D2">
        <v>100</v>
      </c>
      <c r="E2">
        <v>1E-3</v>
      </c>
      <c r="F2" s="1">
        <v>13.007573965517199</v>
      </c>
      <c r="G2">
        <v>0</v>
      </c>
      <c r="H2">
        <v>0</v>
      </c>
      <c r="I2">
        <v>0</v>
      </c>
      <c r="J2" s="1">
        <v>2.60244827586207E-3</v>
      </c>
      <c r="K2" s="1">
        <v>3.9175000000000001E-4</v>
      </c>
      <c r="L2" s="1">
        <v>8.4894399999999991E-3</v>
      </c>
      <c r="M2" s="1">
        <v>-7.4380689655172399E-3</v>
      </c>
      <c r="N2">
        <v>0</v>
      </c>
      <c r="O2">
        <v>1</v>
      </c>
      <c r="P2">
        <v>719</v>
      </c>
      <c r="Q2" s="8">
        <v>42739.603391203702</v>
      </c>
      <c r="R2" s="1"/>
      <c r="S2" s="1"/>
      <c r="T2" s="1"/>
      <c r="U2" s="1"/>
      <c r="V2" s="1"/>
    </row>
    <row r="3" spans="1:23" x14ac:dyDescent="0.25">
      <c r="A3" s="3">
        <v>150.000562103448</v>
      </c>
      <c r="B3" s="1">
        <v>129.05701624137899</v>
      </c>
      <c r="C3" s="1">
        <v>24.942003724137901</v>
      </c>
      <c r="D3">
        <v>100</v>
      </c>
      <c r="E3">
        <v>1E-3</v>
      </c>
      <c r="F3" s="1">
        <v>11.180220862069</v>
      </c>
      <c r="G3">
        <v>0</v>
      </c>
      <c r="H3">
        <v>0</v>
      </c>
      <c r="I3">
        <v>0</v>
      </c>
      <c r="J3" s="1">
        <v>6.6220689655172396E-4</v>
      </c>
      <c r="K3" s="1">
        <v>4.1847116551724097</v>
      </c>
      <c r="L3" s="1">
        <v>0.70174475862068897</v>
      </c>
      <c r="M3" s="1">
        <v>-7.2822758620689704E-3</v>
      </c>
      <c r="N3">
        <v>0.7</v>
      </c>
      <c r="O3">
        <v>2</v>
      </c>
      <c r="P3">
        <v>360</v>
      </c>
      <c r="Q3" s="8">
        <v>42739.645173611112</v>
      </c>
      <c r="R3" s="1">
        <f>$F$6-F3</f>
        <v>1.5989759655171998</v>
      </c>
      <c r="S3" s="11">
        <f>INDEX(LINEST(R3:R5,K3:K5),1)</f>
        <v>0.42550221290414897</v>
      </c>
      <c r="T3" s="11">
        <f>INDEX(LINEST(R3:R5,K3:K5),2)</f>
        <v>-0.17494642835840102</v>
      </c>
      <c r="U3" s="1">
        <f t="shared" ref="U3:U24" si="0">L3^2/K3</f>
        <v>0.11767733283198466</v>
      </c>
      <c r="V3" s="1">
        <f>L3^2</f>
        <v>0.49244570625160905</v>
      </c>
      <c r="W3" s="11">
        <f>INDEX(LINEST(V4:V5,R4:R5),1)</f>
        <v>0.30682702011619739</v>
      </c>
    </row>
    <row r="4" spans="1:23" x14ac:dyDescent="0.25">
      <c r="A4" s="3">
        <v>150.001084413793</v>
      </c>
      <c r="B4" s="1">
        <v>129.86024003448301</v>
      </c>
      <c r="C4" s="1">
        <v>24.921634862068998</v>
      </c>
      <c r="D4">
        <v>100</v>
      </c>
      <c r="E4">
        <v>1E-3</v>
      </c>
      <c r="F4" s="1">
        <v>9.4040459310344797</v>
      </c>
      <c r="G4">
        <v>0</v>
      </c>
      <c r="H4">
        <v>0</v>
      </c>
      <c r="I4">
        <v>0</v>
      </c>
      <c r="J4" s="1">
        <v>1.74834482758621E-3</v>
      </c>
      <c r="K4" s="1">
        <v>8.3134774137931107</v>
      </c>
      <c r="L4" s="1">
        <v>1.00088468965517</v>
      </c>
      <c r="M4" s="1">
        <v>-7.43720689655172E-3</v>
      </c>
      <c r="N4">
        <v>1</v>
      </c>
      <c r="O4">
        <v>3</v>
      </c>
      <c r="P4">
        <v>359</v>
      </c>
      <c r="Q4" s="8">
        <v>42739.686840277776</v>
      </c>
      <c r="R4" s="1">
        <f t="shared" ref="R4:R5" si="1">$F$6-F4</f>
        <v>3.3751508965517196</v>
      </c>
      <c r="S4" s="11"/>
      <c r="T4" s="11"/>
      <c r="U4" s="1">
        <f t="shared" si="0"/>
        <v>0.12049953492675189</v>
      </c>
      <c r="V4" s="1">
        <f t="shared" ref="V4:V5" si="2">L4^2</f>
        <v>1.0017701619861259</v>
      </c>
    </row>
    <row r="5" spans="1:23" x14ac:dyDescent="0.25">
      <c r="A5" s="3">
        <v>150.00134913793099</v>
      </c>
      <c r="B5" s="1">
        <v>130.81826989655201</v>
      </c>
      <c r="C5" s="1">
        <v>24.9074889310345</v>
      </c>
      <c r="D5">
        <v>100</v>
      </c>
      <c r="E5">
        <v>1E-3</v>
      </c>
      <c r="F5" s="1">
        <v>7.4704632413793099</v>
      </c>
      <c r="G5">
        <v>0</v>
      </c>
      <c r="H5">
        <v>0</v>
      </c>
      <c r="I5">
        <v>0</v>
      </c>
      <c r="J5" s="1">
        <v>7.1000000000000002E-4</v>
      </c>
      <c r="K5" s="1">
        <v>12.9016782068966</v>
      </c>
      <c r="L5" s="1">
        <v>1.2629511379310301</v>
      </c>
      <c r="M5" s="1">
        <v>-7.3307241379310297E-3</v>
      </c>
      <c r="N5">
        <v>1.3</v>
      </c>
      <c r="O5">
        <v>4</v>
      </c>
      <c r="P5">
        <v>359</v>
      </c>
      <c r="Q5" s="8">
        <v>42739.728506944448</v>
      </c>
      <c r="R5" s="1">
        <f t="shared" si="1"/>
        <v>5.3087335862068894</v>
      </c>
      <c r="S5" s="11"/>
      <c r="T5" s="11"/>
      <c r="U5" s="1">
        <f t="shared" si="0"/>
        <v>0.12363086035959658</v>
      </c>
      <c r="V5" s="1">
        <f t="shared" si="2"/>
        <v>1.5950455768012839</v>
      </c>
    </row>
    <row r="6" spans="1:23" x14ac:dyDescent="0.25">
      <c r="A6" s="3">
        <v>149.99579224137901</v>
      </c>
      <c r="B6" s="1">
        <v>128.637245965517</v>
      </c>
      <c r="C6" s="1">
        <v>24.856639103448298</v>
      </c>
      <c r="D6">
        <v>100</v>
      </c>
      <c r="E6">
        <v>1E-3</v>
      </c>
      <c r="F6" s="1">
        <v>12.779196827586199</v>
      </c>
      <c r="G6">
        <v>0</v>
      </c>
      <c r="H6">
        <v>0</v>
      </c>
      <c r="I6">
        <v>0</v>
      </c>
      <c r="J6" s="1">
        <v>-1.4788275862068999E-3</v>
      </c>
      <c r="K6" s="1">
        <v>4.1625000000000001E-4</v>
      </c>
      <c r="L6" s="1">
        <v>8.5826428571428495E-3</v>
      </c>
      <c r="M6" s="1">
        <v>-7.4351724137930999E-3</v>
      </c>
      <c r="N6">
        <v>0</v>
      </c>
      <c r="O6">
        <v>5</v>
      </c>
      <c r="P6">
        <v>359</v>
      </c>
      <c r="Q6" s="8">
        <v>42739.770173611112</v>
      </c>
      <c r="R6" s="1"/>
      <c r="S6" s="11"/>
      <c r="T6" s="11"/>
      <c r="U6" s="1"/>
      <c r="V6" s="1"/>
    </row>
    <row r="7" spans="1:23" x14ac:dyDescent="0.25">
      <c r="A7" s="3">
        <v>200.00040837930999</v>
      </c>
      <c r="B7" s="1">
        <v>172.401880689655</v>
      </c>
      <c r="C7" s="1">
        <v>24.876862586206901</v>
      </c>
      <c r="D7">
        <v>100</v>
      </c>
      <c r="E7">
        <v>1E-3</v>
      </c>
      <c r="F7" s="1">
        <v>19.319904896551702</v>
      </c>
      <c r="G7">
        <v>0</v>
      </c>
      <c r="H7">
        <v>0</v>
      </c>
      <c r="I7">
        <v>0</v>
      </c>
      <c r="J7" s="1">
        <v>2.8780689655172401E-3</v>
      </c>
      <c r="K7" s="1">
        <v>4.00740740740741E-4</v>
      </c>
      <c r="L7" s="1">
        <v>8.7798518518518495E-3</v>
      </c>
      <c r="M7" s="1">
        <v>-7.4339999999999996E-3</v>
      </c>
      <c r="N7">
        <v>0</v>
      </c>
      <c r="O7">
        <v>6</v>
      </c>
      <c r="P7">
        <v>719</v>
      </c>
      <c r="Q7" s="8">
        <v>42739.853506944448</v>
      </c>
      <c r="R7" s="1"/>
      <c r="S7" s="11"/>
      <c r="T7" s="11"/>
      <c r="U7" s="1"/>
      <c r="V7" s="1"/>
    </row>
    <row r="8" spans="1:23" x14ac:dyDescent="0.25">
      <c r="A8" s="3">
        <v>200.00094134482799</v>
      </c>
      <c r="B8" s="1">
        <v>173.026825</v>
      </c>
      <c r="C8" s="1">
        <v>24.880070103448301</v>
      </c>
      <c r="D8">
        <v>100</v>
      </c>
      <c r="E8">
        <v>1E-3</v>
      </c>
      <c r="F8" s="1">
        <v>17.497427758620699</v>
      </c>
      <c r="G8">
        <v>0</v>
      </c>
      <c r="H8">
        <v>0</v>
      </c>
      <c r="I8">
        <v>0</v>
      </c>
      <c r="J8" s="1">
        <v>2.8837931034482699E-3</v>
      </c>
      <c r="K8" s="1">
        <v>3.8090309259259301</v>
      </c>
      <c r="L8" s="1">
        <v>0.70247003571428601</v>
      </c>
      <c r="M8" s="1">
        <v>-7.4334482758620698E-3</v>
      </c>
      <c r="N8">
        <v>0.7</v>
      </c>
      <c r="O8">
        <v>7</v>
      </c>
      <c r="P8">
        <v>359</v>
      </c>
      <c r="Q8" s="8">
        <v>42739.895173611112</v>
      </c>
      <c r="R8" s="1">
        <f>$F$7-F8</f>
        <v>1.8224771379310027</v>
      </c>
      <c r="S8" s="11">
        <f>INDEX(LINEST(R8:R10,K8:K10),1)</f>
        <v>0.45864712375241989</v>
      </c>
      <c r="T8" s="11">
        <f>INDEX(LINEST(R8:R10,K8:K10),2)</f>
        <v>9.036185523577478E-2</v>
      </c>
      <c r="U8" s="1">
        <f t="shared" si="0"/>
        <v>0.12955110123094499</v>
      </c>
      <c r="V8" s="1">
        <f>L8^2</f>
        <v>0.49346415107643027</v>
      </c>
      <c r="W8" s="11">
        <f>INDEX(LINEST(V8:V10,R8:R10),1)</f>
        <v>0.30029755164089533</v>
      </c>
    </row>
    <row r="9" spans="1:23" x14ac:dyDescent="0.25">
      <c r="A9" s="3">
        <v>200.00108703448299</v>
      </c>
      <c r="B9" s="1">
        <v>173.72098786206899</v>
      </c>
      <c r="C9" s="1">
        <v>24.8971210689655</v>
      </c>
      <c r="D9">
        <v>100</v>
      </c>
      <c r="E9">
        <v>1E-3</v>
      </c>
      <c r="F9" s="1">
        <v>15.716430517241401</v>
      </c>
      <c r="G9">
        <v>0</v>
      </c>
      <c r="H9">
        <v>0</v>
      </c>
      <c r="I9">
        <v>0</v>
      </c>
      <c r="J9" s="1">
        <v>2.8851379310344798E-3</v>
      </c>
      <c r="K9" s="1">
        <v>7.6024141379310297</v>
      </c>
      <c r="L9" s="1">
        <v>1.0014964482758599</v>
      </c>
      <c r="M9" s="1">
        <v>-7.4344137931034501E-3</v>
      </c>
      <c r="N9">
        <v>1</v>
      </c>
      <c r="O9">
        <v>8</v>
      </c>
      <c r="P9">
        <v>359</v>
      </c>
      <c r="Q9" s="8">
        <v>42739.936840277776</v>
      </c>
      <c r="R9" s="1">
        <f t="shared" ref="R9:R10" si="3">$F$7-F9</f>
        <v>3.6034743793103008</v>
      </c>
      <c r="S9" s="11"/>
      <c r="T9" s="11"/>
      <c r="U9" s="1">
        <f t="shared" si="0"/>
        <v>0.13193113630904141</v>
      </c>
      <c r="V9" s="1">
        <f t="shared" ref="V9:V10" si="4">L9^2</f>
        <v>1.0029951359091622</v>
      </c>
    </row>
    <row r="10" spans="1:23" x14ac:dyDescent="0.25">
      <c r="A10" s="3">
        <v>200.001192310345</v>
      </c>
      <c r="B10" s="1">
        <v>174.74762968965501</v>
      </c>
      <c r="C10" s="1">
        <v>24.897281655172399</v>
      </c>
      <c r="D10">
        <v>100</v>
      </c>
      <c r="E10">
        <v>1E-3</v>
      </c>
      <c r="F10" s="1">
        <v>13.482575000000001</v>
      </c>
      <c r="G10">
        <v>0</v>
      </c>
      <c r="H10">
        <v>0</v>
      </c>
      <c r="I10">
        <v>0</v>
      </c>
      <c r="J10" s="1">
        <v>2.8822413793103499E-3</v>
      </c>
      <c r="K10" s="1">
        <v>12.5551193793103</v>
      </c>
      <c r="L10" s="1">
        <v>1.30279744827586</v>
      </c>
      <c r="M10" s="1">
        <v>-7.4330689655172401E-3</v>
      </c>
      <c r="N10">
        <v>1.3</v>
      </c>
      <c r="O10">
        <v>9</v>
      </c>
      <c r="P10">
        <v>359</v>
      </c>
      <c r="Q10" s="8">
        <v>42739.978506944448</v>
      </c>
      <c r="R10" s="1">
        <f t="shared" si="3"/>
        <v>5.8373298965517009</v>
      </c>
      <c r="S10" s="11"/>
      <c r="T10" s="11"/>
      <c r="U10" s="1">
        <f t="shared" si="0"/>
        <v>0.13518638413196274</v>
      </c>
      <c r="V10" s="1">
        <f t="shared" si="4"/>
        <v>1.6972811912340919</v>
      </c>
    </row>
    <row r="11" spans="1:23" x14ac:dyDescent="0.25">
      <c r="A11" s="3">
        <v>199.99647103448299</v>
      </c>
      <c r="B11" s="1">
        <v>172.51666668965501</v>
      </c>
      <c r="C11" s="1">
        <v>24.886840586206901</v>
      </c>
      <c r="D11">
        <v>100</v>
      </c>
      <c r="E11">
        <v>1E-3</v>
      </c>
      <c r="F11" s="1">
        <v>19.152267793103402</v>
      </c>
      <c r="G11">
        <v>0</v>
      </c>
      <c r="H11">
        <v>0</v>
      </c>
      <c r="I11">
        <v>0</v>
      </c>
      <c r="J11" s="1">
        <v>2.8784137931034499E-3</v>
      </c>
      <c r="K11" s="1">
        <v>4.4641379310344798E-4</v>
      </c>
      <c r="L11" s="1">
        <v>9.1706206896551706E-3</v>
      </c>
      <c r="M11" s="1">
        <v>-7.4333793103448197E-3</v>
      </c>
      <c r="N11">
        <v>0</v>
      </c>
      <c r="O11">
        <v>10</v>
      </c>
      <c r="P11">
        <v>359</v>
      </c>
      <c r="Q11" s="8">
        <v>42740.020173611112</v>
      </c>
      <c r="R11" s="1"/>
      <c r="S11" s="11"/>
      <c r="T11" s="11"/>
      <c r="U11" s="1"/>
      <c r="V11" s="1"/>
    </row>
    <row r="12" spans="1:23" x14ac:dyDescent="0.25">
      <c r="A12" s="3">
        <v>249.999864793103</v>
      </c>
      <c r="B12" s="1">
        <v>216.500467241379</v>
      </c>
      <c r="C12" s="1">
        <v>24.929811344827598</v>
      </c>
      <c r="D12">
        <v>100</v>
      </c>
      <c r="E12">
        <v>1E-3</v>
      </c>
      <c r="F12" s="1">
        <v>26.255888551724102</v>
      </c>
      <c r="G12">
        <v>0</v>
      </c>
      <c r="H12">
        <v>0</v>
      </c>
      <c r="I12">
        <v>0</v>
      </c>
      <c r="J12" s="1">
        <v>2.8765172413793101E-3</v>
      </c>
      <c r="K12" s="1">
        <v>4.0835714285714298E-4</v>
      </c>
      <c r="L12" s="1">
        <v>9.2886785714285693E-3</v>
      </c>
      <c r="M12" s="1">
        <v>-7.4343448275861999E-3</v>
      </c>
      <c r="N12">
        <v>0</v>
      </c>
      <c r="O12">
        <v>11</v>
      </c>
      <c r="P12">
        <v>719</v>
      </c>
      <c r="Q12" s="8">
        <v>42740.103506944448</v>
      </c>
      <c r="R12" s="1"/>
      <c r="S12" s="11"/>
      <c r="T12" s="11"/>
      <c r="U12" s="1"/>
      <c r="V12" s="1"/>
    </row>
    <row r="13" spans="1:23" x14ac:dyDescent="0.25">
      <c r="A13" s="3">
        <v>250.000604068966</v>
      </c>
      <c r="B13" s="1">
        <v>217.069545793103</v>
      </c>
      <c r="C13" s="1">
        <v>24.9383126206897</v>
      </c>
      <c r="D13">
        <v>100</v>
      </c>
      <c r="E13">
        <v>1E-3</v>
      </c>
      <c r="F13" s="1">
        <v>24.496986137931</v>
      </c>
      <c r="G13">
        <v>0</v>
      </c>
      <c r="H13">
        <v>0</v>
      </c>
      <c r="I13">
        <v>0</v>
      </c>
      <c r="J13" s="1">
        <v>2.8780344827586202E-3</v>
      </c>
      <c r="K13" s="1">
        <v>3.44563034482759</v>
      </c>
      <c r="L13" s="1">
        <v>0.70298813793103399</v>
      </c>
      <c r="M13" s="1">
        <v>-7.4350344827586196E-3</v>
      </c>
      <c r="N13">
        <v>0.7</v>
      </c>
      <c r="O13">
        <v>12</v>
      </c>
      <c r="P13">
        <v>359</v>
      </c>
      <c r="Q13" s="8">
        <v>42740.145173611112</v>
      </c>
      <c r="R13" s="1">
        <f>$F$12-F13</f>
        <v>1.758902413793102</v>
      </c>
      <c r="S13" s="11">
        <f>INDEX(LINEST(R13:R15,K13:K15),1)</f>
        <v>0.49604923512116861</v>
      </c>
      <c r="T13" s="11">
        <f>INDEX(LINEST(R13:R15,K13:K15),2)</f>
        <v>6.3016058835399402E-2</v>
      </c>
      <c r="U13" s="1">
        <f t="shared" si="0"/>
        <v>0.14342580968199317</v>
      </c>
      <c r="V13" s="1">
        <f>L13^2</f>
        <v>0.49419232207174246</v>
      </c>
      <c r="W13" s="11">
        <f>INDEX(LINEST(V13:V15,R13:R15),1)</f>
        <v>0.30319626334600791</v>
      </c>
    </row>
    <row r="14" spans="1:23" x14ac:dyDescent="0.25">
      <c r="A14" s="3">
        <v>250.00006468965501</v>
      </c>
      <c r="B14" s="1">
        <v>217.68131286206901</v>
      </c>
      <c r="C14" s="1">
        <v>24.938423103448301</v>
      </c>
      <c r="D14">
        <v>100</v>
      </c>
      <c r="E14">
        <v>1E-3</v>
      </c>
      <c r="F14" s="1">
        <v>22.747499793103501</v>
      </c>
      <c r="G14">
        <v>0</v>
      </c>
      <c r="H14">
        <v>0</v>
      </c>
      <c r="I14">
        <v>0</v>
      </c>
      <c r="J14" s="1">
        <v>2.8761379310344799E-3</v>
      </c>
      <c r="K14" s="1">
        <v>6.8984133793103402</v>
      </c>
      <c r="L14" s="1">
        <v>1.00165834482759</v>
      </c>
      <c r="M14" s="1">
        <v>-7.4341724137930998E-3</v>
      </c>
      <c r="N14">
        <v>1</v>
      </c>
      <c r="O14">
        <v>13</v>
      </c>
      <c r="P14">
        <v>359</v>
      </c>
      <c r="Q14" s="8">
        <v>42740.186840277776</v>
      </c>
      <c r="R14" s="1">
        <f t="shared" ref="R14:R15" si="5">$F$12-F14</f>
        <v>3.5083887586206011</v>
      </c>
      <c r="S14" s="11"/>
      <c r="T14" s="11"/>
      <c r="U14" s="1">
        <f t="shared" si="0"/>
        <v>0.14544205813642511</v>
      </c>
      <c r="V14" s="1">
        <f t="shared" ref="V14:V15" si="6">L14^2</f>
        <v>1.0033194397627472</v>
      </c>
    </row>
    <row r="15" spans="1:23" x14ac:dyDescent="0.25">
      <c r="A15" s="3">
        <v>250.000833413793</v>
      </c>
      <c r="B15" s="1">
        <v>218.610696758621</v>
      </c>
      <c r="C15" s="1">
        <v>24.935977793103401</v>
      </c>
      <c r="D15">
        <v>100</v>
      </c>
      <c r="E15">
        <v>1E-3</v>
      </c>
      <c r="F15" s="1">
        <v>20.523827689655199</v>
      </c>
      <c r="G15">
        <v>0</v>
      </c>
      <c r="H15">
        <v>0</v>
      </c>
      <c r="I15">
        <v>0</v>
      </c>
      <c r="J15" s="1">
        <v>2.8792413793103399E-3</v>
      </c>
      <c r="K15" s="1">
        <v>11.448760482758599</v>
      </c>
      <c r="L15" s="1">
        <v>1.30276951724138</v>
      </c>
      <c r="M15" s="1">
        <v>-7.4340689655172402E-3</v>
      </c>
      <c r="N15">
        <v>1.3</v>
      </c>
      <c r="O15">
        <v>14</v>
      </c>
      <c r="P15">
        <v>359</v>
      </c>
      <c r="Q15" s="8">
        <v>42740.228506944448</v>
      </c>
      <c r="R15" s="1">
        <f t="shared" si="5"/>
        <v>5.7320608620689022</v>
      </c>
      <c r="S15" s="11"/>
      <c r="T15" s="11"/>
      <c r="U15" s="1">
        <f t="shared" si="0"/>
        <v>0.14824385728125505</v>
      </c>
      <c r="V15" s="1">
        <f t="shared" si="6"/>
        <v>1.6972084150533384</v>
      </c>
    </row>
    <row r="16" spans="1:23" x14ac:dyDescent="0.25">
      <c r="A16" s="3">
        <v>249.99809531034501</v>
      </c>
      <c r="B16" s="1">
        <v>216.54045634482799</v>
      </c>
      <c r="C16" s="1">
        <v>24.897302689655199</v>
      </c>
      <c r="D16">
        <v>100</v>
      </c>
      <c r="E16">
        <v>1E-3</v>
      </c>
      <c r="F16" s="1">
        <v>26.162844344827601</v>
      </c>
      <c r="G16">
        <v>0</v>
      </c>
      <c r="H16">
        <v>0</v>
      </c>
      <c r="I16">
        <v>0</v>
      </c>
      <c r="J16" s="1">
        <v>2.88427586206896E-3</v>
      </c>
      <c r="K16" s="1">
        <v>4.1648275862069E-4</v>
      </c>
      <c r="L16" s="1">
        <v>9.3029655172413798E-3</v>
      </c>
      <c r="M16" s="1">
        <v>-7.4325172413793102E-3</v>
      </c>
      <c r="N16">
        <v>0</v>
      </c>
      <c r="O16">
        <v>15</v>
      </c>
      <c r="P16">
        <v>359</v>
      </c>
      <c r="Q16" s="8">
        <v>42740.270173611112</v>
      </c>
      <c r="R16" s="1"/>
      <c r="S16" s="11"/>
      <c r="T16" s="11"/>
      <c r="U16" s="1"/>
      <c r="V16" s="1"/>
    </row>
    <row r="17" spans="1:23" x14ac:dyDescent="0.25">
      <c r="A17" s="3">
        <v>299.99917493103402</v>
      </c>
      <c r="B17" s="1">
        <v>261.55025403448298</v>
      </c>
      <c r="C17" s="1">
        <v>24.941965689655198</v>
      </c>
      <c r="D17">
        <v>100</v>
      </c>
      <c r="E17">
        <v>1E-3</v>
      </c>
      <c r="F17" s="1">
        <v>33.947655517241401</v>
      </c>
      <c r="G17">
        <v>0</v>
      </c>
      <c r="H17">
        <v>0</v>
      </c>
      <c r="I17">
        <v>0</v>
      </c>
      <c r="J17" s="1">
        <v>2.8827931034482801E-3</v>
      </c>
      <c r="K17" s="1">
        <v>3.8355172413793098E-4</v>
      </c>
      <c r="L17" s="1">
        <v>9.5755172413793093E-3</v>
      </c>
      <c r="M17" s="1">
        <v>-7.4324827586206904E-3</v>
      </c>
      <c r="N17">
        <v>0</v>
      </c>
      <c r="O17">
        <v>16</v>
      </c>
      <c r="P17">
        <v>719</v>
      </c>
      <c r="Q17" s="8">
        <v>42740.353506944448</v>
      </c>
      <c r="R17" s="1"/>
      <c r="S17" s="11"/>
      <c r="T17" s="11"/>
      <c r="U17" s="1"/>
      <c r="V17" s="1"/>
    </row>
    <row r="18" spans="1:23" x14ac:dyDescent="0.25">
      <c r="A18" s="3">
        <v>300.00091131034497</v>
      </c>
      <c r="B18" s="1">
        <v>262.24572755172397</v>
      </c>
      <c r="C18" s="1">
        <v>24.942778482758602</v>
      </c>
      <c r="D18">
        <v>100</v>
      </c>
      <c r="E18">
        <v>1E-3</v>
      </c>
      <c r="F18" s="1">
        <v>31.8023549310345</v>
      </c>
      <c r="G18">
        <v>0</v>
      </c>
      <c r="H18">
        <v>0</v>
      </c>
      <c r="I18">
        <v>0</v>
      </c>
      <c r="J18" s="1">
        <v>-4.0834482758620702E-4</v>
      </c>
      <c r="K18" s="1">
        <v>4.0193392758620696</v>
      </c>
      <c r="L18" s="1">
        <v>0.80217879310344797</v>
      </c>
      <c r="M18" s="1">
        <v>-7.4318620689655104E-3</v>
      </c>
      <c r="N18">
        <v>0.8</v>
      </c>
      <c r="O18">
        <v>17</v>
      </c>
      <c r="P18">
        <v>359</v>
      </c>
      <c r="Q18" s="8">
        <v>42740.395173611112</v>
      </c>
      <c r="R18" s="1">
        <f>$F$17-F18</f>
        <v>2.1453005862069006</v>
      </c>
      <c r="S18" s="11">
        <f>INDEX(LINEST(R18:R20,K18:K20),1)</f>
        <v>0.52737184662933012</v>
      </c>
      <c r="T18" s="11">
        <f>INDEX(LINEST(R18:R20,K18:K20),2)</f>
        <v>5.019065030164338E-2</v>
      </c>
      <c r="U18" s="1">
        <f t="shared" si="0"/>
        <v>0.16009865600780573</v>
      </c>
      <c r="V18" s="1">
        <f>L18^2</f>
        <v>0.64349081610490444</v>
      </c>
      <c r="W18" s="11">
        <f>INDEX(LINEST(V18:V20,R18:R20),1)</f>
        <v>0.31680483964863299</v>
      </c>
    </row>
    <row r="19" spans="1:23" x14ac:dyDescent="0.25">
      <c r="A19" s="3">
        <v>300.00008641379299</v>
      </c>
      <c r="B19" s="1">
        <v>262.90983744827599</v>
      </c>
      <c r="C19" s="1">
        <v>24.959717620689698</v>
      </c>
      <c r="D19">
        <v>100</v>
      </c>
      <c r="E19">
        <v>1E-3</v>
      </c>
      <c r="F19" s="1">
        <v>29.893818827586198</v>
      </c>
      <c r="G19">
        <v>0</v>
      </c>
      <c r="H19">
        <v>0</v>
      </c>
      <c r="I19">
        <v>0</v>
      </c>
      <c r="J19" s="1">
        <v>-1.47086206896552E-3</v>
      </c>
      <c r="K19" s="1">
        <v>7.5083226428571397</v>
      </c>
      <c r="L19" s="1">
        <v>1.1031384285714301</v>
      </c>
      <c r="M19" s="1">
        <v>-7.4321379310344797E-3</v>
      </c>
      <c r="N19">
        <v>1.1000000000000001</v>
      </c>
      <c r="O19">
        <v>18</v>
      </c>
      <c r="P19">
        <v>359</v>
      </c>
      <c r="Q19" s="8">
        <v>42740.436840277776</v>
      </c>
      <c r="R19" s="1">
        <f t="shared" ref="R19:R20" si="7">$F$17-F19</f>
        <v>4.0538366896552027</v>
      </c>
      <c r="S19" s="11"/>
      <c r="T19" s="11"/>
      <c r="U19" s="1">
        <f t="shared" si="0"/>
        <v>0.16207539958991055</v>
      </c>
      <c r="V19" s="1">
        <f t="shared" ref="V19:V20" si="8">L19^2</f>
        <v>1.2169143925910442</v>
      </c>
    </row>
    <row r="20" spans="1:23" x14ac:dyDescent="0.25">
      <c r="A20" s="3">
        <v>299.998633068966</v>
      </c>
      <c r="B20" s="1">
        <v>263.872255517241</v>
      </c>
      <c r="C20" s="1">
        <v>24.974016103448299</v>
      </c>
      <c r="D20">
        <v>100</v>
      </c>
      <c r="E20">
        <v>1E-3</v>
      </c>
      <c r="F20" s="1">
        <v>27.6252207241379</v>
      </c>
      <c r="G20">
        <v>0</v>
      </c>
      <c r="H20">
        <v>0</v>
      </c>
      <c r="I20">
        <v>0</v>
      </c>
      <c r="J20" s="1">
        <v>-1.4233793103448299E-3</v>
      </c>
      <c r="K20" s="1">
        <v>11.9301699642857</v>
      </c>
      <c r="L20" s="1">
        <v>1.4018144482758601</v>
      </c>
      <c r="M20" s="1">
        <v>-7.2053793103448198E-3</v>
      </c>
      <c r="N20">
        <v>1.4</v>
      </c>
      <c r="O20">
        <v>19</v>
      </c>
      <c r="P20">
        <v>359</v>
      </c>
      <c r="Q20" s="8">
        <v>42740.478506944448</v>
      </c>
      <c r="R20" s="1">
        <f t="shared" si="7"/>
        <v>6.3224347931035005</v>
      </c>
      <c r="S20" s="11"/>
      <c r="T20" s="11"/>
      <c r="U20" s="1">
        <f t="shared" si="0"/>
        <v>0.16471548630720706</v>
      </c>
      <c r="V20" s="1">
        <f t="shared" si="8"/>
        <v>1.9650837473949541</v>
      </c>
    </row>
    <row r="21" spans="1:23" x14ac:dyDescent="0.25">
      <c r="A21" s="3">
        <v>299.999005551724</v>
      </c>
      <c r="B21" s="1">
        <v>261.59564106896602</v>
      </c>
      <c r="C21" s="1">
        <v>24.961523</v>
      </c>
      <c r="D21">
        <v>100</v>
      </c>
      <c r="E21">
        <v>1E-3</v>
      </c>
      <c r="F21" s="1">
        <v>33.9230318275862</v>
      </c>
      <c r="G21">
        <v>0</v>
      </c>
      <c r="H21">
        <v>0</v>
      </c>
      <c r="I21">
        <v>0</v>
      </c>
      <c r="J21" s="1">
        <v>-1.42475862068966E-3</v>
      </c>
      <c r="K21" s="1">
        <v>3.6603571428571398E-4</v>
      </c>
      <c r="L21" s="1">
        <v>9.4286785714285705E-3</v>
      </c>
      <c r="M21" s="1">
        <v>-7.2092068965517201E-3</v>
      </c>
      <c r="N21">
        <v>0</v>
      </c>
      <c r="O21">
        <v>20</v>
      </c>
      <c r="P21">
        <v>359</v>
      </c>
      <c r="Q21" s="8">
        <v>42740.520173611112</v>
      </c>
      <c r="R21" s="1"/>
      <c r="S21" s="11"/>
      <c r="T21" s="11"/>
      <c r="U21" s="1"/>
      <c r="V21" s="1"/>
    </row>
    <row r="22" spans="1:23" x14ac:dyDescent="0.25">
      <c r="A22" s="3">
        <v>349.99831096551702</v>
      </c>
      <c r="B22" s="1">
        <v>308.07827765517197</v>
      </c>
      <c r="C22" s="1">
        <v>25.0291682068966</v>
      </c>
      <c r="D22">
        <v>100</v>
      </c>
      <c r="E22">
        <v>1E-3</v>
      </c>
      <c r="F22" s="1">
        <v>42.548245965517197</v>
      </c>
      <c r="G22">
        <v>0</v>
      </c>
      <c r="H22">
        <v>0</v>
      </c>
      <c r="I22">
        <v>0</v>
      </c>
      <c r="J22" s="1">
        <v>-4.13551724137931E-4</v>
      </c>
      <c r="K22" s="1">
        <v>2.8293103448275898E-4</v>
      </c>
      <c r="L22" s="1">
        <v>9.1044482758620704E-3</v>
      </c>
      <c r="M22" s="1">
        <v>-7.4345172413793096E-3</v>
      </c>
      <c r="N22">
        <v>0</v>
      </c>
      <c r="O22">
        <v>21</v>
      </c>
      <c r="P22">
        <v>719</v>
      </c>
      <c r="Q22" s="8">
        <v>42740.603506944448</v>
      </c>
      <c r="R22" s="1"/>
      <c r="S22" s="11"/>
      <c r="T22" s="11"/>
      <c r="U22" s="1"/>
      <c r="V22" s="1"/>
    </row>
    <row r="23" spans="1:23" x14ac:dyDescent="0.25">
      <c r="A23" s="3">
        <v>349.99819006896598</v>
      </c>
      <c r="B23" s="1">
        <v>308.74827634482801</v>
      </c>
      <c r="C23" s="1">
        <v>25.066588517241399</v>
      </c>
      <c r="D23">
        <v>100</v>
      </c>
      <c r="E23">
        <v>1E-3</v>
      </c>
      <c r="F23" s="1">
        <v>40.582939724137901</v>
      </c>
      <c r="G23">
        <v>0</v>
      </c>
      <c r="H23">
        <v>0</v>
      </c>
      <c r="I23">
        <v>0</v>
      </c>
      <c r="J23" s="1">
        <v>1.7474137931034501E-3</v>
      </c>
      <c r="K23" s="1">
        <v>3.5857738620689701</v>
      </c>
      <c r="L23" s="1">
        <v>0.80158989655172397</v>
      </c>
      <c r="M23" s="1">
        <v>-7.4361379310344802E-3</v>
      </c>
      <c r="N23">
        <v>0.8</v>
      </c>
      <c r="O23">
        <v>22</v>
      </c>
      <c r="P23">
        <v>359</v>
      </c>
      <c r="Q23" s="8">
        <v>42740.645173611112</v>
      </c>
      <c r="R23" s="1">
        <f>$F$22-F23</f>
        <v>1.9653062413792952</v>
      </c>
      <c r="S23" s="11">
        <f>INDEX(LINEST(R23:R24,K23:K24),1)</f>
        <v>0.55576172701788262</v>
      </c>
      <c r="T23" s="11">
        <f>INDEX(LINEST(R23:R24,K23:K24),2)</f>
        <v>-2.752963289973831E-2</v>
      </c>
      <c r="U23" s="1">
        <f>L23^2/K23</f>
        <v>0.17919321936354854</v>
      </c>
      <c r="V23" s="1">
        <f>L23^2</f>
        <v>0.64254636225380357</v>
      </c>
      <c r="W23" s="11">
        <f>INDEX(LINEST(V23:V24,R23:R24),1)</f>
        <v>0.3290841242742984</v>
      </c>
    </row>
    <row r="24" spans="1:23" x14ac:dyDescent="0.25">
      <c r="A24" s="3">
        <v>349.99993255172399</v>
      </c>
      <c r="B24" s="1">
        <v>309.39624651724102</v>
      </c>
      <c r="C24" s="1">
        <v>25.047933827586199</v>
      </c>
      <c r="D24">
        <v>100</v>
      </c>
      <c r="E24">
        <v>1E-3</v>
      </c>
      <c r="F24" s="1">
        <v>38.841452137931</v>
      </c>
      <c r="G24">
        <v>0</v>
      </c>
      <c r="H24">
        <v>0</v>
      </c>
      <c r="I24">
        <v>0</v>
      </c>
      <c r="J24" s="1">
        <v>1.76227586206897E-3</v>
      </c>
      <c r="K24" s="1">
        <v>6.7192886428571503</v>
      </c>
      <c r="L24" s="1">
        <v>1.10256168965517</v>
      </c>
      <c r="M24" s="1">
        <v>-7.4347586206896504E-3</v>
      </c>
      <c r="N24">
        <v>1.1000000000000001</v>
      </c>
      <c r="O24">
        <v>23</v>
      </c>
      <c r="P24">
        <v>359</v>
      </c>
      <c r="Q24" s="8">
        <v>42740.686840277776</v>
      </c>
      <c r="R24" s="1">
        <f t="shared" ref="R24:R25" si="9">$F$22-F24</f>
        <v>3.7067938275861962</v>
      </c>
      <c r="S24" s="11"/>
      <c r="T24" s="11"/>
      <c r="U24" s="1">
        <f t="shared" si="0"/>
        <v>0.18091830015183757</v>
      </c>
      <c r="V24" s="1">
        <f t="shared" ref="V24" si="10">L24^2</f>
        <v>1.2156422794952633</v>
      </c>
    </row>
    <row r="25" spans="1:23" x14ac:dyDescent="0.25">
      <c r="A25" s="3">
        <v>349.94207355172398</v>
      </c>
      <c r="B25" s="1">
        <v>310.07819655172398</v>
      </c>
      <c r="C25" s="1">
        <v>25.078207068965501</v>
      </c>
      <c r="D25">
        <v>100</v>
      </c>
      <c r="E25">
        <v>1E-3</v>
      </c>
      <c r="F25" s="1">
        <v>38.0881718965517</v>
      </c>
      <c r="G25">
        <v>0</v>
      </c>
      <c r="H25">
        <v>0</v>
      </c>
      <c r="I25">
        <v>0</v>
      </c>
      <c r="J25" s="1">
        <v>1.9019310344827599E-3</v>
      </c>
      <c r="K25" s="1">
        <v>1.64846188461538</v>
      </c>
      <c r="L25" s="1">
        <v>0.20762122222222201</v>
      </c>
      <c r="M25" s="1">
        <v>-7.4008620689655098E-3</v>
      </c>
      <c r="N25">
        <v>1.4</v>
      </c>
      <c r="O25">
        <v>24</v>
      </c>
      <c r="P25">
        <v>359</v>
      </c>
      <c r="Q25" s="8">
        <v>42740.728506944448</v>
      </c>
      <c r="R25" s="1">
        <f t="shared" si="9"/>
        <v>4.460074068965497</v>
      </c>
      <c r="S25" s="11"/>
      <c r="T25" s="11"/>
      <c r="U25" s="1"/>
      <c r="V25" s="1"/>
    </row>
    <row r="26" spans="1:23" x14ac:dyDescent="0.25">
      <c r="A26" s="3">
        <v>349.99707244827601</v>
      </c>
      <c r="B26" s="1">
        <v>308.13791627586198</v>
      </c>
      <c r="C26" s="1">
        <v>25.0337417586207</v>
      </c>
      <c r="D26">
        <v>100</v>
      </c>
      <c r="E26">
        <v>1E-3</v>
      </c>
      <c r="F26" s="1">
        <v>42.722915862069001</v>
      </c>
      <c r="G26">
        <v>0</v>
      </c>
      <c r="H26">
        <v>0</v>
      </c>
      <c r="I26">
        <v>0</v>
      </c>
      <c r="J26" s="1">
        <v>8.2765517241379304E-4</v>
      </c>
      <c r="K26" s="1">
        <v>0</v>
      </c>
      <c r="L26" s="1">
        <v>0</v>
      </c>
      <c r="M26" s="1">
        <v>-7.4000344827586202E-3</v>
      </c>
      <c r="N26">
        <v>0</v>
      </c>
      <c r="O26">
        <v>25</v>
      </c>
      <c r="P26">
        <v>359</v>
      </c>
      <c r="Q26" s="8">
        <v>42740.770173611112</v>
      </c>
      <c r="R26" s="1"/>
      <c r="S26" s="11"/>
      <c r="T26" s="11"/>
      <c r="U26" s="1"/>
      <c r="V26" s="1"/>
    </row>
    <row r="27" spans="1:23" x14ac:dyDescent="0.25">
      <c r="A27" s="3">
        <v>399.99966224137899</v>
      </c>
      <c r="B27" s="1">
        <v>356.37061817241403</v>
      </c>
      <c r="C27" s="1">
        <v>25.089386379310302</v>
      </c>
      <c r="D27">
        <v>100</v>
      </c>
      <c r="E27">
        <v>1E-3</v>
      </c>
      <c r="F27" s="1">
        <v>52.377991931034501</v>
      </c>
      <c r="G27">
        <v>0</v>
      </c>
      <c r="H27">
        <v>0</v>
      </c>
      <c r="I27">
        <v>0</v>
      </c>
      <c r="J27" s="1">
        <v>2.9757241379310302E-3</v>
      </c>
      <c r="K27" s="1">
        <v>0</v>
      </c>
      <c r="L27" s="1">
        <v>0</v>
      </c>
      <c r="M27" s="1">
        <v>-7.4024137931034397E-3</v>
      </c>
      <c r="N27">
        <v>0</v>
      </c>
      <c r="O27">
        <v>26</v>
      </c>
      <c r="P27">
        <v>719</v>
      </c>
      <c r="Q27" s="8">
        <v>42740.853506944448</v>
      </c>
      <c r="R27" s="1"/>
      <c r="S27" s="11"/>
      <c r="T27" s="11"/>
      <c r="U27" s="1"/>
      <c r="V27" s="1"/>
    </row>
    <row r="28" spans="1:23" x14ac:dyDescent="0.25">
      <c r="A28" s="3">
        <v>400.000848241379</v>
      </c>
      <c r="B28" s="1">
        <v>356.36754631034501</v>
      </c>
      <c r="C28" s="1">
        <v>25.0777705517241</v>
      </c>
      <c r="D28">
        <v>100</v>
      </c>
      <c r="E28">
        <v>1E-3</v>
      </c>
      <c r="F28" s="1">
        <v>52.366485344827602</v>
      </c>
      <c r="G28">
        <v>0</v>
      </c>
      <c r="H28">
        <v>0</v>
      </c>
      <c r="I28">
        <v>0</v>
      </c>
      <c r="J28" s="1">
        <v>2.6530689655172401E-3</v>
      </c>
      <c r="K28" s="1">
        <v>0</v>
      </c>
      <c r="L28" s="1">
        <v>0</v>
      </c>
      <c r="M28" s="1">
        <v>-7.4030344827586197E-3</v>
      </c>
      <c r="N28">
        <v>0.9</v>
      </c>
      <c r="O28">
        <v>27</v>
      </c>
      <c r="P28">
        <v>359</v>
      </c>
      <c r="Q28" s="8">
        <v>42740.895173611112</v>
      </c>
      <c r="R28" s="1"/>
      <c r="S28" s="11"/>
      <c r="T28" s="11"/>
      <c r="U28" s="1"/>
      <c r="V28" s="1"/>
      <c r="W28" s="11"/>
    </row>
    <row r="29" spans="1:23" x14ac:dyDescent="0.25">
      <c r="A29" s="3"/>
      <c r="B29" s="1"/>
      <c r="C29" s="1"/>
      <c r="F29" s="1"/>
      <c r="R29" s="1"/>
      <c r="S29" s="1"/>
      <c r="T29" s="1"/>
      <c r="U29" s="1"/>
      <c r="V29" s="1"/>
    </row>
    <row r="30" spans="1:23" x14ac:dyDescent="0.25">
      <c r="A30" s="3"/>
      <c r="B30" s="1"/>
      <c r="C30" s="1"/>
      <c r="F30" s="1"/>
      <c r="R30" s="1"/>
      <c r="S30" s="1"/>
      <c r="T30" s="1"/>
      <c r="U30" s="1"/>
      <c r="V30" s="1"/>
    </row>
    <row r="31" spans="1:23" x14ac:dyDescent="0.25">
      <c r="A31" s="3"/>
      <c r="B31" s="1"/>
      <c r="C31" s="1"/>
      <c r="R31" s="1"/>
      <c r="S31" s="1"/>
      <c r="T31" s="1"/>
      <c r="U31" s="1"/>
      <c r="V31" s="1"/>
    </row>
    <row r="32" spans="1:23" x14ac:dyDescent="0.25">
      <c r="A32" s="3"/>
      <c r="B32" s="1"/>
      <c r="C32" s="1"/>
    </row>
    <row r="33" spans="1:3" x14ac:dyDescent="0.25">
      <c r="A33" s="3"/>
      <c r="B33" s="1"/>
      <c r="C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AllDC</vt:lpstr>
      <vt:lpstr>ipb1-30b-he-110816</vt:lpstr>
      <vt:lpstr>ipb1-30b-he-122016</vt:lpstr>
      <vt:lpstr>sri-ipb2-DC-h2-101516</vt:lpstr>
      <vt:lpstr>sri-ipb2-DC-he-123116</vt:lpstr>
      <vt:lpstr>ipb3-32b-he-120916</vt:lpstr>
      <vt:lpstr>ipb3-32b-h2-12312016</vt:lpstr>
      <vt:lpstr>ipb3-32b-he-01022017</vt:lpstr>
      <vt:lpstr>ipb3-32b-he-01042017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2017-01-06T22:52:13Z</cp:lastPrinted>
  <dcterms:created xsi:type="dcterms:W3CDTF">2016-09-09T17:56:47Z</dcterms:created>
  <dcterms:modified xsi:type="dcterms:W3CDTF">2017-01-06T23:33:04Z</dcterms:modified>
</cp:coreProperties>
</file>