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030" windowHeight="13860" activeTab="2"/>
  </bookViews>
  <sheets>
    <sheet name="IPB2" sheetId="5" r:id="rId1"/>
    <sheet name="IPB1" sheetId="7" r:id="rId2"/>
    <sheet name="SRI-IPB2" sheetId="8" r:id="rId3"/>
    <sheet name="IPB2 (2)" sheetId="9" r:id="rId4"/>
  </sheets>
  <calcPr calcId="145621"/>
</workbook>
</file>

<file path=xl/calcChain.xml><?xml version="1.0" encoding="utf-8"?>
<calcChain xmlns="http://schemas.openxmlformats.org/spreadsheetml/2006/main">
  <c r="L76" i="9" l="1"/>
  <c r="K76" i="9"/>
  <c r="J76" i="9"/>
  <c r="B76" i="9"/>
  <c r="A76" i="9"/>
  <c r="L75" i="9"/>
  <c r="K75" i="9"/>
  <c r="J75" i="9"/>
  <c r="A75" i="9"/>
  <c r="L74" i="9"/>
  <c r="K74" i="9"/>
  <c r="J74" i="9"/>
  <c r="B74" i="9"/>
  <c r="A74" i="9"/>
  <c r="A73" i="9"/>
  <c r="B72" i="9"/>
  <c r="A72" i="9"/>
  <c r="M68" i="9"/>
  <c r="L68" i="9"/>
  <c r="K68" i="9"/>
  <c r="J68" i="9"/>
  <c r="I68" i="9"/>
  <c r="M64" i="9"/>
  <c r="L64" i="9"/>
  <c r="K64" i="9"/>
  <c r="J64" i="9"/>
  <c r="I64" i="9"/>
  <c r="B64" i="9"/>
  <c r="A64" i="9"/>
  <c r="M63" i="9"/>
  <c r="L63" i="9"/>
  <c r="K63" i="9"/>
  <c r="J63" i="9"/>
  <c r="B63" i="9"/>
  <c r="A63" i="9"/>
  <c r="M62" i="9"/>
  <c r="L62" i="9"/>
  <c r="K62" i="9"/>
  <c r="J62" i="9"/>
  <c r="I62" i="9"/>
  <c r="B62" i="9"/>
  <c r="A62" i="9"/>
  <c r="B61" i="9"/>
  <c r="A61" i="9"/>
  <c r="M60" i="9"/>
  <c r="L60" i="9"/>
  <c r="K60" i="9"/>
  <c r="J60" i="9"/>
  <c r="I60" i="9"/>
  <c r="B60" i="9"/>
  <c r="A60" i="9"/>
  <c r="B59" i="9"/>
  <c r="A59" i="9"/>
  <c r="M55" i="9"/>
  <c r="L55" i="9"/>
  <c r="K55" i="9"/>
  <c r="J55" i="9"/>
  <c r="I55" i="9"/>
  <c r="M54" i="9"/>
  <c r="L54" i="9"/>
  <c r="K54" i="9"/>
  <c r="J54" i="9"/>
  <c r="I54" i="9"/>
  <c r="E54" i="9"/>
  <c r="B54" i="9"/>
  <c r="B50" i="9"/>
  <c r="E49" i="9"/>
  <c r="B49" i="9"/>
  <c r="E43" i="9"/>
  <c r="B43" i="9"/>
  <c r="A43" i="9"/>
  <c r="L42" i="9"/>
  <c r="K42" i="9"/>
  <c r="J42" i="9"/>
  <c r="E42" i="9"/>
  <c r="B42" i="9"/>
  <c r="A42" i="9"/>
  <c r="L41" i="9"/>
  <c r="E41" i="9"/>
  <c r="B41" i="9"/>
  <c r="A41" i="9"/>
  <c r="L36" i="9"/>
  <c r="K36" i="9"/>
  <c r="J36" i="9"/>
  <c r="E36" i="9"/>
  <c r="B36" i="9"/>
  <c r="A36" i="9"/>
  <c r="E35" i="9"/>
  <c r="B35" i="9"/>
  <c r="A35" i="9"/>
  <c r="L34" i="9"/>
  <c r="K34" i="9"/>
  <c r="J34" i="9"/>
  <c r="E34" i="9"/>
  <c r="B34" i="9"/>
  <c r="A34" i="9"/>
  <c r="L33" i="9"/>
  <c r="E33" i="9"/>
  <c r="B33" i="9"/>
  <c r="A33" i="9"/>
  <c r="B29" i="9"/>
  <c r="A29" i="9"/>
  <c r="B28" i="9"/>
  <c r="A28" i="9"/>
  <c r="E27" i="9"/>
  <c r="B27" i="9"/>
  <c r="A27" i="9"/>
  <c r="B26" i="9"/>
  <c r="A26" i="9"/>
  <c r="B25" i="9"/>
  <c r="A25" i="9"/>
  <c r="B24" i="9"/>
  <c r="A24" i="9"/>
  <c r="E20" i="9"/>
  <c r="B20" i="9"/>
  <c r="B19" i="9"/>
  <c r="E18" i="9"/>
  <c r="B18" i="9"/>
  <c r="B17" i="9"/>
  <c r="E16" i="9"/>
  <c r="B16" i="9"/>
  <c r="G15" i="9"/>
  <c r="B15" i="9"/>
  <c r="K7" i="9"/>
  <c r="J7" i="9"/>
  <c r="I63" i="9" s="1"/>
  <c r="K5" i="9"/>
  <c r="L72" i="9" s="1"/>
  <c r="J5" i="9"/>
  <c r="J72" i="9" s="1"/>
  <c r="G5" i="9"/>
  <c r="F5" i="9"/>
  <c r="E63" i="9" s="1"/>
  <c r="G4" i="9"/>
  <c r="E74" i="9" s="1"/>
  <c r="F4" i="9"/>
  <c r="D54" i="9" s="1"/>
  <c r="K3" i="9"/>
  <c r="J3" i="9"/>
  <c r="M59" i="9" s="1"/>
  <c r="G3" i="9"/>
  <c r="G28" i="9" s="1"/>
  <c r="F3" i="9"/>
  <c r="G64" i="9" s="1"/>
  <c r="AM2" i="9"/>
  <c r="AC2" i="9" s="1"/>
  <c r="X2" i="9" s="1"/>
  <c r="AR2" i="9" s="1"/>
  <c r="AL2" i="9"/>
  <c r="AI2" i="9"/>
  <c r="AN2" i="9" s="1"/>
  <c r="AD2" i="9" s="1"/>
  <c r="Y2" i="9" s="1"/>
  <c r="AS2" i="9" s="1"/>
  <c r="AH2" i="9"/>
  <c r="AG2" i="9"/>
  <c r="AF2" i="9"/>
  <c r="AK2" i="9" s="1"/>
  <c r="AA2" i="9" s="1"/>
  <c r="V2" i="9" s="1"/>
  <c r="AP2" i="9" s="1"/>
  <c r="AE2" i="9"/>
  <c r="AJ2" i="9" s="1"/>
  <c r="Z2" i="9" s="1"/>
  <c r="U2" i="9" s="1"/>
  <c r="AO2" i="9" s="1"/>
  <c r="AB2" i="9"/>
  <c r="W2" i="9"/>
  <c r="AQ2" i="9" s="1"/>
  <c r="AM40" i="8"/>
  <c r="AL40" i="8"/>
  <c r="AK40" i="8"/>
  <c r="AH40" i="8"/>
  <c r="AG40" i="8"/>
  <c r="E40" i="8" s="1"/>
  <c r="AF40" i="8"/>
  <c r="S40" i="8"/>
  <c r="F40" i="8" s="1"/>
  <c r="R40" i="8"/>
  <c r="Q40" i="8"/>
  <c r="O40" i="8"/>
  <c r="D40" i="8"/>
  <c r="AM39" i="8"/>
  <c r="AL39" i="8"/>
  <c r="AK39" i="8"/>
  <c r="AH39" i="8"/>
  <c r="AG39" i="8"/>
  <c r="E39" i="8" s="1"/>
  <c r="AF39" i="8"/>
  <c r="S39" i="8"/>
  <c r="R39" i="8"/>
  <c r="Q39" i="8"/>
  <c r="O39" i="8"/>
  <c r="F39" i="8"/>
  <c r="D39" i="8"/>
  <c r="L36" i="8"/>
  <c r="K36" i="8"/>
  <c r="J36" i="8"/>
  <c r="A36" i="8"/>
  <c r="L35" i="8"/>
  <c r="K35" i="8"/>
  <c r="J35" i="8"/>
  <c r="B35" i="8"/>
  <c r="A35" i="8"/>
  <c r="A34" i="8"/>
  <c r="B33" i="8"/>
  <c r="A33" i="8"/>
  <c r="J31" i="8"/>
  <c r="B29" i="8"/>
  <c r="A29" i="8"/>
  <c r="B28" i="8"/>
  <c r="A28" i="8"/>
  <c r="B27" i="8"/>
  <c r="A27" i="8"/>
  <c r="B26" i="8"/>
  <c r="A26" i="8"/>
  <c r="B25" i="8"/>
  <c r="A25" i="8"/>
  <c r="E24" i="8"/>
  <c r="B24" i="8"/>
  <c r="A24" i="8"/>
  <c r="B20" i="8"/>
  <c r="B19" i="8"/>
  <c r="E18" i="8"/>
  <c r="B18" i="8"/>
  <c r="B17" i="8"/>
  <c r="B16" i="8"/>
  <c r="B15" i="8"/>
  <c r="K7" i="8"/>
  <c r="J7" i="8"/>
  <c r="K5" i="8"/>
  <c r="J33" i="8" s="1"/>
  <c r="J5" i="8"/>
  <c r="J34" i="8" s="1"/>
  <c r="G5" i="8"/>
  <c r="F5" i="8"/>
  <c r="E20" i="8" s="1"/>
  <c r="G4" i="8"/>
  <c r="F4" i="8"/>
  <c r="F24" i="8" s="1"/>
  <c r="K3" i="8"/>
  <c r="J3" i="8"/>
  <c r="G3" i="8"/>
  <c r="G26" i="8" s="1"/>
  <c r="F3" i="8"/>
  <c r="C29" i="8" s="1"/>
  <c r="AL2" i="8"/>
  <c r="AK2" i="8"/>
  <c r="AA2" i="8" s="1"/>
  <c r="AI2" i="8"/>
  <c r="AN2" i="8" s="1"/>
  <c r="AD2" i="8" s="1"/>
  <c r="AH2" i="8"/>
  <c r="AM2" i="8" s="1"/>
  <c r="AC2" i="8" s="1"/>
  <c r="AG2" i="8"/>
  <c r="AF2" i="8"/>
  <c r="AE2" i="8"/>
  <c r="AJ2" i="8" s="1"/>
  <c r="Z2" i="8" s="1"/>
  <c r="AB2" i="8"/>
  <c r="AR2" i="8" s="1"/>
  <c r="W2" i="8"/>
  <c r="C17" i="9" l="1"/>
  <c r="D26" i="9"/>
  <c r="G29" i="9"/>
  <c r="L35" i="9"/>
  <c r="L43" i="9"/>
  <c r="F18" i="9"/>
  <c r="E26" i="9"/>
  <c r="D50" i="9"/>
  <c r="E59" i="9"/>
  <c r="C16" i="9"/>
  <c r="E17" i="9"/>
  <c r="G18" i="9"/>
  <c r="C20" i="9"/>
  <c r="D24" i="9"/>
  <c r="E25" i="9"/>
  <c r="F26" i="9"/>
  <c r="G27" i="9"/>
  <c r="C49" i="9"/>
  <c r="E50" i="9"/>
  <c r="G54" i="9"/>
  <c r="F59" i="9"/>
  <c r="F61" i="9"/>
  <c r="F63" i="9"/>
  <c r="F74" i="9"/>
  <c r="C25" i="9"/>
  <c r="F28" i="9"/>
  <c r="C50" i="9"/>
  <c r="C24" i="9"/>
  <c r="F27" i="9"/>
  <c r="F54" i="9"/>
  <c r="E61" i="9"/>
  <c r="D16" i="9"/>
  <c r="F17" i="9"/>
  <c r="D20" i="9"/>
  <c r="E24" i="9"/>
  <c r="F25" i="9"/>
  <c r="G26" i="9"/>
  <c r="D33" i="9"/>
  <c r="D34" i="9"/>
  <c r="D35" i="9"/>
  <c r="D36" i="9"/>
  <c r="D41" i="9"/>
  <c r="D42" i="9"/>
  <c r="D43" i="9"/>
  <c r="D49" i="9"/>
  <c r="F50" i="9"/>
  <c r="G59" i="9"/>
  <c r="C60" i="9"/>
  <c r="G61" i="9"/>
  <c r="C62" i="9"/>
  <c r="G63" i="9"/>
  <c r="C64" i="9"/>
  <c r="J73" i="9"/>
  <c r="G50" i="9"/>
  <c r="I59" i="9"/>
  <c r="D60" i="9"/>
  <c r="I61" i="9"/>
  <c r="D62" i="9"/>
  <c r="D64" i="9"/>
  <c r="D72" i="9"/>
  <c r="K73" i="9"/>
  <c r="D76" i="9"/>
  <c r="G17" i="9"/>
  <c r="G25" i="9"/>
  <c r="C29" i="9"/>
  <c r="D15" i="9"/>
  <c r="F20" i="9"/>
  <c r="F34" i="9"/>
  <c r="F42" i="9"/>
  <c r="J61" i="9"/>
  <c r="E62" i="9"/>
  <c r="E72" i="9"/>
  <c r="L73" i="9"/>
  <c r="E76" i="9"/>
  <c r="C15" i="9"/>
  <c r="C19" i="9"/>
  <c r="G24" i="9"/>
  <c r="C28" i="9"/>
  <c r="F33" i="9"/>
  <c r="F36" i="9"/>
  <c r="F49" i="9"/>
  <c r="J59" i="9"/>
  <c r="E64" i="9"/>
  <c r="E15" i="9"/>
  <c r="G16" i="9"/>
  <c r="C18" i="9"/>
  <c r="E19" i="9"/>
  <c r="G20" i="9"/>
  <c r="C27" i="9"/>
  <c r="D28" i="9"/>
  <c r="E29" i="9"/>
  <c r="J33" i="9"/>
  <c r="J35" i="9"/>
  <c r="J41" i="9"/>
  <c r="J43" i="9"/>
  <c r="G49" i="9"/>
  <c r="C54" i="9"/>
  <c r="K59" i="9"/>
  <c r="F60" i="9"/>
  <c r="K61" i="9"/>
  <c r="F62" i="9"/>
  <c r="F64" i="9"/>
  <c r="F72" i="9"/>
  <c r="F76" i="9"/>
  <c r="F24" i="9"/>
  <c r="F16" i="9"/>
  <c r="D19" i="9"/>
  <c r="D29" i="9"/>
  <c r="F35" i="9"/>
  <c r="F41" i="9"/>
  <c r="F43" i="9"/>
  <c r="E60" i="9"/>
  <c r="F15" i="9"/>
  <c r="D18" i="9"/>
  <c r="F19" i="9"/>
  <c r="C26" i="9"/>
  <c r="D27" i="9"/>
  <c r="E28" i="9"/>
  <c r="F29" i="9"/>
  <c r="K33" i="9"/>
  <c r="K35" i="9"/>
  <c r="K41" i="9"/>
  <c r="K43" i="9"/>
  <c r="C59" i="9"/>
  <c r="L59" i="9"/>
  <c r="G60" i="9"/>
  <c r="C61" i="9"/>
  <c r="L61" i="9"/>
  <c r="G62" i="9"/>
  <c r="C63" i="9"/>
  <c r="D59" i="9"/>
  <c r="D61" i="9"/>
  <c r="M61" i="9"/>
  <c r="D63" i="9"/>
  <c r="K72" i="9"/>
  <c r="D74" i="9"/>
  <c r="G19" i="9"/>
  <c r="D17" i="9"/>
  <c r="D25" i="9"/>
  <c r="X2" i="8"/>
  <c r="AS2" i="8"/>
  <c r="Y2" i="8"/>
  <c r="AT2" i="8"/>
  <c r="AP2" i="8"/>
  <c r="U2" i="8"/>
  <c r="V2" i="8"/>
  <c r="AQ2" i="8"/>
  <c r="D20" i="8"/>
  <c r="D15" i="8"/>
  <c r="F16" i="8"/>
  <c r="D19" i="8"/>
  <c r="F20" i="8"/>
  <c r="G24" i="8"/>
  <c r="C28" i="8"/>
  <c r="D29" i="8"/>
  <c r="D33" i="8"/>
  <c r="K34" i="8"/>
  <c r="F17" i="8"/>
  <c r="E15" i="8"/>
  <c r="G16" i="8"/>
  <c r="C18" i="8"/>
  <c r="E19" i="8"/>
  <c r="G20" i="8"/>
  <c r="C27" i="8"/>
  <c r="D28" i="8"/>
  <c r="E29" i="8"/>
  <c r="E33" i="8"/>
  <c r="L34" i="8"/>
  <c r="F15" i="8"/>
  <c r="D18" i="8"/>
  <c r="F19" i="8"/>
  <c r="C26" i="8"/>
  <c r="D27" i="8"/>
  <c r="E28" i="8"/>
  <c r="F29" i="8"/>
  <c r="F33" i="8"/>
  <c r="G15" i="8"/>
  <c r="C17" i="8"/>
  <c r="G19" i="8"/>
  <c r="D26" i="8"/>
  <c r="F28" i="8"/>
  <c r="D17" i="8"/>
  <c r="F18" i="8"/>
  <c r="C24" i="8"/>
  <c r="D25" i="8"/>
  <c r="E26" i="8"/>
  <c r="F27" i="8"/>
  <c r="G28" i="8"/>
  <c r="K33" i="8"/>
  <c r="D35" i="8"/>
  <c r="C25" i="8"/>
  <c r="E27" i="8"/>
  <c r="G29" i="8"/>
  <c r="C16" i="8"/>
  <c r="E17" i="8"/>
  <c r="G18" i="8"/>
  <c r="C20" i="8"/>
  <c r="D24" i="8"/>
  <c r="E25" i="8"/>
  <c r="F26" i="8"/>
  <c r="G27" i="8"/>
  <c r="J32" i="8"/>
  <c r="L33" i="8"/>
  <c r="E35" i="8"/>
  <c r="F25" i="8"/>
  <c r="D16" i="8"/>
  <c r="F35" i="8"/>
  <c r="C15" i="8"/>
  <c r="E16" i="8"/>
  <c r="G17" i="8"/>
  <c r="C19" i="8"/>
  <c r="G25" i="8"/>
  <c r="M68" i="5"/>
  <c r="L68" i="5"/>
  <c r="K68" i="5"/>
  <c r="J68" i="5"/>
  <c r="I68" i="5"/>
  <c r="G3" i="7" l="1"/>
  <c r="F3" i="7"/>
  <c r="E39" i="7" l="1"/>
  <c r="D39" i="7"/>
  <c r="F40" i="7"/>
  <c r="E40" i="7"/>
  <c r="D40" i="7"/>
  <c r="F39" i="7"/>
  <c r="AM40" i="7"/>
  <c r="AL40" i="7"/>
  <c r="AK40" i="7"/>
  <c r="AM39" i="7"/>
  <c r="AL39" i="7"/>
  <c r="AK39" i="7"/>
  <c r="AH40" i="7"/>
  <c r="AG40" i="7"/>
  <c r="AF40" i="7"/>
  <c r="AH39" i="7"/>
  <c r="AG39" i="7"/>
  <c r="AF39" i="7"/>
  <c r="S40" i="7"/>
  <c r="R40" i="7"/>
  <c r="Q40" i="7"/>
  <c r="S39" i="7"/>
  <c r="R39" i="7"/>
  <c r="Q39" i="7"/>
  <c r="O40" i="7"/>
  <c r="O39" i="7"/>
  <c r="G4" i="7" l="1"/>
  <c r="F4" i="7"/>
  <c r="D33" i="7"/>
  <c r="D72" i="5"/>
  <c r="J31" i="7" l="1"/>
  <c r="B35" i="7" l="1"/>
  <c r="B33" i="7"/>
  <c r="A36" i="7"/>
  <c r="A35" i="7"/>
  <c r="A34" i="7"/>
  <c r="A33" i="7"/>
  <c r="J36" i="7"/>
  <c r="J35" i="7"/>
  <c r="L36" i="7"/>
  <c r="K36" i="7"/>
  <c r="L35" i="7"/>
  <c r="K35" i="7"/>
  <c r="K7" i="7"/>
  <c r="J7" i="7"/>
  <c r="K5" i="7"/>
  <c r="J5" i="7"/>
  <c r="J32" i="7" s="1"/>
  <c r="K3" i="7"/>
  <c r="J3" i="7"/>
  <c r="B76" i="5"/>
  <c r="B74" i="5"/>
  <c r="B72" i="5"/>
  <c r="A76" i="5"/>
  <c r="A73" i="5"/>
  <c r="A74" i="5"/>
  <c r="A75" i="5"/>
  <c r="A72" i="5"/>
  <c r="L76" i="5"/>
  <c r="K76" i="5"/>
  <c r="J76" i="5"/>
  <c r="L75" i="5"/>
  <c r="K75" i="5"/>
  <c r="J75" i="5"/>
  <c r="L74" i="5"/>
  <c r="K74" i="5"/>
  <c r="J74" i="5"/>
  <c r="L34" i="7" l="1"/>
  <c r="J33" i="7"/>
  <c r="K33" i="7"/>
  <c r="L33" i="7"/>
  <c r="J34" i="7"/>
  <c r="K34" i="7"/>
  <c r="B34" i="5"/>
  <c r="B35" i="5"/>
  <c r="B36" i="5"/>
  <c r="B33" i="5"/>
  <c r="A42" i="5"/>
  <c r="A43" i="5"/>
  <c r="A41" i="5"/>
  <c r="A34" i="5"/>
  <c r="A35" i="5"/>
  <c r="A36" i="5"/>
  <c r="A33" i="5"/>
  <c r="L36" i="5"/>
  <c r="K36" i="5"/>
  <c r="J36" i="5"/>
  <c r="L34" i="5"/>
  <c r="K34" i="5"/>
  <c r="J34" i="5"/>
  <c r="B42" i="5"/>
  <c r="B43" i="5"/>
  <c r="B41" i="5"/>
  <c r="M63" i="5" l="1"/>
  <c r="L63" i="5"/>
  <c r="K63" i="5"/>
  <c r="J63" i="5"/>
  <c r="I60" i="5"/>
  <c r="L42" i="5"/>
  <c r="K42" i="5"/>
  <c r="J42" i="5"/>
  <c r="K7" i="5"/>
  <c r="J7" i="5"/>
  <c r="I63" i="5" s="1"/>
  <c r="K5" i="5"/>
  <c r="J5" i="5"/>
  <c r="K3" i="5"/>
  <c r="J3" i="5"/>
  <c r="L59" i="5" l="1"/>
  <c r="K33" i="5"/>
  <c r="J33" i="5"/>
  <c r="L33" i="5"/>
  <c r="L41" i="5"/>
  <c r="M61" i="5"/>
  <c r="J72" i="5"/>
  <c r="K73" i="5"/>
  <c r="J73" i="5"/>
  <c r="K72" i="5"/>
  <c r="L73" i="5"/>
  <c r="L72" i="5"/>
  <c r="L35" i="5"/>
  <c r="K35" i="5"/>
  <c r="J35" i="5"/>
  <c r="L61" i="5"/>
  <c r="I59" i="5"/>
  <c r="M59" i="5"/>
  <c r="J41" i="5"/>
  <c r="K41" i="5"/>
  <c r="K43" i="5"/>
  <c r="I61" i="5"/>
  <c r="J61" i="5"/>
  <c r="K59" i="5"/>
  <c r="J43" i="5"/>
  <c r="L43" i="5"/>
  <c r="K61" i="5"/>
  <c r="J59" i="5"/>
  <c r="B24" i="7"/>
  <c r="B15" i="7"/>
  <c r="B29" i="7"/>
  <c r="B28" i="7"/>
  <c r="B27" i="7"/>
  <c r="B26" i="7"/>
  <c r="B25" i="7"/>
  <c r="I54" i="5"/>
  <c r="A29" i="7"/>
  <c r="A28" i="7"/>
  <c r="A27" i="7"/>
  <c r="A26" i="7"/>
  <c r="A25" i="7"/>
  <c r="A24" i="7"/>
  <c r="B20" i="7"/>
  <c r="B19" i="7"/>
  <c r="B18" i="7"/>
  <c r="B17" i="7"/>
  <c r="B16" i="7"/>
  <c r="G5" i="7"/>
  <c r="F5" i="7"/>
  <c r="AI2" i="7"/>
  <c r="AN2" i="7" s="1"/>
  <c r="AD2" i="7" s="1"/>
  <c r="AH2" i="7"/>
  <c r="AM2" i="7" s="1"/>
  <c r="AC2" i="7" s="1"/>
  <c r="AG2" i="7"/>
  <c r="AL2" i="7" s="1"/>
  <c r="AB2" i="7" s="1"/>
  <c r="W2" i="7" s="1"/>
  <c r="AF2" i="7"/>
  <c r="AK2" i="7" s="1"/>
  <c r="AA2" i="7" s="1"/>
  <c r="AE2" i="7"/>
  <c r="AJ2" i="7" s="1"/>
  <c r="Z2" i="7" s="1"/>
  <c r="D35" i="7" l="1"/>
  <c r="F33" i="7"/>
  <c r="F35" i="7"/>
  <c r="E33" i="7"/>
  <c r="E35" i="7"/>
  <c r="D28" i="7"/>
  <c r="C29" i="7"/>
  <c r="E19" i="7"/>
  <c r="E29" i="7"/>
  <c r="E20" i="7"/>
  <c r="C20" i="7"/>
  <c r="E15" i="7"/>
  <c r="E28" i="7"/>
  <c r="V2" i="7"/>
  <c r="AQ2" i="7"/>
  <c r="AS2" i="7"/>
  <c r="X2" i="7"/>
  <c r="AT2" i="7"/>
  <c r="Y2" i="7"/>
  <c r="U2" i="7"/>
  <c r="AP2" i="7"/>
  <c r="C26" i="7"/>
  <c r="D15" i="7"/>
  <c r="F16" i="7"/>
  <c r="D19" i="7"/>
  <c r="F20" i="7"/>
  <c r="G24" i="7"/>
  <c r="C28" i="7"/>
  <c r="D29" i="7"/>
  <c r="G16" i="7"/>
  <c r="F29" i="7"/>
  <c r="G20" i="7"/>
  <c r="G15" i="7"/>
  <c r="C17" i="7"/>
  <c r="E18" i="7"/>
  <c r="G19" i="7"/>
  <c r="C25" i="7"/>
  <c r="D26" i="7"/>
  <c r="E27" i="7"/>
  <c r="F28" i="7"/>
  <c r="G29" i="7"/>
  <c r="D17" i="7"/>
  <c r="F18" i="7"/>
  <c r="C24" i="7"/>
  <c r="D25" i="7"/>
  <c r="E26" i="7"/>
  <c r="F27" i="7"/>
  <c r="G28" i="7"/>
  <c r="C18" i="7"/>
  <c r="F19" i="7"/>
  <c r="D27" i="7"/>
  <c r="C16" i="7"/>
  <c r="E25" i="7"/>
  <c r="D18" i="7"/>
  <c r="AR2" i="7"/>
  <c r="G18" i="7"/>
  <c r="D24" i="7"/>
  <c r="F26" i="7"/>
  <c r="D16" i="7"/>
  <c r="F17" i="7"/>
  <c r="D20" i="7"/>
  <c r="E24" i="7"/>
  <c r="F25" i="7"/>
  <c r="G26" i="7"/>
  <c r="C27" i="7"/>
  <c r="F15" i="7"/>
  <c r="E17" i="7"/>
  <c r="G27" i="7"/>
  <c r="C15" i="7"/>
  <c r="E16" i="7"/>
  <c r="G17" i="7"/>
  <c r="C19" i="7"/>
  <c r="F24" i="7"/>
  <c r="G25" i="7"/>
  <c r="M54" i="5"/>
  <c r="M64" i="5"/>
  <c r="M62" i="5"/>
  <c r="M60" i="5"/>
  <c r="K64" i="5"/>
  <c r="L64" i="5" l="1"/>
  <c r="J64" i="5"/>
  <c r="I64" i="5"/>
  <c r="L62" i="5"/>
  <c r="K62" i="5"/>
  <c r="J62" i="5"/>
  <c r="I62" i="5"/>
  <c r="L60" i="5"/>
  <c r="K60" i="5"/>
  <c r="J60" i="5"/>
  <c r="M55" i="5"/>
  <c r="L55" i="5"/>
  <c r="K55" i="5"/>
  <c r="J55" i="5"/>
  <c r="L54" i="5"/>
  <c r="K54" i="5"/>
  <c r="J54" i="5"/>
  <c r="I55" i="5"/>
  <c r="B60" i="5" l="1"/>
  <c r="B61" i="5"/>
  <c r="B62" i="5"/>
  <c r="B63" i="5"/>
  <c r="B64" i="5"/>
  <c r="B59" i="5"/>
  <c r="A60" i="5"/>
  <c r="A61" i="5"/>
  <c r="A62" i="5"/>
  <c r="A63" i="5"/>
  <c r="A64" i="5"/>
  <c r="A59" i="5"/>
  <c r="AI2" i="5" l="1"/>
  <c r="AN2" i="5" s="1"/>
  <c r="AD2" i="5" s="1"/>
  <c r="Y2" i="5" s="1"/>
  <c r="AS2" i="5" s="1"/>
  <c r="AH2" i="5"/>
  <c r="AM2" i="5" s="1"/>
  <c r="AC2" i="5" s="1"/>
  <c r="X2" i="5" s="1"/>
  <c r="AR2" i="5" s="1"/>
  <c r="AG2" i="5"/>
  <c r="AL2" i="5" s="1"/>
  <c r="AB2" i="5" s="1"/>
  <c r="W2" i="5" s="1"/>
  <c r="AQ2" i="5" s="1"/>
  <c r="AF2" i="5"/>
  <c r="AK2" i="5" s="1"/>
  <c r="AA2" i="5" s="1"/>
  <c r="V2" i="5" s="1"/>
  <c r="AP2" i="5" s="1"/>
  <c r="AE2" i="5"/>
  <c r="AJ2" i="5" s="1"/>
  <c r="Z2" i="5" s="1"/>
  <c r="U2" i="5" s="1"/>
  <c r="AO2" i="5" s="1"/>
  <c r="F5" i="5"/>
  <c r="G5" i="5"/>
  <c r="F4" i="5"/>
  <c r="G4" i="5"/>
  <c r="F3" i="5"/>
  <c r="G3" i="5"/>
  <c r="B49" i="5"/>
  <c r="B15" i="5"/>
  <c r="B54" i="5"/>
  <c r="B50" i="5"/>
  <c r="B24" i="5"/>
  <c r="A25" i="5"/>
  <c r="A26" i="5"/>
  <c r="A27" i="5"/>
  <c r="A28" i="5"/>
  <c r="A29" i="5"/>
  <c r="A24" i="5"/>
  <c r="B25" i="5"/>
  <c r="B26" i="5"/>
  <c r="B27" i="5"/>
  <c r="B28" i="5"/>
  <c r="B29" i="5"/>
  <c r="B16" i="5"/>
  <c r="B17" i="5"/>
  <c r="B18" i="5"/>
  <c r="B19" i="5"/>
  <c r="B20" i="5"/>
  <c r="D76" i="5" l="1"/>
  <c r="E76" i="5"/>
  <c r="F74" i="5"/>
  <c r="E74" i="5"/>
  <c r="D74" i="5"/>
  <c r="F72" i="5"/>
  <c r="F76" i="5"/>
  <c r="F35" i="5"/>
  <c r="F43" i="5"/>
  <c r="F34" i="5"/>
  <c r="F42" i="5"/>
  <c r="D36" i="5"/>
  <c r="F33" i="5"/>
  <c r="F36" i="5"/>
  <c r="D34" i="5"/>
  <c r="D43" i="5"/>
  <c r="D35" i="5"/>
  <c r="D42" i="5"/>
  <c r="D33" i="5"/>
  <c r="D41" i="5"/>
  <c r="F41" i="5"/>
  <c r="E72" i="5"/>
  <c r="E33" i="5"/>
  <c r="E41" i="5"/>
  <c r="E34" i="5"/>
  <c r="E35" i="5"/>
  <c r="E42" i="5"/>
  <c r="E36" i="5"/>
  <c r="E43" i="5"/>
  <c r="G54" i="5"/>
  <c r="F54" i="5"/>
  <c r="C28" i="5"/>
  <c r="E29" i="5"/>
  <c r="G29" i="5"/>
  <c r="E49" i="5"/>
  <c r="F27" i="5"/>
  <c r="D28" i="5"/>
  <c r="F29" i="5"/>
  <c r="E25" i="5"/>
  <c r="C19" i="5"/>
  <c r="C49" i="5"/>
  <c r="F25" i="5"/>
  <c r="E17" i="5"/>
  <c r="G15" i="5"/>
  <c r="E26" i="5"/>
  <c r="D18" i="5"/>
  <c r="F26" i="5"/>
  <c r="D27" i="5"/>
  <c r="D16" i="5"/>
  <c r="C15" i="5"/>
  <c r="C16" i="5"/>
  <c r="C18" i="5"/>
  <c r="E18" i="5"/>
  <c r="F20" i="5"/>
  <c r="G19" i="5"/>
  <c r="G18" i="5"/>
  <c r="F16" i="5"/>
  <c r="C50" i="5"/>
  <c r="C17" i="5"/>
  <c r="F18" i="5"/>
  <c r="E54" i="5"/>
  <c r="G28" i="5"/>
  <c r="D19" i="5"/>
  <c r="C26" i="5"/>
  <c r="C27" i="5"/>
  <c r="E15" i="5"/>
  <c r="D26" i="5"/>
  <c r="G25" i="5"/>
  <c r="C25" i="5"/>
  <c r="D17" i="5"/>
  <c r="C54" i="5"/>
  <c r="F49" i="5"/>
  <c r="F64" i="5"/>
  <c r="D62" i="5"/>
  <c r="F63" i="5"/>
  <c r="D63" i="5"/>
  <c r="F62" i="5"/>
  <c r="D64" i="5"/>
  <c r="D60" i="5"/>
  <c r="F61" i="5"/>
  <c r="D59" i="5"/>
  <c r="F60" i="5"/>
  <c r="F59" i="5"/>
  <c r="D61" i="5"/>
  <c r="G17" i="5"/>
  <c r="G16" i="5"/>
  <c r="G27" i="5"/>
  <c r="G26" i="5"/>
  <c r="G20" i="5"/>
  <c r="C20" i="5"/>
  <c r="D15" i="5"/>
  <c r="E60" i="5"/>
  <c r="E61" i="5"/>
  <c r="E62" i="5"/>
  <c r="E63" i="5"/>
  <c r="E64" i="5"/>
  <c r="E59" i="5"/>
  <c r="F28" i="5"/>
  <c r="E19" i="5"/>
  <c r="E20" i="5"/>
  <c r="C29" i="5"/>
  <c r="E24" i="5"/>
  <c r="G49" i="5"/>
  <c r="D29" i="5"/>
  <c r="D50" i="5"/>
  <c r="C24" i="5"/>
  <c r="F15" i="5"/>
  <c r="E27" i="5"/>
  <c r="E28" i="5"/>
  <c r="F19" i="5"/>
  <c r="E16" i="5"/>
  <c r="D20" i="5"/>
  <c r="G24" i="5"/>
  <c r="G50" i="5"/>
  <c r="D25" i="5"/>
  <c r="D49" i="5"/>
  <c r="G60" i="5"/>
  <c r="G59" i="5"/>
  <c r="C60" i="5"/>
  <c r="C64" i="5"/>
  <c r="G61" i="5"/>
  <c r="C61" i="5"/>
  <c r="G64" i="5"/>
  <c r="C62" i="5"/>
  <c r="G63" i="5"/>
  <c r="C63" i="5"/>
  <c r="G62" i="5"/>
  <c r="C59" i="5"/>
  <c r="F17" i="5"/>
  <c r="F50" i="5"/>
  <c r="D54" i="5"/>
  <c r="F24" i="5"/>
  <c r="E50" i="5"/>
  <c r="D24" i="5"/>
</calcChain>
</file>

<file path=xl/sharedStrings.xml><?xml version="1.0" encoding="utf-8"?>
<sst xmlns="http://schemas.openxmlformats.org/spreadsheetml/2006/main" count="168" uniqueCount="52">
  <si>
    <t>NQ</t>
  </si>
  <si>
    <t>Temp</t>
  </si>
  <si>
    <t>PCB</t>
  </si>
  <si>
    <t>Term</t>
  </si>
  <si>
    <t>P_Pi</t>
  </si>
  <si>
    <t>H2 (8/22/2016-8/24/2016)</t>
  </si>
  <si>
    <t>Heat Power</t>
  </si>
  <si>
    <t>CoefficientCoolant</t>
  </si>
  <si>
    <t>Net Qpow</t>
  </si>
  <si>
    <t>Transistor therm power</t>
  </si>
  <si>
    <t>Terminator thermal power</t>
  </si>
  <si>
    <t>CoreQPower</t>
  </si>
  <si>
    <t>Pulse power correction factor</t>
  </si>
  <si>
    <t>LENR</t>
  </si>
  <si>
    <t>m</t>
  </si>
  <si>
    <t>b</t>
  </si>
  <si>
    <t>COP</t>
  </si>
  <si>
    <t>\ISOPERIBOLIC2_DATA\2016-06-22_Half_H\IPB2 tests_NO-CORE-THERMAL_STUDIES_ROH_6-22-16.ods</t>
  </si>
  <si>
    <t>\ISOPERIBOLIC_DATA\IPB1_COP_STUDIES\deltaQout equations.xls</t>
  </si>
  <si>
    <t>Q Pulse Length</t>
  </si>
  <si>
    <t>1-L_Trans/P_Pi</t>
  </si>
  <si>
    <t>P-Pi</t>
  </si>
  <si>
    <t>H2D2 (8/30/2016-8/31/2016)</t>
  </si>
  <si>
    <t>\ISOPERIBOLIC_DATA\IPB1_COP_STUDIES\IPB1 tests_CORE-BYPASS THERMAL_STUDIES_ROH_6-21-16.ods</t>
  </si>
  <si>
    <t>He (8/20/2016)</t>
  </si>
  <si>
    <t>He 8/20/2016 : 8/22/2016)</t>
  </si>
  <si>
    <t>H2 (9/02/2016-9/05/2016)</t>
  </si>
  <si>
    <t>\ISOPERIBOLIC2_DATA\2016-09-09_CRIO_v166-core27b\IPB2_Core_27b-_H2_600C-300C__Run1_day-01.csv : 03.csv</t>
  </si>
  <si>
    <t>\ISOPERIBOLIC2_DATA\2016-09-09_CRIO_v166-core27b\IPB2_Core_27b-_H2_600c-300C_2probetest1_EDITED.csv</t>
  </si>
  <si>
    <t>H2 (9/9/2016 crio-v166-core 27b)</t>
  </si>
  <si>
    <t>\ISOPERIBOLIC2_DATA\2016-08-20-CORE_28_DC_Heater\ISOIPB2_Core_28b-New-core_He_150C-400C_day-01.csv : 03.csv</t>
  </si>
  <si>
    <t>\ISOPERIBOLIC2_DATA\2016-08-20-CORE_28_DC_Heater\ISOIPB2_Core_28b-New-core_H2_150C-400C_day-01.csv : 03.csv</t>
  </si>
  <si>
    <t>\ISOPERIBOLIC2_DATA\2016-08-20-CORE_28_DC_Heater\IPB2_Core_28b-_H2_150C-400C_DEBUG_NEW_SW_day-01.csv : 04.csv</t>
  </si>
  <si>
    <t>\ISOPERIBOLIC_DATA\2016-08-20-CORE_26b\IPB1_Core_26b-New-core_He_150C-400C_day-01.csv : 03.csv</t>
  </si>
  <si>
    <t>\ISOPERIBOLIC_DATA\2016-08-20-CORE_26b\IPB1_Core_26b-New-core_H2_150C-400C_day-01.csv : 03.csv</t>
  </si>
  <si>
    <t>\ISOPERIBOLIC_DATA\2016-08-20-CORE_26b\IPB1_Core_26b-H2-D2_150C-400C_day-01.csv : 03.csv</t>
  </si>
  <si>
    <t>H2 (9/16/2016-9/18/2016)</t>
  </si>
  <si>
    <t>\ISOPERIBOLIC2_DATA\2016-09-09_CRIO_v167-core27b\IPB2_Core_27b-_H2-D2_150C-400C_RUN1_9-16-16_day-01.csv  : 03.csv</t>
  </si>
  <si>
    <t>Date</t>
  </si>
  <si>
    <t>CoreQPow</t>
  </si>
  <si>
    <t>Data</t>
  </si>
  <si>
    <t>\ISOPERIBOLIC2_DATA\2016-09-07_Crio_V165_core28b\IPB2_Core_28b-_H2_150C-400C__Run1_day-01.csv : 02.csv</t>
  </si>
  <si>
    <t>H2 (9/7/2016-9/8/2016)</t>
  </si>
  <si>
    <t>H2 (9/5/2016-9/6/2016)</t>
  </si>
  <si>
    <t>\ISOPERIBOLIC2_DATA\2016-09-05_Crio_V164_core28b\IPB2_Core_28b-_H2_150C-400C_CRIO_V164_Run2_day-01.csv : 02.csv</t>
  </si>
  <si>
    <t>\ISOPERIBOLIC2_DATA\2016-09-24_CRIO_v169-core27b\IPB2_Core_27b-_H2-250-400C__9-24-16_day-01.csv : 02.csv</t>
  </si>
  <si>
    <t>H2 (9/24/2016-9/25/2016)</t>
  </si>
  <si>
    <t>H2 (9/25/2016-9/26/2016)</t>
  </si>
  <si>
    <t>\ISOPERIBOLIC_DATA\2016-09-24-CRIO-v169_CORE_26b\IPB1_Core_26b-_H2-250-400C__9-24-16_day-01.csv : 02.csv</t>
  </si>
  <si>
    <t>asumption:</t>
  </si>
  <si>
    <t>Qpulse(he)=Qpulse(h2)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</si>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</sst>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Garamond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/>
    <xf numFmtId="2" fontId="0" fillId="0" borderId="0" xfId="0" applyNumberForma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/>
    <xf numFmtId="0" fontId="0" fillId="0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wrapText="1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1" fillId="0" borderId="0" xfId="0" applyNumberFormat="1" applyFont="1" applyFill="1"/>
    <xf numFmtId="2" fontId="1" fillId="0" borderId="0" xfId="0" applyNumberFormat="1" applyFont="1"/>
    <xf numFmtId="2" fontId="0" fillId="2" borderId="0" xfId="0" applyNumberFormat="1" applyFont="1" applyFill="1"/>
    <xf numFmtId="2" fontId="0" fillId="2" borderId="0" xfId="0" applyNumberFormat="1" applyFill="1"/>
    <xf numFmtId="2" fontId="0" fillId="4" borderId="0" xfId="0" applyNumberFormat="1" applyFont="1" applyFill="1"/>
    <xf numFmtId="2" fontId="0" fillId="4" borderId="0" xfId="0" applyNumberFormat="1" applyFill="1" applyAlignment="1">
      <alignment horizontal="center"/>
    </xf>
    <xf numFmtId="2" fontId="0" fillId="4" borderId="0" xfId="0" applyNumberFormat="1" applyFill="1"/>
    <xf numFmtId="22" fontId="0" fillId="4" borderId="0" xfId="0" applyNumberFormat="1" applyFill="1"/>
    <xf numFmtId="22" fontId="0" fillId="0" borderId="0" xfId="0" applyNumberFormat="1"/>
    <xf numFmtId="0" fontId="0" fillId="2" borderId="0" xfId="0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64" fontId="0" fillId="0" borderId="1" xfId="0" applyNumberFormat="1" applyFont="1" applyFill="1" applyBorder="1" applyAlignment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0" xfId="0" applyNumberFormat="1" applyFont="1" applyFill="1"/>
    <xf numFmtId="22" fontId="2" fillId="5" borderId="0" xfId="0" applyNumberFormat="1" applyFont="1" applyFill="1"/>
    <xf numFmtId="0" fontId="2" fillId="5" borderId="0" xfId="0" applyFont="1" applyFill="1"/>
    <xf numFmtId="2" fontId="0" fillId="0" borderId="0" xfId="0" applyNumberFormat="1" applyFill="1"/>
    <xf numFmtId="22" fontId="0" fillId="0" borderId="0" xfId="0" applyNumberFormat="1" applyFill="1"/>
    <xf numFmtId="0" fontId="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48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zoomScale="85" zoomScaleNormal="85" workbookViewId="0">
      <selection activeCell="T84" sqref="T84"/>
    </sheetView>
  </sheetViews>
  <sheetFormatPr defaultColWidth="9.125" defaultRowHeight="15" x14ac:dyDescent="0.25"/>
  <cols>
    <col min="1" max="7" width="5.625" style="1" customWidth="1"/>
    <col min="8" max="8" width="5.625" style="47" customWidth="1"/>
    <col min="9" max="9" width="5.625" style="15" customWidth="1"/>
    <col min="10" max="12" width="5.625" style="1" customWidth="1"/>
    <col min="13" max="13" width="5.625" style="15" customWidth="1"/>
    <col min="14" max="14" width="5.625" style="47" customWidth="1"/>
    <col min="15" max="40" width="5.625" style="1" customWidth="1"/>
    <col min="41" max="46" width="15.125" style="1" bestFit="1" customWidth="1"/>
    <col min="47" max="47" width="14.375" style="1" bestFit="1" customWidth="1"/>
    <col min="48" max="16384" width="9.125" style="1"/>
  </cols>
  <sheetData>
    <row r="1" spans="1:45" ht="48.75" customHeight="1" x14ac:dyDescent="0.25">
      <c r="A1" s="77" t="s">
        <v>23</v>
      </c>
      <c r="B1" s="77"/>
      <c r="C1" s="77"/>
      <c r="D1" s="77"/>
      <c r="E1" s="77"/>
      <c r="F1" s="77"/>
      <c r="G1" s="77"/>
      <c r="H1" s="55"/>
      <c r="I1" s="77" t="s">
        <v>18</v>
      </c>
      <c r="J1" s="77"/>
      <c r="K1" s="77"/>
      <c r="L1" s="35"/>
      <c r="M1" s="18"/>
      <c r="O1" s="76" t="s">
        <v>6</v>
      </c>
      <c r="P1" s="76"/>
      <c r="Q1" s="76"/>
      <c r="R1" s="76"/>
      <c r="S1" s="76"/>
      <c r="T1" s="76"/>
      <c r="U1" s="76" t="s">
        <v>11</v>
      </c>
      <c r="V1" s="76"/>
      <c r="W1" s="76"/>
      <c r="X1" s="76"/>
      <c r="Y1" s="76"/>
      <c r="Z1" s="76" t="s">
        <v>21</v>
      </c>
      <c r="AA1" s="76"/>
      <c r="AB1" s="76"/>
      <c r="AC1" s="76"/>
      <c r="AD1" s="76"/>
      <c r="AE1" s="76" t="s">
        <v>2</v>
      </c>
      <c r="AF1" s="76"/>
      <c r="AG1" s="76"/>
      <c r="AH1" s="76"/>
      <c r="AI1" s="76"/>
      <c r="AJ1" s="76" t="s">
        <v>3</v>
      </c>
      <c r="AK1" s="76"/>
      <c r="AL1" s="76"/>
      <c r="AM1" s="76"/>
      <c r="AN1" s="76"/>
      <c r="AO1" s="76" t="s">
        <v>38</v>
      </c>
      <c r="AP1" s="76"/>
      <c r="AQ1" s="76"/>
      <c r="AR1" s="76"/>
      <c r="AS1" s="76"/>
    </row>
    <row r="2" spans="1:45" ht="57" customHeight="1" x14ac:dyDescent="0.25">
      <c r="A2" s="9" t="s">
        <v>19</v>
      </c>
      <c r="B2" s="9" t="s">
        <v>4</v>
      </c>
      <c r="C2" s="9" t="s">
        <v>8</v>
      </c>
      <c r="D2" s="9" t="s">
        <v>10</v>
      </c>
      <c r="E2" s="9" t="s">
        <v>9</v>
      </c>
      <c r="F2" s="9" t="s">
        <v>20</v>
      </c>
      <c r="G2" s="9" t="s">
        <v>7</v>
      </c>
      <c r="H2" s="56" t="s">
        <v>12</v>
      </c>
      <c r="I2" s="16" t="s">
        <v>1</v>
      </c>
      <c r="J2" s="9" t="s">
        <v>14</v>
      </c>
      <c r="K2" s="9" t="s">
        <v>15</v>
      </c>
      <c r="L2" s="36"/>
      <c r="M2" s="17"/>
      <c r="O2" s="1" t="s">
        <v>0</v>
      </c>
      <c r="P2" s="1">
        <v>300</v>
      </c>
      <c r="Q2" s="1">
        <v>150</v>
      </c>
      <c r="R2" s="1">
        <v>100</v>
      </c>
      <c r="S2" s="1">
        <v>150</v>
      </c>
      <c r="T2" s="1">
        <v>300</v>
      </c>
      <c r="U2" s="1">
        <f>Z2</f>
        <v>300</v>
      </c>
      <c r="V2" s="1">
        <f>AA2</f>
        <v>150</v>
      </c>
      <c r="W2" s="1">
        <f>AB2</f>
        <v>100</v>
      </c>
      <c r="X2" s="1">
        <f>AC2</f>
        <v>150</v>
      </c>
      <c r="Y2" s="1">
        <f>AD2</f>
        <v>300</v>
      </c>
      <c r="Z2" s="1">
        <f>AJ2</f>
        <v>300</v>
      </c>
      <c r="AA2" s="1">
        <f>AK2</f>
        <v>150</v>
      </c>
      <c r="AB2" s="1">
        <f>AL2</f>
        <v>100</v>
      </c>
      <c r="AC2" s="1">
        <f>AM2</f>
        <v>150</v>
      </c>
      <c r="AD2" s="1">
        <f>AN2</f>
        <v>300</v>
      </c>
      <c r="AE2" s="1">
        <f>P2</f>
        <v>300</v>
      </c>
      <c r="AF2" s="1">
        <f t="shared" ref="AF2" si="0">Q2</f>
        <v>150</v>
      </c>
      <c r="AG2" s="1">
        <f t="shared" ref="AG2" si="1">R2</f>
        <v>100</v>
      </c>
      <c r="AH2" s="1">
        <f t="shared" ref="AH2" si="2">S2</f>
        <v>150</v>
      </c>
      <c r="AI2" s="1">
        <f t="shared" ref="AI2" si="3">T2</f>
        <v>300</v>
      </c>
      <c r="AJ2" s="1">
        <f>AE2</f>
        <v>300</v>
      </c>
      <c r="AK2" s="1">
        <f t="shared" ref="AK2" si="4">AF2</f>
        <v>150</v>
      </c>
      <c r="AL2" s="1">
        <f t="shared" ref="AL2" si="5">AG2</f>
        <v>100</v>
      </c>
      <c r="AM2" s="1">
        <f t="shared" ref="AM2" si="6">AH2</f>
        <v>150</v>
      </c>
      <c r="AN2" s="1">
        <f t="shared" ref="AN2" si="7">AI2</f>
        <v>300</v>
      </c>
      <c r="AO2" s="1">
        <f>U2</f>
        <v>300</v>
      </c>
      <c r="AP2" s="1">
        <f>V2</f>
        <v>150</v>
      </c>
      <c r="AQ2" s="1">
        <f>W2</f>
        <v>100</v>
      </c>
      <c r="AR2" s="1">
        <f>X2</f>
        <v>150</v>
      </c>
      <c r="AS2" s="1">
        <f>Y2</f>
        <v>300</v>
      </c>
    </row>
    <row r="3" spans="1:45" x14ac:dyDescent="0.25">
      <c r="A3" s="1">
        <v>300</v>
      </c>
      <c r="B3" s="10">
        <v>50</v>
      </c>
      <c r="C3" s="11">
        <v>42.7</v>
      </c>
      <c r="D3" s="11">
        <v>35.67</v>
      </c>
      <c r="E3" s="11">
        <v>4.37</v>
      </c>
      <c r="F3" s="12">
        <f>1-(C3-D3-E3)/C3</f>
        <v>0.93770491803278688</v>
      </c>
      <c r="G3" s="12">
        <f>C3/(D3+E3)</f>
        <v>1.0664335664335665</v>
      </c>
      <c r="H3" s="57"/>
      <c r="I3" s="16">
        <v>150</v>
      </c>
      <c r="J3" s="39">
        <f>J4</f>
        <v>0.54807226651871011</v>
      </c>
      <c r="K3" s="39">
        <f>K4</f>
        <v>-3.8688175842933603E-2</v>
      </c>
      <c r="L3" s="37"/>
      <c r="M3" s="17"/>
      <c r="N3" s="48" t="s">
        <v>25</v>
      </c>
      <c r="O3" s="2"/>
    </row>
    <row r="4" spans="1:45" x14ac:dyDescent="0.25">
      <c r="A4" s="1">
        <v>150</v>
      </c>
      <c r="B4" s="10">
        <v>50</v>
      </c>
      <c r="C4" s="11">
        <v>42.22</v>
      </c>
      <c r="D4" s="11">
        <v>34.86</v>
      </c>
      <c r="E4" s="11">
        <v>4.59</v>
      </c>
      <c r="F4" s="12">
        <f>1-(C4-D4-E4)/C4</f>
        <v>0.93439128375177638</v>
      </c>
      <c r="G4" s="12">
        <f>C4/(D4+E4)</f>
        <v>1.0702154626108997</v>
      </c>
      <c r="H4" s="57"/>
      <c r="I4" s="16">
        <v>200</v>
      </c>
      <c r="J4" s="13">
        <v>0.54807226651871011</v>
      </c>
      <c r="K4" s="13">
        <v>-3.8688175842933603E-2</v>
      </c>
      <c r="L4" s="37"/>
      <c r="M4" s="17"/>
      <c r="N4" s="48"/>
      <c r="O4" s="2"/>
    </row>
    <row r="5" spans="1:45" x14ac:dyDescent="0.25">
      <c r="A5" s="1">
        <v>100</v>
      </c>
      <c r="B5" s="10">
        <v>50</v>
      </c>
      <c r="C5" s="11">
        <v>42.39</v>
      </c>
      <c r="D5" s="11">
        <v>34.04</v>
      </c>
      <c r="E5" s="11">
        <v>4.9000000000000004</v>
      </c>
      <c r="F5" s="12">
        <f>1-(C5-D5-E5)/C5</f>
        <v>0.91861288039631983</v>
      </c>
      <c r="G5" s="12">
        <f>C5/(D5+E5)</f>
        <v>1.0885978428351311</v>
      </c>
      <c r="H5" s="57"/>
      <c r="I5" s="16">
        <v>250</v>
      </c>
      <c r="J5" s="39">
        <f>J6</f>
        <v>0.486148024665365</v>
      </c>
      <c r="K5" s="39">
        <f>K6</f>
        <v>2.6552909802438001E-2</v>
      </c>
      <c r="L5" s="37"/>
      <c r="M5" s="17"/>
      <c r="N5" s="48" t="s">
        <v>40</v>
      </c>
      <c r="O5" s="2" t="s">
        <v>30</v>
      </c>
    </row>
    <row r="6" spans="1:45" x14ac:dyDescent="0.25">
      <c r="I6" s="16">
        <v>300</v>
      </c>
      <c r="J6" s="13">
        <v>0.486148024665365</v>
      </c>
      <c r="K6" s="13">
        <v>2.6552909802438001E-2</v>
      </c>
      <c r="L6" s="37"/>
      <c r="M6" s="17"/>
      <c r="N6" s="49">
        <v>150</v>
      </c>
      <c r="O6" s="5">
        <v>8.7210560975609805</v>
      </c>
      <c r="P6" s="5">
        <v>5.0763659024390204</v>
      </c>
      <c r="Q6" s="5">
        <v>5.2430148292682901</v>
      </c>
      <c r="R6" s="5">
        <v>5.2219754146341399</v>
      </c>
      <c r="S6" s="5">
        <v>5.1942029024390202</v>
      </c>
      <c r="T6" s="5">
        <v>4.9778476097561004</v>
      </c>
      <c r="U6" s="5">
        <v>4.3285149756097603</v>
      </c>
      <c r="V6" s="5">
        <v>4.3473004390243899</v>
      </c>
      <c r="W6" s="5">
        <v>4.4963125365853696</v>
      </c>
      <c r="X6" s="5">
        <v>4.3625634878048798</v>
      </c>
      <c r="Y6" s="5">
        <v>4.2588713170731696</v>
      </c>
      <c r="Z6" s="26">
        <v>50.081449819875772</v>
      </c>
      <c r="AA6" s="26">
        <v>50.046401049382709</v>
      </c>
      <c r="AB6" s="26">
        <v>50.150551071207438</v>
      </c>
      <c r="AC6" s="26">
        <v>50.250018339506191</v>
      </c>
      <c r="AD6" s="26">
        <v>50.302016827160507</v>
      </c>
      <c r="AE6" s="28">
        <v>1.3915957515527948</v>
      </c>
      <c r="AF6" s="28">
        <v>1.8026083950617295</v>
      </c>
      <c r="AG6" s="28">
        <v>2.8717396439628482</v>
      </c>
      <c r="AH6" s="28">
        <v>2.4130449135802459</v>
      </c>
      <c r="AI6" s="28">
        <v>1.8641909259259257</v>
      </c>
      <c r="AJ6" s="26">
        <v>30.473475565217392</v>
      </c>
      <c r="AK6" s="26">
        <v>28.883613308641991</v>
      </c>
      <c r="AL6" s="26">
        <v>28.619536879256959</v>
      </c>
      <c r="AM6" s="26">
        <v>29.408625283950602</v>
      </c>
      <c r="AN6" s="26">
        <v>31.094530635802457</v>
      </c>
    </row>
    <row r="7" spans="1:45" x14ac:dyDescent="0.25">
      <c r="I7" s="16">
        <v>350</v>
      </c>
      <c r="J7" s="39">
        <f>J8</f>
        <v>0.42986521481307871</v>
      </c>
      <c r="K7" s="39">
        <f>K8</f>
        <v>2.2194633949000231E-2</v>
      </c>
      <c r="L7" s="37"/>
      <c r="M7" s="17"/>
      <c r="N7" s="49">
        <v>200</v>
      </c>
      <c r="O7" s="5">
        <v>13.009960878048799</v>
      </c>
      <c r="P7" s="5">
        <v>8.8354832195122004</v>
      </c>
      <c r="Q7" s="5">
        <v>9.0208656341463396</v>
      </c>
      <c r="R7" s="5">
        <v>9.0633916585365899</v>
      </c>
      <c r="S7" s="5">
        <v>9.0146242439024409</v>
      </c>
      <c r="T7" s="5">
        <v>8.7720393658536597</v>
      </c>
      <c r="U7" s="5">
        <v>4.7535660975609799</v>
      </c>
      <c r="V7" s="5">
        <v>4.6420389512195097</v>
      </c>
      <c r="W7" s="5">
        <v>5.0551444634146403</v>
      </c>
      <c r="X7" s="5">
        <v>4.75249204878049</v>
      </c>
      <c r="Y7" s="5">
        <v>4.7941613414634201</v>
      </c>
      <c r="Z7" s="26">
        <v>49.535082481481481</v>
      </c>
      <c r="AA7" s="26">
        <v>49.577822179012358</v>
      </c>
      <c r="AB7" s="26">
        <v>49.703537361111131</v>
      </c>
      <c r="AC7" s="26">
        <v>49.804915104938267</v>
      </c>
      <c r="AD7" s="26">
        <v>49.872200037037025</v>
      </c>
      <c r="AE7" s="28">
        <v>1.3535131481481475</v>
      </c>
      <c r="AF7" s="28">
        <v>1.7996395925925921</v>
      </c>
      <c r="AG7" s="28">
        <v>2.5940405987654334</v>
      </c>
      <c r="AH7" s="28">
        <v>2.0244301790123473</v>
      </c>
      <c r="AI7" s="28">
        <v>1.4299560432098779</v>
      </c>
      <c r="AJ7" s="26">
        <v>29.955352827160482</v>
      </c>
      <c r="AK7" s="26">
        <v>28.435618240740759</v>
      </c>
      <c r="AL7" s="26">
        <v>27.817903987654315</v>
      </c>
      <c r="AM7" s="26">
        <v>28.716317024691357</v>
      </c>
      <c r="AN7" s="26">
        <v>30.408860703703695</v>
      </c>
    </row>
    <row r="8" spans="1:45" x14ac:dyDescent="0.25">
      <c r="I8" s="16">
        <v>400</v>
      </c>
      <c r="J8" s="13">
        <v>0.42986521481307871</v>
      </c>
      <c r="K8" s="13">
        <v>2.2194633949000231E-2</v>
      </c>
      <c r="L8" s="37"/>
      <c r="M8" s="17"/>
      <c r="N8" s="49">
        <v>250</v>
      </c>
      <c r="O8" s="5">
        <v>17.810158000000001</v>
      </c>
      <c r="P8" s="5">
        <v>12.999576609756099</v>
      </c>
      <c r="Q8" s="5">
        <v>13.207124</v>
      </c>
      <c r="R8" s="5">
        <v>13.245294048780501</v>
      </c>
      <c r="S8" s="5">
        <v>13.222196487804901</v>
      </c>
      <c r="T8" s="5">
        <v>12.964943926829299</v>
      </c>
      <c r="U8" s="5">
        <v>5.2124018780487802</v>
      </c>
      <c r="V8" s="5">
        <v>5.2098148780487801</v>
      </c>
      <c r="W8" s="5">
        <v>5.2418982195122004</v>
      </c>
      <c r="X8" s="5">
        <v>5.1870692439024397</v>
      </c>
      <c r="Y8" s="5">
        <v>5.2199840000000002</v>
      </c>
      <c r="Z8" s="26">
        <v>50.514650283950616</v>
      </c>
      <c r="AA8" s="26">
        <v>50.510212888888894</v>
      </c>
      <c r="AB8" s="26">
        <v>50.018710080246947</v>
      </c>
      <c r="AC8" s="26">
        <v>49.685199666666634</v>
      </c>
      <c r="AD8" s="26">
        <v>49.383589240740719</v>
      </c>
      <c r="AE8" s="28">
        <v>1.236097283950617</v>
      </c>
      <c r="AF8" s="28">
        <v>1.7078293148148149</v>
      </c>
      <c r="AG8" s="28">
        <v>2.4111411172839503</v>
      </c>
      <c r="AH8" s="28">
        <v>1.6064540370370368</v>
      </c>
      <c r="AI8" s="28">
        <v>1.1434315740740737</v>
      </c>
      <c r="AJ8" s="26">
        <v>29.340725580246918</v>
      </c>
      <c r="AK8" s="26">
        <v>27.799009209876541</v>
      </c>
      <c r="AL8" s="26">
        <v>27.310132379629636</v>
      </c>
      <c r="AM8" s="26">
        <v>27.945002666666671</v>
      </c>
      <c r="AN8" s="26">
        <v>29.797900438271601</v>
      </c>
    </row>
    <row r="9" spans="1:45" ht="15.75" x14ac:dyDescent="0.25">
      <c r="A9" s="8"/>
      <c r="I9" s="16">
        <v>600</v>
      </c>
      <c r="J9" s="13">
        <v>0.417226436890755</v>
      </c>
      <c r="K9" s="13">
        <v>-1.63987599095093E-2</v>
      </c>
      <c r="L9" s="37"/>
      <c r="N9" s="49">
        <v>300</v>
      </c>
      <c r="O9" s="5">
        <v>23.136116365853699</v>
      </c>
      <c r="P9" s="5">
        <v>18.484168219512199</v>
      </c>
      <c r="Q9" s="5">
        <v>18.641023951219498</v>
      </c>
      <c r="R9" s="5">
        <v>18.645231756097601</v>
      </c>
      <c r="S9" s="5">
        <v>18.700204146341498</v>
      </c>
      <c r="T9" s="5">
        <v>18.5678587560976</v>
      </c>
      <c r="U9" s="5">
        <v>5.2298430487804897</v>
      </c>
      <c r="V9" s="5">
        <v>5.2536127804878099</v>
      </c>
      <c r="W9" s="5">
        <v>5.2943798048780497</v>
      </c>
      <c r="X9" s="5">
        <v>5.2108569024390201</v>
      </c>
      <c r="Y9" s="5">
        <v>5.1423252926829299</v>
      </c>
      <c r="Z9" s="26">
        <v>50.194638493827142</v>
      </c>
      <c r="AA9" s="26">
        <v>50.233307283950623</v>
      </c>
      <c r="AB9" s="26">
        <v>50.339712817901223</v>
      </c>
      <c r="AC9" s="26">
        <v>50.4283952222222</v>
      </c>
      <c r="AD9" s="26">
        <v>50.472653932098758</v>
      </c>
      <c r="AE9" s="28">
        <v>0.82100843209876506</v>
      </c>
      <c r="AF9" s="28">
        <v>1.3151019382716049</v>
      </c>
      <c r="AG9" s="28">
        <v>2.0429413518518507</v>
      </c>
      <c r="AH9" s="28">
        <v>1.3044280370370376</v>
      </c>
      <c r="AI9" s="28">
        <v>0.97642662962962912</v>
      </c>
      <c r="AJ9" s="26">
        <v>29.163192499999987</v>
      </c>
      <c r="AK9" s="26">
        <v>27.546955370370377</v>
      </c>
      <c r="AL9" s="26">
        <v>26.995499212962955</v>
      </c>
      <c r="AM9" s="26">
        <v>27.812683567901225</v>
      </c>
      <c r="AN9" s="26">
        <v>29.587757728395047</v>
      </c>
    </row>
    <row r="10" spans="1:45" x14ac:dyDescent="0.25">
      <c r="I10" s="17"/>
      <c r="J10"/>
      <c r="K10"/>
      <c r="L10"/>
      <c r="N10" s="49">
        <v>350</v>
      </c>
      <c r="O10" s="5">
        <v>28.8216432439024</v>
      </c>
      <c r="P10" s="5">
        <v>24.097453999999999</v>
      </c>
      <c r="Q10" s="5">
        <v>24.170908975609802</v>
      </c>
      <c r="R10" s="5">
        <v>24.169508463414601</v>
      </c>
      <c r="S10" s="5">
        <v>24.219334317073201</v>
      </c>
      <c r="T10" s="5">
        <v>24.1238325609756</v>
      </c>
      <c r="U10" s="5">
        <v>5.3974686829268297</v>
      </c>
      <c r="V10" s="5">
        <v>5.5020794634146304</v>
      </c>
      <c r="W10" s="5">
        <v>5.7537716097561002</v>
      </c>
      <c r="X10" s="5">
        <v>5.4640830975609802</v>
      </c>
      <c r="Y10" s="5">
        <v>5.3495836585365799</v>
      </c>
      <c r="Z10" s="26">
        <v>49.770143444444443</v>
      </c>
      <c r="AA10" s="26">
        <v>49.808865901234576</v>
      </c>
      <c r="AB10" s="26">
        <v>49.9286911265432</v>
      </c>
      <c r="AC10" s="26">
        <v>50.030792296296276</v>
      </c>
      <c r="AD10" s="26">
        <v>50.087558234567894</v>
      </c>
      <c r="AE10" s="28">
        <v>0.81290205555555517</v>
      </c>
      <c r="AF10" s="28">
        <v>1.552444234567901</v>
      </c>
      <c r="AG10" s="28">
        <v>2.5695065277777771</v>
      </c>
      <c r="AH10" s="28">
        <v>1.8587937901234568</v>
      </c>
      <c r="AI10" s="28">
        <v>1.687002567901235</v>
      </c>
      <c r="AJ10" s="26">
        <v>29.743880185185169</v>
      </c>
      <c r="AK10" s="26">
        <v>28.79475125308641</v>
      </c>
      <c r="AL10" s="26">
        <v>28.676207358024698</v>
      </c>
      <c r="AM10" s="26">
        <v>29.32465211111111</v>
      </c>
      <c r="AN10" s="26">
        <v>30.574475432098765</v>
      </c>
    </row>
    <row r="11" spans="1:45" x14ac:dyDescent="0.25">
      <c r="N11" s="49">
        <v>400</v>
      </c>
      <c r="O11" s="5">
        <v>35.253009024390302</v>
      </c>
      <c r="P11" s="5">
        <v>30.467073634146299</v>
      </c>
      <c r="Q11" s="5">
        <v>30.631360341463399</v>
      </c>
      <c r="R11" s="5">
        <v>30.6883767804878</v>
      </c>
      <c r="S11" s="5">
        <v>30.661907219512202</v>
      </c>
      <c r="T11" s="5">
        <v>30.504182512195101</v>
      </c>
      <c r="U11" s="5">
        <v>5.4885656585365901</v>
      </c>
      <c r="V11" s="5">
        <v>5.5364490243902402</v>
      </c>
      <c r="W11" s="5">
        <v>5.7535874146341497</v>
      </c>
      <c r="X11" s="5">
        <v>5.5315318780487797</v>
      </c>
      <c r="Y11" s="5">
        <v>5.4668443170731704</v>
      </c>
      <c r="Z11" s="26">
        <v>49.192380203703678</v>
      </c>
      <c r="AA11" s="26">
        <v>49.263853006172845</v>
      </c>
      <c r="AB11" s="26">
        <v>49.396199557275537</v>
      </c>
      <c r="AC11" s="26">
        <v>49.503001290123471</v>
      </c>
      <c r="AD11" s="26">
        <v>49.570008543209859</v>
      </c>
      <c r="AE11" s="28">
        <v>1.5664391975308645</v>
      </c>
      <c r="AF11" s="28">
        <v>2.1330492901234579</v>
      </c>
      <c r="AG11" s="28">
        <v>2.7472683034055714</v>
      </c>
      <c r="AH11" s="28">
        <v>1.8398997592592592</v>
      </c>
      <c r="AI11" s="28">
        <v>1.3265141049382718</v>
      </c>
      <c r="AJ11" s="26">
        <v>30.190679117283967</v>
      </c>
      <c r="AK11" s="26">
        <v>29.151320672839489</v>
      </c>
      <c r="AL11" s="26">
        <v>28.872263414860665</v>
      </c>
      <c r="AM11" s="26">
        <v>29.217178617283942</v>
      </c>
      <c r="AN11" s="26">
        <v>30.348401333333332</v>
      </c>
    </row>
    <row r="12" spans="1:45" x14ac:dyDescent="0.25">
      <c r="N12" s="48" t="s">
        <v>5</v>
      </c>
      <c r="O12" s="24"/>
      <c r="P12" s="3"/>
      <c r="Q12" s="3"/>
      <c r="R12" s="3"/>
      <c r="S12" s="3"/>
      <c r="T12" s="3"/>
      <c r="U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5" x14ac:dyDescent="0.25">
      <c r="C13" s="78" t="s">
        <v>13</v>
      </c>
      <c r="D13" s="78"/>
      <c r="E13" s="78"/>
      <c r="F13" s="78"/>
      <c r="G13" s="78"/>
      <c r="H13" s="49"/>
      <c r="I13" s="78" t="s">
        <v>16</v>
      </c>
      <c r="J13" s="78"/>
      <c r="K13" s="78"/>
      <c r="L13" s="78"/>
      <c r="M13" s="78"/>
      <c r="N13" s="48"/>
      <c r="O13" s="2"/>
      <c r="P13" s="3"/>
      <c r="Q13" s="3"/>
      <c r="R13" s="3"/>
      <c r="S13" s="3"/>
      <c r="T13" s="3"/>
      <c r="U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5" x14ac:dyDescent="0.25">
      <c r="A14" s="1" t="s">
        <v>1</v>
      </c>
      <c r="B14" s="1" t="s">
        <v>0</v>
      </c>
      <c r="C14" s="22">
        <v>300</v>
      </c>
      <c r="D14" s="22">
        <v>150</v>
      </c>
      <c r="E14" s="22">
        <v>100</v>
      </c>
      <c r="F14" s="22">
        <v>150</v>
      </c>
      <c r="G14" s="22">
        <v>300</v>
      </c>
      <c r="H14" s="49"/>
      <c r="I14" s="16">
        <v>300</v>
      </c>
      <c r="J14" s="22">
        <v>150</v>
      </c>
      <c r="K14" s="22">
        <v>100</v>
      </c>
      <c r="L14" s="22">
        <v>150</v>
      </c>
      <c r="M14" s="16">
        <v>300</v>
      </c>
      <c r="N14" s="48" t="s">
        <v>40</v>
      </c>
      <c r="O14" s="2" t="s">
        <v>31</v>
      </c>
    </row>
    <row r="15" spans="1:45" s="6" customFormat="1" x14ac:dyDescent="0.25">
      <c r="A15" s="6">
        <v>150</v>
      </c>
      <c r="B15" s="12">
        <f t="shared" ref="B15:B20" si="8">O6-O15</f>
        <v>-8.0082902439018611E-2</v>
      </c>
      <c r="C15" s="12">
        <f t="shared" ref="C15:C20" si="9">P6-P15-(Z6-Z15)*$F$3-$G$3*(AE6+AJ6-AE15-AJ15)</f>
        <v>1.4858241964026853</v>
      </c>
      <c r="D15" s="12">
        <f t="shared" ref="D15:D20" si="10">Q6-Q15-(AA6-AA15)*$F$4-$G$4*(AF6+AK6-AF15-AK15)</f>
        <v>2.1172196202291977</v>
      </c>
      <c r="E15" s="12">
        <f t="shared" ref="E15:E20" si="11">R6-R15-(AB6-AB15)*$F$5-$G$5*(AG6+AL6-AG15-AL15)</f>
        <v>1.5866524510918953</v>
      </c>
      <c r="F15" s="12">
        <f t="shared" ref="F15:F20" si="12">S6-S15-(AC6-AC15)*$F$4-$G$4*(AH6+AM6-AH15-AM15)</f>
        <v>1.0138379082616473</v>
      </c>
      <c r="G15" s="12">
        <f t="shared" ref="G15:G20" si="13">T6-T15-(AD6-AD15)*$F$3-$G$3*(AI6+AN6-AI15-AN15)</f>
        <v>0.50109704794139143</v>
      </c>
      <c r="H15" s="57"/>
      <c r="I15" s="16"/>
      <c r="M15" s="16"/>
      <c r="N15" s="49">
        <v>150</v>
      </c>
      <c r="O15" s="11">
        <v>8.8011389999999992</v>
      </c>
      <c r="P15" s="11">
        <v>6.7860670000000001</v>
      </c>
      <c r="Q15" s="11">
        <v>6.6895870000000004</v>
      </c>
      <c r="R15" s="11">
        <v>6.6663779999999999</v>
      </c>
      <c r="S15" s="11">
        <v>6.7609009999999996</v>
      </c>
      <c r="T15" s="11">
        <v>6.7645369999999998</v>
      </c>
      <c r="U15" s="30">
        <v>4.1361880731707297</v>
      </c>
      <c r="V15" s="30">
        <v>4.3474236341463399</v>
      </c>
      <c r="W15" s="30">
        <v>4.7067426341463401</v>
      </c>
      <c r="X15" s="30">
        <v>4.3054952439024401</v>
      </c>
      <c r="Y15" s="30">
        <v>4.0509642682926801</v>
      </c>
      <c r="Z15" s="11">
        <v>49.67689667901233</v>
      </c>
      <c r="AA15" s="11">
        <v>49.268837728395063</v>
      </c>
      <c r="AB15" s="11">
        <v>49.307766533950662</v>
      </c>
      <c r="AC15" s="11">
        <v>49.435323987654328</v>
      </c>
      <c r="AD15" s="11">
        <v>49.506077907407423</v>
      </c>
      <c r="AE15" s="28">
        <v>1.9384347160493813</v>
      </c>
      <c r="AF15" s="28">
        <v>2.3809066543209871</v>
      </c>
      <c r="AG15" s="28">
        <v>3.139758629629628</v>
      </c>
      <c r="AH15" s="28">
        <v>2.4788161296296303</v>
      </c>
      <c r="AI15" s="28">
        <v>1.9582383086419748</v>
      </c>
      <c r="AJ15" s="11">
        <v>33.278816123456807</v>
      </c>
      <c r="AK15" s="11">
        <v>32.314171518518513</v>
      </c>
      <c r="AL15" s="11">
        <v>31.847067506172856</v>
      </c>
      <c r="AM15" s="11">
        <v>32.465383524691347</v>
      </c>
      <c r="AN15" s="11">
        <v>33.845613388888893</v>
      </c>
    </row>
    <row r="16" spans="1:45" s="6" customFormat="1" x14ac:dyDescent="0.25">
      <c r="A16" s="6">
        <v>200</v>
      </c>
      <c r="B16" s="12">
        <f t="shared" si="8"/>
        <v>-0.11057812195120142</v>
      </c>
      <c r="C16" s="12">
        <f t="shared" si="9"/>
        <v>2.0635707149435478</v>
      </c>
      <c r="D16" s="12">
        <f t="shared" si="10"/>
        <v>2.7381452872901906</v>
      </c>
      <c r="E16" s="12">
        <f t="shared" si="11"/>
        <v>3.0540210817563325</v>
      </c>
      <c r="F16" s="12">
        <f t="shared" si="12"/>
        <v>2.2674789015284125</v>
      </c>
      <c r="G16" s="12">
        <f t="shared" si="13"/>
        <v>2.0018245042521308</v>
      </c>
      <c r="H16" s="57"/>
      <c r="I16" s="16"/>
      <c r="M16" s="16"/>
      <c r="N16" s="49">
        <v>200</v>
      </c>
      <c r="O16" s="11">
        <v>13.120539000000001</v>
      </c>
      <c r="P16" s="11">
        <v>10.907704000000001</v>
      </c>
      <c r="Q16" s="11">
        <v>10.840719999999999</v>
      </c>
      <c r="R16" s="11">
        <v>10.812075</v>
      </c>
      <c r="S16" s="11">
        <v>10.933508</v>
      </c>
      <c r="T16" s="11">
        <v>10.927697</v>
      </c>
      <c r="U16" s="30">
        <v>4.2207100243902396</v>
      </c>
      <c r="V16" s="30">
        <v>4.4534984146341499</v>
      </c>
      <c r="W16" s="30">
        <v>4.8375487804878103</v>
      </c>
      <c r="X16" s="30">
        <v>4.4199972195121902</v>
      </c>
      <c r="Y16" s="30">
        <v>4.1368712195121997</v>
      </c>
      <c r="Z16" s="11">
        <v>50.346032475308611</v>
      </c>
      <c r="AA16" s="11">
        <v>50.36302300617286</v>
      </c>
      <c r="AB16" s="11">
        <v>50.46417469969041</v>
      </c>
      <c r="AC16" s="11">
        <v>50.539275098765437</v>
      </c>
      <c r="AD16" s="11">
        <v>50.584379450617277</v>
      </c>
      <c r="AE16" s="28">
        <v>1.483729592592592</v>
      </c>
      <c r="AF16" s="28">
        <v>1.8733846049382721</v>
      </c>
      <c r="AG16" s="28">
        <v>2.6239816068111446</v>
      </c>
      <c r="AH16" s="28">
        <v>1.9813636975308639</v>
      </c>
      <c r="AI16" s="28">
        <v>1.5766086296296298</v>
      </c>
      <c r="AJ16" s="11">
        <v>32.990227771604964</v>
      </c>
      <c r="AK16" s="11">
        <v>31.935279685185176</v>
      </c>
      <c r="AL16" s="11">
        <v>31.557925591331315</v>
      </c>
      <c r="AM16" s="11">
        <v>32.029924067901227</v>
      </c>
      <c r="AN16" s="11">
        <v>33.534486962962937</v>
      </c>
    </row>
    <row r="17" spans="1:40" s="6" customFormat="1" x14ac:dyDescent="0.25">
      <c r="A17" s="6">
        <v>250</v>
      </c>
      <c r="B17" s="12">
        <f t="shared" si="8"/>
        <v>-0.10387399999999758</v>
      </c>
      <c r="C17" s="12">
        <f t="shared" si="9"/>
        <v>0.84165412344910173</v>
      </c>
      <c r="D17" s="12">
        <f t="shared" si="10"/>
        <v>1.4721780442282157</v>
      </c>
      <c r="E17" s="12">
        <f t="shared" si="11"/>
        <v>2.3971819717465159</v>
      </c>
      <c r="F17" s="12">
        <f t="shared" si="12"/>
        <v>2.6850247426223985</v>
      </c>
      <c r="G17" s="12">
        <f t="shared" si="13"/>
        <v>2.2527851759703541</v>
      </c>
      <c r="H17" s="57"/>
      <c r="I17" s="16"/>
      <c r="M17" s="16"/>
      <c r="N17" s="49">
        <v>250</v>
      </c>
      <c r="O17" s="11">
        <v>17.914031999999999</v>
      </c>
      <c r="P17" s="11">
        <v>15.473699</v>
      </c>
      <c r="Q17" s="11">
        <v>15.353759999999999</v>
      </c>
      <c r="R17" s="11">
        <v>15.215109</v>
      </c>
      <c r="S17" s="11">
        <v>15.352048999999999</v>
      </c>
      <c r="T17" s="11">
        <v>15.491982999999999</v>
      </c>
      <c r="U17" s="30">
        <v>4.3989898536585397</v>
      </c>
      <c r="V17" s="30">
        <v>4.73202246341463</v>
      </c>
      <c r="W17" s="30">
        <v>5.1495511463414596</v>
      </c>
      <c r="X17" s="30">
        <v>4.7147114146341504</v>
      </c>
      <c r="Y17" s="30">
        <v>4.3482527560975601</v>
      </c>
      <c r="Z17" s="11">
        <v>49.962694938271611</v>
      </c>
      <c r="AA17" s="11">
        <v>50.006945049382736</v>
      </c>
      <c r="AB17" s="11">
        <v>50.127320395061737</v>
      </c>
      <c r="AC17" s="11">
        <v>50.213066191358003</v>
      </c>
      <c r="AD17" s="11">
        <v>50.255706691358007</v>
      </c>
      <c r="AE17" s="28">
        <v>1.3774750802469138</v>
      </c>
      <c r="AF17" s="28">
        <v>1.8163870987654327</v>
      </c>
      <c r="AG17" s="28">
        <v>2.5167773858024693</v>
      </c>
      <c r="AH17" s="28">
        <v>1.848771901234568</v>
      </c>
      <c r="AI17" s="28">
        <v>1.405627037037037</v>
      </c>
      <c r="AJ17" s="11">
        <v>32.793896827160516</v>
      </c>
      <c r="AK17" s="11">
        <v>31.511236370370355</v>
      </c>
      <c r="AL17" s="11">
        <v>31.124424959876549</v>
      </c>
      <c r="AM17" s="11">
        <v>31.740790703703691</v>
      </c>
      <c r="AN17" s="11">
        <v>33.250925080246908</v>
      </c>
    </row>
    <row r="18" spans="1:40" s="6" customFormat="1" x14ac:dyDescent="0.25">
      <c r="A18" s="6">
        <v>300</v>
      </c>
      <c r="B18" s="12">
        <f t="shared" si="8"/>
        <v>-0.20648363414630211</v>
      </c>
      <c r="C18" s="12">
        <f t="shared" si="9"/>
        <v>1.4832176244621857</v>
      </c>
      <c r="D18" s="12">
        <f t="shared" si="10"/>
        <v>2.3172946434968846</v>
      </c>
      <c r="E18" s="12">
        <f t="shared" si="11"/>
        <v>3.4383322586790643</v>
      </c>
      <c r="F18" s="12">
        <f t="shared" si="12"/>
        <v>3.5716538327086411</v>
      </c>
      <c r="G18" s="12">
        <f t="shared" si="13"/>
        <v>3.3341612703247332</v>
      </c>
      <c r="H18" s="57"/>
      <c r="I18" s="16"/>
      <c r="M18" s="16"/>
      <c r="N18" s="49">
        <v>300</v>
      </c>
      <c r="O18" s="11">
        <v>23.342600000000001</v>
      </c>
      <c r="P18" s="11">
        <v>20.403468</v>
      </c>
      <c r="Q18" s="11">
        <v>20.061689000000001</v>
      </c>
      <c r="R18" s="11">
        <v>19.661743000000001</v>
      </c>
      <c r="S18" s="11">
        <v>20.068570999999999</v>
      </c>
      <c r="T18" s="11">
        <v>20.355385999999999</v>
      </c>
      <c r="U18" s="30">
        <v>4.7771441707317104</v>
      </c>
      <c r="V18" s="30">
        <v>5.2444260731707297</v>
      </c>
      <c r="W18" s="30">
        <v>5.8601588536585396</v>
      </c>
      <c r="X18" s="30">
        <v>5.2442006341463401</v>
      </c>
      <c r="Y18" s="30">
        <v>4.7376532195121897</v>
      </c>
      <c r="Z18" s="11">
        <v>49.485893975308649</v>
      </c>
      <c r="AA18" s="11">
        <v>49.53136458641977</v>
      </c>
      <c r="AB18" s="11">
        <v>49.672743376543259</v>
      </c>
      <c r="AC18" s="11">
        <v>49.785453746913561</v>
      </c>
      <c r="AD18" s="11">
        <v>49.826608666666672</v>
      </c>
      <c r="AE18" s="28">
        <v>1.3195330617283949</v>
      </c>
      <c r="AF18" s="28">
        <v>1.9094586913580247</v>
      </c>
      <c r="AG18" s="28">
        <v>2.9377664043209872</v>
      </c>
      <c r="AH18" s="28">
        <v>2.68420201851852</v>
      </c>
      <c r="AI18" s="28">
        <v>2.4232163148148138</v>
      </c>
      <c r="AJ18" s="11">
        <v>32.478417506172839</v>
      </c>
      <c r="AK18" s="11">
        <v>31.058172666666671</v>
      </c>
      <c r="AL18" s="11">
        <v>30.755772694444438</v>
      </c>
      <c r="AM18" s="11">
        <v>31.61016574691358</v>
      </c>
      <c r="AN18" s="11">
        <v>33.511662024691354</v>
      </c>
    </row>
    <row r="19" spans="1:40" s="6" customFormat="1" x14ac:dyDescent="0.25">
      <c r="A19" s="6">
        <v>350</v>
      </c>
      <c r="B19" s="12">
        <f t="shared" si="8"/>
        <v>-0.37469075609759983</v>
      </c>
      <c r="C19" s="12">
        <f t="shared" si="9"/>
        <v>5.7738658814421386</v>
      </c>
      <c r="D19" s="12">
        <f t="shared" si="10"/>
        <v>5.2708642136278012</v>
      </c>
      <c r="E19" s="12">
        <f t="shared" si="11"/>
        <v>3.6882534102038487</v>
      </c>
      <c r="F19" s="12">
        <f t="shared" si="12"/>
        <v>1.8224582552135744</v>
      </c>
      <c r="G19" s="12">
        <f t="shared" si="13"/>
        <v>1.5916129949365159</v>
      </c>
      <c r="H19" s="57"/>
      <c r="I19" s="16"/>
      <c r="M19" s="16"/>
      <c r="N19" s="49">
        <v>350</v>
      </c>
      <c r="O19" s="11">
        <v>29.196334</v>
      </c>
      <c r="P19" s="11">
        <v>26.101420999999998</v>
      </c>
      <c r="Q19" s="11">
        <v>25.911667999999999</v>
      </c>
      <c r="R19" s="11">
        <v>25.741216000000001</v>
      </c>
      <c r="S19" s="11">
        <v>25.962326999999998</v>
      </c>
      <c r="T19" s="11">
        <v>26.094124999999998</v>
      </c>
      <c r="U19" s="30">
        <v>4.6365968536585402</v>
      </c>
      <c r="V19" s="30">
        <v>5.2241946097560996</v>
      </c>
      <c r="W19" s="30">
        <v>5.7329977560975598</v>
      </c>
      <c r="X19" s="30">
        <v>5.2051493902438999</v>
      </c>
      <c r="Y19" s="30">
        <v>4.8250316585365898</v>
      </c>
      <c r="Z19" s="11">
        <v>50.446400222222202</v>
      </c>
      <c r="AA19" s="11">
        <v>50.519377697530871</v>
      </c>
      <c r="AB19" s="11">
        <v>50.017982688271637</v>
      </c>
      <c r="AC19" s="11">
        <v>49.488119703703688</v>
      </c>
      <c r="AD19" s="11">
        <v>49.332017703703713</v>
      </c>
      <c r="AE19" s="28">
        <v>2.944861080246914</v>
      </c>
      <c r="AF19" s="28">
        <v>3.4128761481481473</v>
      </c>
      <c r="AG19" s="28">
        <v>3.8073074475308619</v>
      </c>
      <c r="AH19" s="28">
        <v>2.5826637530864196</v>
      </c>
      <c r="AI19" s="28">
        <v>2.2526746666666657</v>
      </c>
      <c r="AJ19" s="11">
        <v>34.310607135802471</v>
      </c>
      <c r="AK19" s="11">
        <v>32.865580314814814</v>
      </c>
      <c r="AL19" s="11">
        <v>32.194925663580243</v>
      </c>
      <c r="AM19" s="11">
        <v>32.406108851851847</v>
      </c>
      <c r="AN19" s="11">
        <v>34.013159197530882</v>
      </c>
    </row>
    <row r="20" spans="1:40" s="6" customFormat="1" x14ac:dyDescent="0.25">
      <c r="A20" s="6">
        <v>400</v>
      </c>
      <c r="B20" s="12">
        <f t="shared" si="8"/>
        <v>-0.47319797560970045</v>
      </c>
      <c r="C20" s="12">
        <f t="shared" si="9"/>
        <v>1.935200154282573</v>
      </c>
      <c r="D20" s="12">
        <f t="shared" si="10"/>
        <v>1.7611445782689183</v>
      </c>
      <c r="E20" s="12">
        <f t="shared" si="11"/>
        <v>1.4844633011260515</v>
      </c>
      <c r="F20" s="12">
        <f t="shared" si="12"/>
        <v>1.653659031716979</v>
      </c>
      <c r="G20" s="12">
        <f t="shared" si="13"/>
        <v>2.0121469244486332</v>
      </c>
      <c r="H20" s="57"/>
      <c r="I20" s="16"/>
      <c r="M20" s="16"/>
      <c r="N20" s="49">
        <v>400</v>
      </c>
      <c r="O20" s="11">
        <v>35.726207000000002</v>
      </c>
      <c r="P20" s="11">
        <v>32.660221999999997</v>
      </c>
      <c r="Q20" s="11">
        <v>32.582405000000001</v>
      </c>
      <c r="R20" s="11">
        <v>32.494633999999998</v>
      </c>
      <c r="S20" s="11">
        <v>32.668134000000002</v>
      </c>
      <c r="T20" s="11">
        <v>32.583193000000001</v>
      </c>
      <c r="U20" s="30">
        <v>4.8053285853658503</v>
      </c>
      <c r="V20" s="30">
        <v>5.1339934146341504</v>
      </c>
      <c r="W20" s="30">
        <v>5.4964972195122002</v>
      </c>
      <c r="X20" s="30">
        <v>5.1257212195121999</v>
      </c>
      <c r="Y20" s="30">
        <v>4.6557813902438996</v>
      </c>
      <c r="Z20" s="11">
        <v>50.213392648148151</v>
      </c>
      <c r="AA20" s="11">
        <v>50.240776932098754</v>
      </c>
      <c r="AB20" s="11">
        <v>50.35312938888886</v>
      </c>
      <c r="AC20" s="11">
        <v>50.441098216049362</v>
      </c>
      <c r="AD20" s="11">
        <v>50.482683339506167</v>
      </c>
      <c r="AE20" s="28">
        <v>1.5272565802469136</v>
      </c>
      <c r="AF20" s="28">
        <v>1.951707771604938</v>
      </c>
      <c r="AG20" s="28">
        <v>2.4701872345679012</v>
      </c>
      <c r="AH20" s="28">
        <v>1.7102489197530859</v>
      </c>
      <c r="AI20" s="28">
        <v>1.285736833333333</v>
      </c>
      <c r="AJ20" s="11">
        <v>33.203267888888874</v>
      </c>
      <c r="AK20" s="11">
        <v>31.948359808641975</v>
      </c>
      <c r="AL20" s="11">
        <v>31.364737861111099</v>
      </c>
      <c r="AM20" s="11">
        <v>31.947554561728388</v>
      </c>
      <c r="AN20" s="11">
        <v>33.422970740740723</v>
      </c>
    </row>
    <row r="21" spans="1:40" x14ac:dyDescent="0.25">
      <c r="N21" s="48" t="s">
        <v>26</v>
      </c>
      <c r="O21" s="2"/>
    </row>
    <row r="22" spans="1:40" x14ac:dyDescent="0.25">
      <c r="N22" s="48"/>
      <c r="O22" s="2"/>
    </row>
    <row r="23" spans="1:40" x14ac:dyDescent="0.25">
      <c r="N23" s="48" t="s">
        <v>40</v>
      </c>
      <c r="O23" s="2" t="s">
        <v>32</v>
      </c>
    </row>
    <row r="24" spans="1:40" s="6" customFormat="1" x14ac:dyDescent="0.25">
      <c r="A24" s="6">
        <f t="shared" ref="A24:A29" si="14">A15</f>
        <v>150</v>
      </c>
      <c r="B24" s="12">
        <f t="shared" ref="B24:B29" si="15">O6-O24</f>
        <v>-2.0302979024390186</v>
      </c>
      <c r="C24" s="12">
        <f t="shared" ref="C24:C29" si="16">P6-P24-(Z6-Z24)*$F$3-$G$3*(AE6+AJ6-AE24-AJ24)</f>
        <v>-2.1169098978039544</v>
      </c>
      <c r="D24" s="12">
        <f t="shared" ref="D24:D29" si="17">Q6-Q24-(AA6-AA24)*$F$4-$G$4*(AF6+AK6-AF24-AK24)</f>
        <v>-2.2115468290480305</v>
      </c>
      <c r="E24" s="12">
        <f t="shared" ref="E24:E29" si="18">R6-R24-(AB6-AB24)*$F$5-$G$5*(AG6+AL6-AG24-AL24)</f>
        <v>-3.72791711819551</v>
      </c>
      <c r="F24" s="12">
        <f t="shared" ref="F24:F29" si="19">S6-S24-(AC6-AC24)*$F$4-$G$4*(AH6+AM6-AH24-AM24)</f>
        <v>-3.4607926878616793</v>
      </c>
      <c r="G24" s="12">
        <f t="shared" ref="G24:G29" si="20">T6-T24-(AD6-AD24)*$F$3-$G$3*(AI6+AN6-AI24-AN24)</f>
        <v>-3.4184698029324654</v>
      </c>
      <c r="H24" s="57"/>
      <c r="I24" s="16"/>
      <c r="M24" s="16"/>
      <c r="N24" s="52">
        <v>150</v>
      </c>
      <c r="O24" s="11">
        <v>10.751353999999999</v>
      </c>
      <c r="P24" s="11">
        <v>5.8630570000000004</v>
      </c>
      <c r="Q24" s="11">
        <v>5.5647719999999996</v>
      </c>
      <c r="R24" s="11">
        <v>5.7123369999999998</v>
      </c>
      <c r="S24" s="11">
        <v>5.8793129999999998</v>
      </c>
      <c r="T24" s="11">
        <v>5.9902049999999996</v>
      </c>
      <c r="V24" s="12"/>
      <c r="Z24" s="11">
        <v>49.817937030864194</v>
      </c>
      <c r="AA24" s="11">
        <v>49.758566524691368</v>
      </c>
      <c r="AB24" s="11">
        <v>49.864557376543232</v>
      </c>
      <c r="AC24" s="11">
        <v>49.946880074074073</v>
      </c>
      <c r="AD24" s="11">
        <v>49.998522506172868</v>
      </c>
      <c r="AE24" s="28">
        <v>1.543845234567901</v>
      </c>
      <c r="AF24" s="28">
        <v>1.8698809444444435</v>
      </c>
      <c r="AG24" s="28">
        <v>2.5478718209876541</v>
      </c>
      <c r="AH24" s="28">
        <v>1.9139273641975307</v>
      </c>
      <c r="AI24" s="28">
        <v>1.4072136604938277</v>
      </c>
      <c r="AJ24" s="11">
        <v>29.30557766666664</v>
      </c>
      <c r="AK24" s="11">
        <v>27.301842376543245</v>
      </c>
      <c r="AL24" s="11">
        <v>26.210680160493812</v>
      </c>
      <c r="AM24" s="11">
        <v>27.578835314814803</v>
      </c>
      <c r="AN24" s="11">
        <v>29.56214413580248</v>
      </c>
    </row>
    <row r="25" spans="1:40" s="6" customFormat="1" x14ac:dyDescent="0.25">
      <c r="A25" s="6">
        <f t="shared" si="14"/>
        <v>200</v>
      </c>
      <c r="B25" s="12">
        <f t="shared" si="15"/>
        <v>-1.1069821219511997</v>
      </c>
      <c r="C25" s="12">
        <f t="shared" si="16"/>
        <v>-0.84705650575085656</v>
      </c>
      <c r="D25" s="12">
        <f t="shared" si="17"/>
        <v>-0.51648604822984368</v>
      </c>
      <c r="E25" s="12">
        <f t="shared" si="18"/>
        <v>-1.0633430265343597</v>
      </c>
      <c r="F25" s="12">
        <f t="shared" si="19"/>
        <v>-0.97020281059421332</v>
      </c>
      <c r="G25" s="12">
        <f t="shared" si="20"/>
        <v>-1.3924141365482727</v>
      </c>
      <c r="H25" s="57"/>
      <c r="I25" s="16"/>
      <c r="M25" s="16"/>
      <c r="N25" s="52">
        <v>200</v>
      </c>
      <c r="O25" s="11">
        <v>14.116942999999999</v>
      </c>
      <c r="P25" s="11">
        <v>11.566281</v>
      </c>
      <c r="Q25" s="11">
        <v>11.252226</v>
      </c>
      <c r="R25" s="11">
        <v>10.902817000000001</v>
      </c>
      <c r="S25" s="11">
        <v>11.329435999999999</v>
      </c>
      <c r="T25" s="11">
        <v>11.740525999999999</v>
      </c>
      <c r="V25" s="12"/>
      <c r="Z25" s="11">
        <v>49.545634234567906</v>
      </c>
      <c r="AA25" s="11">
        <v>49.580673475308636</v>
      </c>
      <c r="AB25" s="11">
        <v>49.680263098765451</v>
      </c>
      <c r="AC25" s="11">
        <v>49.77771397530865</v>
      </c>
      <c r="AD25" s="11">
        <v>49.844525950617246</v>
      </c>
      <c r="AE25" s="28">
        <v>0.82832469753086424</v>
      </c>
      <c r="AF25" s="28">
        <v>1.1903476234567902</v>
      </c>
      <c r="AG25" s="28">
        <v>1.8660694043209862</v>
      </c>
      <c r="AH25" s="28">
        <v>1.1954957716049388</v>
      </c>
      <c r="AI25" s="28">
        <v>0.77386608024691383</v>
      </c>
      <c r="AJ25" s="11">
        <v>32.237656679012339</v>
      </c>
      <c r="AK25" s="11">
        <v>30.644784395061727</v>
      </c>
      <c r="AL25" s="11">
        <v>29.278434370370363</v>
      </c>
      <c r="AM25" s="11">
        <v>30.825391265432089</v>
      </c>
      <c r="AN25" s="11">
        <v>32.567175160493818</v>
      </c>
    </row>
    <row r="26" spans="1:40" s="6" customFormat="1" x14ac:dyDescent="0.25">
      <c r="A26" s="6">
        <f t="shared" si="14"/>
        <v>250</v>
      </c>
      <c r="B26" s="12">
        <f t="shared" si="15"/>
        <v>-0.94623999999999953</v>
      </c>
      <c r="C26" s="12">
        <f t="shared" si="16"/>
        <v>-1.2085831905394104</v>
      </c>
      <c r="D26" s="12">
        <f t="shared" si="17"/>
        <v>-0.91466481560629331</v>
      </c>
      <c r="E26" s="12">
        <f t="shared" si="18"/>
        <v>-0.87252918664520851</v>
      </c>
      <c r="F26" s="12">
        <f t="shared" si="19"/>
        <v>0.56293054510429075</v>
      </c>
      <c r="G26" s="12">
        <f t="shared" si="20"/>
        <v>0.64383618089404271</v>
      </c>
      <c r="H26" s="57"/>
      <c r="I26" s="16"/>
      <c r="M26" s="16"/>
      <c r="N26" s="52">
        <v>250</v>
      </c>
      <c r="O26" s="11">
        <v>18.756398000000001</v>
      </c>
      <c r="P26" s="11">
        <v>16.102122999999999</v>
      </c>
      <c r="Q26" s="11">
        <v>15.469367</v>
      </c>
      <c r="R26" s="11">
        <v>15.110438</v>
      </c>
      <c r="S26" s="11">
        <v>15.445907999999999</v>
      </c>
      <c r="T26" s="11">
        <v>15.959549000000001</v>
      </c>
      <c r="V26" s="12"/>
      <c r="Z26" s="11">
        <v>49.926582604938282</v>
      </c>
      <c r="AA26" s="11">
        <v>49.554313567901225</v>
      </c>
      <c r="AB26" s="11">
        <v>49.512013040123477</v>
      </c>
      <c r="AC26" s="11">
        <v>49.614013796296305</v>
      </c>
      <c r="AD26" s="11">
        <v>49.66324211111111</v>
      </c>
      <c r="AE26" s="28">
        <v>0.98471925925925941</v>
      </c>
      <c r="AF26" s="28">
        <v>1.3600865925925929</v>
      </c>
      <c r="AG26" s="28">
        <v>2.3326661327160498</v>
      </c>
      <c r="AH26" s="28">
        <v>1.7939578456790117</v>
      </c>
      <c r="AI26" s="28">
        <v>1.4559047345679015</v>
      </c>
      <c r="AJ26" s="11">
        <v>31.885164543209875</v>
      </c>
      <c r="AK26" s="11">
        <v>30.24050058024692</v>
      </c>
      <c r="AL26" s="11">
        <v>28.728012179012357</v>
      </c>
      <c r="AM26" s="11">
        <v>30.42346437037035</v>
      </c>
      <c r="AN26" s="11">
        <v>32.651315419753061</v>
      </c>
    </row>
    <row r="27" spans="1:40" s="6" customFormat="1" x14ac:dyDescent="0.25">
      <c r="A27" s="6">
        <f t="shared" si="14"/>
        <v>300</v>
      </c>
      <c r="B27" s="12">
        <f t="shared" si="15"/>
        <v>-1.1991036341463008</v>
      </c>
      <c r="C27" s="12">
        <f t="shared" si="16"/>
        <v>0.47856129216418886</v>
      </c>
      <c r="D27" s="12">
        <f t="shared" si="17"/>
        <v>2.1373130822382116</v>
      </c>
      <c r="E27" s="12">
        <f t="shared" si="18"/>
        <v>2.0788829922252452</v>
      </c>
      <c r="F27" s="12">
        <f t="shared" si="19"/>
        <v>2.7451122638611318</v>
      </c>
      <c r="G27" s="12">
        <f t="shared" si="20"/>
        <v>1.977392675722812</v>
      </c>
      <c r="H27" s="57"/>
      <c r="I27" s="16"/>
      <c r="M27" s="16"/>
      <c r="N27" s="52">
        <v>300</v>
      </c>
      <c r="O27" s="11">
        <v>24.33522</v>
      </c>
      <c r="P27" s="11">
        <v>22.276478000000001</v>
      </c>
      <c r="Q27" s="11">
        <v>20.523309999999999</v>
      </c>
      <c r="R27" s="11">
        <v>19.787241000000002</v>
      </c>
      <c r="S27" s="11">
        <v>20.423985999999999</v>
      </c>
      <c r="T27" s="11">
        <v>21.240273999999999</v>
      </c>
      <c r="V27" s="12"/>
      <c r="Z27" s="11">
        <v>50.282074722222198</v>
      </c>
      <c r="AA27" s="11">
        <v>50.287845086419743</v>
      </c>
      <c r="AB27" s="11">
        <v>50.380035024767807</v>
      </c>
      <c r="AC27" s="11">
        <v>50.435650111111109</v>
      </c>
      <c r="AD27" s="11">
        <v>50.322056351851884</v>
      </c>
      <c r="AE27" s="28">
        <v>1.7525021604938271</v>
      </c>
      <c r="AF27" s="28">
        <v>2.3085803765432105</v>
      </c>
      <c r="AG27" s="28">
        <v>3.0869402507739929</v>
      </c>
      <c r="AH27" s="28">
        <v>2.6104380061728381</v>
      </c>
      <c r="AI27" s="28">
        <v>2.1790594629629632</v>
      </c>
      <c r="AJ27" s="11">
        <v>32.159633734567905</v>
      </c>
      <c r="AK27" s="11">
        <v>30.261739074074079</v>
      </c>
      <c r="AL27" s="11">
        <v>28.876227529411747</v>
      </c>
      <c r="AM27" s="11">
        <v>30.676035160493811</v>
      </c>
      <c r="AN27" s="11">
        <v>32.877691672839518</v>
      </c>
    </row>
    <row r="28" spans="1:40" s="6" customFormat="1" x14ac:dyDescent="0.25">
      <c r="A28" s="6">
        <f t="shared" si="14"/>
        <v>350</v>
      </c>
      <c r="B28" s="12">
        <f t="shared" si="15"/>
        <v>-1.8674877560975993</v>
      </c>
      <c r="C28" s="12">
        <f t="shared" si="16"/>
        <v>0.46281766050113182</v>
      </c>
      <c r="D28" s="12">
        <f t="shared" si="17"/>
        <v>-0.24092918532538699</v>
      </c>
      <c r="E28" s="12">
        <f t="shared" si="18"/>
        <v>-2.180962600374849</v>
      </c>
      <c r="F28" s="12">
        <f t="shared" si="19"/>
        <v>-1.4573914139904851</v>
      </c>
      <c r="G28" s="12">
        <f t="shared" si="20"/>
        <v>-1.9824035168627396</v>
      </c>
      <c r="H28" s="57"/>
      <c r="I28" s="16"/>
      <c r="M28" s="16"/>
      <c r="N28" s="52">
        <v>350</v>
      </c>
      <c r="O28" s="11">
        <v>30.689131</v>
      </c>
      <c r="P28" s="11">
        <v>27.445384000000001</v>
      </c>
      <c r="Q28" s="11">
        <v>27.096337999999999</v>
      </c>
      <c r="R28" s="11">
        <v>27.075520000000001</v>
      </c>
      <c r="S28" s="11">
        <v>27.28002</v>
      </c>
      <c r="T28" s="11">
        <v>27.594048999999998</v>
      </c>
      <c r="V28" s="12"/>
      <c r="Z28" s="11">
        <v>50.163889882716028</v>
      </c>
      <c r="AA28" s="11">
        <v>50.174103493827147</v>
      </c>
      <c r="AB28" s="11">
        <v>50.278549660493852</v>
      </c>
      <c r="AC28" s="11">
        <v>50.347710469135805</v>
      </c>
      <c r="AD28" s="11">
        <v>50.384897314814829</v>
      </c>
      <c r="AE28" s="28">
        <v>1.4792990185185184</v>
      </c>
      <c r="AF28" s="28">
        <v>1.8645685864197528</v>
      </c>
      <c r="AG28" s="28">
        <v>2.3929068086419751</v>
      </c>
      <c r="AH28" s="28">
        <v>1.6643171172839499</v>
      </c>
      <c r="AI28" s="28">
        <v>1.0781180555555556</v>
      </c>
      <c r="AJ28" s="11">
        <v>32.304622537037055</v>
      </c>
      <c r="AK28" s="11">
        <v>30.672115932098766</v>
      </c>
      <c r="AL28" s="11">
        <v>29.223618376543207</v>
      </c>
      <c r="AM28" s="11">
        <v>30.740535814814802</v>
      </c>
      <c r="AN28" s="11">
        <v>32.317042006172827</v>
      </c>
    </row>
    <row r="29" spans="1:40" s="6" customFormat="1" x14ac:dyDescent="0.25">
      <c r="A29" s="6">
        <f t="shared" si="14"/>
        <v>400</v>
      </c>
      <c r="B29" s="12">
        <f t="shared" si="15"/>
        <v>-2.3962379756097008</v>
      </c>
      <c r="C29" s="12">
        <f t="shared" si="16"/>
        <v>-1.9771461391721294</v>
      </c>
      <c r="D29" s="12">
        <f t="shared" si="17"/>
        <v>-2.9001129755652095</v>
      </c>
      <c r="E29" s="12">
        <f t="shared" si="18"/>
        <v>-3.8868828953013761</v>
      </c>
      <c r="F29" s="12">
        <f t="shared" si="19"/>
        <v>-2.4169200502708592</v>
      </c>
      <c r="G29" s="12">
        <f t="shared" si="20"/>
        <v>-2.1831677586301437</v>
      </c>
      <c r="H29" s="57"/>
      <c r="I29" s="16"/>
      <c r="M29" s="16"/>
      <c r="N29" s="52">
        <v>400</v>
      </c>
      <c r="O29" s="11">
        <v>37.649247000000003</v>
      </c>
      <c r="P29" s="11">
        <v>33.955770999999999</v>
      </c>
      <c r="Q29" s="11">
        <v>34.101933000000002</v>
      </c>
      <c r="R29" s="11">
        <v>34.388174999999997</v>
      </c>
      <c r="S29" s="11">
        <v>34.108972000000001</v>
      </c>
      <c r="T29" s="11">
        <v>34.204276</v>
      </c>
      <c r="V29" s="12"/>
      <c r="Z29" s="11">
        <v>50.055624561728393</v>
      </c>
      <c r="AA29" s="11">
        <v>50.069861277777768</v>
      </c>
      <c r="AB29" s="11">
        <v>50.160284086419736</v>
      </c>
      <c r="AC29" s="11">
        <v>50.232220907407402</v>
      </c>
      <c r="AD29" s="11">
        <v>50.269072111111107</v>
      </c>
      <c r="AE29" s="28">
        <v>0.6622926234567903</v>
      </c>
      <c r="AF29" s="28">
        <v>0.92464952469135808</v>
      </c>
      <c r="AG29" s="28">
        <v>1.7431704722222219</v>
      </c>
      <c r="AH29" s="28">
        <v>1.0305273580246916</v>
      </c>
      <c r="AI29" s="28">
        <v>0.52788514197530878</v>
      </c>
      <c r="AJ29" s="11">
        <v>31.75317213580248</v>
      </c>
      <c r="AK29" s="11">
        <v>30.189037592592605</v>
      </c>
      <c r="AL29" s="11">
        <v>29.059730410493817</v>
      </c>
      <c r="AM29" s="11">
        <v>30.352437055555551</v>
      </c>
      <c r="AN29" s="11">
        <v>31.954779049382708</v>
      </c>
    </row>
    <row r="30" spans="1:40" s="40" customFormat="1" x14ac:dyDescent="0.25">
      <c r="B30" s="12"/>
      <c r="C30" s="12"/>
      <c r="D30" s="12"/>
      <c r="E30" s="12"/>
      <c r="F30" s="12"/>
      <c r="G30" s="12"/>
      <c r="H30" s="57"/>
      <c r="I30" s="19"/>
      <c r="J30" s="19"/>
      <c r="K30" s="19"/>
      <c r="L30" s="19"/>
      <c r="M30" s="19"/>
      <c r="N30" s="48" t="s">
        <v>43</v>
      </c>
      <c r="O30" s="37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s="40" customFormat="1" x14ac:dyDescent="0.25">
      <c r="B31" s="12"/>
      <c r="C31" s="12"/>
      <c r="D31" s="12"/>
      <c r="E31" s="12"/>
      <c r="F31" s="12"/>
      <c r="G31" s="12"/>
      <c r="H31" s="57"/>
      <c r="I31" s="19"/>
      <c r="J31" s="19"/>
      <c r="K31" s="19"/>
      <c r="L31" s="19"/>
      <c r="M31" s="19"/>
      <c r="N31" s="61"/>
      <c r="O31" s="37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</row>
    <row r="32" spans="1:40" s="40" customFormat="1" x14ac:dyDescent="0.25">
      <c r="B32" s="12"/>
      <c r="C32" s="12"/>
      <c r="D32" s="12"/>
      <c r="E32" s="12"/>
      <c r="F32" s="12"/>
      <c r="G32" s="12"/>
      <c r="H32" s="57"/>
      <c r="I32" s="19"/>
      <c r="J32" s="19"/>
      <c r="K32" s="19"/>
      <c r="L32" s="19"/>
      <c r="M32" s="19"/>
      <c r="N32" s="61"/>
      <c r="O32" s="2" t="s">
        <v>44</v>
      </c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</row>
    <row r="33" spans="1:55" s="40" customFormat="1" x14ac:dyDescent="0.25">
      <c r="A33" s="40">
        <f>N33</f>
        <v>150</v>
      </c>
      <c r="B33" s="12">
        <f>O6-O33</f>
        <v>-0.95259590243902004</v>
      </c>
      <c r="C33" s="12"/>
      <c r="D33" s="12">
        <f>Q6-Q33-(AA6-AA33)*$F$4-$G$4*(AF6+AK6-AF33-AK33)</f>
        <v>3.2514224866896635</v>
      </c>
      <c r="E33" s="12">
        <f>R6-R33-(AB6-AB33)*$F$5-$G$5*(AG6+AL6-AG33-AL33)</f>
        <v>2.3206470729454911</v>
      </c>
      <c r="F33" s="12">
        <f>S6-S33-(AC6-AC33)*$F$4-$G$4*(AH6+AM6-AH33-AM33)</f>
        <v>0.76336346095317542</v>
      </c>
      <c r="G33" s="12"/>
      <c r="H33" s="58">
        <v>1</v>
      </c>
      <c r="I33" s="19"/>
      <c r="J33" s="19">
        <f>(V33*$H$33*$J$3+$K$3+$O33-Q33)/(V33*$H$33)</f>
        <v>1.389123059466763</v>
      </c>
      <c r="K33" s="19">
        <f>(W33*$H$33*$J$3+$K$3+$O33-R33)/(W33*$H$33)</f>
        <v>1.3397786777143008</v>
      </c>
      <c r="L33" s="19">
        <f>(X33*$H$33*$J$3+$K$3+$O33-S33)/(X33*$H$33)</f>
        <v>1.4011950937211404</v>
      </c>
      <c r="M33" s="19"/>
      <c r="N33" s="54">
        <v>150</v>
      </c>
      <c r="O33" s="11">
        <v>9.6736520000000006</v>
      </c>
      <c r="P33" s="11"/>
      <c r="Q33" s="11">
        <v>6.5815534193548402</v>
      </c>
      <c r="R33" s="11">
        <v>6.3078298387096803</v>
      </c>
      <c r="S33" s="11">
        <v>6.5307742903225803</v>
      </c>
      <c r="T33" s="11"/>
      <c r="U33" s="30"/>
      <c r="V33" s="30">
        <v>3.63047087096774</v>
      </c>
      <c r="W33" s="30">
        <v>4.2024845806451596</v>
      </c>
      <c r="X33" s="30">
        <v>3.6386197096774202</v>
      </c>
      <c r="Y33" s="30"/>
      <c r="Z33" s="11"/>
      <c r="AA33" s="11">
        <v>50.1180807096774</v>
      </c>
      <c r="AB33" s="11">
        <v>50.165017451612897</v>
      </c>
      <c r="AC33" s="11">
        <v>50.1660379677419</v>
      </c>
      <c r="AD33" s="11"/>
      <c r="AE33" s="28"/>
      <c r="AF33" s="28">
        <v>3.7297872580645199</v>
      </c>
      <c r="AG33" s="28">
        <v>4.1692492258064497</v>
      </c>
      <c r="AH33" s="28">
        <v>2.98407783870968</v>
      </c>
      <c r="AI33" s="28"/>
      <c r="AJ33" s="11"/>
      <c r="AK33" s="11">
        <v>31.182671483871001</v>
      </c>
      <c r="AL33" s="11">
        <v>30.439076</v>
      </c>
      <c r="AM33" s="11">
        <v>30.873075354838701</v>
      </c>
      <c r="AN33" s="11"/>
      <c r="AO33"/>
      <c r="AP33"/>
      <c r="AQ33"/>
      <c r="AR33"/>
      <c r="AS33"/>
      <c r="AT33"/>
      <c r="AU33"/>
      <c r="AV33"/>
      <c r="AW33"/>
      <c r="AX33" s="32"/>
      <c r="AY33" s="32"/>
      <c r="AZ33" s="32"/>
      <c r="BA33" s="32"/>
      <c r="BB33" s="32"/>
      <c r="BC33" s="32"/>
    </row>
    <row r="34" spans="1:55" s="40" customFormat="1" x14ac:dyDescent="0.25">
      <c r="A34" s="40">
        <f t="shared" ref="A34:A36" si="21">N34</f>
        <v>200</v>
      </c>
      <c r="B34" s="12">
        <f t="shared" ref="B34:B36" si="22">O7-O34</f>
        <v>-0.77580612195120047</v>
      </c>
      <c r="C34" s="12"/>
      <c r="D34" s="12">
        <f>Q7-Q34-(AA7-AA34)*$F$4-$G$4*(AF7+AK7-AF34-AK34)</f>
        <v>1.3279640144868177</v>
      </c>
      <c r="E34" s="12">
        <f>R7-R34-(AB7-AB34)*$F$5-$G$5*(AG7+AL7-AG34-AL34)</f>
        <v>1.0453258466649351</v>
      </c>
      <c r="F34" s="12">
        <f>S7-S34-(AC7-AC34)*$F$4-$G$4*(AH7+AM7-AH34-AM34)</f>
        <v>-9.5958151596428953E-2</v>
      </c>
      <c r="G34" s="12"/>
      <c r="H34" s="58">
        <v>1</v>
      </c>
      <c r="I34" s="19"/>
      <c r="J34" s="19">
        <f>(V34*$H$34*$J$4+$K$4+$O34-Q34)/(V34*$H$34)</f>
        <v>1.3448605627177206</v>
      </c>
      <c r="K34" s="19">
        <f>(W34*$H$34*$J$4+$K$4+$O34-R34)/(W34*$H$34)</f>
        <v>1.2883274638388706</v>
      </c>
      <c r="L34" s="19">
        <f>(X34*$H$34*$J$4+$K$4+$O34-S34)/(X34*$H$34)</f>
        <v>1.328286836864103</v>
      </c>
      <c r="M34" s="19"/>
      <c r="N34" s="54">
        <v>200</v>
      </c>
      <c r="O34" s="11">
        <v>13.785767</v>
      </c>
      <c r="P34" s="11"/>
      <c r="Q34" s="11">
        <v>10.4130027096774</v>
      </c>
      <c r="R34" s="11">
        <v>10.1989359677419</v>
      </c>
      <c r="S34" s="11">
        <v>10.483904774193499</v>
      </c>
      <c r="T34" s="11"/>
      <c r="U34" s="30"/>
      <c r="V34" s="30">
        <v>4.18439393548387</v>
      </c>
      <c r="W34" s="30">
        <v>4.7931346774193502</v>
      </c>
      <c r="X34" s="30">
        <v>4.1824059354838701</v>
      </c>
      <c r="Y34" s="30"/>
      <c r="Z34" s="11"/>
      <c r="AA34" s="11">
        <v>49.9107195483871</v>
      </c>
      <c r="AB34" s="11">
        <v>49.972070225806398</v>
      </c>
      <c r="AC34" s="11">
        <v>50.002038354838703</v>
      </c>
      <c r="AD34" s="11"/>
      <c r="AE34" s="28"/>
      <c r="AF34" s="28">
        <v>2.5389995483871002</v>
      </c>
      <c r="AG34" s="28">
        <v>2.97494383870968</v>
      </c>
      <c r="AH34" s="28">
        <v>2.1641670645161302</v>
      </c>
      <c r="AI34" s="28"/>
      <c r="AJ34" s="11"/>
      <c r="AK34" s="11">
        <v>29.947248645161299</v>
      </c>
      <c r="AL34" s="11">
        <v>29.2137748064516</v>
      </c>
      <c r="AM34" s="11">
        <v>29.687694838709699</v>
      </c>
      <c r="AN34" s="11"/>
      <c r="AO34"/>
      <c r="AP34"/>
      <c r="AQ34"/>
      <c r="AR34"/>
      <c r="AS34"/>
      <c r="AT34"/>
      <c r="AU34"/>
      <c r="AV34"/>
      <c r="AW34"/>
      <c r="AX34" s="32"/>
      <c r="AY34" s="32"/>
      <c r="AZ34" s="32"/>
      <c r="BA34" s="32"/>
      <c r="BB34" s="32"/>
      <c r="BC34" s="32"/>
    </row>
    <row r="35" spans="1:55" s="40" customFormat="1" x14ac:dyDescent="0.25">
      <c r="A35" s="40">
        <f t="shared" si="21"/>
        <v>250</v>
      </c>
      <c r="B35" s="12">
        <f t="shared" si="22"/>
        <v>-0.86558399999999835</v>
      </c>
      <c r="C35" s="12"/>
      <c r="D35" s="12">
        <f>Q8-Q35-(AA8-AA35)*$F$4-$G$4*(AF8+AK8-AF35-AK35)</f>
        <v>-0.90028202121322587</v>
      </c>
      <c r="E35" s="12">
        <f>R8-R35-(AB8-AB35)*$F$5-$G$5*(AG8+AL8-AG35-AL35)</f>
        <v>-0.531900280849535</v>
      </c>
      <c r="F35" s="12">
        <f>S8-S35-(AC8-AC35)*$F$4-$G$4*(AH8+AM8-AH35-AM35)</f>
        <v>-0.60042622918877542</v>
      </c>
      <c r="G35" s="12"/>
      <c r="H35" s="58">
        <v>1</v>
      </c>
      <c r="I35" s="19"/>
      <c r="J35" s="19">
        <f>(V35*$H$35*$J$5+$K$5+$O35-Q35)/(V35*$H$35)</f>
        <v>1.3060505144230325</v>
      </c>
      <c r="K35" s="19">
        <f>(W35*$H$35*$J$5+$K$5+$O35-R35)/(W35*$H$35)</f>
        <v>1.2689695106784979</v>
      </c>
      <c r="L35" s="19">
        <f>(X35*$H$35*$J$5+$K$5+$O35-S35)/(X35*$H$35)</f>
        <v>1.2833019251802766</v>
      </c>
      <c r="M35" s="19"/>
      <c r="N35" s="54">
        <v>250</v>
      </c>
      <c r="O35" s="11">
        <v>18.675742</v>
      </c>
      <c r="P35" s="11"/>
      <c r="Q35" s="11">
        <v>14.7454349677419</v>
      </c>
      <c r="R35" s="11">
        <v>14.391017064516101</v>
      </c>
      <c r="S35" s="11">
        <v>14.859460064516099</v>
      </c>
      <c r="T35" s="11"/>
      <c r="U35" s="30"/>
      <c r="V35" s="30">
        <v>4.8260128387096799</v>
      </c>
      <c r="W35" s="30">
        <v>5.5073575806451602</v>
      </c>
      <c r="X35" s="30">
        <v>4.8206937741935496</v>
      </c>
      <c r="Y35" s="30"/>
      <c r="Z35" s="11"/>
      <c r="AA35" s="11">
        <v>49.691671483870998</v>
      </c>
      <c r="AB35" s="11">
        <v>49.760520483870998</v>
      </c>
      <c r="AC35" s="11">
        <v>49.776057064516102</v>
      </c>
      <c r="AD35" s="11"/>
      <c r="AE35" s="28"/>
      <c r="AF35" s="28">
        <v>1.8249681612903199</v>
      </c>
      <c r="AG35" s="28">
        <v>2.3772176129032299</v>
      </c>
      <c r="AH35" s="28">
        <v>1.61334022580645</v>
      </c>
      <c r="AI35" s="28"/>
      <c r="AJ35" s="11"/>
      <c r="AK35" s="11">
        <v>28.9926969677419</v>
      </c>
      <c r="AL35" s="11">
        <v>28.125794548387098</v>
      </c>
      <c r="AM35" s="11">
        <v>28.8276018387097</v>
      </c>
      <c r="AN35" s="11"/>
      <c r="AO35"/>
      <c r="AP35"/>
      <c r="AQ35"/>
      <c r="AR35"/>
      <c r="AS35"/>
      <c r="AT35"/>
      <c r="AU35"/>
      <c r="AV35"/>
      <c r="AW35"/>
      <c r="AX35" s="32"/>
      <c r="AY35" s="32"/>
      <c r="AZ35" s="32"/>
      <c r="BA35" s="32"/>
      <c r="BB35" s="32"/>
      <c r="BC35" s="32"/>
    </row>
    <row r="36" spans="1:55" s="40" customFormat="1" x14ac:dyDescent="0.25">
      <c r="A36" s="40">
        <f t="shared" si="21"/>
        <v>300</v>
      </c>
      <c r="B36" s="12">
        <f t="shared" si="22"/>
        <v>-1.4252666341463005</v>
      </c>
      <c r="C36" s="12"/>
      <c r="D36" s="12">
        <f>Q9-Q36-(AA9-AA36)*$F$4-$G$4*(AF9+AK9-AF36-AK36)</f>
        <v>-0.56088505514568776</v>
      </c>
      <c r="E36" s="12">
        <f>R9-R36-(AB9-AB36)*$F$5-$G$5*(AG9+AL9-AG36-AL36)</f>
        <v>-0.69654132365707677</v>
      </c>
      <c r="F36" s="12">
        <f>S9-S36-(AC9-AC36)*$F$4-$G$4*(AH9+AM9-AH36-AM36)</f>
        <v>-1.0339912983389998</v>
      </c>
      <c r="G36" s="12"/>
      <c r="H36" s="58">
        <v>1</v>
      </c>
      <c r="I36" s="19"/>
      <c r="J36" s="19">
        <f>(V36*$H$36*$J$6+$K$6+$O36-Q36)/(V36*$H$36)</f>
        <v>1.4064520524996162</v>
      </c>
      <c r="K36" s="19">
        <f>(W36*$H$36*$J$6+$K$6+$O36-R36)/(W36*$H$36)</f>
        <v>1.3450611396823555</v>
      </c>
      <c r="L36" s="19">
        <f>(X36*$H$36*$J$6+$K$6+$O36-S36)/(X36*$H$36)</f>
        <v>1.3685938317163155</v>
      </c>
      <c r="M36" s="19"/>
      <c r="N36" s="54">
        <v>300</v>
      </c>
      <c r="O36" s="11">
        <v>24.561382999999999</v>
      </c>
      <c r="P36" s="11"/>
      <c r="Q36" s="11">
        <v>19.330484838709701</v>
      </c>
      <c r="R36" s="11">
        <v>18.9642855483871</v>
      </c>
      <c r="S36" s="11">
        <v>19.554142193548401</v>
      </c>
      <c r="T36" s="11"/>
      <c r="U36" s="30"/>
      <c r="V36" s="30">
        <v>5.7127328709677396</v>
      </c>
      <c r="W36" s="30">
        <v>6.5474030645161303</v>
      </c>
      <c r="X36" s="30">
        <v>5.7043658387096796</v>
      </c>
      <c r="Y36" s="30"/>
      <c r="Z36" s="11"/>
      <c r="AA36" s="11">
        <v>50.137949903225802</v>
      </c>
      <c r="AB36" s="11">
        <v>49.439257258064501</v>
      </c>
      <c r="AC36" s="11">
        <v>49.536264451612901</v>
      </c>
      <c r="AD36" s="11"/>
      <c r="AE36" s="28"/>
      <c r="AF36" s="28">
        <v>1.1819031612903199</v>
      </c>
      <c r="AG36" s="28">
        <v>2.4040775483871002</v>
      </c>
      <c r="AH36" s="28">
        <v>1.6126497419354799</v>
      </c>
      <c r="AI36" s="28"/>
      <c r="AJ36" s="11"/>
      <c r="AK36" s="11">
        <v>27.883549580645202</v>
      </c>
      <c r="AL36" s="11">
        <v>27.0474471935484</v>
      </c>
      <c r="AM36" s="11">
        <v>28.115129516128999</v>
      </c>
      <c r="AN36" s="11"/>
      <c r="AO36"/>
      <c r="AP36"/>
      <c r="AQ36"/>
      <c r="AR36"/>
      <c r="AS36"/>
      <c r="AT36"/>
      <c r="AU36"/>
      <c r="AV36"/>
      <c r="AW36"/>
      <c r="AX36" s="32"/>
      <c r="AY36" s="32"/>
      <c r="AZ36" s="32"/>
      <c r="BA36" s="32"/>
      <c r="BB36" s="32"/>
      <c r="BC36" s="32"/>
    </row>
    <row r="37" spans="1:55" s="40" customFormat="1" x14ac:dyDescent="0.25">
      <c r="B37" s="12"/>
      <c r="C37" s="12"/>
      <c r="D37" s="12"/>
      <c r="E37" s="12"/>
      <c r="F37" s="12"/>
      <c r="G37" s="12"/>
      <c r="H37" s="57"/>
      <c r="I37" s="19"/>
      <c r="J37" s="19"/>
      <c r="K37" s="19"/>
      <c r="L37" s="19"/>
      <c r="M37" s="19"/>
      <c r="N37" s="54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55" s="38" customFormat="1" x14ac:dyDescent="0.25">
      <c r="B38" s="12"/>
      <c r="C38" s="12"/>
      <c r="D38" s="12"/>
      <c r="E38" s="12"/>
      <c r="F38" s="12"/>
      <c r="G38" s="12"/>
      <c r="H38" s="57"/>
      <c r="I38" s="19"/>
      <c r="J38" s="19"/>
      <c r="K38" s="19"/>
      <c r="L38" s="19"/>
      <c r="M38" s="19"/>
      <c r="N38" s="48" t="s">
        <v>42</v>
      </c>
      <c r="O38" s="37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55" s="38" customFormat="1" x14ac:dyDescent="0.25">
      <c r="B39" s="12"/>
      <c r="C39" s="12"/>
      <c r="D39" s="12"/>
      <c r="E39" s="12"/>
      <c r="F39" s="12"/>
      <c r="G39" s="12"/>
      <c r="H39" s="57"/>
      <c r="I39" s="19"/>
      <c r="J39" s="19"/>
      <c r="K39" s="19"/>
      <c r="L39" s="19"/>
      <c r="M39" s="19"/>
      <c r="N39" s="61"/>
      <c r="O39" s="37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55" s="38" customFormat="1" x14ac:dyDescent="0.25">
      <c r="B40" s="12"/>
      <c r="C40" s="12"/>
      <c r="D40" s="12"/>
      <c r="E40" s="12"/>
      <c r="F40" s="12"/>
      <c r="G40" s="12"/>
      <c r="H40" s="57"/>
      <c r="I40" s="19"/>
      <c r="J40" s="19"/>
      <c r="K40" s="19"/>
      <c r="L40" s="19"/>
      <c r="M40" s="19"/>
      <c r="N40" s="61"/>
      <c r="O40" s="2" t="s">
        <v>41</v>
      </c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55" s="38" customFormat="1" x14ac:dyDescent="0.25">
      <c r="A41" s="40">
        <f>N41</f>
        <v>150</v>
      </c>
      <c r="B41" s="12">
        <f>O6-O41</f>
        <v>-0.51746790243901941</v>
      </c>
      <c r="C41" s="12"/>
      <c r="D41" s="12">
        <f>Q6-Q41-(AA6-AA41)*$F$4-$G$4*(AF6+AK6-AF41-AK41)</f>
        <v>1.8454104604798061</v>
      </c>
      <c r="E41" s="12">
        <f>R6-R41-(AB6-AB41)*$F$5-$G$5*(AG6+AL6-AG41-AL41)</f>
        <v>1.402336291833741</v>
      </c>
      <c r="F41" s="12">
        <f>S6-S41-(AC6-AC41)*$F$4-$G$4*(AH6+AM6-AH41-AM41)</f>
        <v>1.068828922656806E-4</v>
      </c>
      <c r="G41" s="12"/>
      <c r="H41" s="58">
        <v>1</v>
      </c>
      <c r="I41" s="19"/>
      <c r="J41" s="19">
        <f>(V41*$H$41*$J$3+$K$3+$O41-Q41)/(V41*$H$41)</f>
        <v>1.3203727987709568</v>
      </c>
      <c r="K41" s="19">
        <f>(W41*$H$41*$J$3+$K$3+$O41-R41)/(W41*$H$41)</f>
        <v>1.2465253958514668</v>
      </c>
      <c r="L41" s="19">
        <f>(X41*$H$41*$J$3+$K$3+$O41-S41)/(X41*$H$41)</f>
        <v>1.3092809170794484</v>
      </c>
      <c r="M41" s="19"/>
      <c r="N41" s="54">
        <v>150</v>
      </c>
      <c r="O41" s="11">
        <v>9.238524</v>
      </c>
      <c r="P41" s="11"/>
      <c r="Q41" s="11">
        <v>6.13008229032258</v>
      </c>
      <c r="R41" s="11">
        <v>5.9199886774193597</v>
      </c>
      <c r="S41" s="11">
        <v>6.1598161612903199</v>
      </c>
      <c r="T41" s="11"/>
      <c r="U41" s="30"/>
      <c r="V41" s="30">
        <v>3.97481732258065</v>
      </c>
      <c r="W41" s="30">
        <v>4.6958729354838704</v>
      </c>
      <c r="X41" s="30">
        <v>3.9936746129032299</v>
      </c>
      <c r="Y41" s="30"/>
      <c r="Z41" s="11"/>
      <c r="AA41" s="11">
        <v>49.9500356451613</v>
      </c>
      <c r="AB41" s="11">
        <v>50.0061939032258</v>
      </c>
      <c r="AC41" s="11">
        <v>50.015281935483898</v>
      </c>
      <c r="AD41" s="11"/>
      <c r="AE41" s="28"/>
      <c r="AF41" s="28">
        <v>2.9833646129032299</v>
      </c>
      <c r="AG41" s="28">
        <v>3.6240154516129</v>
      </c>
      <c r="AH41" s="28">
        <v>2.6943278387096798</v>
      </c>
      <c r="AI41" s="28"/>
      <c r="AJ41" s="11"/>
      <c r="AK41" s="11">
        <v>30.340196032258099</v>
      </c>
      <c r="AL41" s="11">
        <v>29.9184849677419</v>
      </c>
      <c r="AM41" s="11">
        <v>30.234648161290298</v>
      </c>
      <c r="AN41" s="11"/>
      <c r="AO41"/>
      <c r="AP41"/>
      <c r="AQ41"/>
      <c r="AR41"/>
      <c r="AS41"/>
      <c r="AT41"/>
      <c r="AU41"/>
      <c r="AV41"/>
      <c r="AW41"/>
      <c r="AX41" s="32"/>
      <c r="AY41" s="32"/>
      <c r="AZ41" s="32"/>
      <c r="BA41" s="32"/>
      <c r="BB41" s="32"/>
      <c r="BC41" s="32"/>
    </row>
    <row r="42" spans="1:55" s="38" customFormat="1" x14ac:dyDescent="0.25">
      <c r="A42" s="40">
        <f t="shared" ref="A42:A43" si="23">N42</f>
        <v>200</v>
      </c>
      <c r="B42" s="12">
        <f>O7-O42</f>
        <v>-0.66808712195120101</v>
      </c>
      <c r="C42" s="12"/>
      <c r="D42" s="12">
        <f>Q7-Q42-(AA7-AA42)*$F$4-$G$4*(AF7+AK7-AF42-AK42)</f>
        <v>0.78065721821425049</v>
      </c>
      <c r="E42" s="12">
        <f>R7-R42-(AB7-AB42)*$F$5-$G$5*(AG7+AL7-AG42-AL42)</f>
        <v>1.1398577933575285</v>
      </c>
      <c r="F42" s="12">
        <f>S7-S42-(AC7-AC42)*$F$4-$G$4*(AH7+AM7-AH42-AM42)</f>
        <v>-0.2333583917747058</v>
      </c>
      <c r="G42" s="12"/>
      <c r="H42" s="58">
        <v>1</v>
      </c>
      <c r="I42" s="19"/>
      <c r="J42" s="19">
        <f>(V42*$H$42*$J$4+$K$4+$O42-Q42)/(V42*$H$42)</f>
        <v>1.4420799745931816</v>
      </c>
      <c r="K42" s="19">
        <f>(W42*$H$42*$J$4+$K$4+$O42-R42)/(W42*$H$42)</f>
        <v>1.3305732380079376</v>
      </c>
      <c r="L42" s="19">
        <f>(X42*$H$42*$J$4+$K$4+$O42-S42)/(X42*$H$42)</f>
        <v>1.415339047254744</v>
      </c>
      <c r="M42" s="19"/>
      <c r="N42" s="54">
        <v>200</v>
      </c>
      <c r="O42" s="11">
        <v>13.678048</v>
      </c>
      <c r="P42" s="11"/>
      <c r="Q42" s="11">
        <v>8.38039809677419</v>
      </c>
      <c r="R42" s="11">
        <v>8.3713855806451605</v>
      </c>
      <c r="S42" s="11">
        <v>8.6810899999999993</v>
      </c>
      <c r="T42" s="11"/>
      <c r="U42" s="30"/>
      <c r="V42" s="30">
        <v>5.8824568064516098</v>
      </c>
      <c r="W42" s="30">
        <v>6.7322270967741904</v>
      </c>
      <c r="X42" s="30">
        <v>5.7171218064516101</v>
      </c>
      <c r="Y42" s="30"/>
      <c r="Z42" s="11"/>
      <c r="AA42" s="11">
        <v>49.7165757096774</v>
      </c>
      <c r="AB42" s="11">
        <v>49.816142967741897</v>
      </c>
      <c r="AC42" s="11">
        <v>49.803597741935498</v>
      </c>
      <c r="AD42" s="11"/>
      <c r="AE42" s="28"/>
      <c r="AF42" s="28">
        <v>2.3114378064516101</v>
      </c>
      <c r="AG42" s="28">
        <v>3.1140747741935502</v>
      </c>
      <c r="AH42" s="28">
        <v>2.1571873225806399</v>
      </c>
      <c r="AI42" s="28"/>
      <c r="AJ42" s="11"/>
      <c r="AK42" s="11">
        <v>27.933668129032299</v>
      </c>
      <c r="AL42" s="11">
        <v>27.614249967741902</v>
      </c>
      <c r="AM42" s="11">
        <v>28.055010516128998</v>
      </c>
      <c r="AN42" s="11"/>
      <c r="AO42"/>
      <c r="AP42"/>
      <c r="AQ42"/>
      <c r="AR42"/>
      <c r="AS42"/>
      <c r="AT42"/>
      <c r="AU42"/>
      <c r="AV42"/>
      <c r="AW42"/>
      <c r="AX42" s="32"/>
      <c r="AY42" s="32"/>
      <c r="AZ42" s="32"/>
      <c r="BA42" s="32"/>
      <c r="BB42" s="32"/>
      <c r="BC42" s="32"/>
    </row>
    <row r="43" spans="1:55" s="38" customFormat="1" x14ac:dyDescent="0.25">
      <c r="A43" s="40">
        <f t="shared" si="23"/>
        <v>250</v>
      </c>
      <c r="B43" s="12">
        <f>O8-O43</f>
        <v>-0.96960299999999933</v>
      </c>
      <c r="C43" s="12"/>
      <c r="D43" s="12">
        <f>Q8-Q43-(AA8-AA43)*$F$4-$G$4*(AF8+AK8-AF43-AK43)</f>
        <v>-0.76287102283884412</v>
      </c>
      <c r="E43" s="12">
        <f>R8-R43-(AB8-AB43)*$F$5-$G$5*(AG8+AL8-AG43-AL43)</f>
        <v>0.39948818056028951</v>
      </c>
      <c r="F43" s="12">
        <f>S8-S43-(AC8-AC43)*$F$4-$G$4*(AH8+AM8-AH43-AM43)</f>
        <v>-0.39428695778629108</v>
      </c>
      <c r="G43" s="12"/>
      <c r="H43" s="58">
        <v>1</v>
      </c>
      <c r="I43" s="19"/>
      <c r="J43" s="19">
        <f>(V43*$H$43*$J$5+$K$5+$O43-Q43)/(V43*$H$43)</f>
        <v>1.4382459302529127</v>
      </c>
      <c r="K43" s="19">
        <f>(W43*$H$43*$J$5+$K$5+$O43-R43)/(W43*$H$43)</f>
        <v>1.346002294823333</v>
      </c>
      <c r="L43" s="19">
        <f>(X43*$H$43*$J$5+$K$5+$O43-S43)/(X43*$H$43)</f>
        <v>1.3983845576963732</v>
      </c>
      <c r="M43" s="19"/>
      <c r="N43" s="54">
        <v>250</v>
      </c>
      <c r="O43" s="11">
        <v>18.779761000000001</v>
      </c>
      <c r="P43" s="11"/>
      <c r="Q43" s="11">
        <v>12.519104677419399</v>
      </c>
      <c r="R43" s="11">
        <v>12.2313438709677</v>
      </c>
      <c r="S43" s="11">
        <v>12.807984129032301</v>
      </c>
      <c r="T43" s="11"/>
      <c r="U43" s="30"/>
      <c r="V43" s="30">
        <v>6.6035322580645204</v>
      </c>
      <c r="W43" s="30">
        <v>7.6466097419354799</v>
      </c>
      <c r="X43" s="30">
        <v>6.5754106129032301</v>
      </c>
      <c r="Y43" s="30"/>
      <c r="Z43" s="11"/>
      <c r="AA43" s="11">
        <v>49.973716096774197</v>
      </c>
      <c r="AB43" s="11">
        <v>49.456389838709697</v>
      </c>
      <c r="AC43" s="11">
        <v>49.527996806451597</v>
      </c>
      <c r="AD43" s="11"/>
      <c r="AE43" s="28"/>
      <c r="AF43" s="28">
        <v>1.7590518064516101</v>
      </c>
      <c r="AG43" s="28">
        <v>2.8483396774193599</v>
      </c>
      <c r="AH43" s="28">
        <v>1.9191635806451599</v>
      </c>
      <c r="AI43" s="28"/>
      <c r="AJ43" s="11"/>
      <c r="AK43" s="11">
        <v>26.860495838709699</v>
      </c>
      <c r="AL43" s="11">
        <v>26.782994838709701</v>
      </c>
      <c r="AM43" s="11">
        <v>27.014090193548402</v>
      </c>
      <c r="AN43" s="11"/>
      <c r="AO43"/>
      <c r="AP43"/>
      <c r="AQ43"/>
      <c r="AR43"/>
      <c r="AS43"/>
      <c r="AT43"/>
      <c r="AU43"/>
      <c r="AV43"/>
      <c r="AW43"/>
      <c r="AX43" s="32"/>
      <c r="AY43" s="32"/>
      <c r="AZ43" s="32"/>
      <c r="BA43" s="32"/>
      <c r="BB43" s="32"/>
      <c r="BC43" s="32"/>
    </row>
    <row r="44" spans="1:55" s="38" customFormat="1" x14ac:dyDescent="0.25">
      <c r="B44" s="12"/>
      <c r="C44" s="12"/>
      <c r="D44" s="12"/>
      <c r="E44" s="12"/>
      <c r="F44" s="12"/>
      <c r="G44" s="12"/>
      <c r="H44" s="47"/>
      <c r="I44" s="19"/>
      <c r="J44" s="19"/>
      <c r="K44" s="19"/>
      <c r="L44" s="19"/>
      <c r="M44" s="19"/>
      <c r="N44" s="53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32"/>
      <c r="AY44" s="32"/>
      <c r="AZ44" s="32"/>
      <c r="BA44" s="32"/>
      <c r="BB44" s="32"/>
      <c r="BC44" s="32"/>
    </row>
    <row r="45" spans="1:55" s="38" customFormat="1" x14ac:dyDescent="0.25">
      <c r="B45" s="12"/>
      <c r="C45" s="12"/>
      <c r="D45" s="12"/>
      <c r="E45" s="12"/>
      <c r="F45" s="12"/>
      <c r="G45" s="12"/>
      <c r="H45" s="47"/>
      <c r="I45" s="19"/>
      <c r="J45" s="19"/>
      <c r="K45" s="19"/>
      <c r="L45" s="19"/>
      <c r="M45" s="19"/>
      <c r="N45" s="54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55" x14ac:dyDescent="0.25">
      <c r="I46" s="19"/>
      <c r="J46" s="19"/>
      <c r="K46" s="19"/>
      <c r="L46" s="19"/>
      <c r="M46" s="19"/>
      <c r="N46" s="48" t="s">
        <v>29</v>
      </c>
      <c r="O46" s="2"/>
    </row>
    <row r="47" spans="1:55" x14ac:dyDescent="0.25">
      <c r="I47" s="19"/>
      <c r="J47" s="19"/>
      <c r="K47" s="19"/>
      <c r="L47" s="19"/>
      <c r="M47" s="19"/>
      <c r="N47" s="48"/>
      <c r="O47" s="2"/>
    </row>
    <row r="48" spans="1:55" x14ac:dyDescent="0.25">
      <c r="I48" s="19"/>
      <c r="J48" s="19"/>
      <c r="K48" s="19"/>
      <c r="L48" s="19"/>
      <c r="M48" s="19"/>
      <c r="N48" s="48"/>
      <c r="O48" s="2" t="s">
        <v>27</v>
      </c>
    </row>
    <row r="49" spans="1:46" s="6" customFormat="1" x14ac:dyDescent="0.25">
      <c r="A49" s="6">
        <v>300</v>
      </c>
      <c r="B49" s="12">
        <f>O9-O49</f>
        <v>-1.4325696341463008</v>
      </c>
      <c r="C49" s="12">
        <f>P9-P49-(Z9-Z49)*$F$3-$G$3*(AE9+AJ9-AE49-AJ49)</f>
        <v>-0.93293658032175353</v>
      </c>
      <c r="D49" s="12">
        <f>Q9-Q49-(AA9-AA49)*$F$4-$G$4*(AF9+AK9-AF49-AK49)</f>
        <v>-1.4942972673116257</v>
      </c>
      <c r="E49" s="12">
        <f>R9-R49-(AB9-AB49)*$F$5-$G$5*(AG9+AL9-AG49-AL49)</f>
        <v>-0.64934732036284193</v>
      </c>
      <c r="F49" s="12">
        <f>S9-S49-(AC9-AC49)*$F$4-$G$4*(AH9+AM9-AH49-AM49)</f>
        <v>-1.6675742745091089</v>
      </c>
      <c r="G49" s="12">
        <f>T9-T49-(AD9-AD49)*$F$3-$G$3*(AI9+AN9-AI49-AN49)</f>
        <v>-1.1389783616152678</v>
      </c>
      <c r="H49" s="57"/>
      <c r="I49" s="19"/>
      <c r="J49" s="19"/>
      <c r="K49" s="19"/>
      <c r="L49" s="19"/>
      <c r="M49" s="19"/>
      <c r="N49" s="52">
        <v>300</v>
      </c>
      <c r="O49" s="11">
        <v>24.568686</v>
      </c>
      <c r="P49" s="11">
        <v>21.795459000000001</v>
      </c>
      <c r="Q49" s="11">
        <v>21.243126</v>
      </c>
      <c r="R49" s="11">
        <v>20.498609999999999</v>
      </c>
      <c r="S49" s="11">
        <v>21.118689</v>
      </c>
      <c r="T49" s="11">
        <v>21.756032000000001</v>
      </c>
      <c r="U49" s="21"/>
      <c r="V49" s="21"/>
      <c r="W49" s="21"/>
      <c r="X49" s="21"/>
      <c r="Y49" s="21"/>
      <c r="Z49" s="11">
        <v>49.758894222222224</v>
      </c>
      <c r="AA49" s="11">
        <v>49.823551490740755</v>
      </c>
      <c r="AB49" s="11">
        <v>50.126772391975265</v>
      </c>
      <c r="AC49" s="11">
        <v>50.336808462962928</v>
      </c>
      <c r="AD49" s="11">
        <v>50.391712796296304</v>
      </c>
      <c r="AE49" s="11">
        <v>1.1143746296296295</v>
      </c>
      <c r="AF49" s="11">
        <v>1.2913240092592591</v>
      </c>
      <c r="AG49" s="11">
        <v>1.8842902391975329</v>
      </c>
      <c r="AH49" s="11">
        <v>0.97520097222222235</v>
      </c>
      <c r="AI49" s="11">
        <v>0.63998788888888902</v>
      </c>
      <c r="AJ49" s="11">
        <v>31.483166537037036</v>
      </c>
      <c r="AK49" s="11">
        <v>28.963608916666661</v>
      </c>
      <c r="AL49" s="11">
        <v>28.439878338734598</v>
      </c>
      <c r="AM49" s="11">
        <v>28.923518148148148</v>
      </c>
      <c r="AN49" s="11">
        <v>31.916907361111107</v>
      </c>
      <c r="AO49" s="21"/>
      <c r="AP49" s="21"/>
      <c r="AQ49" s="21"/>
      <c r="AR49" s="21"/>
      <c r="AS49" s="21"/>
    </row>
    <row r="50" spans="1:46" s="6" customFormat="1" x14ac:dyDescent="0.25">
      <c r="A50" s="6">
        <v>300</v>
      </c>
      <c r="B50" s="12">
        <f>O9-O50</f>
        <v>-1.4325696341463008</v>
      </c>
      <c r="C50" s="12">
        <f>P9-P50-(Z9-Z50)*$F$3-$G$3*(AE9+AJ9-AE50-AJ50)</f>
        <v>-0.34253184145311311</v>
      </c>
      <c r="D50" s="12">
        <f>Q9-Q50-(AA9-AA50)*$F$4-$G$4*(AF9+AK9-AF50-AK50)</f>
        <v>-1.2694820204229988</v>
      </c>
      <c r="E50" s="12">
        <f>R9-R50-(AB9-AB50)*$F$5-$G$5*(AG9+AL9-AG50-AL50)</f>
        <v>-0.64517299910481829</v>
      </c>
      <c r="F50" s="12">
        <f>S9-S50-(AC9-AC50)*$F$4-$G$4*(AH9+AM9-AH50-AM50)</f>
        <v>-1.8162563657382456</v>
      </c>
      <c r="G50" s="12">
        <f>T9-T50-(AD9-AD50)*$F$3-$G$3*(AI9+AN9-AI50-AN50)</f>
        <v>-1.3191384478962687</v>
      </c>
      <c r="H50" s="57"/>
      <c r="I50" s="19"/>
      <c r="J50" s="19"/>
      <c r="K50" s="19"/>
      <c r="L50" s="19"/>
      <c r="M50" s="19"/>
      <c r="N50" s="49">
        <v>300</v>
      </c>
      <c r="O50" s="11">
        <v>24.568686</v>
      </c>
      <c r="P50" s="11">
        <v>21.795459000000001</v>
      </c>
      <c r="Q50" s="11">
        <v>21.243126</v>
      </c>
      <c r="R50" s="11">
        <v>20.498609999999999</v>
      </c>
      <c r="S50" s="11">
        <v>21.118689</v>
      </c>
      <c r="T50" s="11">
        <v>21.756032000000001</v>
      </c>
      <c r="Z50" s="11">
        <v>49.98515523333333</v>
      </c>
      <c r="AA50" s="11">
        <v>49.99636751111111</v>
      </c>
      <c r="AB50" s="11">
        <v>50.127792843518456</v>
      </c>
      <c r="AC50" s="11">
        <v>50.23466196666665</v>
      </c>
      <c r="AD50" s="11">
        <v>50.248673199999999</v>
      </c>
      <c r="AE50" s="11">
        <v>1.1283096666666665</v>
      </c>
      <c r="AF50" s="11">
        <v>1.3120048222222223</v>
      </c>
      <c r="AG50" s="11">
        <v>1.8846894500000035</v>
      </c>
      <c r="AH50" s="11">
        <v>0.97163143333333324</v>
      </c>
      <c r="AI50" s="11">
        <v>0.64521542222222239</v>
      </c>
      <c r="AJ50" s="11">
        <v>31.823907766666675</v>
      </c>
      <c r="AK50" s="11">
        <v>29.002110077777761</v>
      </c>
      <c r="AL50" s="11">
        <v>28.442452605555598</v>
      </c>
      <c r="AM50" s="11">
        <v>28.87734322222223</v>
      </c>
      <c r="AN50" s="11">
        <v>31.868516188888883</v>
      </c>
    </row>
    <row r="51" spans="1:46" x14ac:dyDescent="0.25">
      <c r="B51" s="3"/>
      <c r="C51" s="3"/>
      <c r="D51" s="3"/>
      <c r="E51" s="3"/>
      <c r="F51" s="3"/>
      <c r="G51" s="3"/>
      <c r="H51" s="59"/>
      <c r="I51" s="19"/>
      <c r="J51" s="19"/>
      <c r="K51" s="19"/>
      <c r="L51" s="19"/>
      <c r="M51" s="19"/>
      <c r="N51" s="48" t="s">
        <v>29</v>
      </c>
      <c r="O51" s="25"/>
      <c r="P51" s="4"/>
      <c r="Q51" s="4"/>
      <c r="R51" s="4"/>
      <c r="S51" s="4"/>
      <c r="T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6" x14ac:dyDescent="0.25">
      <c r="B52" s="3"/>
      <c r="C52" s="3"/>
      <c r="D52" s="3"/>
      <c r="E52" s="3"/>
      <c r="F52" s="3"/>
      <c r="G52" s="3"/>
      <c r="H52" s="59"/>
      <c r="I52" s="19"/>
      <c r="J52" s="19"/>
      <c r="K52" s="19"/>
      <c r="L52" s="19"/>
      <c r="M52" s="19"/>
      <c r="N52" s="48"/>
      <c r="O52" s="25"/>
      <c r="P52" s="4"/>
      <c r="Q52" s="4"/>
      <c r="R52" s="4"/>
      <c r="S52" s="4"/>
      <c r="T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6" x14ac:dyDescent="0.25">
      <c r="B53" s="3"/>
      <c r="C53" s="3"/>
      <c r="D53" s="3"/>
      <c r="E53" s="3"/>
      <c r="F53" s="3"/>
      <c r="G53" s="3"/>
      <c r="H53" s="59"/>
      <c r="I53" s="19"/>
      <c r="J53" s="19"/>
      <c r="K53" s="19"/>
      <c r="L53" s="19"/>
      <c r="M53" s="19"/>
      <c r="N53" s="48" t="s">
        <v>40</v>
      </c>
      <c r="O53" s="2" t="s">
        <v>28</v>
      </c>
      <c r="P53" s="4"/>
      <c r="Q53" s="4"/>
      <c r="R53" s="4"/>
      <c r="S53" s="4"/>
      <c r="T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6" s="6" customFormat="1" x14ac:dyDescent="0.25">
      <c r="A54" s="6">
        <v>300</v>
      </c>
      <c r="B54" s="12">
        <f>O9-O54</f>
        <v>-1.464228634146302</v>
      </c>
      <c r="C54" s="12">
        <f>P9-P54-(Z9-Z54)*$F$3-$G$3*(AE9+AJ9-AE54-AJ54)</f>
        <v>-2.0199817900891581</v>
      </c>
      <c r="D54" s="12">
        <f>Q9-Q54-(AA9-AA54)*$F$4-$G$4*(AF9+AK9-AF54-AK54)</f>
        <v>-2.5791636859158129</v>
      </c>
      <c r="E54" s="12">
        <f>R9-R54-(AB9-AB54)*$F$5-$G$5*(AG9+AL9-AG54-AL54)</f>
        <v>-1.7518500662448091</v>
      </c>
      <c r="F54" s="12">
        <f>S9-S54-(AC9-AC54)*$F$5-$G$5*(AH9+AM9-AH54-AM54)</f>
        <v>-2.3522588978376344</v>
      </c>
      <c r="G54" s="12">
        <f>T9-T54-(AD9-AD54)*$F$3-$G$3*(AI9+AN9-AI54-AN54)</f>
        <v>-1.6913816424623533</v>
      </c>
      <c r="H54" s="58">
        <v>1.2</v>
      </c>
      <c r="I54" s="19">
        <f>(U54*$H$54*$J$6+$K$6+$O54-P54)/(U54*$H$54)</f>
        <v>1.1958394310364449</v>
      </c>
      <c r="J54" s="19">
        <f>(V54*$H$54*$J$6+$K$6+$O54-Q54)/(V54*$H$54)</f>
        <v>1.2064193800357024</v>
      </c>
      <c r="K54" s="19">
        <f>(W54*$H$54*$J$6+$K$6+$O54-R54)/(W54*$H$54)</f>
        <v>1.1996127339145859</v>
      </c>
      <c r="L54" s="19">
        <f>(X54*$H$54*$J$6+$K$6+$O54-S54)/(X54*$H$54)</f>
        <v>1.2055266017069981</v>
      </c>
      <c r="M54" s="19">
        <f>(Y54*$H$54*$J$6+$K$6+$O54-T54)/(Y54*$H$54)</f>
        <v>1.1899907118243938</v>
      </c>
      <c r="N54" s="54">
        <v>300</v>
      </c>
      <c r="O54" s="14">
        <v>24.600345000000001</v>
      </c>
      <c r="P54" s="13">
        <v>21.781759000000001</v>
      </c>
      <c r="Q54" s="13">
        <v>21.22176</v>
      </c>
      <c r="R54" s="13">
        <v>20.634664000000001</v>
      </c>
      <c r="S54" s="13">
        <v>21.185558</v>
      </c>
      <c r="T54" s="13">
        <v>21.772659999999998</v>
      </c>
      <c r="U54" s="30">
        <v>3.3408169666666669</v>
      </c>
      <c r="V54" s="30">
        <v>3.9396470561797745</v>
      </c>
      <c r="W54" s="30">
        <v>4.6629658739573676</v>
      </c>
      <c r="X54" s="30">
        <v>3.9864729777777774</v>
      </c>
      <c r="Y54" s="30">
        <v>3.3793511460674144</v>
      </c>
      <c r="Z54" s="13">
        <v>50.213429766666678</v>
      </c>
      <c r="AA54" s="13">
        <v>50.219729600000001</v>
      </c>
      <c r="AB54" s="13">
        <v>50.327576287037097</v>
      </c>
      <c r="AC54" s="13">
        <v>50.420485388888885</v>
      </c>
      <c r="AD54" s="13">
        <v>50.425923699999998</v>
      </c>
      <c r="AE54" s="29">
        <v>-0.14740822222222219</v>
      </c>
      <c r="AF54" s="29">
        <v>0.19618720000000001</v>
      </c>
      <c r="AG54" s="29">
        <v>1.1275081509259253</v>
      </c>
      <c r="AH54" s="29">
        <v>0.42963937777777794</v>
      </c>
      <c r="AI54" s="29">
        <v>0.16849598888888889</v>
      </c>
      <c r="AJ54" s="13">
        <v>31.313106399999995</v>
      </c>
      <c r="AK54" s="13">
        <v>28.679193811111109</v>
      </c>
      <c r="AL54" s="13">
        <v>28.13941986944447</v>
      </c>
      <c r="AM54" s="13">
        <v>28.81640967777777</v>
      </c>
      <c r="AN54" s="13">
        <v>31.855918822222218</v>
      </c>
    </row>
    <row r="55" spans="1:46" s="6" customFormat="1" x14ac:dyDescent="0.25">
      <c r="A55" s="6">
        <v>600</v>
      </c>
      <c r="B55" s="12"/>
      <c r="C55" s="12"/>
      <c r="D55" s="12"/>
      <c r="E55" s="12"/>
      <c r="F55" s="12"/>
      <c r="G55" s="12"/>
      <c r="H55" s="58">
        <v>1.2</v>
      </c>
      <c r="I55" s="19">
        <f>(U55*$H$55*$J$9+$K$9+$O55-P55)/(U55*$H$55)</f>
        <v>1.0849254802076338</v>
      </c>
      <c r="J55" s="19">
        <f>(V55*$H$55*$J$9+$K$9+$O55-Q55)/(V55*$H$55)</f>
        <v>1.0300271999623831</v>
      </c>
      <c r="K55" s="19">
        <f>(W55*$H$55*$J$9+$K$9+$O55-R55)/(W55*$H$55)</f>
        <v>1.0320124477349277</v>
      </c>
      <c r="L55" s="19">
        <f>(X55*$H$55*$J$9+$K$9+$O55-S55)/(X55*$H$55)</f>
        <v>1.0605556953075981</v>
      </c>
      <c r="M55" s="19">
        <f>(Y55*$H$55*$J$9+$K$9+$O55-T55)/(Y55*$H$55)</f>
        <v>1.093823460057433</v>
      </c>
      <c r="N55" s="54">
        <v>600</v>
      </c>
      <c r="O55" s="14">
        <v>73.938598999999996</v>
      </c>
      <c r="P55" s="13">
        <v>70.882756999999998</v>
      </c>
      <c r="Q55" s="13">
        <v>71.125213000000002</v>
      </c>
      <c r="R55" s="13">
        <v>70.928990999999996</v>
      </c>
      <c r="S55" s="13">
        <v>70.981009</v>
      </c>
      <c r="T55" s="13">
        <v>70.826567999999995</v>
      </c>
      <c r="U55" s="30">
        <v>3.7934296777777776</v>
      </c>
      <c r="V55" s="30">
        <v>3.8035571111111115</v>
      </c>
      <c r="W55" s="30">
        <v>4.0572507985074626</v>
      </c>
      <c r="X55" s="30">
        <v>3.8098573444444432</v>
      </c>
      <c r="Y55" s="30">
        <v>3.8127473888888881</v>
      </c>
      <c r="Z55" s="13">
        <v>50.149274399999996</v>
      </c>
      <c r="AA55" s="13">
        <v>50.131166233333339</v>
      </c>
      <c r="AB55" s="13">
        <v>50.182322594795501</v>
      </c>
      <c r="AC55" s="13">
        <v>50.232939277777767</v>
      </c>
      <c r="AD55" s="13">
        <v>50.249159133333329</v>
      </c>
      <c r="AE55" s="29">
        <v>0.55690597777777784</v>
      </c>
      <c r="AF55" s="29">
        <v>0.79732055555555548</v>
      </c>
      <c r="AG55" s="29">
        <v>1.5783238513011155</v>
      </c>
      <c r="AH55" s="29">
        <v>0.64480167777777775</v>
      </c>
      <c r="AI55" s="29">
        <v>0.40356326666666664</v>
      </c>
      <c r="AJ55" s="13">
        <v>31.170113433333331</v>
      </c>
      <c r="AK55" s="13">
        <v>28.871359088888902</v>
      </c>
      <c r="AL55" s="13">
        <v>28.765051338289958</v>
      </c>
      <c r="AM55" s="13">
        <v>29.088624822222229</v>
      </c>
      <c r="AN55" s="13">
        <v>31.39084246666668</v>
      </c>
    </row>
    <row r="56" spans="1:46" x14ac:dyDescent="0.25">
      <c r="H56" s="59"/>
      <c r="I56" s="19"/>
      <c r="J56" s="19"/>
      <c r="K56" s="19"/>
      <c r="L56" s="19"/>
      <c r="M56" s="19"/>
      <c r="N56" s="48" t="s">
        <v>36</v>
      </c>
      <c r="O56" s="2"/>
      <c r="P56"/>
      <c r="Q56"/>
      <c r="R56"/>
      <c r="S56"/>
      <c r="T56"/>
    </row>
    <row r="57" spans="1:46" x14ac:dyDescent="0.25">
      <c r="H57" s="59"/>
      <c r="I57" s="19"/>
      <c r="J57" s="19"/>
      <c r="K57" s="19"/>
      <c r="L57" s="19"/>
      <c r="M57" s="19"/>
      <c r="N57" s="48"/>
      <c r="O57" s="2"/>
      <c r="P57"/>
      <c r="Q57"/>
      <c r="R57"/>
      <c r="S57"/>
      <c r="T57"/>
    </row>
    <row r="58" spans="1:46" x14ac:dyDescent="0.25">
      <c r="H58" s="59"/>
      <c r="I58" s="19"/>
      <c r="J58" s="19"/>
      <c r="K58" s="19"/>
      <c r="L58" s="19"/>
      <c r="M58" s="19"/>
      <c r="N58" s="48"/>
      <c r="O58" s="2" t="s">
        <v>37</v>
      </c>
      <c r="P58"/>
      <c r="Q58"/>
      <c r="R58"/>
      <c r="S58"/>
      <c r="T58"/>
    </row>
    <row r="59" spans="1:46" x14ac:dyDescent="0.25">
      <c r="A59" s="23">
        <f t="shared" ref="A59:A64" si="24">A15</f>
        <v>150</v>
      </c>
      <c r="B59" s="12">
        <f t="shared" ref="B59:B64" si="25">O6-O59</f>
        <v>-0.64423890243901916</v>
      </c>
      <c r="C59" s="12">
        <f t="shared" ref="C59:C64" si="26">P6-P59-(Z6-Z59)*$F$3-$G$3*(AE6+AJ6-AE59-AJ59)</f>
        <v>1.3814964359831703</v>
      </c>
      <c r="D59" s="12">
        <f t="shared" ref="D59:D64" si="27">Q6-Q59-(AA6-AA59)*$F$4-$G$4*(AF6+AK6-AF59-AK59)</f>
        <v>1.0739622508266118</v>
      </c>
      <c r="E59" s="12">
        <f t="shared" ref="E59:E64" si="28">R6-R59-(AB6-AB59)*$F$5-$G$5*(AG6+AL6-AG59-AL59)</f>
        <v>0.59884323292476482</v>
      </c>
      <c r="F59" s="12">
        <f t="shared" ref="F59:F64" si="29">S6-S59-(AC6-AC59)*$F$4-$G$4*(AH6+AM6-AH59-AM59)</f>
        <v>0.11196476881737283</v>
      </c>
      <c r="G59" s="12">
        <f t="shared" ref="G59:G64" si="30">T6-T59-(AD6-AD59)*$F$3-$G$3*(AI6+AN6-AI59-AN59)</f>
        <v>0.53212639110250626</v>
      </c>
      <c r="H59" s="58">
        <v>1</v>
      </c>
      <c r="I59" s="19">
        <f>(U59*$H$59*$J$3+$K$3+$O59-P59)/(U59*$H$59)</f>
        <v>1.122650743411431</v>
      </c>
      <c r="J59" s="19">
        <f>(V59*$H$59*$J$3+$K$3+$O59-Q59)/(V59*$H$59)</f>
        <v>1.1479627875158687</v>
      </c>
      <c r="K59" s="19">
        <f>(W59*$H$59*$J$3+$K$3+$O59-R59)/(W59*$H$59)</f>
        <v>1.1218861381649743</v>
      </c>
      <c r="L59" s="19">
        <f>(X59*$H$59*$J$3+$K$3+$O59-S59)/(X59*$H$59)</f>
        <v>1.1543867164941326</v>
      </c>
      <c r="M59" s="19">
        <f>(Y59*$H$59*$J$3+$K$3+$O59-T59)/(Y59*$H$59)</f>
        <v>1.1698890545648439</v>
      </c>
      <c r="N59" s="52">
        <v>150</v>
      </c>
      <c r="O59" s="27">
        <v>9.3652949999999997</v>
      </c>
      <c r="P59" s="27">
        <v>7.7525440000000003</v>
      </c>
      <c r="Q59" s="27">
        <v>7.405424</v>
      </c>
      <c r="R59" s="27">
        <v>7.1758920000000002</v>
      </c>
      <c r="S59" s="27">
        <v>7.3874490000000002</v>
      </c>
      <c r="T59" s="27">
        <v>7.615405</v>
      </c>
      <c r="U59" s="30">
        <v>2.7395088529411749</v>
      </c>
      <c r="V59" s="30">
        <v>3.2025557279411752</v>
      </c>
      <c r="W59" s="30">
        <v>3.7481053185185194</v>
      </c>
      <c r="X59" s="30">
        <v>3.1982708382352949</v>
      </c>
      <c r="Y59" s="30">
        <v>2.7519389264705874</v>
      </c>
      <c r="Z59" s="27">
        <v>50.317934757352951</v>
      </c>
      <c r="AA59" s="27">
        <v>50.302059941176459</v>
      </c>
      <c r="AB59" s="27">
        <v>50.35826907777777</v>
      </c>
      <c r="AC59" s="27">
        <v>50.394934102941207</v>
      </c>
      <c r="AD59" s="27">
        <v>50.409839176470577</v>
      </c>
      <c r="AE59" s="30">
        <v>1.8484300661764697</v>
      </c>
      <c r="AF59" s="30">
        <v>2.2953237058823528</v>
      </c>
      <c r="AG59" s="30">
        <v>3.0723731259259282</v>
      </c>
      <c r="AH59" s="30">
        <v>2.4716707794117632</v>
      </c>
      <c r="AI59" s="30">
        <v>1.970071448529412</v>
      </c>
      <c r="AJ59" s="27">
        <v>33.613603654411754</v>
      </c>
      <c r="AK59" s="27">
        <v>31.191722772058817</v>
      </c>
      <c r="AL59" s="27">
        <v>30.588618685185175</v>
      </c>
      <c r="AM59" s="27">
        <v>31.377444279411769</v>
      </c>
      <c r="AN59" s="27">
        <v>33.866071014705881</v>
      </c>
      <c r="AO59" s="31">
        <v>42629.558425925927</v>
      </c>
      <c r="AP59" s="31">
        <v>42629.579270833332</v>
      </c>
      <c r="AQ59" s="31">
        <v>42629.600104166668</v>
      </c>
      <c r="AR59" s="31">
        <v>42629.641782407409</v>
      </c>
      <c r="AS59" s="31">
        <v>42629.662615740737</v>
      </c>
      <c r="AT59" s="31">
        <v>42629.68346064815</v>
      </c>
    </row>
    <row r="60" spans="1:46" x14ac:dyDescent="0.25">
      <c r="A60" s="23">
        <f t="shared" si="24"/>
        <v>200</v>
      </c>
      <c r="B60" s="12">
        <f t="shared" si="25"/>
        <v>-0.84453612195120087</v>
      </c>
      <c r="C60" s="12">
        <f t="shared" si="26"/>
        <v>1.0809553532475813</v>
      </c>
      <c r="D60" s="12">
        <f t="shared" si="27"/>
        <v>0.42256143802345658</v>
      </c>
      <c r="E60" s="12">
        <f t="shared" si="28"/>
        <v>0.25959489736688135</v>
      </c>
      <c r="F60" s="12">
        <f t="shared" si="29"/>
        <v>-0.51449875861548278</v>
      </c>
      <c r="G60" s="12">
        <f t="shared" si="30"/>
        <v>1.8614282517427583E-2</v>
      </c>
      <c r="H60" s="58">
        <v>1.06</v>
      </c>
      <c r="I60" s="19">
        <f>(U60*$H$60*$J$4+$K$4+$O60-P60)/(U60*$H$60)</f>
        <v>1.1357423989159772</v>
      </c>
      <c r="J60" s="19">
        <f>(V60*$H$60*$J$4+$K$4+$O60-Q60)/(V60*$H$60)</f>
        <v>1.138715554122798</v>
      </c>
      <c r="K60" s="19">
        <f>(W60*$H$60*$J$4+$K$4+$O60-R60)/(W60*$H$60)</f>
        <v>1.1357390948481383</v>
      </c>
      <c r="L60" s="19">
        <f>(X60*$H$60*$J$4+$K$4+$O60-S60)/(X60*$H$60)</f>
        <v>1.1798556067236308</v>
      </c>
      <c r="M60" s="19">
        <f>(Y60*$H$60*$J$4+$K$4+$O60-T60)/(Y60*$H$60)</f>
        <v>1.1967727309470368</v>
      </c>
      <c r="N60" s="52">
        <v>200</v>
      </c>
      <c r="O60" s="27">
        <v>13.854497</v>
      </c>
      <c r="P60" s="27">
        <v>11.869459000000001</v>
      </c>
      <c r="Q60" s="27">
        <v>11.513961</v>
      </c>
      <c r="R60" s="27">
        <v>11.135256</v>
      </c>
      <c r="S60" s="27">
        <v>11.350262000000001</v>
      </c>
      <c r="T60" s="27">
        <v>11.662312</v>
      </c>
      <c r="U60" s="30">
        <v>3.124506382352942</v>
      </c>
      <c r="V60" s="30">
        <v>3.6765922794117656</v>
      </c>
      <c r="W60" s="30">
        <v>4.3031583494423797</v>
      </c>
      <c r="X60" s="30">
        <v>3.681622198529412</v>
      </c>
      <c r="Y60" s="30">
        <v>3.131801022058823</v>
      </c>
      <c r="Z60" s="27">
        <v>50.210233124999995</v>
      </c>
      <c r="AA60" s="27">
        <v>50.223610286764696</v>
      </c>
      <c r="AB60" s="27">
        <v>50.260238092592623</v>
      </c>
      <c r="AC60" s="27">
        <v>50.299182404411759</v>
      </c>
      <c r="AD60" s="27">
        <v>50.3096066985294</v>
      </c>
      <c r="AE60" s="30">
        <v>1.572048323529412</v>
      </c>
      <c r="AF60" s="30">
        <v>1.9265483455882355</v>
      </c>
      <c r="AG60" s="30">
        <v>2.472327722222222</v>
      </c>
      <c r="AH60" s="30">
        <v>1.6559127941176472</v>
      </c>
      <c r="AI60" s="30">
        <v>1.2450806176470586</v>
      </c>
      <c r="AJ60" s="27">
        <v>33.001755257352954</v>
      </c>
      <c r="AK60" s="27">
        <v>30.469244544117633</v>
      </c>
      <c r="AL60" s="27">
        <v>29.611553648148139</v>
      </c>
      <c r="AM60" s="27">
        <v>30.354952426470589</v>
      </c>
      <c r="AN60" s="27">
        <v>32.936806169117631</v>
      </c>
      <c r="AO60" s="31">
        <v>42629.78765046296</v>
      </c>
      <c r="AP60" s="31">
        <v>42629.808483796296</v>
      </c>
      <c r="AQ60" s="31">
        <v>42629.829328703701</v>
      </c>
      <c r="AR60" s="31">
        <v>42629.871006944442</v>
      </c>
      <c r="AS60" s="31">
        <v>42629.891840277778</v>
      </c>
      <c r="AT60" s="31">
        <v>42629.912673611114</v>
      </c>
    </row>
    <row r="61" spans="1:46" x14ac:dyDescent="0.25">
      <c r="A61" s="23">
        <f t="shared" si="24"/>
        <v>250</v>
      </c>
      <c r="B61" s="12">
        <f t="shared" si="25"/>
        <v>-1.1384429999999988</v>
      </c>
      <c r="C61" s="12">
        <f t="shared" si="26"/>
        <v>-1.360050895570581</v>
      </c>
      <c r="D61" s="12">
        <f t="shared" si="27"/>
        <v>-1.9441433904971424</v>
      </c>
      <c r="E61" s="12">
        <f t="shared" si="28"/>
        <v>-1.4769246728008376</v>
      </c>
      <c r="F61" s="12">
        <f t="shared" si="29"/>
        <v>-1.0249772699645294</v>
      </c>
      <c r="G61" s="12">
        <f t="shared" si="30"/>
        <v>-0.54729200545846801</v>
      </c>
      <c r="H61" s="58">
        <v>1</v>
      </c>
      <c r="I61" s="19">
        <f>(U61*$H$61*$J$5+$K$5+$O61-P61)/(U61*$H$61)</f>
        <v>1.2278238294213655</v>
      </c>
      <c r="J61" s="19">
        <f>(V61*$H$61*$J$5+$K$5+$O61-Q61)/(V61*$H$61)</f>
        <v>1.2150305089173148</v>
      </c>
      <c r="K61" s="19">
        <f>(W61*$H$61*$J$5+$K$5+$O61-R61)/(W61*$H$61)</f>
        <v>1.2017478889615114</v>
      </c>
      <c r="L61" s="19">
        <f>(X61*$H$61*$J$5+$K$5+$O61-S61)/(X61*$H$61)</f>
        <v>1.2168953355793821</v>
      </c>
      <c r="M61" s="19">
        <f>(Y61*$H$61*$J$5+$K$5+$O61-T61)/(Y61*$H$61)</f>
        <v>1.2374194883977547</v>
      </c>
      <c r="N61" s="52">
        <v>250</v>
      </c>
      <c r="O61" s="27">
        <v>18.948601</v>
      </c>
      <c r="P61" s="27">
        <v>16.339908999999999</v>
      </c>
      <c r="Q61" s="27">
        <v>15.886266000000001</v>
      </c>
      <c r="R61" s="27">
        <v>15.400482</v>
      </c>
      <c r="S61" s="27">
        <v>15.872680000000001</v>
      </c>
      <c r="T61" s="27">
        <v>16.297443999999999</v>
      </c>
      <c r="U61" s="30">
        <v>3.5530954264705885</v>
      </c>
      <c r="V61" s="30">
        <v>4.2378407720588243</v>
      </c>
      <c r="W61" s="30">
        <v>4.9953501784386614</v>
      </c>
      <c r="X61" s="30">
        <v>4.2456179632352944</v>
      </c>
      <c r="Y61" s="30">
        <v>3.5642374814814812</v>
      </c>
      <c r="Z61" s="27">
        <v>50.083218058823526</v>
      </c>
      <c r="AA61" s="27">
        <v>50.102803632352945</v>
      </c>
      <c r="AB61" s="27">
        <v>50.145700074074071</v>
      </c>
      <c r="AC61" s="27">
        <v>50.189539772058815</v>
      </c>
      <c r="AD61" s="27">
        <v>50.196468733333354</v>
      </c>
      <c r="AE61" s="30">
        <v>0.7696370735294118</v>
      </c>
      <c r="AF61" s="30">
        <v>1.1010494558823527</v>
      </c>
      <c r="AG61" s="30">
        <v>1.7526941259259261</v>
      </c>
      <c r="AH61" s="30">
        <v>1.1609854705882352</v>
      </c>
      <c r="AI61" s="30">
        <v>0.67208695555555553</v>
      </c>
      <c r="AJ61" s="27">
        <v>32.043459750000011</v>
      </c>
      <c r="AK61" s="27">
        <v>29.448269117647047</v>
      </c>
      <c r="AL61" s="27">
        <v>28.484480296296283</v>
      </c>
      <c r="AM61" s="27">
        <v>29.468997272058825</v>
      </c>
      <c r="AN61" s="27">
        <v>32.166191133333314</v>
      </c>
      <c r="AO61" s="31">
        <v>42630.016863425924</v>
      </c>
      <c r="AP61" s="31">
        <v>42630.037708333337</v>
      </c>
      <c r="AQ61" s="31">
        <v>42630.058541666665</v>
      </c>
      <c r="AR61" s="31">
        <v>42630.100219907406</v>
      </c>
      <c r="AS61" s="31">
        <v>42630.121064814812</v>
      </c>
      <c r="AT61" s="31">
        <v>42630.141782407409</v>
      </c>
    </row>
    <row r="62" spans="1:46" s="73" customFormat="1" x14ac:dyDescent="0.25">
      <c r="A62" s="66">
        <f t="shared" si="24"/>
        <v>300</v>
      </c>
      <c r="B62" s="67">
        <f t="shared" si="25"/>
        <v>-1.4483726341463026</v>
      </c>
      <c r="C62" s="67">
        <f t="shared" si="26"/>
        <v>-1.2989133749588582</v>
      </c>
      <c r="D62" s="67">
        <f t="shared" si="27"/>
        <v>-2.3839796741687782</v>
      </c>
      <c r="E62" s="67">
        <f t="shared" si="28"/>
        <v>-2.2946279974176207</v>
      </c>
      <c r="F62" s="67">
        <f t="shared" si="29"/>
        <v>-2.2880774032027489</v>
      </c>
      <c r="G62" s="67">
        <f t="shared" si="30"/>
        <v>-1.7543161972294024</v>
      </c>
      <c r="H62" s="68">
        <v>1.08</v>
      </c>
      <c r="I62" s="69">
        <f>(U62*$H$62*$J$6+$K$6+$O62-P62)/(U62*$H$62)</f>
        <v>1.2781177280533387</v>
      </c>
      <c r="J62" s="69">
        <f>(V62*$H$62*$J$6+$K$6+$O62-Q62)/(V62*$H$62)</f>
        <v>1.2002446418566355</v>
      </c>
      <c r="K62" s="69">
        <f>(W62*$H$62*$J$6+$K$6+$O62-R62)/(W62*$H$62)</f>
        <v>1.2011339969796504</v>
      </c>
      <c r="L62" s="69">
        <f>(X62*$H$62*$J$6+$K$6+$O62-S62)/(X62*$H$62)</f>
        <v>1.2290458642856787</v>
      </c>
      <c r="M62" s="69">
        <f>(Y62*$H$62*$J$6+$K$6+$O62-T62)/(Y62*$H$62)</f>
        <v>1.2242648237269311</v>
      </c>
      <c r="N62" s="70">
        <v>300</v>
      </c>
      <c r="O62" s="71">
        <v>24.584489000000001</v>
      </c>
      <c r="P62" s="71">
        <v>21.267337999999999</v>
      </c>
      <c r="Q62" s="71">
        <v>20.948191000000001</v>
      </c>
      <c r="R62" s="71">
        <v>20.243701000000001</v>
      </c>
      <c r="S62" s="71">
        <v>20.788577</v>
      </c>
      <c r="T62" s="71">
        <v>21.490016000000001</v>
      </c>
      <c r="U62" s="71">
        <v>3.9092684044117654</v>
      </c>
      <c r="V62" s="71">
        <v>4.7493974044117646</v>
      </c>
      <c r="W62" s="71">
        <v>5.6558230962962952</v>
      </c>
      <c r="X62" s="71">
        <v>4.7642073676470602</v>
      </c>
      <c r="Y62" s="71">
        <v>3.9151511102941159</v>
      </c>
      <c r="Z62" s="71">
        <v>49.926560110294126</v>
      </c>
      <c r="AA62" s="71">
        <v>49.929095757352961</v>
      </c>
      <c r="AB62" s="71">
        <v>49.990274825925958</v>
      </c>
      <c r="AC62" s="71">
        <v>50.040242374999991</v>
      </c>
      <c r="AD62" s="71">
        <v>50.065050161764667</v>
      </c>
      <c r="AE62" s="71">
        <v>0.2820431911764707</v>
      </c>
      <c r="AF62" s="71">
        <v>0.53424416911764705</v>
      </c>
      <c r="AG62" s="71">
        <v>1.2621952481481482</v>
      </c>
      <c r="AH62" s="71">
        <v>0.63496296323529411</v>
      </c>
      <c r="AI62" s="71">
        <v>0.45394387499999983</v>
      </c>
      <c r="AJ62" s="71">
        <v>31.329671051470587</v>
      </c>
      <c r="AK62" s="71">
        <v>28.521643242647059</v>
      </c>
      <c r="AL62" s="71">
        <v>27.431618037037062</v>
      </c>
      <c r="AM62" s="71">
        <v>28.634437683823521</v>
      </c>
      <c r="AN62" s="71">
        <v>31.563732904411754</v>
      </c>
      <c r="AO62" s="72">
        <v>42630.245972222219</v>
      </c>
      <c r="AP62" s="72">
        <v>42630.266805555555</v>
      </c>
      <c r="AQ62" s="72">
        <v>42630.28765046296</v>
      </c>
      <c r="AR62" s="72">
        <v>42630.329328703701</v>
      </c>
      <c r="AS62" s="72">
        <v>42630.350162037037</v>
      </c>
      <c r="AT62" s="72">
        <v>42630.370995370373</v>
      </c>
    </row>
    <row r="63" spans="1:46" x14ac:dyDescent="0.25">
      <c r="A63" s="23">
        <f t="shared" si="24"/>
        <v>350</v>
      </c>
      <c r="B63" s="12">
        <f t="shared" si="25"/>
        <v>-1.9263797560975995</v>
      </c>
      <c r="C63" s="12">
        <f t="shared" si="26"/>
        <v>-0.64535743866217965</v>
      </c>
      <c r="D63" s="12">
        <f t="shared" si="27"/>
        <v>-1.836852024523056</v>
      </c>
      <c r="E63" s="12">
        <f t="shared" si="28"/>
        <v>-2.4379708749692193</v>
      </c>
      <c r="F63" s="12">
        <f t="shared" si="29"/>
        <v>-2.4589753135525267</v>
      </c>
      <c r="G63" s="12">
        <f t="shared" si="30"/>
        <v>-1.690970363964075</v>
      </c>
      <c r="H63" s="58">
        <v>1</v>
      </c>
      <c r="I63" s="19">
        <f>(U63*$H$63*$J$7+$K$7+$O63-P63)/(U63*$H$63)</f>
        <v>1.1259191669120006</v>
      </c>
      <c r="J63" s="19">
        <f>(V63*$H$62*$J$6+$K$6+$O63-Q63)/(V63*$H$62)</f>
        <v>1.1367613270794001</v>
      </c>
      <c r="K63" s="19">
        <f>(W63*$H$62*$J$6+$K$6+$O63-R63)/(W63*$H$62)</f>
        <v>1.1081206666891155</v>
      </c>
      <c r="L63" s="19">
        <f>(X63*$H$62*$J$6+$K$6+$O63-S63)/(X63*$H$62)</f>
        <v>1.1209521737364017</v>
      </c>
      <c r="M63" s="19">
        <f>(Y63*$H$62*$J$6+$K$6+$O63-T63)/(Y63*$H$62)</f>
        <v>1.1363849550635297</v>
      </c>
      <c r="N63" s="52">
        <v>350</v>
      </c>
      <c r="O63" s="27">
        <v>30.748023</v>
      </c>
      <c r="P63" s="27">
        <v>28.138611999999998</v>
      </c>
      <c r="Q63" s="27">
        <v>27.770403999999999</v>
      </c>
      <c r="R63" s="27">
        <v>27.460035000000001</v>
      </c>
      <c r="S63" s="27">
        <v>27.838999000000001</v>
      </c>
      <c r="T63" s="27">
        <v>28.107513000000001</v>
      </c>
      <c r="U63" s="30">
        <v>3.7807495037037047</v>
      </c>
      <c r="V63" s="30">
        <v>4.2754131323529414</v>
      </c>
      <c r="W63" s="30">
        <v>4.9343317592592619</v>
      </c>
      <c r="X63" s="30">
        <v>4.2818352279411753</v>
      </c>
      <c r="Y63" s="30">
        <v>3.7978505661764692</v>
      </c>
      <c r="Z63" s="27">
        <v>49.766055492647041</v>
      </c>
      <c r="AA63" s="27">
        <v>49.793189647058824</v>
      </c>
      <c r="AB63" s="27">
        <v>49.838368492592615</v>
      </c>
      <c r="AC63" s="27">
        <v>49.887185448529401</v>
      </c>
      <c r="AD63" s="27">
        <v>49.912033220588235</v>
      </c>
      <c r="AE63" s="30">
        <v>1.3925241985294112</v>
      </c>
      <c r="AF63" s="30">
        <v>1.9651612132352942</v>
      </c>
      <c r="AG63" s="30">
        <v>2.8977689555555548</v>
      </c>
      <c r="AH63" s="30">
        <v>2.245346205882353</v>
      </c>
      <c r="AI63" s="30">
        <v>1.8961428676470584</v>
      </c>
      <c r="AJ63" s="27">
        <v>32.352111426470579</v>
      </c>
      <c r="AK63" s="27">
        <v>30.042719264705887</v>
      </c>
      <c r="AL63" s="27">
        <v>29.20733226296295</v>
      </c>
      <c r="AM63" s="27">
        <v>30.148019007352932</v>
      </c>
      <c r="AN63" s="27">
        <v>32.669558124999995</v>
      </c>
      <c r="AO63" s="31">
        <v>42630.475185185183</v>
      </c>
      <c r="AP63" s="31">
        <v>42630.496030092596</v>
      </c>
      <c r="AQ63" s="31">
        <v>42630.516863425924</v>
      </c>
      <c r="AR63" s="31">
        <v>42630.558541666665</v>
      </c>
      <c r="AS63" s="31">
        <v>42630.579386574071</v>
      </c>
      <c r="AT63" s="31">
        <v>42630.600219907406</v>
      </c>
    </row>
    <row r="64" spans="1:46" x14ac:dyDescent="0.25">
      <c r="A64" s="23">
        <f t="shared" si="24"/>
        <v>400</v>
      </c>
      <c r="B64" s="12">
        <f t="shared" si="25"/>
        <v>-2.4653389756096971</v>
      </c>
      <c r="C64" s="12">
        <f t="shared" si="26"/>
        <v>-1.9612704206721072</v>
      </c>
      <c r="D64" s="12">
        <f t="shared" si="27"/>
        <v>-3.1950186008760877</v>
      </c>
      <c r="E64" s="12">
        <f t="shared" si="28"/>
        <v>-3.4822449179881896</v>
      </c>
      <c r="F64" s="12">
        <f t="shared" si="29"/>
        <v>-2.9636834677380097</v>
      </c>
      <c r="G64" s="12">
        <f t="shared" si="30"/>
        <v>-1.9809796140178664</v>
      </c>
      <c r="H64" s="58">
        <v>1.06</v>
      </c>
      <c r="I64" s="19">
        <f>(U64*$H$64*$J$8+$K$8+$O64-P64)/(U64*$H$64)</f>
        <v>1.1082948047716192</v>
      </c>
      <c r="J64" s="19">
        <f>(V64*$H$64*$J$8+$K$8+$O64-Q64)/(V64*$H$64)</f>
        <v>1.082600782216151</v>
      </c>
      <c r="K64" s="19">
        <f>(W64*$H$64*$J$8+$K$8+$O64-R64)/(W64*$H$64)</f>
        <v>1.0091152061809914</v>
      </c>
      <c r="L64" s="19">
        <f>(X64*$H$64*$J$8+$K$8+$O64-S64)/(X64*$H$64)</f>
        <v>1.0566655541757102</v>
      </c>
      <c r="M64" s="19">
        <f>(Y64*$H$64*$J$8+$K$8+$O64-T64)/(Y64*$H$64)</f>
        <v>1.0521948750550463</v>
      </c>
      <c r="N64" s="52">
        <v>400</v>
      </c>
      <c r="O64" s="27">
        <v>37.718347999999999</v>
      </c>
      <c r="P64" s="27">
        <v>35.002822999999999</v>
      </c>
      <c r="Q64" s="27">
        <v>34.929299</v>
      </c>
      <c r="R64" s="27">
        <v>34.972788000000001</v>
      </c>
      <c r="S64" s="27">
        <v>35.036107000000001</v>
      </c>
      <c r="T64" s="27">
        <v>35.217022999999998</v>
      </c>
      <c r="U64" s="30">
        <v>3.8069600882352916</v>
      </c>
      <c r="V64" s="30">
        <v>4.0630797037037061</v>
      </c>
      <c r="W64" s="30">
        <v>4.5077070629629663</v>
      </c>
      <c r="X64" s="30">
        <v>4.0704419117647062</v>
      </c>
      <c r="Y64" s="30">
        <v>3.8254305588235269</v>
      </c>
      <c r="Z64" s="27">
        <v>49.568976426470584</v>
      </c>
      <c r="AA64" s="27">
        <v>49.601936251851832</v>
      </c>
      <c r="AB64" s="27">
        <v>49.655772359259231</v>
      </c>
      <c r="AC64" s="27">
        <v>49.719976308823519</v>
      </c>
      <c r="AD64" s="27">
        <v>49.736532705882361</v>
      </c>
      <c r="AE64" s="30">
        <v>1.5327790735294118</v>
      </c>
      <c r="AF64" s="30">
        <v>1.905926474074074</v>
      </c>
      <c r="AG64" s="30">
        <v>2.6742972148148159</v>
      </c>
      <c r="AH64" s="30">
        <v>1.9964650588235295</v>
      </c>
      <c r="AI64" s="30">
        <v>1.564611117647059</v>
      </c>
      <c r="AJ64" s="27">
        <v>32.307303323529425</v>
      </c>
      <c r="AK64" s="27">
        <v>30.113826266666674</v>
      </c>
      <c r="AL64" s="27">
        <v>29.463074388888899</v>
      </c>
      <c r="AM64" s="27">
        <v>30.189149382352952</v>
      </c>
      <c r="AN64" s="27">
        <v>32.525560580882356</v>
      </c>
      <c r="AO64" s="31">
        <v>42630.704409722224</v>
      </c>
      <c r="AP64" s="31">
        <v>42630.725243055553</v>
      </c>
      <c r="AQ64" s="31">
        <v>42630.745972222219</v>
      </c>
      <c r="AR64" s="31">
        <v>42630.78765046296</v>
      </c>
      <c r="AS64" s="31">
        <v>42630.808483796296</v>
      </c>
      <c r="AT64" s="31">
        <v>42630.829328703701</v>
      </c>
    </row>
    <row r="65" spans="1:47" x14ac:dyDescent="0.25">
      <c r="A65" s="64"/>
      <c r="B65" s="12"/>
      <c r="C65" s="12"/>
      <c r="D65" s="12"/>
      <c r="E65" s="12"/>
      <c r="F65" s="12"/>
      <c r="G65" s="12"/>
      <c r="H65" s="58"/>
      <c r="I65" s="19"/>
      <c r="J65" s="19"/>
      <c r="K65" s="19"/>
      <c r="L65" s="19"/>
      <c r="M65" s="19"/>
      <c r="N65" s="48" t="s">
        <v>36</v>
      </c>
      <c r="O65" s="2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5"/>
      <c r="AP65" s="75"/>
      <c r="AQ65" s="75"/>
      <c r="AR65" s="75"/>
      <c r="AS65" s="75"/>
      <c r="AT65" s="75"/>
    </row>
    <row r="66" spans="1:47" x14ac:dyDescent="0.25">
      <c r="A66" s="64"/>
      <c r="B66" s="12"/>
      <c r="C66" s="12"/>
      <c r="D66" s="12"/>
      <c r="E66" s="12"/>
      <c r="F66" s="12"/>
      <c r="G66" s="12"/>
      <c r="H66" s="58"/>
      <c r="I66" s="19"/>
      <c r="J66" s="19"/>
      <c r="K66" s="19"/>
      <c r="L66" s="19"/>
      <c r="M66" s="19"/>
      <c r="N66" s="48"/>
      <c r="O66" s="2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5"/>
      <c r="AP66" s="75"/>
      <c r="AQ66" s="75"/>
      <c r="AR66" s="75"/>
      <c r="AS66" s="75"/>
      <c r="AT66" s="75"/>
    </row>
    <row r="67" spans="1:47" x14ac:dyDescent="0.25">
      <c r="A67" s="64"/>
      <c r="B67" s="12"/>
      <c r="C67" s="12"/>
      <c r="D67" s="12"/>
      <c r="E67" s="12"/>
      <c r="F67" s="12"/>
      <c r="G67" s="12"/>
      <c r="H67" s="58"/>
      <c r="I67" s="19"/>
      <c r="J67" s="19"/>
      <c r="K67" s="19"/>
      <c r="L67" s="19"/>
      <c r="M67" s="19"/>
      <c r="N67" s="48"/>
      <c r="O67" s="2" t="s">
        <v>37</v>
      </c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5"/>
      <c r="AP67" s="75"/>
      <c r="AQ67" s="75"/>
      <c r="AR67" s="75"/>
      <c r="AS67" s="75"/>
      <c r="AT67" s="75"/>
    </row>
    <row r="68" spans="1:47" s="73" customFormat="1" x14ac:dyDescent="0.25">
      <c r="A68" s="66"/>
      <c r="B68" s="67"/>
      <c r="C68" s="67"/>
      <c r="D68" s="67"/>
      <c r="E68" s="67"/>
      <c r="F68" s="67"/>
      <c r="G68" s="67"/>
      <c r="H68" s="68">
        <v>1.08</v>
      </c>
      <c r="I68" s="69">
        <f>(U68*$H$68*$J$6+$K$6+$O68-P68)/(U68*$H$68)</f>
        <v>1.008818339245626</v>
      </c>
      <c r="J68" s="69">
        <f t="shared" ref="J68:M68" si="31">(V68*$H$68*$J$6+$K$6+$O68-Q68)/(V68*$H$68)</f>
        <v>1.004028026803965</v>
      </c>
      <c r="K68" s="69">
        <f t="shared" si="31"/>
        <v>0.993806051856991</v>
      </c>
      <c r="L68" s="69">
        <f t="shared" si="31"/>
        <v>1.0172986330905129</v>
      </c>
      <c r="M68" s="69">
        <f t="shared" si="31"/>
        <v>1.0508019925823737</v>
      </c>
      <c r="N68" s="70">
        <v>600</v>
      </c>
      <c r="O68" s="71">
        <v>74.032341902439001</v>
      </c>
      <c r="P68" s="71">
        <v>71.060528512195106</v>
      </c>
      <c r="Q68" s="71">
        <v>71.084728243902404</v>
      </c>
      <c r="R68" s="71">
        <v>70.946126853658598</v>
      </c>
      <c r="S68" s="71">
        <v>71.0234722195122</v>
      </c>
      <c r="T68" s="71">
        <v>70.833931146341499</v>
      </c>
      <c r="U68" s="71">
        <v>5.3116946097561</v>
      </c>
      <c r="V68" s="71">
        <v>5.3175599024390303</v>
      </c>
      <c r="W68" s="71">
        <v>5.6774292926829304</v>
      </c>
      <c r="X68" s="71">
        <v>5.2914868780487803</v>
      </c>
      <c r="Y68" s="71">
        <v>5.2883316829268301</v>
      </c>
      <c r="Z68" s="71">
        <v>50.287989000000003</v>
      </c>
      <c r="AA68" s="71">
        <v>50.295817902438998</v>
      </c>
      <c r="AB68" s="71">
        <v>50.3355835121951</v>
      </c>
      <c r="AC68" s="71">
        <v>50.348470390243897</v>
      </c>
      <c r="AD68" s="71">
        <v>50.358690829268298</v>
      </c>
      <c r="AE68" s="71">
        <v>0.48425858536585398</v>
      </c>
      <c r="AF68" s="71">
        <v>0.782109146341464</v>
      </c>
      <c r="AG68" s="71">
        <v>1.3459666097561001</v>
      </c>
      <c r="AH68" s="71">
        <v>0.314033487804878</v>
      </c>
      <c r="AI68" s="71">
        <v>0.21626400000000001</v>
      </c>
      <c r="AJ68" s="71">
        <v>31.171222829268299</v>
      </c>
      <c r="AK68" s="71">
        <v>28.840355146341501</v>
      </c>
      <c r="AL68" s="71">
        <v>28.6199709268293</v>
      </c>
      <c r="AM68" s="71">
        <v>28.685822048780501</v>
      </c>
      <c r="AN68" s="71">
        <v>31.110990439024398</v>
      </c>
      <c r="AO68" s="72">
        <v>42625.767060185186</v>
      </c>
      <c r="AP68" s="72">
        <v>42625.780949074076</v>
      </c>
      <c r="AQ68" s="72">
        <v>42625.822627314818</v>
      </c>
      <c r="AR68" s="72">
        <v>42625.836527777778</v>
      </c>
      <c r="AS68" s="72">
        <v>42625.850300925929</v>
      </c>
      <c r="AT68" s="72">
        <v>42625.864189814813</v>
      </c>
      <c r="AU68" s="72"/>
    </row>
    <row r="69" spans="1:47" x14ac:dyDescent="0.25">
      <c r="H69" s="60"/>
      <c r="J69" s="3"/>
      <c r="N69" s="48" t="s">
        <v>46</v>
      </c>
      <c r="O69"/>
      <c r="P69" s="5"/>
      <c r="Q69" s="5"/>
      <c r="R69" s="5"/>
      <c r="S69" s="5"/>
      <c r="T69" s="5"/>
    </row>
    <row r="70" spans="1:47" x14ac:dyDescent="0.25">
      <c r="N70" s="53"/>
      <c r="O70"/>
      <c r="P70" s="5"/>
      <c r="Q70" s="5"/>
      <c r="R70" s="5"/>
      <c r="S70" s="5"/>
      <c r="T70" s="5"/>
    </row>
    <row r="71" spans="1:47" x14ac:dyDescent="0.25">
      <c r="O71" s="2" t="s">
        <v>45</v>
      </c>
    </row>
    <row r="72" spans="1:47" x14ac:dyDescent="0.25">
      <c r="A72" s="41">
        <f>N72</f>
        <v>250</v>
      </c>
      <c r="B72" s="12">
        <f>O8-O72</f>
        <v>-0.41817299999999946</v>
      </c>
      <c r="C72" s="12"/>
      <c r="D72" s="12">
        <f>Q8-Q72-(AA8-AA72)*$F$4-$G$4*(AF8+AK8-AF72-AK72)</f>
        <v>7.5407298227453685</v>
      </c>
      <c r="E72" s="12">
        <f>R8-R72-(AB8-AB72)*$F$5-$G$5*(AG8+AL8-AG72-AL72)</f>
        <v>6.8546679891990614</v>
      </c>
      <c r="F72" s="12">
        <f>S8-S72-(AC8-AC72)*$F$4-$G$4*(AH8+AM8-AH72-AM72)</f>
        <v>7.3541682159359834</v>
      </c>
      <c r="G72" s="12"/>
      <c r="H72" s="58">
        <v>1</v>
      </c>
      <c r="I72" s="19"/>
      <c r="J72" s="19">
        <f t="shared" ref="J72:L73" si="32">(V72*$H72*$J$5+$K$5+$O72-Q72)/(V72*$H72)</f>
        <v>1.3485912181115975</v>
      </c>
      <c r="K72" s="19">
        <f t="shared" si="32"/>
        <v>1.3285106960110227</v>
      </c>
      <c r="L72" s="19">
        <f t="shared" si="32"/>
        <v>1.3395762959682189</v>
      </c>
      <c r="M72" s="19"/>
      <c r="N72" s="47">
        <v>250</v>
      </c>
      <c r="O72" s="27">
        <v>18.228331000000001</v>
      </c>
      <c r="P72" s="27"/>
      <c r="Q72" s="27">
        <v>14.562976870967701</v>
      </c>
      <c r="R72" s="27">
        <v>13.9780723548387</v>
      </c>
      <c r="S72" s="27">
        <v>14.6181962258065</v>
      </c>
      <c r="T72" s="27"/>
      <c r="U72" s="30"/>
      <c r="V72" s="30">
        <v>4.2807538709677404</v>
      </c>
      <c r="W72" s="30">
        <v>5.0771617741935504</v>
      </c>
      <c r="X72" s="30">
        <v>4.2612692903225797</v>
      </c>
      <c r="Y72" s="30"/>
      <c r="Z72" s="27"/>
      <c r="AA72" s="27">
        <v>50.269216096774201</v>
      </c>
      <c r="AB72" s="27">
        <v>50.300657967741898</v>
      </c>
      <c r="AC72" s="27">
        <v>50.310792612903199</v>
      </c>
      <c r="AD72" s="27"/>
      <c r="AE72" s="30"/>
      <c r="AF72" s="30">
        <v>3.2489842580645201</v>
      </c>
      <c r="AG72" s="30">
        <v>3.6162459354838701</v>
      </c>
      <c r="AH72" s="30">
        <v>2.77801980645161</v>
      </c>
      <c r="AI72" s="30"/>
      <c r="AJ72" s="27"/>
      <c r="AK72" s="27">
        <v>34.781154774193503</v>
      </c>
      <c r="AL72" s="27">
        <v>32.837031838709699</v>
      </c>
      <c r="AM72" s="27">
        <v>34.403320451612899</v>
      </c>
      <c r="AN72" s="27"/>
      <c r="AO72" s="32"/>
      <c r="AP72" s="32"/>
      <c r="AQ72" s="32"/>
      <c r="AR72" s="32"/>
      <c r="AS72" s="32"/>
      <c r="AT72" s="32"/>
    </row>
    <row r="73" spans="1:47" x14ac:dyDescent="0.25">
      <c r="A73" s="41">
        <f t="shared" ref="A73:A75" si="33">N73</f>
        <v>275</v>
      </c>
      <c r="B73" s="12"/>
      <c r="C73" s="12"/>
      <c r="D73" s="12"/>
      <c r="E73" s="12"/>
      <c r="F73" s="12"/>
      <c r="G73" s="12"/>
      <c r="H73" s="58">
        <v>1</v>
      </c>
      <c r="I73" s="19"/>
      <c r="J73" s="19">
        <f t="shared" si="32"/>
        <v>1.3926462731039426</v>
      </c>
      <c r="K73" s="19">
        <f t="shared" si="32"/>
        <v>1.3470351899217541</v>
      </c>
      <c r="L73" s="19">
        <f t="shared" si="32"/>
        <v>1.3611709960268525</v>
      </c>
      <c r="M73" s="19"/>
      <c r="N73" s="47">
        <v>275</v>
      </c>
      <c r="O73" s="27">
        <v>20.84873</v>
      </c>
      <c r="P73" s="27"/>
      <c r="Q73" s="27">
        <v>16.720784096774199</v>
      </c>
      <c r="R73" s="27">
        <v>16.165159838709702</v>
      </c>
      <c r="S73" s="27">
        <v>16.8826011612903</v>
      </c>
      <c r="T73" s="27"/>
      <c r="U73" s="30"/>
      <c r="V73" s="30">
        <v>4.5830191290322597</v>
      </c>
      <c r="W73" s="30">
        <v>5.4712432258064503</v>
      </c>
      <c r="X73" s="30">
        <v>4.5629450645161302</v>
      </c>
      <c r="Y73" s="30"/>
      <c r="Z73" s="27"/>
      <c r="AA73" s="27">
        <v>50.086105032258097</v>
      </c>
      <c r="AB73" s="27">
        <v>50.136324354838699</v>
      </c>
      <c r="AC73" s="27">
        <v>50.154668354838698</v>
      </c>
      <c r="AD73" s="27"/>
      <c r="AE73" s="30"/>
      <c r="AF73" s="30">
        <v>2.5931445161290299</v>
      </c>
      <c r="AG73" s="30">
        <v>3.1163965161290301</v>
      </c>
      <c r="AH73" s="30">
        <v>2.5255309677419402</v>
      </c>
      <c r="AI73" s="30"/>
      <c r="AJ73" s="27"/>
      <c r="AK73" s="27">
        <v>33.880331677419399</v>
      </c>
      <c r="AL73" s="27">
        <v>32.070700483871001</v>
      </c>
      <c r="AM73" s="27">
        <v>33.673540258064499</v>
      </c>
      <c r="AN73" s="27"/>
    </row>
    <row r="74" spans="1:47" x14ac:dyDescent="0.25">
      <c r="A74" s="41">
        <f t="shared" si="33"/>
        <v>300</v>
      </c>
      <c r="B74" s="12">
        <f>O9-O74</f>
        <v>-0.62256263414630197</v>
      </c>
      <c r="C74" s="12"/>
      <c r="D74" s="12">
        <f>Q9-Q74-(AA9-AA74)*$F$4-$G$4*(AF9+AK9-AF74-AK74)</f>
        <v>6.383730384368123</v>
      </c>
      <c r="E74" s="12">
        <f>R9-R74-(AB9-AB74)*$F$4-$G$4*(AG9+AL9-AG74-AL74)</f>
        <v>5.2704931315647032</v>
      </c>
      <c r="F74" s="12">
        <f>S9-S74-(AC9-AC74)*$F$4-$G$4*(AH9+AM9-AH74-AM74)</f>
        <v>5.5365936760857313</v>
      </c>
      <c r="G74" s="12"/>
      <c r="H74" s="58">
        <v>1</v>
      </c>
      <c r="I74" s="19"/>
      <c r="J74" s="19">
        <f t="shared" ref="J74:L75" si="34">(V74*$H74*$J$6+$K$6+$O74-Q74)/(V74*$H74)</f>
        <v>1.4292088505581515</v>
      </c>
      <c r="K74" s="19">
        <f t="shared" si="34"/>
        <v>1.3996551684013179</v>
      </c>
      <c r="L74" s="19">
        <f t="shared" si="34"/>
        <v>1.3970758666353256</v>
      </c>
      <c r="M74" s="19"/>
      <c r="N74" s="47">
        <v>300</v>
      </c>
      <c r="O74" s="27">
        <v>23.758679000000001</v>
      </c>
      <c r="P74" s="27"/>
      <c r="Q74" s="27">
        <v>19.245192258064499</v>
      </c>
      <c r="R74" s="27">
        <v>18.4833052258065</v>
      </c>
      <c r="S74" s="27">
        <v>19.404092806451601</v>
      </c>
      <c r="T74" s="27"/>
      <c r="U74" s="30"/>
      <c r="V74" s="30">
        <v>4.8141535806451596</v>
      </c>
      <c r="W74" s="30">
        <v>5.8039247096774202</v>
      </c>
      <c r="X74" s="30">
        <v>4.8095347419354804</v>
      </c>
      <c r="Y74" s="30"/>
      <c r="Z74" s="27"/>
      <c r="AA74" s="27">
        <v>49.887546516128999</v>
      </c>
      <c r="AB74" s="27">
        <v>49.931536322580598</v>
      </c>
      <c r="AC74" s="27">
        <v>49.955233387096797</v>
      </c>
      <c r="AD74" s="27"/>
      <c r="AE74" s="30"/>
      <c r="AF74" s="30">
        <v>2.3391682903225801</v>
      </c>
      <c r="AG74" s="30">
        <v>2.7492468387096798</v>
      </c>
      <c r="AH74" s="30">
        <v>2.1072768387096801</v>
      </c>
      <c r="AI74" s="30"/>
      <c r="AJ74" s="27"/>
      <c r="AK74" s="27">
        <v>33.354199903225798</v>
      </c>
      <c r="AL74" s="27">
        <v>31.4189674516129</v>
      </c>
      <c r="AM74" s="27">
        <v>33.253998548387102</v>
      </c>
      <c r="AN74" s="27"/>
    </row>
    <row r="75" spans="1:47" x14ac:dyDescent="0.25">
      <c r="A75" s="41">
        <f t="shared" si="33"/>
        <v>325</v>
      </c>
      <c r="B75" s="12"/>
      <c r="C75" s="12"/>
      <c r="D75" s="12"/>
      <c r="E75" s="12"/>
      <c r="F75" s="12"/>
      <c r="G75" s="12"/>
      <c r="H75" s="58">
        <v>1</v>
      </c>
      <c r="I75" s="19"/>
      <c r="J75" s="19">
        <f t="shared" si="34"/>
        <v>1.404791706237438</v>
      </c>
      <c r="K75" s="19">
        <f t="shared" si="34"/>
        <v>1.4032432581090277</v>
      </c>
      <c r="L75" s="19">
        <f t="shared" si="34"/>
        <v>1.3999544650678855</v>
      </c>
      <c r="M75" s="19"/>
      <c r="N75" s="47">
        <v>325</v>
      </c>
      <c r="O75" s="27">
        <v>26.714182000000001</v>
      </c>
      <c r="P75" s="27"/>
      <c r="Q75" s="27">
        <v>22.238615580645199</v>
      </c>
      <c r="R75" s="27">
        <v>21.284031258064498</v>
      </c>
      <c r="S75" s="27">
        <v>22.263480032258101</v>
      </c>
      <c r="T75" s="27"/>
      <c r="U75" s="30"/>
      <c r="V75" s="30">
        <v>4.9008330645161298</v>
      </c>
      <c r="W75" s="30">
        <v>5.9499858387096802</v>
      </c>
      <c r="X75" s="30">
        <v>4.8995659032258096</v>
      </c>
      <c r="Y75" s="30"/>
      <c r="Z75" s="27"/>
      <c r="AA75" s="27">
        <v>49.632656096774198</v>
      </c>
      <c r="AB75" s="27">
        <v>49.700629967741897</v>
      </c>
      <c r="AC75" s="27">
        <v>49.734550645161299</v>
      </c>
      <c r="AD75" s="27"/>
      <c r="AE75" s="30"/>
      <c r="AF75" s="30">
        <v>2.4207534838709699</v>
      </c>
      <c r="AG75" s="30">
        <v>4.0216372580645201</v>
      </c>
      <c r="AH75" s="30">
        <v>3.6216999677419399</v>
      </c>
      <c r="AI75" s="30"/>
      <c r="AJ75" s="27"/>
      <c r="AK75" s="27">
        <v>33.475266741935499</v>
      </c>
      <c r="AL75" s="27">
        <v>32.1663261935484</v>
      </c>
      <c r="AM75" s="27">
        <v>34.252079000000002</v>
      </c>
      <c r="AN75" s="27"/>
    </row>
    <row r="76" spans="1:47" x14ac:dyDescent="0.25">
      <c r="A76" s="41">
        <f>N76</f>
        <v>400</v>
      </c>
      <c r="B76" s="12">
        <f>O11-O76</f>
        <v>-0.87733897560969609</v>
      </c>
      <c r="C76" s="12"/>
      <c r="D76" s="12">
        <f>Q11-Q76-(AA11-AA76)*$F$4-$G$4*(AF11+AK11-AF76-AK76)</f>
        <v>9.0962728536279762</v>
      </c>
      <c r="E76" s="12">
        <f>R11-R76-(AB11-AB76)*$F$4-$G$4*(AG11+AL11-AG76-AL76)</f>
        <v>7.9803121383120121</v>
      </c>
      <c r="F76" s="12">
        <f>S11-S76-(AC11-AC76)*$F$4-$G$4*(AH11+AM11-AH76-AM76)</f>
        <v>9.1121737730832777</v>
      </c>
      <c r="G76" s="12"/>
      <c r="H76" s="58">
        <v>1</v>
      </c>
      <c r="I76" s="19"/>
      <c r="J76" s="19">
        <f>(V76*$H76*$J$8+$K$8+$O76-Q76)/(V76*$H76)</f>
        <v>1.0629715744014709</v>
      </c>
      <c r="K76" s="19">
        <f>(W76*$H76*$J$8+$K$8+$O76-R76)/(W76*$H76)</f>
        <v>1.0243987804504953</v>
      </c>
      <c r="L76" s="19">
        <f>(X76*$H76*$J$8+$K$8+$O76-S76)/(X76*$H76)</f>
        <v>1.1030434792735895</v>
      </c>
      <c r="M76" s="19"/>
      <c r="N76" s="47">
        <v>400</v>
      </c>
      <c r="O76" s="27">
        <v>36.130347999999998</v>
      </c>
      <c r="P76" s="27"/>
      <c r="Q76" s="27">
        <v>33.610354225806503</v>
      </c>
      <c r="R76" s="27">
        <v>33.476327096774199</v>
      </c>
      <c r="S76" s="27">
        <v>33.439099290322602</v>
      </c>
      <c r="T76" s="27"/>
      <c r="U76" s="30"/>
      <c r="V76" s="30">
        <v>4.0154207419354799</v>
      </c>
      <c r="W76" s="30">
        <v>4.5013699677419403</v>
      </c>
      <c r="X76" s="30">
        <v>4.0307946451612899</v>
      </c>
      <c r="Y76" s="30"/>
      <c r="Z76" s="27"/>
      <c r="AA76" s="27">
        <v>50.4111786774194</v>
      </c>
      <c r="AB76" s="27">
        <v>49.813302774193602</v>
      </c>
      <c r="AC76" s="27">
        <v>49.478309000000003</v>
      </c>
      <c r="AD76" s="27"/>
      <c r="AE76" s="30"/>
      <c r="AF76" s="30">
        <v>5.2934330645161296</v>
      </c>
      <c r="AG76" s="30">
        <v>6.0988026129032296</v>
      </c>
      <c r="AH76" s="30">
        <v>5.5709035806451599</v>
      </c>
      <c r="AI76" s="30"/>
      <c r="AJ76" s="27"/>
      <c r="AK76" s="27">
        <v>36.272245677419399</v>
      </c>
      <c r="AL76" s="27">
        <v>35.2183322580645</v>
      </c>
      <c r="AM76" s="27">
        <v>36.6170531290323</v>
      </c>
      <c r="AN76" s="27"/>
    </row>
    <row r="77" spans="1:47" x14ac:dyDescent="0.25">
      <c r="A77" s="41"/>
      <c r="B77" s="12"/>
      <c r="C77" s="12"/>
      <c r="D77" s="12"/>
      <c r="E77" s="12"/>
      <c r="F77" s="12"/>
      <c r="G77" s="12"/>
    </row>
    <row r="78" spans="1:47" x14ac:dyDescent="0.25">
      <c r="A78" s="64"/>
      <c r="D78" s="62"/>
      <c r="E78" s="62"/>
      <c r="F78" s="62"/>
      <c r="O78" s="3"/>
      <c r="Q78" s="3"/>
      <c r="R78" s="3"/>
      <c r="S78" s="3"/>
      <c r="AF78" s="3"/>
      <c r="AG78" s="3"/>
      <c r="AH78" s="3"/>
      <c r="AK78" s="3"/>
      <c r="AL78" s="3"/>
      <c r="AM78" s="3"/>
    </row>
    <row r="79" spans="1:47" x14ac:dyDescent="0.25">
      <c r="A79" s="64"/>
      <c r="D79" s="62"/>
      <c r="E79" s="62"/>
      <c r="F79" s="62"/>
      <c r="O79" s="3"/>
      <c r="Q79" s="3"/>
      <c r="R79" s="3"/>
      <c r="S79" s="3"/>
      <c r="AF79" s="3"/>
      <c r="AG79" s="3"/>
      <c r="AH79" s="3"/>
      <c r="AK79" s="3"/>
      <c r="AL79" s="3"/>
      <c r="AM79" s="3"/>
    </row>
    <row r="80" spans="1:47" x14ac:dyDescent="0.25">
      <c r="A80" s="64"/>
      <c r="D80" s="62"/>
      <c r="E80" s="62"/>
      <c r="F80" s="62"/>
      <c r="O80" s="3"/>
      <c r="Q80" s="3"/>
      <c r="R80" s="3"/>
      <c r="S80" s="3"/>
      <c r="AF80" s="3"/>
      <c r="AG80" s="3"/>
      <c r="AH80" s="3"/>
      <c r="AK80" s="3"/>
      <c r="AL80" s="3"/>
      <c r="AM80" s="3"/>
    </row>
    <row r="81" spans="1:1" x14ac:dyDescent="0.25">
      <c r="A81" s="63" t="s">
        <v>51</v>
      </c>
    </row>
    <row r="82" spans="1:1" x14ac:dyDescent="0.25">
      <c r="A82" s="1" t="s">
        <v>49</v>
      </c>
    </row>
    <row r="83" spans="1:1" x14ac:dyDescent="0.25">
      <c r="A83" s="1" t="s">
        <v>50</v>
      </c>
    </row>
  </sheetData>
  <mergeCells count="10">
    <mergeCell ref="Z1:AD1"/>
    <mergeCell ref="U1:Y1"/>
    <mergeCell ref="A1:G1"/>
    <mergeCell ref="AO1:AS1"/>
    <mergeCell ref="C13:G13"/>
    <mergeCell ref="I13:M13"/>
    <mergeCell ref="O1:T1"/>
    <mergeCell ref="AE1:AI1"/>
    <mergeCell ref="AJ1:AN1"/>
    <mergeCell ref="I1:K1"/>
  </mergeCells>
  <conditionalFormatting sqref="C15:G20">
    <cfRule type="cellIs" dxfId="47" priority="54" operator="greaterThan">
      <formula>0</formula>
    </cfRule>
    <cfRule type="cellIs" dxfId="46" priority="55" operator="greaterThan">
      <formula>3.19</formula>
    </cfRule>
  </conditionalFormatting>
  <conditionalFormatting sqref="C24:G29">
    <cfRule type="cellIs" dxfId="45" priority="52" operator="greaterThan">
      <formula>0</formula>
    </cfRule>
    <cfRule type="cellIs" dxfId="44" priority="53" operator="greaterThan">
      <formula>3.19</formula>
    </cfRule>
  </conditionalFormatting>
  <conditionalFormatting sqref="C54:G54">
    <cfRule type="cellIs" dxfId="43" priority="48" operator="greaterThan">
      <formula>0</formula>
    </cfRule>
    <cfRule type="cellIs" dxfId="42" priority="49" operator="greaterThan">
      <formula>3.19</formula>
    </cfRule>
  </conditionalFormatting>
  <conditionalFormatting sqref="C77">
    <cfRule type="cellIs" dxfId="41" priority="20" operator="greaterThan">
      <formula>0</formula>
    </cfRule>
    <cfRule type="cellIs" dxfId="40" priority="21" operator="greaterThan">
      <formula>3.19</formula>
    </cfRule>
  </conditionalFormatting>
  <conditionalFormatting sqref="D77:G77">
    <cfRule type="cellIs" dxfId="39" priority="18" operator="greaterThan">
      <formula>0</formula>
    </cfRule>
    <cfRule type="cellIs" dxfId="38" priority="19" operator="greaterThan">
      <formula>3.19</formula>
    </cfRule>
  </conditionalFormatting>
  <conditionalFormatting sqref="B33:B36">
    <cfRule type="cellIs" dxfId="37" priority="8" operator="greaterThan">
      <formula>0</formula>
    </cfRule>
  </conditionalFormatting>
  <conditionalFormatting sqref="I33:M36">
    <cfRule type="cellIs" dxfId="36" priority="6" operator="greaterThan">
      <formula>1.3</formula>
    </cfRule>
  </conditionalFormatting>
  <conditionalFormatting sqref="I41:M43">
    <cfRule type="cellIs" dxfId="35" priority="5" operator="greaterThan">
      <formula>1.3</formula>
    </cfRule>
  </conditionalFormatting>
  <conditionalFormatting sqref="I54:M55">
    <cfRule type="cellIs" dxfId="34" priority="4" operator="greaterThan">
      <formula>1.3</formula>
    </cfRule>
  </conditionalFormatting>
  <conditionalFormatting sqref="I59:M67">
    <cfRule type="cellIs" dxfId="33" priority="3" operator="greaterThan">
      <formula>1.3</formula>
    </cfRule>
  </conditionalFormatting>
  <conditionalFormatting sqref="I72:M76">
    <cfRule type="cellIs" dxfId="32" priority="2" operator="greaterThan">
      <formula>1.3</formula>
    </cfRule>
  </conditionalFormatting>
  <conditionalFormatting sqref="I68:M68">
    <cfRule type="cellIs" dxfId="31" priority="1" operator="greaterThan">
      <formula>1.3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zoomScale="85" zoomScaleNormal="85" workbookViewId="0">
      <selection activeCell="G3" sqref="G3"/>
    </sheetView>
  </sheetViews>
  <sheetFormatPr defaultColWidth="9.125" defaultRowHeight="15" x14ac:dyDescent="0.25"/>
  <cols>
    <col min="1" max="7" width="5.625" style="1" customWidth="1"/>
    <col min="8" max="8" width="5.625" style="45" customWidth="1"/>
    <col min="9" max="9" width="5.625" style="15" customWidth="1"/>
    <col min="10" max="12" width="5.625" style="1" customWidth="1"/>
    <col min="13" max="13" width="5.625" style="15" customWidth="1"/>
    <col min="14" max="14" width="5.625" style="47" customWidth="1"/>
    <col min="15" max="40" width="5.625" style="1" customWidth="1"/>
    <col min="41" max="41" width="14.375" style="1" bestFit="1" customWidth="1"/>
    <col min="42" max="45" width="15.125" style="1" bestFit="1" customWidth="1"/>
    <col min="46" max="51" width="9.25" style="1" bestFit="1" customWidth="1"/>
    <col min="52" max="16384" width="9.125" style="1"/>
  </cols>
  <sheetData>
    <row r="1" spans="1:46" ht="51.75" customHeight="1" x14ac:dyDescent="0.25">
      <c r="A1" s="77" t="s">
        <v>17</v>
      </c>
      <c r="B1" s="77"/>
      <c r="C1" s="77"/>
      <c r="D1" s="77"/>
      <c r="E1" s="77"/>
      <c r="F1" s="77"/>
      <c r="G1" s="77"/>
      <c r="H1" s="42"/>
      <c r="I1" s="77" t="s">
        <v>18</v>
      </c>
      <c r="J1" s="77"/>
      <c r="K1" s="77"/>
      <c r="L1" s="77"/>
      <c r="M1" s="18"/>
      <c r="O1" s="76" t="s">
        <v>6</v>
      </c>
      <c r="P1" s="76"/>
      <c r="Q1" s="76"/>
      <c r="R1" s="76"/>
      <c r="S1" s="76"/>
      <c r="T1" s="76"/>
      <c r="U1" s="7" t="s">
        <v>39</v>
      </c>
      <c r="V1" s="7"/>
      <c r="W1" s="7"/>
      <c r="X1" s="7"/>
      <c r="Y1" s="7"/>
      <c r="Z1" s="76" t="s">
        <v>21</v>
      </c>
      <c r="AA1" s="76"/>
      <c r="AB1" s="76"/>
      <c r="AC1" s="76"/>
      <c r="AD1" s="76"/>
      <c r="AE1" s="76" t="s">
        <v>2</v>
      </c>
      <c r="AF1" s="76"/>
      <c r="AG1" s="76"/>
      <c r="AH1" s="76"/>
      <c r="AI1" s="76"/>
      <c r="AJ1" s="76" t="s">
        <v>3</v>
      </c>
      <c r="AK1" s="76"/>
      <c r="AL1" s="76"/>
      <c r="AM1" s="76"/>
      <c r="AN1" s="76"/>
      <c r="AO1" s="76" t="s">
        <v>38</v>
      </c>
      <c r="AP1" s="76"/>
      <c r="AQ1" s="76"/>
      <c r="AR1" s="76"/>
      <c r="AS1" s="76"/>
      <c r="AT1" s="76"/>
    </row>
    <row r="2" spans="1:46" ht="57" customHeight="1" x14ac:dyDescent="0.25">
      <c r="A2" s="9" t="s">
        <v>19</v>
      </c>
      <c r="B2" s="9" t="s">
        <v>4</v>
      </c>
      <c r="C2" s="9" t="s">
        <v>8</v>
      </c>
      <c r="D2" s="9" t="s">
        <v>10</v>
      </c>
      <c r="E2" s="9" t="s">
        <v>9</v>
      </c>
      <c r="F2" s="9" t="s">
        <v>20</v>
      </c>
      <c r="G2" s="9" t="s">
        <v>7</v>
      </c>
      <c r="H2" s="43" t="s">
        <v>12</v>
      </c>
      <c r="I2" s="16" t="s">
        <v>1</v>
      </c>
      <c r="J2" s="9" t="s">
        <v>14</v>
      </c>
      <c r="K2" s="9" t="s">
        <v>15</v>
      </c>
      <c r="L2" s="20"/>
      <c r="M2" s="17"/>
      <c r="O2" s="1" t="s">
        <v>0</v>
      </c>
      <c r="P2" s="1">
        <v>300</v>
      </c>
      <c r="Q2" s="1">
        <v>150</v>
      </c>
      <c r="R2" s="1">
        <v>100</v>
      </c>
      <c r="S2" s="1">
        <v>150</v>
      </c>
      <c r="T2" s="1">
        <v>300</v>
      </c>
      <c r="U2" s="7">
        <f>Z2</f>
        <v>300</v>
      </c>
      <c r="V2" s="7">
        <f>AA2</f>
        <v>150</v>
      </c>
      <c r="W2" s="7">
        <f>AB2</f>
        <v>100</v>
      </c>
      <c r="X2" s="7">
        <f>AC2</f>
        <v>150</v>
      </c>
      <c r="Y2" s="7">
        <f>AD2</f>
        <v>300</v>
      </c>
      <c r="Z2" s="1">
        <f>AJ2</f>
        <v>300</v>
      </c>
      <c r="AA2" s="1">
        <f>AK2</f>
        <v>150</v>
      </c>
      <c r="AB2" s="1">
        <f>AL2</f>
        <v>100</v>
      </c>
      <c r="AC2" s="1">
        <f>AM2</f>
        <v>150</v>
      </c>
      <c r="AD2" s="1">
        <f>AN2</f>
        <v>300</v>
      </c>
      <c r="AE2" s="1">
        <f>P2</f>
        <v>300</v>
      </c>
      <c r="AF2" s="1">
        <f>Q2</f>
        <v>150</v>
      </c>
      <c r="AG2" s="1">
        <f>R2</f>
        <v>100</v>
      </c>
      <c r="AH2" s="1">
        <f>S2</f>
        <v>150</v>
      </c>
      <c r="AI2" s="1">
        <f>T2</f>
        <v>300</v>
      </c>
      <c r="AJ2" s="1">
        <f>AE2</f>
        <v>300</v>
      </c>
      <c r="AK2" s="1">
        <f t="shared" ref="AK2:AN2" si="0">AF2</f>
        <v>150</v>
      </c>
      <c r="AL2" s="1">
        <f t="shared" si="0"/>
        <v>100</v>
      </c>
      <c r="AM2" s="1">
        <f t="shared" si="0"/>
        <v>150</v>
      </c>
      <c r="AN2" s="1">
        <f t="shared" si="0"/>
        <v>300</v>
      </c>
      <c r="AO2" s="34" t="s">
        <v>0</v>
      </c>
      <c r="AP2" s="34">
        <f>Z2</f>
        <v>300</v>
      </c>
      <c r="AQ2" s="34">
        <f>AA2</f>
        <v>150</v>
      </c>
      <c r="AR2" s="34">
        <f>AB2</f>
        <v>100</v>
      </c>
      <c r="AS2" s="34">
        <f>AC2</f>
        <v>150</v>
      </c>
      <c r="AT2" s="34">
        <f>AD2</f>
        <v>300</v>
      </c>
    </row>
    <row r="3" spans="1:46" x14ac:dyDescent="0.25">
      <c r="A3" s="1">
        <v>300</v>
      </c>
      <c r="B3" s="10">
        <v>50</v>
      </c>
      <c r="C3" s="10">
        <v>47.74</v>
      </c>
      <c r="D3" s="10">
        <v>34.770000000000003</v>
      </c>
      <c r="E3" s="10">
        <v>6.98</v>
      </c>
      <c r="F3" s="12">
        <f>1-(C3-D3-E3)/C3</f>
        <v>0.87452869710934233</v>
      </c>
      <c r="G3" s="12">
        <f>C3/(D3+E3)</f>
        <v>1.1434730538922155</v>
      </c>
      <c r="H3" s="44"/>
      <c r="I3" s="16">
        <v>150</v>
      </c>
      <c r="J3" s="39">
        <f>J4</f>
        <v>0.54807226651871011</v>
      </c>
      <c r="K3" s="39">
        <f>K4</f>
        <v>-3.8688175842933603E-2</v>
      </c>
      <c r="L3" s="17"/>
      <c r="M3" s="17"/>
      <c r="N3" s="48" t="s">
        <v>24</v>
      </c>
    </row>
    <row r="4" spans="1:46" x14ac:dyDescent="0.25">
      <c r="A4" s="1">
        <v>150</v>
      </c>
      <c r="B4" s="10">
        <v>50</v>
      </c>
      <c r="C4" s="10">
        <v>47.67</v>
      </c>
      <c r="D4" s="10">
        <v>34.159999999999997</v>
      </c>
      <c r="E4" s="10">
        <v>7.41</v>
      </c>
      <c r="F4" s="12">
        <f>1-(C4-D4-E4)/C4</f>
        <v>0.8720369204950702</v>
      </c>
      <c r="G4" s="12">
        <f>C4/(D4+E4)</f>
        <v>1.1467404378157326</v>
      </c>
      <c r="H4" s="44"/>
      <c r="I4" s="16">
        <v>200</v>
      </c>
      <c r="J4" s="13">
        <v>0.54807226651871011</v>
      </c>
      <c r="K4" s="13">
        <v>-3.8688175842933603E-2</v>
      </c>
      <c r="L4" s="17"/>
      <c r="M4" s="17"/>
      <c r="N4" s="48"/>
    </row>
    <row r="5" spans="1:46" x14ac:dyDescent="0.25">
      <c r="A5" s="1">
        <v>100</v>
      </c>
      <c r="B5" s="10">
        <v>50</v>
      </c>
      <c r="C5" s="10">
        <v>47.55</v>
      </c>
      <c r="D5" s="10">
        <v>33.159999999999997</v>
      </c>
      <c r="E5" s="10">
        <v>7.64</v>
      </c>
      <c r="F5" s="12">
        <f>1-(C5-D5-E5)/C5</f>
        <v>0.85804416403785488</v>
      </c>
      <c r="G5" s="12">
        <f>C5/(D5+E5)</f>
        <v>1.1654411764705883</v>
      </c>
      <c r="H5" s="44"/>
      <c r="I5" s="16">
        <v>250</v>
      </c>
      <c r="J5" s="39">
        <f>J6</f>
        <v>0.486148024665365</v>
      </c>
      <c r="K5" s="39">
        <f>K6</f>
        <v>2.6552909802438001E-2</v>
      </c>
      <c r="L5" s="17"/>
      <c r="M5" s="17"/>
      <c r="N5" s="48"/>
      <c r="O5" s="2" t="s">
        <v>33</v>
      </c>
    </row>
    <row r="6" spans="1:46" x14ac:dyDescent="0.25">
      <c r="I6" s="16">
        <v>300</v>
      </c>
      <c r="J6" s="13">
        <v>0.486148024665365</v>
      </c>
      <c r="K6" s="13">
        <v>2.6552909802438001E-2</v>
      </c>
      <c r="L6" s="17"/>
      <c r="M6" s="17"/>
      <c r="N6" s="49">
        <v>150</v>
      </c>
      <c r="O6" s="26">
        <v>8.9180700000000002</v>
      </c>
      <c r="P6" s="26">
        <v>5.4262379999999997</v>
      </c>
      <c r="Q6" s="26">
        <v>5.4935309999999999</v>
      </c>
      <c r="R6" s="26">
        <v>5.5473429999999997</v>
      </c>
      <c r="S6" s="26">
        <v>5.4790089999999996</v>
      </c>
      <c r="T6" s="26">
        <v>5.4093410000000004</v>
      </c>
      <c r="Z6" s="26">
        <v>49.996998061728384</v>
      </c>
      <c r="AA6" s="26">
        <v>49.938225888888894</v>
      </c>
      <c r="AB6" s="26">
        <v>49.993942972222221</v>
      </c>
      <c r="AC6" s="26">
        <v>50.067949833333337</v>
      </c>
      <c r="AD6" s="26">
        <v>50.072437932098786</v>
      </c>
      <c r="AE6" s="28">
        <v>3.27263129012346</v>
      </c>
      <c r="AF6" s="28">
        <v>3.9427232407407415</v>
      </c>
      <c r="AG6" s="28">
        <v>4.8135699660493811</v>
      </c>
      <c r="AH6" s="28">
        <v>4.1546981975308661</v>
      </c>
      <c r="AI6" s="28">
        <v>3.5954853950617274</v>
      </c>
      <c r="AJ6" s="26">
        <v>33.611567944444445</v>
      </c>
      <c r="AK6" s="26">
        <v>32.048536024691344</v>
      </c>
      <c r="AL6" s="26">
        <v>30.984909796296286</v>
      </c>
      <c r="AM6" s="26">
        <v>32.195741481481477</v>
      </c>
      <c r="AN6" s="26">
        <v>33.752376203703705</v>
      </c>
      <c r="AO6" s="3"/>
    </row>
    <row r="7" spans="1:46" x14ac:dyDescent="0.25">
      <c r="I7" s="16">
        <v>350</v>
      </c>
      <c r="J7" s="39">
        <f>J8</f>
        <v>0.42986521481307871</v>
      </c>
      <c r="K7" s="39">
        <f>K8</f>
        <v>2.2194633949000231E-2</v>
      </c>
      <c r="L7" s="17"/>
      <c r="M7" s="17"/>
      <c r="N7" s="49">
        <v>200</v>
      </c>
      <c r="O7" s="26">
        <v>13.273251999999999</v>
      </c>
      <c r="P7" s="26">
        <v>9.3258510000000001</v>
      </c>
      <c r="Q7" s="26">
        <v>9.2953869999999998</v>
      </c>
      <c r="R7" s="26">
        <v>9.2374600000000004</v>
      </c>
      <c r="S7" s="26">
        <v>9.355677</v>
      </c>
      <c r="T7" s="26">
        <v>9.2227820000000005</v>
      </c>
      <c r="Z7" s="26">
        <v>49.92861556790124</v>
      </c>
      <c r="AA7" s="26">
        <v>49.925299981481508</v>
      </c>
      <c r="AB7" s="26">
        <v>49.989906882716035</v>
      </c>
      <c r="AC7" s="26">
        <v>50.06519868518518</v>
      </c>
      <c r="AD7" s="26">
        <v>50.086877944099378</v>
      </c>
      <c r="AE7" s="28">
        <v>3.0403385185185186</v>
      </c>
      <c r="AF7" s="28">
        <v>3.6773760000000006</v>
      </c>
      <c r="AG7" s="28">
        <v>4.3833083487654294</v>
      </c>
      <c r="AH7" s="28">
        <v>3.5751608086419742</v>
      </c>
      <c r="AI7" s="28">
        <v>2.9865180248447194</v>
      </c>
      <c r="AJ7" s="26">
        <v>32.609255030864205</v>
      </c>
      <c r="AK7" s="26">
        <v>31.841448141975317</v>
      </c>
      <c r="AL7" s="26">
        <v>30.632458487654304</v>
      </c>
      <c r="AM7" s="26">
        <v>31.814957067901219</v>
      </c>
      <c r="AN7" s="26">
        <v>32.94452804968946</v>
      </c>
      <c r="AO7" s="3"/>
    </row>
    <row r="8" spans="1:46" x14ac:dyDescent="0.25">
      <c r="I8" s="16">
        <v>400</v>
      </c>
      <c r="J8" s="13">
        <v>0.42986521481307871</v>
      </c>
      <c r="K8" s="13">
        <v>2.2194633949000231E-2</v>
      </c>
      <c r="L8" s="17"/>
      <c r="M8" s="17"/>
      <c r="N8" s="49">
        <v>250</v>
      </c>
      <c r="O8" s="26">
        <v>18.265249000000001</v>
      </c>
      <c r="P8" s="26">
        <v>13.586672</v>
      </c>
      <c r="Q8" s="26">
        <v>13.525496</v>
      </c>
      <c r="R8" s="26">
        <v>13.666596</v>
      </c>
      <c r="S8" s="26">
        <v>13.562815000000001</v>
      </c>
      <c r="T8" s="26">
        <v>13.602408</v>
      </c>
      <c r="Z8" s="26">
        <v>49.834108925925932</v>
      </c>
      <c r="AA8" s="26">
        <v>49.933329067901226</v>
      </c>
      <c r="AB8" s="26">
        <v>49.997880595679</v>
      </c>
      <c r="AC8" s="26">
        <v>50.076735450617278</v>
      </c>
      <c r="AD8" s="26">
        <v>50.084928061728419</v>
      </c>
      <c r="AE8" s="28">
        <v>2.6196035555555555</v>
      </c>
      <c r="AF8" s="28">
        <v>3.2903774506172843</v>
      </c>
      <c r="AG8" s="28">
        <v>4.0947669629629644</v>
      </c>
      <c r="AH8" s="28">
        <v>3.3170399753086421</v>
      </c>
      <c r="AI8" s="28">
        <v>2.7435086419753101</v>
      </c>
      <c r="AJ8" s="26">
        <v>32.33430043827159</v>
      </c>
      <c r="AK8" s="26">
        <v>30.644681240740731</v>
      </c>
      <c r="AL8" s="26">
        <v>29.984076179012352</v>
      </c>
      <c r="AM8" s="26">
        <v>31.089094277777775</v>
      </c>
      <c r="AN8" s="26">
        <v>32.506843820987648</v>
      </c>
      <c r="AO8" s="3"/>
    </row>
    <row r="9" spans="1:46" ht="15.75" x14ac:dyDescent="0.25">
      <c r="A9" s="8"/>
      <c r="I9" s="16">
        <v>600</v>
      </c>
      <c r="J9" s="13">
        <v>0.417226436890755</v>
      </c>
      <c r="K9" s="13">
        <v>-1.63987599095093E-2</v>
      </c>
      <c r="L9" s="17"/>
      <c r="N9" s="49">
        <v>300</v>
      </c>
      <c r="O9" s="26">
        <v>23.693577000000001</v>
      </c>
      <c r="P9" s="26">
        <v>19.023921999999999</v>
      </c>
      <c r="Q9" s="26">
        <v>19.015668999999999</v>
      </c>
      <c r="R9" s="26">
        <v>19.004594999999998</v>
      </c>
      <c r="S9" s="26">
        <v>19.102720000000001</v>
      </c>
      <c r="T9" s="26">
        <v>19.153010999999999</v>
      </c>
      <c r="Z9" s="26">
        <v>49.930126888888886</v>
      </c>
      <c r="AA9" s="26">
        <v>49.936878314814791</v>
      </c>
      <c r="AB9" s="26">
        <v>49.987397904320986</v>
      </c>
      <c r="AC9" s="26">
        <v>50.062526123456777</v>
      </c>
      <c r="AD9" s="26">
        <v>50.08164004320988</v>
      </c>
      <c r="AE9" s="28">
        <v>2.4736759012345688</v>
      </c>
      <c r="AF9" s="28">
        <v>3.1883146975308643</v>
      </c>
      <c r="AG9" s="28">
        <v>3.9129726358024679</v>
      </c>
      <c r="AH9" s="28">
        <v>3.1997114135802485</v>
      </c>
      <c r="AI9" s="28">
        <v>2.392227185185186</v>
      </c>
      <c r="AJ9" s="26">
        <v>32.339665104938263</v>
      </c>
      <c r="AK9" s="26">
        <v>30.703420888888896</v>
      </c>
      <c r="AL9" s="26">
        <v>29.777109382716041</v>
      </c>
      <c r="AM9" s="26">
        <v>31.115032765432105</v>
      </c>
      <c r="AN9" s="26">
        <v>32.581176246913557</v>
      </c>
      <c r="AO9" s="3"/>
    </row>
    <row r="10" spans="1:46" x14ac:dyDescent="0.25">
      <c r="N10" s="49">
        <v>350</v>
      </c>
      <c r="O10" s="26">
        <v>29.612943999999999</v>
      </c>
      <c r="P10" s="26">
        <v>24.914384999999999</v>
      </c>
      <c r="Q10" s="26">
        <v>24.965805</v>
      </c>
      <c r="R10" s="26">
        <v>24.894425999999999</v>
      </c>
      <c r="S10" s="26">
        <v>25.060068000000001</v>
      </c>
      <c r="T10" s="26">
        <v>25.017149</v>
      </c>
      <c r="Z10" s="26">
        <v>49.913349267080747</v>
      </c>
      <c r="AA10" s="26">
        <v>49.933260796296274</v>
      </c>
      <c r="AB10" s="26">
        <v>49.997846941358006</v>
      </c>
      <c r="AC10" s="26">
        <v>50.080968487654324</v>
      </c>
      <c r="AD10" s="26">
        <v>50.098024530864187</v>
      </c>
      <c r="AE10" s="28">
        <v>2.8912298881987568</v>
      </c>
      <c r="AF10" s="28">
        <v>3.6792089876543206</v>
      </c>
      <c r="AG10" s="28">
        <v>4.5851313703703749</v>
      </c>
      <c r="AH10" s="28">
        <v>3.9877238148148155</v>
      </c>
      <c r="AI10" s="28">
        <v>3.4671029938271607</v>
      </c>
      <c r="AJ10" s="26">
        <v>32.024189627329193</v>
      </c>
      <c r="AK10" s="26">
        <v>30.960887617283952</v>
      </c>
      <c r="AL10" s="26">
        <v>29.814448543209874</v>
      </c>
      <c r="AM10" s="26">
        <v>31.167781296296283</v>
      </c>
      <c r="AN10" s="26">
        <v>32.476611253086418</v>
      </c>
      <c r="AO10" s="3"/>
    </row>
    <row r="11" spans="1:46" x14ac:dyDescent="0.25">
      <c r="N11" s="49">
        <v>400</v>
      </c>
      <c r="O11" s="26">
        <v>36.543987000000001</v>
      </c>
      <c r="P11" s="26">
        <v>31.543453</v>
      </c>
      <c r="Q11" s="26">
        <v>31.710046999999999</v>
      </c>
      <c r="R11" s="26">
        <v>31.693518000000001</v>
      </c>
      <c r="S11" s="26">
        <v>31.933805</v>
      </c>
      <c r="T11" s="26">
        <v>31.712610000000002</v>
      </c>
      <c r="Z11" s="26">
        <v>49.92362783950616</v>
      </c>
      <c r="AA11" s="26">
        <v>49.945865098765445</v>
      </c>
      <c r="AB11" s="26">
        <v>49.990235030864234</v>
      </c>
      <c r="AC11" s="26">
        <v>50.057905123456798</v>
      </c>
      <c r="AD11" s="26">
        <v>50.076174234567894</v>
      </c>
      <c r="AE11" s="28">
        <v>3.3873508641975318</v>
      </c>
      <c r="AF11" s="28">
        <v>4.0015538765432099</v>
      </c>
      <c r="AG11" s="28">
        <v>4.5875790246913581</v>
      </c>
      <c r="AH11" s="28">
        <v>3.6855379691358046</v>
      </c>
      <c r="AI11" s="28">
        <v>3.0654871975308646</v>
      </c>
      <c r="AJ11" s="26">
        <v>32.257416845679018</v>
      </c>
      <c r="AK11" s="26">
        <v>30.984706728395039</v>
      </c>
      <c r="AL11" s="26">
        <v>29.854097447530869</v>
      </c>
      <c r="AM11" s="26">
        <v>31.019612808641963</v>
      </c>
      <c r="AN11" s="26">
        <v>32.343242672839494</v>
      </c>
      <c r="AO11" s="3"/>
    </row>
    <row r="12" spans="1:46" x14ac:dyDescent="0.25">
      <c r="C12" s="78" t="s">
        <v>13</v>
      </c>
      <c r="D12" s="78"/>
      <c r="E12" s="78"/>
      <c r="F12" s="78"/>
      <c r="G12" s="78"/>
      <c r="I12" s="78" t="s">
        <v>16</v>
      </c>
      <c r="J12" s="78"/>
      <c r="K12" s="78"/>
      <c r="L12" s="78"/>
      <c r="M12" s="78"/>
      <c r="N12" s="50" t="s">
        <v>5</v>
      </c>
      <c r="O12" s="3"/>
      <c r="P12" s="3"/>
      <c r="Q12" s="3"/>
      <c r="R12" s="3"/>
      <c r="S12" s="3"/>
      <c r="T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6" x14ac:dyDescent="0.25">
      <c r="A13" s="1" t="s">
        <v>1</v>
      </c>
      <c r="B13" s="1" t="s">
        <v>0</v>
      </c>
      <c r="C13" s="34">
        <v>300</v>
      </c>
      <c r="D13" s="34">
        <v>150</v>
      </c>
      <c r="E13" s="34">
        <v>100</v>
      </c>
      <c r="F13" s="34">
        <v>150</v>
      </c>
      <c r="G13" s="34">
        <v>300</v>
      </c>
      <c r="I13" s="16">
        <v>300</v>
      </c>
      <c r="J13" s="34">
        <v>150</v>
      </c>
      <c r="K13" s="34">
        <v>100</v>
      </c>
      <c r="L13" s="34">
        <v>150</v>
      </c>
      <c r="M13" s="16">
        <v>300</v>
      </c>
      <c r="N13" s="49"/>
    </row>
    <row r="14" spans="1:46" x14ac:dyDescent="0.25">
      <c r="C14" s="34"/>
      <c r="D14" s="34"/>
      <c r="E14" s="34"/>
      <c r="F14" s="34"/>
      <c r="G14" s="34"/>
      <c r="I14" s="16"/>
      <c r="J14" s="34"/>
      <c r="K14" s="34"/>
      <c r="L14" s="34"/>
      <c r="M14" s="16"/>
      <c r="N14" s="51"/>
      <c r="O14" s="2" t="s">
        <v>34</v>
      </c>
    </row>
    <row r="15" spans="1:46" s="34" customFormat="1" x14ac:dyDescent="0.25">
      <c r="A15" s="34">
        <v>150</v>
      </c>
      <c r="B15" s="12">
        <f>O6-O15</f>
        <v>0.11542700000000039</v>
      </c>
      <c r="C15" s="12">
        <f t="shared" ref="C15:C20" si="1">P6-P15-(Z6-Z15)*$F$3-$G$3*(AE6+AJ6-AE15-AJ15)</f>
        <v>-0.58551839767979907</v>
      </c>
      <c r="D15" s="12">
        <f t="shared" ref="D15:D20" si="2">Q6-Q15-(AA6-AA15)*$F$4-$G$4*(AF6+AK6-AF15-AK15)</f>
        <v>-0.56920281147956309</v>
      </c>
      <c r="E15" s="12">
        <f t="shared" ref="E15:E20" si="3">R6-R15-(AB6-AB15)*$F$5-$G$5*(AG6+AL6-AG15-AL15)</f>
        <v>-1.2185220067116702</v>
      </c>
      <c r="F15" s="12">
        <f t="shared" ref="F15:F20" si="4">S6-S15-(AC6-AC15)*$F$4-$G$4*(AH6+AM6-AH15-AM15)</f>
        <v>-1.2934297836322592</v>
      </c>
      <c r="G15" s="12">
        <f t="shared" ref="G15:G20" si="5">T6-T15-(AD6-AD15)*$F$3-$G$3*(AI6+AN6-AI15-AN15)</f>
        <v>-1.2142054011014094</v>
      </c>
      <c r="H15" s="44"/>
      <c r="I15" s="16"/>
      <c r="M15" s="16"/>
      <c r="N15" s="49">
        <v>150</v>
      </c>
      <c r="O15" s="26">
        <v>8.8026429999999998</v>
      </c>
      <c r="P15" s="26">
        <v>7.045725</v>
      </c>
      <c r="Q15" s="26">
        <v>6.9331889999999996</v>
      </c>
      <c r="R15" s="26">
        <v>7.0020899999999999</v>
      </c>
      <c r="S15" s="26">
        <v>7.0564179999999999</v>
      </c>
      <c r="T15" s="26">
        <v>7.0070779999999999</v>
      </c>
      <c r="Z15" s="26">
        <v>49.993204598765416</v>
      </c>
      <c r="AA15" s="26">
        <v>49.926076104938268</v>
      </c>
      <c r="AB15" s="26">
        <v>49.994328321981435</v>
      </c>
      <c r="AC15" s="26">
        <v>50.074057475308649</v>
      </c>
      <c r="AD15" s="26">
        <v>50.09597184567901</v>
      </c>
      <c r="AE15" s="28">
        <v>2.8700672160493843</v>
      </c>
      <c r="AF15" s="28">
        <v>3.262260246913582</v>
      </c>
      <c r="AG15" s="28">
        <v>3.8876251114551073</v>
      </c>
      <c r="AH15" s="28">
        <v>3.1019912160493823</v>
      </c>
      <c r="AI15" s="28">
        <v>2.5221211111111117</v>
      </c>
      <c r="AJ15" s="26">
        <v>34.921268475308615</v>
      </c>
      <c r="AK15" s="26">
        <v>33.497307364197503</v>
      </c>
      <c r="AL15" s="26">
        <v>32.113262417956676</v>
      </c>
      <c r="AM15" s="26">
        <v>33.491444277777745</v>
      </c>
      <c r="AN15" s="26">
        <v>35.143151129629629</v>
      </c>
      <c r="AO15" s="3"/>
    </row>
    <row r="16" spans="1:46" s="34" customFormat="1" x14ac:dyDescent="0.25">
      <c r="A16" s="34">
        <v>200</v>
      </c>
      <c r="B16" s="12">
        <f t="shared" ref="B16:B20" si="6">O7-O16</f>
        <v>-0.18823400000000134</v>
      </c>
      <c r="C16" s="12">
        <f t="shared" si="1"/>
        <v>-0.64670396425486643</v>
      </c>
      <c r="D16" s="12">
        <f t="shared" si="2"/>
        <v>-1.531930268265818</v>
      </c>
      <c r="E16" s="12">
        <f t="shared" si="3"/>
        <v>-1.8035355966455966</v>
      </c>
      <c r="F16" s="12">
        <f t="shared" si="4"/>
        <v>-1.3687584959361057</v>
      </c>
      <c r="G16" s="12">
        <f t="shared" si="5"/>
        <v>-0.56889870508180707</v>
      </c>
      <c r="H16" s="44"/>
      <c r="I16" s="16"/>
      <c r="M16" s="16"/>
      <c r="N16" s="49">
        <v>200</v>
      </c>
      <c r="O16" s="26">
        <v>13.461486000000001</v>
      </c>
      <c r="P16" s="26">
        <v>11.369478000000001</v>
      </c>
      <c r="Q16" s="26">
        <v>11.287477000000001</v>
      </c>
      <c r="R16" s="26">
        <v>11.221705999999999</v>
      </c>
      <c r="S16" s="26">
        <v>11.243112999999999</v>
      </c>
      <c r="T16" s="26">
        <v>11.226502999999999</v>
      </c>
      <c r="Z16" s="26">
        <v>49.91530525925927</v>
      </c>
      <c r="AA16" s="26">
        <v>49.937639506172864</v>
      </c>
      <c r="AB16" s="26">
        <v>49.995923287036995</v>
      </c>
      <c r="AC16" s="26">
        <v>50.068812246913573</v>
      </c>
      <c r="AD16" s="26">
        <v>50.072777753086442</v>
      </c>
      <c r="AE16" s="28">
        <v>2.114969382716049</v>
      </c>
      <c r="AF16" s="28">
        <v>2.4957375308641976</v>
      </c>
      <c r="AG16" s="28">
        <v>3.0457129166666674</v>
      </c>
      <c r="AH16" s="28">
        <v>2.5306928641975306</v>
      </c>
      <c r="AI16" s="28">
        <v>2.0697430864197526</v>
      </c>
      <c r="AJ16" s="26">
        <v>34.766453179012331</v>
      </c>
      <c r="AK16" s="26">
        <v>33.414979314814808</v>
      </c>
      <c r="AL16" s="26">
        <v>32.120681910493829</v>
      </c>
      <c r="AM16" s="26">
        <v>33.308983018518532</v>
      </c>
      <c r="AN16" s="26">
        <v>35.1268800925926</v>
      </c>
      <c r="AO16" s="3"/>
    </row>
    <row r="17" spans="1:41" s="34" customFormat="1" x14ac:dyDescent="0.25">
      <c r="A17" s="34">
        <v>250</v>
      </c>
      <c r="B17" s="12">
        <f t="shared" si="6"/>
        <v>-0.42232699999999923</v>
      </c>
      <c r="C17" s="12">
        <f t="shared" si="1"/>
        <v>-0.64761725331956987</v>
      </c>
      <c r="D17" s="12">
        <f t="shared" si="2"/>
        <v>-0.58533339020061614</v>
      </c>
      <c r="E17" s="12">
        <f t="shared" si="3"/>
        <v>-1.4195562873832297</v>
      </c>
      <c r="F17" s="12">
        <f t="shared" si="4"/>
        <v>-1.3512506205705908</v>
      </c>
      <c r="G17" s="12">
        <f t="shared" si="5"/>
        <v>-1.0671519792638884</v>
      </c>
      <c r="H17" s="44"/>
      <c r="I17" s="16"/>
      <c r="M17" s="16"/>
      <c r="N17" s="49">
        <v>250</v>
      </c>
      <c r="O17" s="26">
        <v>18.687576</v>
      </c>
      <c r="P17" s="26">
        <v>16.081963999999999</v>
      </c>
      <c r="Q17" s="26">
        <v>15.936415</v>
      </c>
      <c r="R17" s="26">
        <v>15.803201</v>
      </c>
      <c r="S17" s="26">
        <v>15.916271</v>
      </c>
      <c r="T17" s="26">
        <v>16.005016000000001</v>
      </c>
      <c r="Z17" s="26">
        <v>49.928429870370394</v>
      </c>
      <c r="AA17" s="26">
        <v>49.932719888888897</v>
      </c>
      <c r="AB17" s="26">
        <v>49.99042741666667</v>
      </c>
      <c r="AC17" s="26">
        <v>50.065802395061723</v>
      </c>
      <c r="AD17" s="26">
        <v>50.086544944099394</v>
      </c>
      <c r="AE17" s="28">
        <v>1.8769242777777788</v>
      </c>
      <c r="AF17" s="28">
        <v>2.3531432469135818</v>
      </c>
      <c r="AG17" s="28">
        <v>2.9528756851851856</v>
      </c>
      <c r="AH17" s="28">
        <v>2.3497997160493829</v>
      </c>
      <c r="AI17" s="28">
        <v>1.8343148385093149</v>
      </c>
      <c r="AJ17" s="26">
        <v>34.620687604938261</v>
      </c>
      <c r="AK17" s="26">
        <v>33.174356746913581</v>
      </c>
      <c r="AL17" s="26">
        <v>31.746714246913591</v>
      </c>
      <c r="AM17" s="26">
        <v>32.93860865432098</v>
      </c>
      <c r="AN17" s="26">
        <v>34.58269564596273</v>
      </c>
      <c r="AO17" s="3"/>
    </row>
    <row r="18" spans="1:41" s="34" customFormat="1" x14ac:dyDescent="0.25">
      <c r="A18" s="34">
        <v>300</v>
      </c>
      <c r="B18" s="12">
        <f t="shared" si="6"/>
        <v>-0.43538299999999808</v>
      </c>
      <c r="C18" s="12">
        <f t="shared" si="1"/>
        <v>-0.90186822175645731</v>
      </c>
      <c r="D18" s="12">
        <f t="shared" si="2"/>
        <v>-0.5985401774302519</v>
      </c>
      <c r="E18" s="12">
        <f t="shared" si="3"/>
        <v>-0.3310379871956417</v>
      </c>
      <c r="F18" s="12">
        <f t="shared" si="4"/>
        <v>-4.9427198272405493E-2</v>
      </c>
      <c r="G18" s="12">
        <f t="shared" si="5"/>
        <v>0.34138990693689775</v>
      </c>
      <c r="H18" s="44"/>
      <c r="I18" s="16"/>
      <c r="M18" s="16"/>
      <c r="N18" s="49">
        <v>300</v>
      </c>
      <c r="O18" s="26">
        <v>24.128959999999999</v>
      </c>
      <c r="P18" s="26">
        <v>21.270212000000001</v>
      </c>
      <c r="Q18" s="26">
        <v>20.803585000000002</v>
      </c>
      <c r="R18" s="26">
        <v>20.521249999999998</v>
      </c>
      <c r="S18" s="26">
        <v>20.779335</v>
      </c>
      <c r="T18" s="26">
        <v>21.144955</v>
      </c>
      <c r="Z18" s="26">
        <v>49.90762632098766</v>
      </c>
      <c r="AA18" s="26">
        <v>49.932165703703689</v>
      </c>
      <c r="AB18" s="26">
        <v>49.998066009259233</v>
      </c>
      <c r="AC18" s="26">
        <v>50.074490296296318</v>
      </c>
      <c r="AD18" s="26">
        <v>50.086832172839536</v>
      </c>
      <c r="AE18" s="28">
        <v>1.7709642839506166</v>
      </c>
      <c r="AF18" s="28">
        <v>2.4323309074074069</v>
      </c>
      <c r="AG18" s="28">
        <v>3.3441614043209889</v>
      </c>
      <c r="AH18" s="28">
        <v>3.1154799691358015</v>
      </c>
      <c r="AI18" s="28">
        <v>2.7155250740740731</v>
      </c>
      <c r="AJ18" s="26">
        <v>34.235320592592601</v>
      </c>
      <c r="AK18" s="26">
        <v>32.500168006172835</v>
      </c>
      <c r="AL18" s="26">
        <v>31.355378089506178</v>
      </c>
      <c r="AM18" s="26">
        <v>32.609133913580258</v>
      </c>
      <c r="AN18" s="26">
        <v>34.294474876543212</v>
      </c>
      <c r="AO18" s="3"/>
    </row>
    <row r="19" spans="1:41" s="34" customFormat="1" x14ac:dyDescent="0.25">
      <c r="A19" s="34">
        <v>350</v>
      </c>
      <c r="B19" s="12">
        <f t="shared" si="6"/>
        <v>-0.68053600000000003</v>
      </c>
      <c r="C19" s="12">
        <f t="shared" si="1"/>
        <v>0.18176449856475818</v>
      </c>
      <c r="D19" s="12">
        <f t="shared" si="2"/>
        <v>-1.0732379136865269</v>
      </c>
      <c r="E19" s="12">
        <f t="shared" si="3"/>
        <v>-1.9660168171592518</v>
      </c>
      <c r="F19" s="12">
        <f t="shared" si="4"/>
        <v>-1.0836316476116767</v>
      </c>
      <c r="G19" s="12">
        <f t="shared" si="5"/>
        <v>-1.0531913820662506</v>
      </c>
      <c r="H19" s="44"/>
      <c r="I19" s="16"/>
      <c r="M19" s="16"/>
      <c r="N19" s="49">
        <v>350</v>
      </c>
      <c r="O19" s="26">
        <v>30.293479999999999</v>
      </c>
      <c r="P19" s="26">
        <v>27.153500000000001</v>
      </c>
      <c r="Q19" s="26">
        <v>26.964275000000001</v>
      </c>
      <c r="R19" s="26">
        <v>26.965031</v>
      </c>
      <c r="S19" s="26">
        <v>26.955840999999999</v>
      </c>
      <c r="T19" s="26">
        <v>27.099815</v>
      </c>
      <c r="Z19" s="26">
        <v>49.936939820987661</v>
      </c>
      <c r="AA19" s="26">
        <v>49.894158617283964</v>
      </c>
      <c r="AB19" s="26">
        <v>49.985727000000033</v>
      </c>
      <c r="AC19" s="26">
        <v>50.061307487654325</v>
      </c>
      <c r="AD19" s="26">
        <v>50.081609691358032</v>
      </c>
      <c r="AE19" s="28">
        <v>2.8835791111111102</v>
      </c>
      <c r="AF19" s="28">
        <v>3.0718063024691369</v>
      </c>
      <c r="AG19" s="28">
        <v>3.642816728395061</v>
      </c>
      <c r="AH19" s="28">
        <v>3.2277432037037044</v>
      </c>
      <c r="AI19" s="28">
        <v>2.7185180987654318</v>
      </c>
      <c r="AJ19" s="26">
        <v>34.130926932098767</v>
      </c>
      <c r="AK19" s="26">
        <v>32.404862030864194</v>
      </c>
      <c r="AL19" s="26">
        <v>30.855427648148186</v>
      </c>
      <c r="AM19" s="26">
        <v>32.650930327160488</v>
      </c>
      <c r="AN19" s="26">
        <v>34.138055320987668</v>
      </c>
      <c r="AO19" s="3"/>
    </row>
    <row r="20" spans="1:41" s="34" customFormat="1" x14ac:dyDescent="0.25">
      <c r="A20" s="34">
        <v>400</v>
      </c>
      <c r="B20" s="12">
        <f t="shared" si="6"/>
        <v>-0.49248199999999542</v>
      </c>
      <c r="C20" s="12">
        <f t="shared" si="1"/>
        <v>-1.4245323525394198</v>
      </c>
      <c r="D20" s="12">
        <f t="shared" si="2"/>
        <v>-1.8969280044729411</v>
      </c>
      <c r="E20" s="12">
        <f t="shared" si="3"/>
        <v>-1.8914122893223444</v>
      </c>
      <c r="F20" s="12">
        <f t="shared" si="4"/>
        <v>-3.8765377649504149</v>
      </c>
      <c r="G20" s="12">
        <f t="shared" si="5"/>
        <v>-3.6122474310283801</v>
      </c>
      <c r="H20" s="44"/>
      <c r="I20" s="16"/>
      <c r="M20" s="16"/>
      <c r="N20" s="49">
        <v>400</v>
      </c>
      <c r="O20" s="26">
        <v>37.036468999999997</v>
      </c>
      <c r="P20" s="26">
        <v>34.039959000000003</v>
      </c>
      <c r="Q20" s="26">
        <v>34.245021999999999</v>
      </c>
      <c r="R20" s="26">
        <v>34.067104</v>
      </c>
      <c r="S20" s="26">
        <v>34.102668999999999</v>
      </c>
      <c r="T20" s="26">
        <v>34.115603999999998</v>
      </c>
      <c r="Z20" s="26">
        <v>49.894706216049372</v>
      </c>
      <c r="AA20" s="26">
        <v>49.930534166666661</v>
      </c>
      <c r="AB20" s="26">
        <v>49.998455709876488</v>
      </c>
      <c r="AC20" s="26">
        <v>50.084178864197533</v>
      </c>
      <c r="AD20" s="26">
        <v>50.095374296296292</v>
      </c>
      <c r="AE20" s="28">
        <v>2.5047198456790118</v>
      </c>
      <c r="AF20" s="28">
        <v>2.9039897962962971</v>
      </c>
      <c r="AG20" s="28">
        <v>3.4283123611111117</v>
      </c>
      <c r="AH20" s="28">
        <v>0.45547443827160489</v>
      </c>
      <c r="AI20" s="28">
        <v>-3.5875938271604922E-2</v>
      </c>
      <c r="AJ20" s="26">
        <v>34.099638851851857</v>
      </c>
      <c r="AK20" s="26">
        <v>32.650329728395057</v>
      </c>
      <c r="AL20" s="26">
        <v>31.421038058641965</v>
      </c>
      <c r="AM20" s="26">
        <v>32.740541944444445</v>
      </c>
      <c r="AN20" s="26">
        <v>34.372394765432098</v>
      </c>
      <c r="AO20" s="3"/>
    </row>
    <row r="21" spans="1:41" x14ac:dyDescent="0.25">
      <c r="N21" s="50" t="s">
        <v>22</v>
      </c>
    </row>
    <row r="22" spans="1:41" x14ac:dyDescent="0.25">
      <c r="N22" s="51"/>
    </row>
    <row r="23" spans="1:41" x14ac:dyDescent="0.25">
      <c r="N23" s="51"/>
      <c r="O23" s="2" t="s">
        <v>35</v>
      </c>
    </row>
    <row r="24" spans="1:41" s="34" customFormat="1" x14ac:dyDescent="0.25">
      <c r="A24" s="34">
        <f t="shared" ref="A24:A29" si="7">A15</f>
        <v>150</v>
      </c>
      <c r="B24" s="12">
        <f>O6-O$24</f>
        <v>-0.18053199999999947</v>
      </c>
      <c r="C24" s="12">
        <f t="shared" ref="C24:C29" si="8">P6-P24-(Z6-Z24)*$F$3-$G$3*(AE6+AJ6-AE24-AJ24)</f>
        <v>-0.28244904044162933</v>
      </c>
      <c r="D24" s="12">
        <f t="shared" ref="D24:D29" si="9">Q6-Q24-(AA6-AA24)*$F$4-$G$4*(AF6+AK6-AF24-AK24)</f>
        <v>-0.55211948547842771</v>
      </c>
      <c r="E24" s="12">
        <f t="shared" ref="E24:E29" si="10">R6-R24-(AB6-AB24)*$F$5-$G$5*(AG6+AL6-AG24-AL24)</f>
        <v>-1.2806876227753319</v>
      </c>
      <c r="F24" s="12">
        <f t="shared" ref="F24:F29" si="11">S6-S24-(AC6-AC24)*$F$4-$G$4*(AH6+AM6-AH24-AM24)</f>
        <v>-1.1256331392179493</v>
      </c>
      <c r="G24" s="12">
        <f t="shared" ref="G24:G29" si="12">T6-T24-(AD6-AD24)*$F$3-$G$3*(AI6+AN6-AI24-AN24)</f>
        <v>-2.2091838044552516</v>
      </c>
      <c r="H24" s="44"/>
      <c r="I24" s="16"/>
      <c r="M24" s="16"/>
      <c r="N24" s="52">
        <v>150</v>
      </c>
      <c r="O24" s="26">
        <v>9.0986019999999996</v>
      </c>
      <c r="P24" s="26">
        <v>7.4825350000000004</v>
      </c>
      <c r="Q24" s="26">
        <v>7.329752</v>
      </c>
      <c r="R24" s="26">
        <v>6.9686199999999996</v>
      </c>
      <c r="S24" s="26">
        <v>7.1070469999999997</v>
      </c>
      <c r="T24" s="26">
        <v>7.2940860000000001</v>
      </c>
      <c r="Z24" s="26">
        <v>49.88952205555556</v>
      </c>
      <c r="AA24" s="26">
        <v>49.927419518518519</v>
      </c>
      <c r="AB24" s="26">
        <v>49.997108271604937</v>
      </c>
      <c r="AC24" s="26">
        <v>50.067104524691374</v>
      </c>
      <c r="AD24" s="26">
        <v>50.095843438271601</v>
      </c>
      <c r="AE24" s="28">
        <v>3.7203720617283937</v>
      </c>
      <c r="AF24" s="28">
        <v>3.8776830864197538</v>
      </c>
      <c r="AG24" s="28">
        <v>4.273699401234567</v>
      </c>
      <c r="AH24" s="28">
        <v>3.4449455308641963</v>
      </c>
      <c r="AI24" s="28">
        <v>2.660526333333332</v>
      </c>
      <c r="AJ24" s="26">
        <v>34.797305814814813</v>
      </c>
      <c r="AK24" s="26">
        <v>33.241577796296312</v>
      </c>
      <c r="AL24" s="26">
        <v>31.643081836419729</v>
      </c>
      <c r="AM24" s="26">
        <v>33.344252549382709</v>
      </c>
      <c r="AN24" s="26">
        <v>34.385703679012352</v>
      </c>
      <c r="AO24" s="3"/>
    </row>
    <row r="25" spans="1:41" s="34" customFormat="1" x14ac:dyDescent="0.25">
      <c r="A25" s="34">
        <f t="shared" si="7"/>
        <v>200</v>
      </c>
      <c r="B25" s="12">
        <f>O7-O$25</f>
        <v>-0.31693200000000132</v>
      </c>
      <c r="C25" s="12">
        <f t="shared" si="8"/>
        <v>-0.96970171920232762</v>
      </c>
      <c r="D25" s="12">
        <f t="shared" si="9"/>
        <v>-2.2314136996698926</v>
      </c>
      <c r="E25" s="12">
        <f t="shared" si="10"/>
        <v>-2.2550739374211966</v>
      </c>
      <c r="F25" s="12">
        <f t="shared" si="11"/>
        <v>-1.8107941634570084</v>
      </c>
      <c r="G25" s="12">
        <f t="shared" si="12"/>
        <v>-1.8629536076591575</v>
      </c>
      <c r="H25" s="44"/>
      <c r="I25" s="16"/>
      <c r="M25" s="16"/>
      <c r="N25" s="52">
        <v>200</v>
      </c>
      <c r="O25" s="26">
        <v>13.590184000000001</v>
      </c>
      <c r="P25" s="26">
        <v>11.793597</v>
      </c>
      <c r="Q25" s="26">
        <v>11.273851000000001</v>
      </c>
      <c r="R25" s="26">
        <v>10.977026</v>
      </c>
      <c r="S25" s="26">
        <v>11.299547</v>
      </c>
      <c r="T25" s="26">
        <v>11.867723</v>
      </c>
      <c r="Z25" s="26">
        <v>49.931345308641966</v>
      </c>
      <c r="AA25" s="26">
        <v>49.942616549382727</v>
      </c>
      <c r="AB25" s="26">
        <v>49.987717043209869</v>
      </c>
      <c r="AC25" s="26">
        <v>50.058169376543241</v>
      </c>
      <c r="AD25" s="26">
        <v>50.075440524691338</v>
      </c>
      <c r="AE25" s="28">
        <v>3.0219582716049396</v>
      </c>
      <c r="AF25" s="28">
        <v>3.1907898395061745</v>
      </c>
      <c r="AG25" s="28">
        <v>3.692759342592594</v>
      </c>
      <c r="AH25" s="28">
        <v>3.0659784012345677</v>
      </c>
      <c r="AI25" s="28">
        <v>2.5970509506172839</v>
      </c>
      <c r="AJ25" s="26">
        <v>33.935630283950637</v>
      </c>
      <c r="AK25" s="26">
        <v>32.094284469135815</v>
      </c>
      <c r="AL25" s="26">
        <v>30.882291163580238</v>
      </c>
      <c r="AM25" s="26">
        <v>32.445531944444426</v>
      </c>
      <c r="AN25" s="26">
        <v>34.026612882716044</v>
      </c>
      <c r="AO25" s="3"/>
    </row>
    <row r="26" spans="1:41" s="34" customFormat="1" x14ac:dyDescent="0.25">
      <c r="A26" s="34">
        <f t="shared" si="7"/>
        <v>250</v>
      </c>
      <c r="B26" s="12">
        <f>O8-O$26</f>
        <v>-0.65840899999999891</v>
      </c>
      <c r="C26" s="12">
        <f t="shared" si="8"/>
        <v>-1.7282189413978828</v>
      </c>
      <c r="D26" s="12">
        <f t="shared" si="9"/>
        <v>-1.6523218285957797</v>
      </c>
      <c r="E26" s="12">
        <f t="shared" si="10"/>
        <v>-1.5288974084394757</v>
      </c>
      <c r="F26" s="12">
        <f t="shared" si="11"/>
        <v>-2.1257515072458832</v>
      </c>
      <c r="G26" s="12">
        <f t="shared" si="12"/>
        <v>-1.7253601607741622</v>
      </c>
      <c r="H26" s="44"/>
      <c r="I26" s="16"/>
      <c r="M26" s="16"/>
      <c r="N26" s="52">
        <v>250</v>
      </c>
      <c r="O26" s="26">
        <v>18.923658</v>
      </c>
      <c r="P26" s="26">
        <v>16.259616999999999</v>
      </c>
      <c r="Q26" s="26">
        <v>15.735161</v>
      </c>
      <c r="R26" s="26">
        <v>15.140243</v>
      </c>
      <c r="S26" s="26">
        <v>16.117944999999999</v>
      </c>
      <c r="T26" s="26">
        <v>16.015419000000001</v>
      </c>
      <c r="Z26" s="26">
        <v>49.904147901234552</v>
      </c>
      <c r="AA26" s="26">
        <v>49.921147530864218</v>
      </c>
      <c r="AB26" s="26">
        <v>49.994450175925898</v>
      </c>
      <c r="AC26" s="26">
        <v>50.076492672839514</v>
      </c>
      <c r="AD26" s="26">
        <v>50.097016074074055</v>
      </c>
      <c r="AE26" s="28">
        <v>2.3183314753086419</v>
      </c>
      <c r="AF26" s="28">
        <v>2.8158696419753078</v>
      </c>
      <c r="AG26" s="28">
        <v>3.47233272839506</v>
      </c>
      <c r="AH26" s="28">
        <v>2.8314430061728397</v>
      </c>
      <c r="AI26" s="28">
        <v>2.2767383395061729</v>
      </c>
      <c r="AJ26" s="26">
        <v>33.408196728395055</v>
      </c>
      <c r="AK26" s="26">
        <v>31.614476302469125</v>
      </c>
      <c r="AL26" s="26">
        <v>30.561628734567904</v>
      </c>
      <c r="AM26" s="26">
        <v>31.949309765432094</v>
      </c>
      <c r="AN26" s="26">
        <v>33.56573959876544</v>
      </c>
      <c r="AO26" s="3"/>
    </row>
    <row r="27" spans="1:41" s="34" customFormat="1" x14ac:dyDescent="0.25">
      <c r="A27" s="34">
        <f t="shared" si="7"/>
        <v>300</v>
      </c>
      <c r="B27" s="12">
        <f>O9-O$27</f>
        <v>-0.39415499999999781</v>
      </c>
      <c r="C27" s="12">
        <f t="shared" si="8"/>
        <v>-1.7807124647421431</v>
      </c>
      <c r="D27" s="12">
        <f t="shared" si="9"/>
        <v>-2.4321933505780065</v>
      </c>
      <c r="E27" s="12">
        <f t="shared" si="10"/>
        <v>-2.3995657800133467</v>
      </c>
      <c r="F27" s="12">
        <f t="shared" si="11"/>
        <v>-0.85377054567501787</v>
      </c>
      <c r="G27" s="12">
        <f t="shared" si="12"/>
        <v>-0.56849139505752477</v>
      </c>
      <c r="H27" s="44"/>
      <c r="I27" s="16"/>
      <c r="M27" s="16"/>
      <c r="N27" s="52">
        <v>300</v>
      </c>
      <c r="O27" s="26">
        <v>24.087731999999999</v>
      </c>
      <c r="P27" s="26">
        <v>21.174274</v>
      </c>
      <c r="Q27" s="26">
        <v>20.46245</v>
      </c>
      <c r="R27" s="26">
        <v>19.914248000000001</v>
      </c>
      <c r="S27" s="26">
        <v>20.486279</v>
      </c>
      <c r="T27" s="26">
        <v>21.114424</v>
      </c>
      <c r="Z27" s="26">
        <v>49.92146671604938</v>
      </c>
      <c r="AA27" s="26">
        <v>49.910631339506168</v>
      </c>
      <c r="AB27" s="26">
        <v>49.983082117449669</v>
      </c>
      <c r="AC27" s="26">
        <v>50.063373876543231</v>
      </c>
      <c r="AD27" s="26">
        <v>50.087717271604909</v>
      </c>
      <c r="AE27" s="28">
        <v>1.9818883641975318</v>
      </c>
      <c r="AF27" s="28">
        <v>2.2500453703703718</v>
      </c>
      <c r="AG27" s="28">
        <v>2.9340744328859083</v>
      </c>
      <c r="AH27" s="28">
        <v>3.32527974691358</v>
      </c>
      <c r="AI27" s="28">
        <v>3.0101399197530854</v>
      </c>
      <c r="AJ27" s="26">
        <v>33.161336327160498</v>
      </c>
      <c r="AK27" s="26">
        <v>30.802333734567895</v>
      </c>
      <c r="AL27" s="26">
        <v>29.480774073825508</v>
      </c>
      <c r="AM27" s="26">
        <v>31.45081485185186</v>
      </c>
      <c r="AN27" s="26">
        <v>33.176765561728388</v>
      </c>
      <c r="AO27" s="3"/>
    </row>
    <row r="28" spans="1:41" s="34" customFormat="1" x14ac:dyDescent="0.25">
      <c r="A28" s="34">
        <f t="shared" si="7"/>
        <v>350</v>
      </c>
      <c r="B28" s="12">
        <f>O10-O$28</f>
        <v>-0.81459000000000259</v>
      </c>
      <c r="C28" s="12">
        <f t="shared" si="8"/>
        <v>-0.31845564044984709</v>
      </c>
      <c r="D28" s="12">
        <f t="shared" si="9"/>
        <v>-1.4610367839440914</v>
      </c>
      <c r="E28" s="12">
        <f t="shared" si="10"/>
        <v>-1.6506542658958672</v>
      </c>
      <c r="F28" s="12">
        <f t="shared" si="11"/>
        <v>-2.487316235025232</v>
      </c>
      <c r="G28" s="12">
        <f t="shared" si="12"/>
        <v>-2.256729754594355</v>
      </c>
      <c r="H28" s="44"/>
      <c r="I28" s="16"/>
      <c r="M28" s="16"/>
      <c r="N28" s="52">
        <v>350</v>
      </c>
      <c r="O28" s="26">
        <v>30.427534000000001</v>
      </c>
      <c r="P28" s="26">
        <v>27.434702000000001</v>
      </c>
      <c r="Q28" s="26">
        <v>27.290230000000001</v>
      </c>
      <c r="R28" s="26">
        <v>27.004328000000001</v>
      </c>
      <c r="S28" s="26">
        <v>27.374511999999999</v>
      </c>
      <c r="T28" s="26">
        <v>27.312335999999998</v>
      </c>
      <c r="Z28" s="26">
        <v>49.914122919753076</v>
      </c>
      <c r="AA28" s="26">
        <v>49.931631672839501</v>
      </c>
      <c r="AB28" s="26">
        <v>50.004792895061719</v>
      </c>
      <c r="AC28" s="26">
        <v>50.072817827160513</v>
      </c>
      <c r="AD28" s="26">
        <v>50.085240580246911</v>
      </c>
      <c r="AE28" s="28">
        <v>3.6562756543209889</v>
      </c>
      <c r="AF28" s="28">
        <v>4.1590771358024696</v>
      </c>
      <c r="AG28" s="28">
        <v>4.7278702037037057</v>
      </c>
      <c r="AH28" s="28">
        <v>3.6991524814814851</v>
      </c>
      <c r="AI28" s="28">
        <v>3.094561308641977</v>
      </c>
      <c r="AJ28" s="26">
        <v>33.184143117283959</v>
      </c>
      <c r="AK28" s="26">
        <v>31.235164734567896</v>
      </c>
      <c r="AL28" s="26">
        <v>30.060650660493817</v>
      </c>
      <c r="AM28" s="26">
        <v>31.311799814814822</v>
      </c>
      <c r="AN28" s="26">
        <v>32.892562074074078</v>
      </c>
      <c r="AO28" s="3"/>
    </row>
    <row r="29" spans="1:41" s="34" customFormat="1" x14ac:dyDescent="0.25">
      <c r="A29" s="34">
        <f t="shared" si="7"/>
        <v>400</v>
      </c>
      <c r="B29" s="12">
        <f>O11-O$29</f>
        <v>-0.49177999999999855</v>
      </c>
      <c r="C29" s="12">
        <f t="shared" si="8"/>
        <v>-3.4603626653909849</v>
      </c>
      <c r="D29" s="12">
        <f t="shared" si="9"/>
        <v>-3.6384390822336776</v>
      </c>
      <c r="E29" s="12">
        <f t="shared" si="10"/>
        <v>-3.7657997570929118</v>
      </c>
      <c r="F29" s="12">
        <f t="shared" si="11"/>
        <v>-3.1968612967550438</v>
      </c>
      <c r="G29" s="12">
        <f t="shared" si="12"/>
        <v>-3.0653317871144354</v>
      </c>
      <c r="H29" s="44"/>
      <c r="I29" s="16"/>
      <c r="M29" s="16"/>
      <c r="N29" s="52">
        <v>400</v>
      </c>
      <c r="O29" s="26">
        <v>37.035767</v>
      </c>
      <c r="P29" s="26">
        <v>34.226531999999999</v>
      </c>
      <c r="Q29" s="26">
        <v>34.192931999999999</v>
      </c>
      <c r="R29" s="26">
        <v>34.028441999999998</v>
      </c>
      <c r="S29" s="26">
        <v>34.030838000000003</v>
      </c>
      <c r="T29" s="26">
        <v>33.902495999999999</v>
      </c>
      <c r="Z29" s="26">
        <v>49.939761695652166</v>
      </c>
      <c r="AA29" s="26">
        <v>49.942858179012376</v>
      </c>
      <c r="AB29" s="26">
        <v>49.984282959876552</v>
      </c>
      <c r="AC29" s="26">
        <v>50.06296026543211</v>
      </c>
      <c r="AD29" s="26">
        <v>50.089534549382719</v>
      </c>
      <c r="AE29" s="28">
        <v>2.4437251055900617</v>
      </c>
      <c r="AF29" s="28">
        <v>2.879436561728395</v>
      </c>
      <c r="AG29" s="28">
        <v>3.3266373518518519</v>
      </c>
      <c r="AH29" s="28">
        <v>2.576504858024693</v>
      </c>
      <c r="AI29" s="28">
        <v>2.0553924135802477</v>
      </c>
      <c r="AJ29" s="26">
        <v>32.50894655279501</v>
      </c>
      <c r="AK29" s="26">
        <v>31.101424827160496</v>
      </c>
      <c r="AL29" s="26">
        <v>29.891666679012349</v>
      </c>
      <c r="AM29" s="26">
        <v>31.165710864197553</v>
      </c>
      <c r="AN29" s="26">
        <v>32.577517018518513</v>
      </c>
      <c r="AO29" s="3"/>
    </row>
    <row r="30" spans="1:41" x14ac:dyDescent="0.25">
      <c r="N30" s="48" t="s">
        <v>47</v>
      </c>
      <c r="O30"/>
      <c r="P30" s="5"/>
      <c r="Q30" s="5"/>
      <c r="R30" s="5"/>
      <c r="S30" s="5"/>
      <c r="T30" s="5"/>
    </row>
    <row r="31" spans="1:41" x14ac:dyDescent="0.25">
      <c r="J31" s="3">
        <f>O34-Q34</f>
        <v>4.4644832258064007</v>
      </c>
      <c r="N31" s="53"/>
      <c r="O31"/>
      <c r="P31" s="5"/>
      <c r="Q31" s="5"/>
      <c r="R31" s="5"/>
      <c r="S31" s="5"/>
      <c r="T31" s="5"/>
    </row>
    <row r="32" spans="1:41" x14ac:dyDescent="0.25">
      <c r="J32" s="1">
        <f>V34*J5+K5</f>
        <v>2.7914993348230794</v>
      </c>
      <c r="O32" s="2" t="s">
        <v>48</v>
      </c>
      <c r="P32" s="5"/>
      <c r="Q32" s="5"/>
      <c r="R32" s="5"/>
      <c r="S32" s="5"/>
      <c r="T32" s="5"/>
    </row>
    <row r="33" spans="1:40" x14ac:dyDescent="0.25">
      <c r="A33" s="41">
        <f>N33</f>
        <v>250</v>
      </c>
      <c r="B33" s="12">
        <f>O8-O$33</f>
        <v>-0.66179199999999838</v>
      </c>
      <c r="C33" s="12"/>
      <c r="D33" s="12">
        <f>Q8-Q33-(AA8-AA33)*$F$4-$G$4*(AF8+AK8-AF33-AK33)</f>
        <v>1.2961998250448814</v>
      </c>
      <c r="E33" s="12">
        <f>R8-R33-(AB8-AB33)*$F$5-$G$5*(AG8+AL8-AG33-AL33)</f>
        <v>1.429924958702794E-2</v>
      </c>
      <c r="F33" s="12">
        <f>S8-S33-(AC8-AC33)*$F$4-$G$4*(AH8+AM8-AH33-AM33)</f>
        <v>-0.17619232013049979</v>
      </c>
      <c r="G33" s="12"/>
      <c r="H33" s="44">
        <v>1</v>
      </c>
      <c r="J33" s="19">
        <f t="shared" ref="J33:L34" si="13">(V33*$H33*$J$5+$K$5+$O33-Q33)/(V33*$H33)</f>
        <v>1.2273750525185951</v>
      </c>
      <c r="K33" s="19">
        <f t="shared" si="13"/>
        <v>1.2667520055383303</v>
      </c>
      <c r="L33" s="19">
        <f t="shared" si="13"/>
        <v>1.2415914135117765</v>
      </c>
      <c r="N33" s="54">
        <v>250</v>
      </c>
      <c r="O33" s="27">
        <v>18.927040999999999</v>
      </c>
      <c r="P33" s="27"/>
      <c r="Q33" s="27">
        <v>14.918068</v>
      </c>
      <c r="R33" s="27">
        <v>14.2828150645161</v>
      </c>
      <c r="S33" s="27">
        <v>14.831008645161299</v>
      </c>
      <c r="T33" s="26"/>
      <c r="U33" s="28"/>
      <c r="V33" s="28">
        <v>5.44438580645161</v>
      </c>
      <c r="W33" s="28">
        <v>5.9835447419354804</v>
      </c>
      <c r="X33" s="28">
        <v>5.4571730000000001</v>
      </c>
      <c r="Y33" s="28"/>
      <c r="Z33" s="26"/>
      <c r="AA33" s="26">
        <v>50.331510096774203</v>
      </c>
      <c r="AB33" s="26">
        <v>50.375313806451601</v>
      </c>
      <c r="AC33" s="26">
        <v>50.387860612903197</v>
      </c>
      <c r="AD33" s="26"/>
      <c r="AE33" s="28"/>
      <c r="AF33" s="28">
        <v>4.0863799677419399</v>
      </c>
      <c r="AG33" s="28">
        <v>4.2526120967741896</v>
      </c>
      <c r="AH33" s="28">
        <v>3.5585037419354801</v>
      </c>
      <c r="AI33" s="30"/>
      <c r="AJ33" s="27"/>
      <c r="AK33" s="26">
        <v>31.890590903225799</v>
      </c>
      <c r="AL33" s="26">
        <v>30.089362258064501</v>
      </c>
      <c r="AM33" s="26">
        <v>31.5633013548387</v>
      </c>
      <c r="AN33" s="33"/>
    </row>
    <row r="34" spans="1:40" x14ac:dyDescent="0.25">
      <c r="A34" s="41">
        <f t="shared" ref="A34:A36" si="14">N34</f>
        <v>275</v>
      </c>
      <c r="B34" s="12"/>
      <c r="C34" s="12"/>
      <c r="D34" s="12"/>
      <c r="E34" s="12"/>
      <c r="F34" s="12"/>
      <c r="G34" s="12"/>
      <c r="H34" s="44">
        <v>1</v>
      </c>
      <c r="J34" s="19">
        <f t="shared" si="13"/>
        <v>1.2757865964184187</v>
      </c>
      <c r="K34" s="19">
        <f t="shared" si="13"/>
        <v>1.3254582008941709</v>
      </c>
      <c r="L34" s="19">
        <f t="shared" si="13"/>
        <v>1.2978116854623587</v>
      </c>
      <c r="N34" s="54">
        <v>275</v>
      </c>
      <c r="O34" s="27">
        <v>21.983578000000001</v>
      </c>
      <c r="P34" s="27"/>
      <c r="Q34" s="27">
        <v>17.519094774193601</v>
      </c>
      <c r="R34" s="27">
        <v>16.756727612903202</v>
      </c>
      <c r="S34" s="27">
        <v>17.401121774193498</v>
      </c>
      <c r="T34" s="26"/>
      <c r="U34" s="28"/>
      <c r="V34" s="28">
        <v>5.6874579032258001</v>
      </c>
      <c r="W34" s="28">
        <v>6.2591917096774203</v>
      </c>
      <c r="X34" s="28">
        <v>5.67847170967742</v>
      </c>
      <c r="Y34" s="28"/>
      <c r="Z34" s="26"/>
      <c r="AA34" s="26">
        <v>50.173652483871003</v>
      </c>
      <c r="AB34" s="26">
        <v>50.215118967742001</v>
      </c>
      <c r="AC34" s="26">
        <v>50.237115709677397</v>
      </c>
      <c r="AD34" s="26"/>
      <c r="AE34" s="28"/>
      <c r="AF34" s="28">
        <v>4.1904614838709699</v>
      </c>
      <c r="AG34" s="28">
        <v>4.51899658064516</v>
      </c>
      <c r="AH34" s="28">
        <v>3.911251</v>
      </c>
      <c r="AI34" s="30"/>
      <c r="AJ34" s="27"/>
      <c r="AK34" s="26">
        <v>31.6971204193548</v>
      </c>
      <c r="AL34" s="26">
        <v>30.299837741935502</v>
      </c>
      <c r="AM34" s="26">
        <v>31.607053193548399</v>
      </c>
      <c r="AN34" s="33"/>
    </row>
    <row r="35" spans="1:40" x14ac:dyDescent="0.25">
      <c r="A35" s="41">
        <f t="shared" si="14"/>
        <v>300</v>
      </c>
      <c r="B35" s="12">
        <f>O9-O$35</f>
        <v>-1.2273829999999997</v>
      </c>
      <c r="C35" s="12"/>
      <c r="D35" s="12">
        <f>Q9-Q35-(AA9-AA35)*$F$4-$G$4*(AF9+AK9-AF35-AK35)</f>
        <v>0.98126416315586185</v>
      </c>
      <c r="E35" s="12">
        <f>R9-R35-(AB9-AB35)*$F$5-$G$5*(AG9+AL9-AG35-AL35)</f>
        <v>0.11959368363615158</v>
      </c>
      <c r="F35" s="12">
        <f>S9-S35-(AC9-AC35)*$F$4-$G$4*(AH9+AM9-AH35-AM35)</f>
        <v>8.7098625265978002E-2</v>
      </c>
      <c r="G35" s="12"/>
      <c r="H35" s="44">
        <v>1</v>
      </c>
      <c r="J35" s="19">
        <f t="shared" ref="J35:L36" si="15">(V35*$H35*$J$6+$K$6+$O35-Q35)/(V35*$H35)</f>
        <v>1.2808711238828896</v>
      </c>
      <c r="K35" s="19">
        <f t="shared" si="15"/>
        <v>1.3359581108327268</v>
      </c>
      <c r="L35" s="19">
        <f t="shared" si="15"/>
        <v>1.299049117594671</v>
      </c>
      <c r="N35" s="54">
        <v>300</v>
      </c>
      <c r="O35" s="27">
        <v>24.920960000000001</v>
      </c>
      <c r="P35" s="27"/>
      <c r="Q35" s="27">
        <v>20.3004793870968</v>
      </c>
      <c r="R35" s="27">
        <v>19.452261548387099</v>
      </c>
      <c r="S35" s="27">
        <v>20.196973387096801</v>
      </c>
      <c r="T35" s="26"/>
      <c r="U35" s="28"/>
      <c r="V35" s="28">
        <v>5.8473618387096797</v>
      </c>
      <c r="W35" s="28">
        <v>6.4664463870967799</v>
      </c>
      <c r="X35" s="28">
        <v>5.8439329999999998</v>
      </c>
      <c r="Y35" s="28"/>
      <c r="Z35" s="26"/>
      <c r="AA35" s="26">
        <v>49.976521225806501</v>
      </c>
      <c r="AB35" s="26">
        <v>50.033181193548401</v>
      </c>
      <c r="AC35" s="26">
        <v>50.060249548387098</v>
      </c>
      <c r="AD35" s="26"/>
      <c r="AE35" s="28"/>
      <c r="AF35" s="28">
        <v>4.2872647419354797</v>
      </c>
      <c r="AG35" s="28">
        <v>4.4528793225806496</v>
      </c>
      <c r="AH35" s="28">
        <v>3.8643969999999999</v>
      </c>
      <c r="AI35" s="30"/>
      <c r="AJ35" s="27"/>
      <c r="AK35" s="26">
        <v>31.550425129032298</v>
      </c>
      <c r="AL35" s="26">
        <v>29.690229548387101</v>
      </c>
      <c r="AM35" s="26">
        <v>31.482260967741901</v>
      </c>
      <c r="AN35" s="33"/>
    </row>
    <row r="36" spans="1:40" x14ac:dyDescent="0.25">
      <c r="A36" s="41">
        <f t="shared" si="14"/>
        <v>325</v>
      </c>
      <c r="B36" s="12"/>
      <c r="C36" s="12"/>
      <c r="D36" s="12"/>
      <c r="E36" s="12"/>
      <c r="F36" s="12"/>
      <c r="G36" s="12"/>
      <c r="H36" s="44">
        <v>1</v>
      </c>
      <c r="J36" s="19">
        <f t="shared" si="15"/>
        <v>1.2429536702876727</v>
      </c>
      <c r="K36" s="19">
        <f t="shared" si="15"/>
        <v>1.3205713094512073</v>
      </c>
      <c r="L36" s="19">
        <f t="shared" si="15"/>
        <v>1.291971968683137</v>
      </c>
      <c r="N36" s="54">
        <v>325</v>
      </c>
      <c r="O36" s="27">
        <v>27.850171</v>
      </c>
      <c r="P36" s="27"/>
      <c r="Q36" s="27">
        <v>23.411126258064499</v>
      </c>
      <c r="R36" s="27">
        <v>22.431393161290298</v>
      </c>
      <c r="S36" s="27">
        <v>23.133989483871002</v>
      </c>
      <c r="T36" s="26"/>
      <c r="U36" s="28"/>
      <c r="V36" s="28">
        <v>5.9005871290322602</v>
      </c>
      <c r="W36" s="28">
        <v>6.5258614516128999</v>
      </c>
      <c r="X36" s="28">
        <v>5.8855714838709696</v>
      </c>
      <c r="Y36" s="28"/>
      <c r="Z36" s="26"/>
      <c r="AA36" s="26">
        <v>49.726380354838703</v>
      </c>
      <c r="AB36" s="26">
        <v>49.792946451612899</v>
      </c>
      <c r="AC36" s="26">
        <v>49.824431032258097</v>
      </c>
      <c r="AD36" s="26"/>
      <c r="AE36" s="28"/>
      <c r="AF36" s="28">
        <v>4.3546762580645204</v>
      </c>
      <c r="AG36" s="28">
        <v>4.8017808064516103</v>
      </c>
      <c r="AH36" s="28">
        <v>3.8857570322580601</v>
      </c>
      <c r="AI36" s="30"/>
      <c r="AJ36" s="27"/>
      <c r="AK36" s="26">
        <v>31.751134</v>
      </c>
      <c r="AL36" s="26">
        <v>29.890893870967702</v>
      </c>
      <c r="AM36" s="26">
        <v>31.460822387096801</v>
      </c>
      <c r="AN36" s="33"/>
    </row>
    <row r="37" spans="1:40" x14ac:dyDescent="0.25">
      <c r="A37" s="34"/>
      <c r="B37" s="12"/>
      <c r="C37" s="12"/>
      <c r="D37" s="12"/>
      <c r="E37" s="12"/>
      <c r="F37" s="12"/>
      <c r="G37" s="12"/>
      <c r="H37" s="44"/>
      <c r="J37" s="19"/>
      <c r="K37" s="19"/>
      <c r="L37" s="19"/>
      <c r="N37" s="54"/>
      <c r="O37" s="27"/>
      <c r="P37" s="27"/>
      <c r="Q37" s="27"/>
      <c r="R37" s="27"/>
      <c r="S37" s="27"/>
      <c r="T37" s="26"/>
      <c r="U37" s="28"/>
      <c r="V37" s="30"/>
      <c r="W37" s="30"/>
      <c r="X37" s="30"/>
      <c r="Y37" s="28"/>
      <c r="Z37" s="26"/>
      <c r="AA37" s="27"/>
      <c r="AB37" s="27"/>
      <c r="AC37" s="27"/>
      <c r="AD37" s="26"/>
      <c r="AE37" s="28"/>
      <c r="AF37" s="30"/>
      <c r="AG37" s="30"/>
      <c r="AH37" s="30"/>
      <c r="AI37" s="30"/>
      <c r="AJ37" s="27"/>
      <c r="AK37" s="27"/>
      <c r="AL37" s="27"/>
      <c r="AM37" s="27"/>
      <c r="AN37" s="33"/>
    </row>
    <row r="38" spans="1:40" x14ac:dyDescent="0.25">
      <c r="A38" s="34"/>
      <c r="B38" s="12"/>
      <c r="C38" s="12"/>
      <c r="D38" s="12"/>
      <c r="E38" s="12"/>
      <c r="F38" s="12"/>
      <c r="G38" s="12"/>
      <c r="H38" s="46"/>
    </row>
    <row r="39" spans="1:40" x14ac:dyDescent="0.25">
      <c r="D39" s="62">
        <f>AF39+AK39-Q39</f>
        <v>0.6493401796097249</v>
      </c>
      <c r="E39" s="62">
        <f>AG39+AL39-R39</f>
        <v>-0.3530878516527256</v>
      </c>
      <c r="F39" s="62">
        <f t="shared" ref="E39:F40" si="16">AH39+AM39-S39</f>
        <v>-0.55252280147353616</v>
      </c>
      <c r="O39" s="3">
        <f>O33-O8</f>
        <v>0.66179199999999838</v>
      </c>
      <c r="Q39" s="3">
        <f t="shared" ref="Q39:S39" si="17">Q33-Q8</f>
        <v>1.3925719999999995</v>
      </c>
      <c r="R39" s="3">
        <f t="shared" si="17"/>
        <v>0.61621906451610009</v>
      </c>
      <c r="S39" s="3">
        <f t="shared" si="17"/>
        <v>1.2681936451612987</v>
      </c>
      <c r="AF39" s="3">
        <f t="shared" ref="AF39:AH39" si="18">AF33-AF8</f>
        <v>0.79600251712465564</v>
      </c>
      <c r="AG39" s="3">
        <f t="shared" si="18"/>
        <v>0.15784513381122522</v>
      </c>
      <c r="AH39" s="3">
        <f t="shared" si="18"/>
        <v>0.24146376662683799</v>
      </c>
      <c r="AK39" s="3">
        <f t="shared" ref="AK39:AM39" si="19">AK33-AK8</f>
        <v>1.2459096624850687</v>
      </c>
      <c r="AL39" s="3">
        <f t="shared" si="19"/>
        <v>0.10528607905214926</v>
      </c>
      <c r="AM39" s="3">
        <f t="shared" si="19"/>
        <v>0.47420707706092458</v>
      </c>
    </row>
    <row r="40" spans="1:40" x14ac:dyDescent="0.25">
      <c r="D40" s="62">
        <f t="shared" ref="D40" si="20">AF40+AK40-Q40</f>
        <v>0.66114389745121649</v>
      </c>
      <c r="E40" s="62">
        <f t="shared" si="16"/>
        <v>5.3603040621408304E-3</v>
      </c>
      <c r="F40" s="62">
        <f t="shared" si="16"/>
        <v>-6.2339598367251448E-2</v>
      </c>
      <c r="O40" s="3">
        <f>O35-O9</f>
        <v>1.2273829999999997</v>
      </c>
      <c r="Q40" s="3">
        <f t="shared" ref="Q40:S40" si="21">Q35-Q9</f>
        <v>1.2848103870968011</v>
      </c>
      <c r="R40" s="3">
        <f t="shared" si="21"/>
        <v>0.44766654838710096</v>
      </c>
      <c r="S40" s="3">
        <f t="shared" si="21"/>
        <v>1.0942533870967992</v>
      </c>
      <c r="AF40" s="3">
        <f t="shared" ref="AF40:AH40" si="22">AF35-AF9</f>
        <v>1.0989500444046154</v>
      </c>
      <c r="AG40" s="3">
        <f t="shared" si="22"/>
        <v>0.53990668677818165</v>
      </c>
      <c r="AH40" s="3">
        <f t="shared" si="22"/>
        <v>0.6646855864197514</v>
      </c>
      <c r="AK40" s="3">
        <f t="shared" ref="AK40:AM40" si="23">AK35-AK9</f>
        <v>0.84700424014340214</v>
      </c>
      <c r="AL40" s="3">
        <f t="shared" si="23"/>
        <v>-8.6879834328939864E-2</v>
      </c>
      <c r="AM40" s="3">
        <f t="shared" si="23"/>
        <v>0.36722820230979636</v>
      </c>
    </row>
    <row r="41" spans="1:40" x14ac:dyDescent="0.25">
      <c r="O41" s="3"/>
    </row>
    <row r="42" spans="1:40" x14ac:dyDescent="0.25">
      <c r="O42" s="3"/>
    </row>
  </sheetData>
  <mergeCells count="9">
    <mergeCell ref="C12:G12"/>
    <mergeCell ref="I12:M12"/>
    <mergeCell ref="AO1:AT1"/>
    <mergeCell ref="A1:G1"/>
    <mergeCell ref="I1:L1"/>
    <mergeCell ref="O1:T1"/>
    <mergeCell ref="AE1:AI1"/>
    <mergeCell ref="AJ1:AN1"/>
    <mergeCell ref="Z1:AD1"/>
  </mergeCells>
  <conditionalFormatting sqref="C37:G38 G36">
    <cfRule type="cellIs" dxfId="30" priority="11" operator="greaterThan">
      <formula>0</formula>
    </cfRule>
  </conditionalFormatting>
  <conditionalFormatting sqref="J33:L36">
    <cfRule type="cellIs" dxfId="29" priority="10" operator="greaterThan">
      <formula>1.3</formula>
    </cfRule>
  </conditionalFormatting>
  <conditionalFormatting sqref="C36">
    <cfRule type="cellIs" dxfId="28" priority="8" operator="greaterThan">
      <formula>0</formula>
    </cfRule>
    <cfRule type="cellIs" dxfId="27" priority="9" operator="greaterThan">
      <formula>3.19</formula>
    </cfRule>
  </conditionalFormatting>
  <conditionalFormatting sqref="D36:F36">
    <cfRule type="cellIs" dxfId="26" priority="6" operator="greaterThan">
      <formula>0</formula>
    </cfRule>
    <cfRule type="cellIs" dxfId="25" priority="7" operator="greaterThan">
      <formula>3.19</formula>
    </cfRule>
  </conditionalFormatting>
  <conditionalFormatting sqref="I33:M36">
    <cfRule type="cellIs" dxfId="24" priority="1" operator="greaterThan">
      <formula>1.3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5" zoomScaleNormal="85" workbookViewId="0">
      <selection activeCell="AO22" sqref="AO22"/>
    </sheetView>
  </sheetViews>
  <sheetFormatPr defaultColWidth="9.125" defaultRowHeight="15" x14ac:dyDescent="0.25"/>
  <cols>
    <col min="1" max="7" width="5.625" style="1" customWidth="1"/>
    <col min="8" max="8" width="5.625" style="45" customWidth="1"/>
    <col min="9" max="9" width="5.625" style="15" customWidth="1"/>
    <col min="10" max="12" width="5.625" style="1" customWidth="1"/>
    <col min="13" max="13" width="5.625" style="15" customWidth="1"/>
    <col min="14" max="14" width="5.625" style="47" customWidth="1"/>
    <col min="15" max="40" width="5.625" style="1" customWidth="1"/>
    <col min="41" max="41" width="14.375" style="1" bestFit="1" customWidth="1"/>
    <col min="42" max="45" width="15.125" style="1" bestFit="1" customWidth="1"/>
    <col min="46" max="51" width="9.25" style="1" bestFit="1" customWidth="1"/>
    <col min="52" max="16384" width="9.125" style="1"/>
  </cols>
  <sheetData>
    <row r="1" spans="1:46" ht="51.75" customHeight="1" x14ac:dyDescent="0.25">
      <c r="A1" s="77" t="s">
        <v>17</v>
      </c>
      <c r="B1" s="77"/>
      <c r="C1" s="77"/>
      <c r="D1" s="77"/>
      <c r="E1" s="77"/>
      <c r="F1" s="77"/>
      <c r="G1" s="77"/>
      <c r="H1" s="42"/>
      <c r="I1" s="77" t="s">
        <v>18</v>
      </c>
      <c r="J1" s="77"/>
      <c r="K1" s="77"/>
      <c r="L1" s="77"/>
      <c r="M1" s="18"/>
      <c r="O1" s="76" t="s">
        <v>6</v>
      </c>
      <c r="P1" s="76"/>
      <c r="Q1" s="76"/>
      <c r="R1" s="76"/>
      <c r="S1" s="76"/>
      <c r="T1" s="76"/>
      <c r="U1" s="7" t="s">
        <v>39</v>
      </c>
      <c r="V1" s="7"/>
      <c r="W1" s="7"/>
      <c r="X1" s="7"/>
      <c r="Y1" s="7"/>
      <c r="Z1" s="76" t="s">
        <v>21</v>
      </c>
      <c r="AA1" s="76"/>
      <c r="AB1" s="76"/>
      <c r="AC1" s="76"/>
      <c r="AD1" s="76"/>
      <c r="AE1" s="76" t="s">
        <v>2</v>
      </c>
      <c r="AF1" s="76"/>
      <c r="AG1" s="76"/>
      <c r="AH1" s="76"/>
      <c r="AI1" s="76"/>
      <c r="AJ1" s="76" t="s">
        <v>3</v>
      </c>
      <c r="AK1" s="76"/>
      <c r="AL1" s="76"/>
      <c r="AM1" s="76"/>
      <c r="AN1" s="76"/>
      <c r="AO1" s="76" t="s">
        <v>38</v>
      </c>
      <c r="AP1" s="76"/>
      <c r="AQ1" s="76"/>
      <c r="AR1" s="76"/>
      <c r="AS1" s="76"/>
      <c r="AT1" s="76"/>
    </row>
    <row r="2" spans="1:46" ht="57" customHeight="1" x14ac:dyDescent="0.25">
      <c r="A2" s="9" t="s">
        <v>19</v>
      </c>
      <c r="B2" s="9" t="s">
        <v>4</v>
      </c>
      <c r="C2" s="9" t="s">
        <v>8</v>
      </c>
      <c r="D2" s="9" t="s">
        <v>10</v>
      </c>
      <c r="E2" s="9" t="s">
        <v>9</v>
      </c>
      <c r="F2" s="9" t="s">
        <v>20</v>
      </c>
      <c r="G2" s="9" t="s">
        <v>7</v>
      </c>
      <c r="H2" s="43" t="s">
        <v>12</v>
      </c>
      <c r="I2" s="16" t="s">
        <v>1</v>
      </c>
      <c r="J2" s="9" t="s">
        <v>14</v>
      </c>
      <c r="K2" s="9" t="s">
        <v>15</v>
      </c>
      <c r="L2" s="20"/>
      <c r="M2" s="17"/>
      <c r="O2" s="1" t="s">
        <v>0</v>
      </c>
      <c r="P2" s="1">
        <v>300</v>
      </c>
      <c r="Q2" s="1">
        <v>150</v>
      </c>
      <c r="R2" s="1">
        <v>100</v>
      </c>
      <c r="S2" s="1">
        <v>150</v>
      </c>
      <c r="T2" s="1">
        <v>300</v>
      </c>
      <c r="U2" s="7">
        <f>Z2</f>
        <v>300</v>
      </c>
      <c r="V2" s="7">
        <f>AA2</f>
        <v>150</v>
      </c>
      <c r="W2" s="7">
        <f>AB2</f>
        <v>100</v>
      </c>
      <c r="X2" s="7">
        <f>AC2</f>
        <v>150</v>
      </c>
      <c r="Y2" s="7">
        <f>AD2</f>
        <v>300</v>
      </c>
      <c r="Z2" s="1">
        <f>AJ2</f>
        <v>300</v>
      </c>
      <c r="AA2" s="1">
        <f>AK2</f>
        <v>150</v>
      </c>
      <c r="AB2" s="1">
        <f>AL2</f>
        <v>100</v>
      </c>
      <c r="AC2" s="1">
        <f>AM2</f>
        <v>150</v>
      </c>
      <c r="AD2" s="1">
        <f>AN2</f>
        <v>300</v>
      </c>
      <c r="AE2" s="1">
        <f>P2</f>
        <v>300</v>
      </c>
      <c r="AF2" s="1">
        <f>Q2</f>
        <v>150</v>
      </c>
      <c r="AG2" s="1">
        <f>R2</f>
        <v>100</v>
      </c>
      <c r="AH2" s="1">
        <f>S2</f>
        <v>150</v>
      </c>
      <c r="AI2" s="1">
        <f>T2</f>
        <v>300</v>
      </c>
      <c r="AJ2" s="1">
        <f>AE2</f>
        <v>300</v>
      </c>
      <c r="AK2" s="1">
        <f t="shared" ref="AK2:AN2" si="0">AF2</f>
        <v>150</v>
      </c>
      <c r="AL2" s="1">
        <f t="shared" si="0"/>
        <v>100</v>
      </c>
      <c r="AM2" s="1">
        <f t="shared" si="0"/>
        <v>150</v>
      </c>
      <c r="AN2" s="1">
        <f t="shared" si="0"/>
        <v>300</v>
      </c>
      <c r="AO2" s="65" t="s">
        <v>0</v>
      </c>
      <c r="AP2" s="65">
        <f>Z2</f>
        <v>300</v>
      </c>
      <c r="AQ2" s="65">
        <f>AA2</f>
        <v>150</v>
      </c>
      <c r="AR2" s="65">
        <f>AB2</f>
        <v>100</v>
      </c>
      <c r="AS2" s="65">
        <f>AC2</f>
        <v>150</v>
      </c>
      <c r="AT2" s="65">
        <f>AD2</f>
        <v>300</v>
      </c>
    </row>
    <row r="3" spans="1:46" x14ac:dyDescent="0.25">
      <c r="A3" s="1">
        <v>300</v>
      </c>
      <c r="B3" s="10">
        <v>50</v>
      </c>
      <c r="C3" s="10">
        <v>47.74</v>
      </c>
      <c r="D3" s="10">
        <v>34.770000000000003</v>
      </c>
      <c r="E3" s="10">
        <v>6.98</v>
      </c>
      <c r="F3" s="12">
        <f>1-(C3-D3-E3)/C3</f>
        <v>0.87452869710934233</v>
      </c>
      <c r="G3" s="12">
        <f>C3/(D3+E3)</f>
        <v>1.1434730538922155</v>
      </c>
      <c r="H3" s="44"/>
      <c r="I3" s="16">
        <v>150</v>
      </c>
      <c r="J3" s="39">
        <f>J4</f>
        <v>0.54807226651871011</v>
      </c>
      <c r="K3" s="39">
        <f>K4</f>
        <v>-3.8688175842933603E-2</v>
      </c>
      <c r="L3" s="17"/>
      <c r="M3" s="17"/>
      <c r="N3" s="48" t="s">
        <v>24</v>
      </c>
    </row>
    <row r="4" spans="1:46" x14ac:dyDescent="0.25">
      <c r="A4" s="1">
        <v>150</v>
      </c>
      <c r="B4" s="10">
        <v>50</v>
      </c>
      <c r="C4" s="10">
        <v>47.67</v>
      </c>
      <c r="D4" s="10">
        <v>34.159999999999997</v>
      </c>
      <c r="E4" s="10">
        <v>7.41</v>
      </c>
      <c r="F4" s="12">
        <f>1-(C4-D4-E4)/C4</f>
        <v>0.8720369204950702</v>
      </c>
      <c r="G4" s="12">
        <f>C4/(D4+E4)</f>
        <v>1.1467404378157326</v>
      </c>
      <c r="H4" s="44"/>
      <c r="I4" s="16">
        <v>200</v>
      </c>
      <c r="J4" s="13">
        <v>0.54807226651871011</v>
      </c>
      <c r="K4" s="13">
        <v>-3.8688175842933603E-2</v>
      </c>
      <c r="L4" s="17"/>
      <c r="M4" s="17"/>
      <c r="N4" s="48"/>
    </row>
    <row r="5" spans="1:46" x14ac:dyDescent="0.25">
      <c r="A5" s="1">
        <v>100</v>
      </c>
      <c r="B5" s="10">
        <v>50</v>
      </c>
      <c r="C5" s="10">
        <v>47.55</v>
      </c>
      <c r="D5" s="10">
        <v>33.159999999999997</v>
      </c>
      <c r="E5" s="10">
        <v>7.64</v>
      </c>
      <c r="F5" s="12">
        <f>1-(C5-D5-E5)/C5</f>
        <v>0.85804416403785488</v>
      </c>
      <c r="G5" s="12">
        <f>C5/(D5+E5)</f>
        <v>1.1654411764705883</v>
      </c>
      <c r="H5" s="44"/>
      <c r="I5" s="16">
        <v>250</v>
      </c>
      <c r="J5" s="39">
        <f>J6</f>
        <v>0.486148024665365</v>
      </c>
      <c r="K5" s="39">
        <f>K6</f>
        <v>2.6552909802438001E-2</v>
      </c>
      <c r="L5" s="17"/>
      <c r="M5" s="17"/>
      <c r="N5" s="48"/>
      <c r="O5" s="2" t="s">
        <v>33</v>
      </c>
    </row>
    <row r="6" spans="1:46" x14ac:dyDescent="0.25">
      <c r="I6" s="16">
        <v>300</v>
      </c>
      <c r="J6" s="13">
        <v>0.486148024665365</v>
      </c>
      <c r="K6" s="13">
        <v>2.6552909802438001E-2</v>
      </c>
      <c r="L6" s="17"/>
      <c r="M6" s="17"/>
      <c r="N6" s="49">
        <v>150</v>
      </c>
      <c r="O6" s="26">
        <v>8.9180700000000002</v>
      </c>
      <c r="P6" s="26">
        <v>5.4262379999999997</v>
      </c>
      <c r="Q6" s="26">
        <v>5.4935309999999999</v>
      </c>
      <c r="R6" s="26">
        <v>5.5473429999999997</v>
      </c>
      <c r="S6" s="26">
        <v>5.4790089999999996</v>
      </c>
      <c r="T6" s="26">
        <v>5.4093410000000004</v>
      </c>
      <c r="Z6" s="26">
        <v>49.996998061728384</v>
      </c>
      <c r="AA6" s="26">
        <v>49.938225888888894</v>
      </c>
      <c r="AB6" s="26">
        <v>49.993942972222221</v>
      </c>
      <c r="AC6" s="26">
        <v>50.067949833333337</v>
      </c>
      <c r="AD6" s="26">
        <v>50.072437932098786</v>
      </c>
      <c r="AE6" s="28">
        <v>3.27263129012346</v>
      </c>
      <c r="AF6" s="28">
        <v>3.9427232407407415</v>
      </c>
      <c r="AG6" s="28">
        <v>4.8135699660493811</v>
      </c>
      <c r="AH6" s="28">
        <v>4.1546981975308661</v>
      </c>
      <c r="AI6" s="28">
        <v>3.5954853950617274</v>
      </c>
      <c r="AJ6" s="26">
        <v>33.611567944444445</v>
      </c>
      <c r="AK6" s="26">
        <v>32.048536024691344</v>
      </c>
      <c r="AL6" s="26">
        <v>30.984909796296286</v>
      </c>
      <c r="AM6" s="26">
        <v>32.195741481481477</v>
      </c>
      <c r="AN6" s="26">
        <v>33.752376203703705</v>
      </c>
      <c r="AO6" s="3"/>
    </row>
    <row r="7" spans="1:46" x14ac:dyDescent="0.25">
      <c r="I7" s="16">
        <v>350</v>
      </c>
      <c r="J7" s="39">
        <f>J8</f>
        <v>0.42986521481307871</v>
      </c>
      <c r="K7" s="39">
        <f>K8</f>
        <v>2.2194633949000231E-2</v>
      </c>
      <c r="L7" s="17"/>
      <c r="M7" s="17"/>
      <c r="N7" s="49">
        <v>200</v>
      </c>
      <c r="O7" s="26">
        <v>13.273251999999999</v>
      </c>
      <c r="P7" s="26">
        <v>9.3258510000000001</v>
      </c>
      <c r="Q7" s="26">
        <v>9.2953869999999998</v>
      </c>
      <c r="R7" s="26">
        <v>9.2374600000000004</v>
      </c>
      <c r="S7" s="26">
        <v>9.355677</v>
      </c>
      <c r="T7" s="26">
        <v>9.2227820000000005</v>
      </c>
      <c r="Z7" s="26">
        <v>49.92861556790124</v>
      </c>
      <c r="AA7" s="26">
        <v>49.925299981481508</v>
      </c>
      <c r="AB7" s="26">
        <v>49.989906882716035</v>
      </c>
      <c r="AC7" s="26">
        <v>50.06519868518518</v>
      </c>
      <c r="AD7" s="26">
        <v>50.086877944099378</v>
      </c>
      <c r="AE7" s="28">
        <v>3.0403385185185186</v>
      </c>
      <c r="AF7" s="28">
        <v>3.6773760000000006</v>
      </c>
      <c r="AG7" s="28">
        <v>4.3833083487654294</v>
      </c>
      <c r="AH7" s="28">
        <v>3.5751608086419742</v>
      </c>
      <c r="AI7" s="28">
        <v>2.9865180248447194</v>
      </c>
      <c r="AJ7" s="26">
        <v>32.609255030864205</v>
      </c>
      <c r="AK7" s="26">
        <v>31.841448141975317</v>
      </c>
      <c r="AL7" s="26">
        <v>30.632458487654304</v>
      </c>
      <c r="AM7" s="26">
        <v>31.814957067901219</v>
      </c>
      <c r="AN7" s="26">
        <v>32.94452804968946</v>
      </c>
      <c r="AO7" s="3"/>
    </row>
    <row r="8" spans="1:46" x14ac:dyDescent="0.25">
      <c r="I8" s="16">
        <v>400</v>
      </c>
      <c r="J8" s="13">
        <v>0.42986521481307871</v>
      </c>
      <c r="K8" s="13">
        <v>2.2194633949000231E-2</v>
      </c>
      <c r="L8" s="17"/>
      <c r="M8" s="17"/>
      <c r="N8" s="49">
        <v>250</v>
      </c>
      <c r="O8" s="26">
        <v>18.265249000000001</v>
      </c>
      <c r="P8" s="26">
        <v>13.586672</v>
      </c>
      <c r="Q8" s="26">
        <v>13.525496</v>
      </c>
      <c r="R8" s="26">
        <v>13.666596</v>
      </c>
      <c r="S8" s="26">
        <v>13.562815000000001</v>
      </c>
      <c r="T8" s="26">
        <v>13.602408</v>
      </c>
      <c r="Z8" s="26">
        <v>49.834108925925932</v>
      </c>
      <c r="AA8" s="26">
        <v>49.933329067901226</v>
      </c>
      <c r="AB8" s="26">
        <v>49.997880595679</v>
      </c>
      <c r="AC8" s="26">
        <v>50.076735450617278</v>
      </c>
      <c r="AD8" s="26">
        <v>50.084928061728419</v>
      </c>
      <c r="AE8" s="28">
        <v>2.6196035555555555</v>
      </c>
      <c r="AF8" s="28">
        <v>3.2903774506172843</v>
      </c>
      <c r="AG8" s="28">
        <v>4.0947669629629644</v>
      </c>
      <c r="AH8" s="28">
        <v>3.3170399753086421</v>
      </c>
      <c r="AI8" s="28">
        <v>2.7435086419753101</v>
      </c>
      <c r="AJ8" s="26">
        <v>32.33430043827159</v>
      </c>
      <c r="AK8" s="26">
        <v>30.644681240740731</v>
      </c>
      <c r="AL8" s="26">
        <v>29.984076179012352</v>
      </c>
      <c r="AM8" s="26">
        <v>31.089094277777775</v>
      </c>
      <c r="AN8" s="26">
        <v>32.506843820987648</v>
      </c>
      <c r="AO8" s="3"/>
    </row>
    <row r="9" spans="1:46" ht="15.75" x14ac:dyDescent="0.25">
      <c r="A9" s="8"/>
      <c r="I9" s="16">
        <v>600</v>
      </c>
      <c r="J9" s="13">
        <v>0.417226436890755</v>
      </c>
      <c r="K9" s="13">
        <v>-1.63987599095093E-2</v>
      </c>
      <c r="L9" s="17"/>
      <c r="N9" s="49">
        <v>300</v>
      </c>
      <c r="O9" s="26">
        <v>23.693577000000001</v>
      </c>
      <c r="P9" s="26">
        <v>19.023921999999999</v>
      </c>
      <c r="Q9" s="26">
        <v>19.015668999999999</v>
      </c>
      <c r="R9" s="26">
        <v>19.004594999999998</v>
      </c>
      <c r="S9" s="26">
        <v>19.102720000000001</v>
      </c>
      <c r="T9" s="26">
        <v>19.153010999999999</v>
      </c>
      <c r="Z9" s="26">
        <v>49.930126888888886</v>
      </c>
      <c r="AA9" s="26">
        <v>49.936878314814791</v>
      </c>
      <c r="AB9" s="26">
        <v>49.987397904320986</v>
      </c>
      <c r="AC9" s="26">
        <v>50.062526123456777</v>
      </c>
      <c r="AD9" s="26">
        <v>50.08164004320988</v>
      </c>
      <c r="AE9" s="28">
        <v>2.4736759012345688</v>
      </c>
      <c r="AF9" s="28">
        <v>3.1883146975308643</v>
      </c>
      <c r="AG9" s="28">
        <v>3.9129726358024679</v>
      </c>
      <c r="AH9" s="28">
        <v>3.1997114135802485</v>
      </c>
      <c r="AI9" s="28">
        <v>2.392227185185186</v>
      </c>
      <c r="AJ9" s="26">
        <v>32.339665104938263</v>
      </c>
      <c r="AK9" s="26">
        <v>30.703420888888896</v>
      </c>
      <c r="AL9" s="26">
        <v>29.777109382716041</v>
      </c>
      <c r="AM9" s="26">
        <v>31.115032765432105</v>
      </c>
      <c r="AN9" s="26">
        <v>32.581176246913557</v>
      </c>
      <c r="AO9" s="3"/>
    </row>
    <row r="10" spans="1:46" x14ac:dyDescent="0.25">
      <c r="N10" s="49">
        <v>350</v>
      </c>
      <c r="O10" s="26">
        <v>29.612943999999999</v>
      </c>
      <c r="P10" s="26">
        <v>24.914384999999999</v>
      </c>
      <c r="Q10" s="26">
        <v>24.965805</v>
      </c>
      <c r="R10" s="26">
        <v>24.894425999999999</v>
      </c>
      <c r="S10" s="26">
        <v>25.060068000000001</v>
      </c>
      <c r="T10" s="26">
        <v>25.017149</v>
      </c>
      <c r="Z10" s="26">
        <v>49.913349267080747</v>
      </c>
      <c r="AA10" s="26">
        <v>49.933260796296274</v>
      </c>
      <c r="AB10" s="26">
        <v>49.997846941358006</v>
      </c>
      <c r="AC10" s="26">
        <v>50.080968487654324</v>
      </c>
      <c r="AD10" s="26">
        <v>50.098024530864187</v>
      </c>
      <c r="AE10" s="28">
        <v>2.8912298881987568</v>
      </c>
      <c r="AF10" s="28">
        <v>3.6792089876543206</v>
      </c>
      <c r="AG10" s="28">
        <v>4.5851313703703749</v>
      </c>
      <c r="AH10" s="28">
        <v>3.9877238148148155</v>
      </c>
      <c r="AI10" s="28">
        <v>3.4671029938271607</v>
      </c>
      <c r="AJ10" s="26">
        <v>32.024189627329193</v>
      </c>
      <c r="AK10" s="26">
        <v>30.960887617283952</v>
      </c>
      <c r="AL10" s="26">
        <v>29.814448543209874</v>
      </c>
      <c r="AM10" s="26">
        <v>31.167781296296283</v>
      </c>
      <c r="AN10" s="26">
        <v>32.476611253086418</v>
      </c>
      <c r="AO10" s="3"/>
    </row>
    <row r="11" spans="1:46" x14ac:dyDescent="0.25">
      <c r="N11" s="49">
        <v>400</v>
      </c>
      <c r="O11" s="26">
        <v>36.543987000000001</v>
      </c>
      <c r="P11" s="26">
        <v>31.543453</v>
      </c>
      <c r="Q11" s="26">
        <v>31.710046999999999</v>
      </c>
      <c r="R11" s="26">
        <v>31.693518000000001</v>
      </c>
      <c r="S11" s="26">
        <v>31.933805</v>
      </c>
      <c r="T11" s="26">
        <v>31.712610000000002</v>
      </c>
      <c r="Z11" s="26">
        <v>49.92362783950616</v>
      </c>
      <c r="AA11" s="26">
        <v>49.945865098765445</v>
      </c>
      <c r="AB11" s="26">
        <v>49.990235030864234</v>
      </c>
      <c r="AC11" s="26">
        <v>50.057905123456798</v>
      </c>
      <c r="AD11" s="26">
        <v>50.076174234567894</v>
      </c>
      <c r="AE11" s="28">
        <v>3.3873508641975318</v>
      </c>
      <c r="AF11" s="28">
        <v>4.0015538765432099</v>
      </c>
      <c r="AG11" s="28">
        <v>4.5875790246913581</v>
      </c>
      <c r="AH11" s="28">
        <v>3.6855379691358046</v>
      </c>
      <c r="AI11" s="28">
        <v>3.0654871975308646</v>
      </c>
      <c r="AJ11" s="26">
        <v>32.257416845679018</v>
      </c>
      <c r="AK11" s="26">
        <v>30.984706728395039</v>
      </c>
      <c r="AL11" s="26">
        <v>29.854097447530869</v>
      </c>
      <c r="AM11" s="26">
        <v>31.019612808641963</v>
      </c>
      <c r="AN11" s="26">
        <v>32.343242672839494</v>
      </c>
      <c r="AO11" s="3"/>
    </row>
    <row r="12" spans="1:46" x14ac:dyDescent="0.25">
      <c r="C12" s="78" t="s">
        <v>13</v>
      </c>
      <c r="D12" s="78"/>
      <c r="E12" s="78"/>
      <c r="F12" s="78"/>
      <c r="G12" s="78"/>
      <c r="I12" s="78" t="s">
        <v>16</v>
      </c>
      <c r="J12" s="78"/>
      <c r="K12" s="78"/>
      <c r="L12" s="78"/>
      <c r="M12" s="78"/>
      <c r="N12" s="50" t="s">
        <v>5</v>
      </c>
      <c r="O12" s="3"/>
      <c r="P12" s="3"/>
      <c r="Q12" s="3"/>
      <c r="R12" s="3"/>
      <c r="S12" s="3"/>
      <c r="T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6" x14ac:dyDescent="0.25">
      <c r="A13" s="1" t="s">
        <v>1</v>
      </c>
      <c r="B13" s="1" t="s">
        <v>0</v>
      </c>
      <c r="C13" s="65">
        <v>300</v>
      </c>
      <c r="D13" s="65">
        <v>150</v>
      </c>
      <c r="E13" s="65">
        <v>100</v>
      </c>
      <c r="F13" s="65">
        <v>150</v>
      </c>
      <c r="G13" s="65">
        <v>300</v>
      </c>
      <c r="I13" s="16">
        <v>300</v>
      </c>
      <c r="J13" s="65">
        <v>150</v>
      </c>
      <c r="K13" s="65">
        <v>100</v>
      </c>
      <c r="L13" s="65">
        <v>150</v>
      </c>
      <c r="M13" s="16">
        <v>300</v>
      </c>
      <c r="N13" s="49"/>
    </row>
    <row r="14" spans="1:46" x14ac:dyDescent="0.25">
      <c r="C14" s="65"/>
      <c r="D14" s="65"/>
      <c r="E14" s="65"/>
      <c r="F14" s="65"/>
      <c r="G14" s="65"/>
      <c r="I14" s="16"/>
      <c r="J14" s="65"/>
      <c r="K14" s="65"/>
      <c r="L14" s="65"/>
      <c r="M14" s="16"/>
      <c r="N14" s="51"/>
      <c r="O14" s="2" t="s">
        <v>34</v>
      </c>
    </row>
    <row r="15" spans="1:46" s="65" customFormat="1" x14ac:dyDescent="0.25">
      <c r="A15" s="65">
        <v>150</v>
      </c>
      <c r="B15" s="12">
        <f>O6-O15</f>
        <v>-65.465655779661006</v>
      </c>
      <c r="C15" s="12">
        <f t="shared" ref="C15:C20" si="1">P6-P15-(Z6-Z15)*$F$3-$G$3*(AE6+AJ6-AE15-AJ15)</f>
        <v>-70.151816522202324</v>
      </c>
      <c r="D15" s="12">
        <f t="shared" ref="D15:D20" si="2">Q6-Q15-(AA6-AA15)*$F$4-$G$4*(AF6+AK6-AF15-AK15)</f>
        <v>-69.313297529679829</v>
      </c>
      <c r="E15" s="12">
        <f t="shared" ref="E15:E20" si="3">R6-R15-(AB6-AB15)*$F$5-$G$5*(AG6+AL6-AG15-AL15)</f>
        <v>-69.571539227217201</v>
      </c>
      <c r="F15" s="12">
        <f t="shared" ref="F15:F20" si="4">S6-S15-(AC6-AC15)*$F$4-$G$4*(AH6+AM6-AH15-AM15)</f>
        <v>-69.461893288637341</v>
      </c>
      <c r="G15" s="12">
        <f t="shared" ref="G15:G20" si="5">T6-T15-(AD6-AD15)*$F$3-$G$3*(AI6+AN6-AI15-AN15)</f>
        <v>-70.54163074257842</v>
      </c>
      <c r="H15" s="44"/>
      <c r="I15" s="16"/>
      <c r="M15" s="16"/>
      <c r="N15" s="49">
        <v>600</v>
      </c>
      <c r="O15" s="5">
        <v>74.383725779661006</v>
      </c>
      <c r="P15" s="5">
        <v>71.011326881355998</v>
      </c>
      <c r="Q15" s="5">
        <v>70.921648440677899</v>
      </c>
      <c r="R15" s="5">
        <v>70.994008627118603</v>
      </c>
      <c r="S15" s="5">
        <v>70.913574152542395</v>
      </c>
      <c r="T15" s="5">
        <v>70.993744305084704</v>
      </c>
      <c r="U15" s="5">
        <v>3.9170649830508499</v>
      </c>
      <c r="V15" s="5">
        <v>4.2215174406779701</v>
      </c>
      <c r="W15" s="5">
        <v>4.4749217118643996</v>
      </c>
      <c r="X15" s="5">
        <v>4.2312963220339004</v>
      </c>
      <c r="Y15" s="5">
        <v>3.93234476271186</v>
      </c>
      <c r="Z15" s="5">
        <v>50.2938209830509</v>
      </c>
      <c r="AA15" s="5">
        <v>50.312391694915199</v>
      </c>
      <c r="AB15" s="5">
        <v>50.339547271186397</v>
      </c>
      <c r="AC15" s="5">
        <v>50.3495246610169</v>
      </c>
      <c r="AD15" s="5">
        <v>50.358745050847503</v>
      </c>
      <c r="AE15" s="5">
        <v>1.0858216271186401</v>
      </c>
      <c r="AF15" s="5">
        <v>1.4769611186440701</v>
      </c>
      <c r="AG15" s="5">
        <v>2.1696690338983</v>
      </c>
      <c r="AH15" s="5">
        <v>1.5108017457627101</v>
      </c>
      <c r="AI15" s="5">
        <v>1.0419490677966099</v>
      </c>
      <c r="AJ15" s="5">
        <v>31.5776329322034</v>
      </c>
      <c r="AK15" s="5">
        <v>30.8417438813559</v>
      </c>
      <c r="AL15" s="5">
        <v>29.835039372881401</v>
      </c>
      <c r="AM15" s="5">
        <v>31.113535983050799</v>
      </c>
      <c r="AN15" s="5">
        <v>31.751707067796598</v>
      </c>
      <c r="AO15" s="3"/>
    </row>
    <row r="16" spans="1:46" s="65" customFormat="1" x14ac:dyDescent="0.25">
      <c r="A16" s="65">
        <v>200</v>
      </c>
      <c r="B16" s="12">
        <f t="shared" ref="B16:B20" si="6">O7-O16</f>
        <v>-11.146551881355901</v>
      </c>
      <c r="C16" s="12">
        <f t="shared" si="1"/>
        <v>-15.17404319315818</v>
      </c>
      <c r="D16" s="12">
        <f t="shared" si="2"/>
        <v>-15.070210257085286</v>
      </c>
      <c r="E16" s="12">
        <f t="shared" si="3"/>
        <v>-16.056885467250432</v>
      </c>
      <c r="F16" s="12">
        <f t="shared" si="4"/>
        <v>-15.934317315796488</v>
      </c>
      <c r="G16" s="12">
        <f t="shared" si="5"/>
        <v>-16.500132676978392</v>
      </c>
      <c r="H16" s="44"/>
      <c r="I16" s="16"/>
      <c r="M16" s="16"/>
      <c r="N16" s="49">
        <v>300</v>
      </c>
      <c r="O16" s="5">
        <v>24.4198038813559</v>
      </c>
      <c r="P16" s="5">
        <v>21.767939813559298</v>
      </c>
      <c r="Q16" s="5">
        <v>20.8590178813559</v>
      </c>
      <c r="R16" s="5">
        <v>20.2451947627119</v>
      </c>
      <c r="S16" s="5">
        <v>20.759081423728801</v>
      </c>
      <c r="T16" s="5">
        <v>21.674543830508501</v>
      </c>
      <c r="U16" s="5">
        <v>3.5427751525423701</v>
      </c>
      <c r="V16" s="5">
        <v>4.2851355254237298</v>
      </c>
      <c r="W16" s="5">
        <v>5.0884493220338998</v>
      </c>
      <c r="X16" s="5">
        <v>4.35958428813559</v>
      </c>
      <c r="Y16" s="5">
        <v>3.6477644745762698</v>
      </c>
      <c r="Z16" s="5">
        <v>50.377955728813603</v>
      </c>
      <c r="AA16" s="5">
        <v>50.390749440678</v>
      </c>
      <c r="AB16" s="5">
        <v>49.627822677966101</v>
      </c>
      <c r="AC16" s="5">
        <v>49.649279610169501</v>
      </c>
      <c r="AD16" s="5">
        <v>49.681163423728798</v>
      </c>
      <c r="AE16" s="5">
        <v>0.84876718644067795</v>
      </c>
      <c r="AF16" s="5">
        <v>1.2955369491525399</v>
      </c>
      <c r="AG16" s="5">
        <v>1.80746725423729</v>
      </c>
      <c r="AH16" s="5">
        <v>1.2170903220339</v>
      </c>
      <c r="AI16" s="5">
        <v>0.64110666101694902</v>
      </c>
      <c r="AJ16" s="5">
        <v>32.0679983050847</v>
      </c>
      <c r="AK16" s="5">
        <v>30.811470220339</v>
      </c>
      <c r="AL16" s="5">
        <v>29.142486084745801</v>
      </c>
      <c r="AM16" s="5">
        <v>30.538189220339</v>
      </c>
      <c r="AN16" s="5">
        <v>32.059813576271203</v>
      </c>
      <c r="AO16" s="3"/>
    </row>
    <row r="17" spans="1:41" s="65" customFormat="1" x14ac:dyDescent="0.25">
      <c r="A17" s="65">
        <v>250</v>
      </c>
      <c r="B17" s="12">
        <f t="shared" si="6"/>
        <v>-0.42232699999999923</v>
      </c>
      <c r="C17" s="12">
        <f t="shared" si="1"/>
        <v>-0.64761725331956987</v>
      </c>
      <c r="D17" s="12">
        <f t="shared" si="2"/>
        <v>-0.58533339020061614</v>
      </c>
      <c r="E17" s="12">
        <f t="shared" si="3"/>
        <v>-1.4195562873832297</v>
      </c>
      <c r="F17" s="12">
        <f t="shared" si="4"/>
        <v>-1.3512506205705908</v>
      </c>
      <c r="G17" s="12">
        <f t="shared" si="5"/>
        <v>-1.0671519792638884</v>
      </c>
      <c r="H17" s="44"/>
      <c r="I17" s="16"/>
      <c r="M17" s="16"/>
      <c r="N17" s="49">
        <v>250</v>
      </c>
      <c r="O17" s="26">
        <v>18.687576</v>
      </c>
      <c r="P17" s="26">
        <v>16.081963999999999</v>
      </c>
      <c r="Q17" s="26">
        <v>15.936415</v>
      </c>
      <c r="R17" s="26">
        <v>15.803201</v>
      </c>
      <c r="S17" s="26">
        <v>15.916271</v>
      </c>
      <c r="T17" s="26">
        <v>16.005016000000001</v>
      </c>
      <c r="Z17" s="26">
        <v>49.928429870370394</v>
      </c>
      <c r="AA17" s="26">
        <v>49.932719888888897</v>
      </c>
      <c r="AB17" s="26">
        <v>49.99042741666667</v>
      </c>
      <c r="AC17" s="26">
        <v>50.065802395061723</v>
      </c>
      <c r="AD17" s="26">
        <v>50.086544944099394</v>
      </c>
      <c r="AE17" s="28">
        <v>1.8769242777777788</v>
      </c>
      <c r="AF17" s="28">
        <v>2.3531432469135818</v>
      </c>
      <c r="AG17" s="28">
        <v>2.9528756851851856</v>
      </c>
      <c r="AH17" s="28">
        <v>2.3497997160493829</v>
      </c>
      <c r="AI17" s="28">
        <v>1.8343148385093149</v>
      </c>
      <c r="AJ17" s="26">
        <v>34.620687604938261</v>
      </c>
      <c r="AK17" s="26">
        <v>33.174356746913581</v>
      </c>
      <c r="AL17" s="26">
        <v>31.746714246913591</v>
      </c>
      <c r="AM17" s="26">
        <v>32.93860865432098</v>
      </c>
      <c r="AN17" s="26">
        <v>34.58269564596273</v>
      </c>
      <c r="AO17" s="3"/>
    </row>
    <row r="18" spans="1:41" s="65" customFormat="1" x14ac:dyDescent="0.25">
      <c r="A18" s="65">
        <v>300</v>
      </c>
      <c r="B18" s="12">
        <f t="shared" si="6"/>
        <v>-0.43538299999999808</v>
      </c>
      <c r="C18" s="12">
        <f t="shared" si="1"/>
        <v>-0.90186822175645731</v>
      </c>
      <c r="D18" s="12">
        <f t="shared" si="2"/>
        <v>-0.5985401774302519</v>
      </c>
      <c r="E18" s="12">
        <f t="shared" si="3"/>
        <v>-0.3310379871956417</v>
      </c>
      <c r="F18" s="12">
        <f t="shared" si="4"/>
        <v>-4.9427198272405493E-2</v>
      </c>
      <c r="G18" s="12">
        <f t="shared" si="5"/>
        <v>0.34138990693689775</v>
      </c>
      <c r="H18" s="44"/>
      <c r="I18" s="16"/>
      <c r="M18" s="16"/>
      <c r="N18" s="49">
        <v>300</v>
      </c>
      <c r="O18" s="26">
        <v>24.128959999999999</v>
      </c>
      <c r="P18" s="26">
        <v>21.270212000000001</v>
      </c>
      <c r="Q18" s="26">
        <v>20.803585000000002</v>
      </c>
      <c r="R18" s="26">
        <v>20.521249999999998</v>
      </c>
      <c r="S18" s="26">
        <v>20.779335</v>
      </c>
      <c r="T18" s="26">
        <v>21.144955</v>
      </c>
      <c r="Z18" s="26">
        <v>49.90762632098766</v>
      </c>
      <c r="AA18" s="26">
        <v>49.932165703703689</v>
      </c>
      <c r="AB18" s="26">
        <v>49.998066009259233</v>
      </c>
      <c r="AC18" s="26">
        <v>50.074490296296318</v>
      </c>
      <c r="AD18" s="26">
        <v>50.086832172839536</v>
      </c>
      <c r="AE18" s="28">
        <v>1.7709642839506166</v>
      </c>
      <c r="AF18" s="28">
        <v>2.4323309074074069</v>
      </c>
      <c r="AG18" s="28">
        <v>3.3441614043209889</v>
      </c>
      <c r="AH18" s="28">
        <v>3.1154799691358015</v>
      </c>
      <c r="AI18" s="28">
        <v>2.7155250740740731</v>
      </c>
      <c r="AJ18" s="26">
        <v>34.235320592592601</v>
      </c>
      <c r="AK18" s="26">
        <v>32.500168006172835</v>
      </c>
      <c r="AL18" s="26">
        <v>31.355378089506178</v>
      </c>
      <c r="AM18" s="26">
        <v>32.609133913580258</v>
      </c>
      <c r="AN18" s="26">
        <v>34.294474876543212</v>
      </c>
      <c r="AO18" s="3"/>
    </row>
    <row r="19" spans="1:41" s="65" customFormat="1" x14ac:dyDescent="0.25">
      <c r="A19" s="65">
        <v>350</v>
      </c>
      <c r="B19" s="12">
        <f t="shared" si="6"/>
        <v>-0.68053600000000003</v>
      </c>
      <c r="C19" s="12">
        <f t="shared" si="1"/>
        <v>0.18176449856475818</v>
      </c>
      <c r="D19" s="12">
        <f t="shared" si="2"/>
        <v>-1.0732379136865269</v>
      </c>
      <c r="E19" s="12">
        <f t="shared" si="3"/>
        <v>-1.9660168171592518</v>
      </c>
      <c r="F19" s="12">
        <f t="shared" si="4"/>
        <v>-1.0836316476116767</v>
      </c>
      <c r="G19" s="12">
        <f t="shared" si="5"/>
        <v>-1.0531913820662506</v>
      </c>
      <c r="H19" s="44"/>
      <c r="I19" s="16"/>
      <c r="M19" s="16"/>
      <c r="N19" s="49">
        <v>350</v>
      </c>
      <c r="O19" s="26">
        <v>30.293479999999999</v>
      </c>
      <c r="P19" s="26">
        <v>27.153500000000001</v>
      </c>
      <c r="Q19" s="26">
        <v>26.964275000000001</v>
      </c>
      <c r="R19" s="26">
        <v>26.965031</v>
      </c>
      <c r="S19" s="26">
        <v>26.955840999999999</v>
      </c>
      <c r="T19" s="26">
        <v>27.099815</v>
      </c>
      <c r="Z19" s="26">
        <v>49.936939820987661</v>
      </c>
      <c r="AA19" s="26">
        <v>49.894158617283964</v>
      </c>
      <c r="AB19" s="26">
        <v>49.985727000000033</v>
      </c>
      <c r="AC19" s="26">
        <v>50.061307487654325</v>
      </c>
      <c r="AD19" s="26">
        <v>50.081609691358032</v>
      </c>
      <c r="AE19" s="28">
        <v>2.8835791111111102</v>
      </c>
      <c r="AF19" s="28">
        <v>3.0718063024691369</v>
      </c>
      <c r="AG19" s="28">
        <v>3.642816728395061</v>
      </c>
      <c r="AH19" s="28">
        <v>3.2277432037037044</v>
      </c>
      <c r="AI19" s="28">
        <v>2.7185180987654318</v>
      </c>
      <c r="AJ19" s="26">
        <v>34.130926932098767</v>
      </c>
      <c r="AK19" s="26">
        <v>32.404862030864194</v>
      </c>
      <c r="AL19" s="26">
        <v>30.855427648148186</v>
      </c>
      <c r="AM19" s="26">
        <v>32.650930327160488</v>
      </c>
      <c r="AN19" s="26">
        <v>34.138055320987668</v>
      </c>
      <c r="AO19" s="3"/>
    </row>
    <row r="20" spans="1:41" s="65" customFormat="1" x14ac:dyDescent="0.25">
      <c r="A20" s="65">
        <v>400</v>
      </c>
      <c r="B20" s="12">
        <f t="shared" si="6"/>
        <v>-0.49248199999999542</v>
      </c>
      <c r="C20" s="12">
        <f t="shared" si="1"/>
        <v>-1.4245323525394198</v>
      </c>
      <c r="D20" s="12">
        <f t="shared" si="2"/>
        <v>-1.8969280044729411</v>
      </c>
      <c r="E20" s="12">
        <f t="shared" si="3"/>
        <v>-1.8914122893223444</v>
      </c>
      <c r="F20" s="12">
        <f t="shared" si="4"/>
        <v>-3.8765377649504149</v>
      </c>
      <c r="G20" s="12">
        <f t="shared" si="5"/>
        <v>-3.6122474310283801</v>
      </c>
      <c r="H20" s="44"/>
      <c r="I20" s="16"/>
      <c r="M20" s="16"/>
      <c r="N20" s="49">
        <v>400</v>
      </c>
      <c r="O20" s="26">
        <v>37.036468999999997</v>
      </c>
      <c r="P20" s="26">
        <v>34.039959000000003</v>
      </c>
      <c r="Q20" s="26">
        <v>34.245021999999999</v>
      </c>
      <c r="R20" s="26">
        <v>34.067104</v>
      </c>
      <c r="S20" s="26">
        <v>34.102668999999999</v>
      </c>
      <c r="T20" s="26">
        <v>34.115603999999998</v>
      </c>
      <c r="Z20" s="26">
        <v>49.894706216049372</v>
      </c>
      <c r="AA20" s="26">
        <v>49.930534166666661</v>
      </c>
      <c r="AB20" s="26">
        <v>49.998455709876488</v>
      </c>
      <c r="AC20" s="26">
        <v>50.084178864197533</v>
      </c>
      <c r="AD20" s="26">
        <v>50.095374296296292</v>
      </c>
      <c r="AE20" s="28">
        <v>2.5047198456790118</v>
      </c>
      <c r="AF20" s="28">
        <v>2.9039897962962971</v>
      </c>
      <c r="AG20" s="28">
        <v>3.4283123611111117</v>
      </c>
      <c r="AH20" s="28">
        <v>0.45547443827160489</v>
      </c>
      <c r="AI20" s="28">
        <v>-3.5875938271604922E-2</v>
      </c>
      <c r="AJ20" s="26">
        <v>34.099638851851857</v>
      </c>
      <c r="AK20" s="26">
        <v>32.650329728395057</v>
      </c>
      <c r="AL20" s="26">
        <v>31.421038058641965</v>
      </c>
      <c r="AM20" s="26">
        <v>32.740541944444445</v>
      </c>
      <c r="AN20" s="26">
        <v>34.372394765432098</v>
      </c>
      <c r="AO20" s="3"/>
    </row>
    <row r="21" spans="1:41" x14ac:dyDescent="0.25">
      <c r="N21" s="50" t="s">
        <v>22</v>
      </c>
    </row>
    <row r="22" spans="1:41" x14ac:dyDescent="0.25">
      <c r="N22" s="51"/>
    </row>
    <row r="23" spans="1:41" x14ac:dyDescent="0.25">
      <c r="N23" s="51"/>
      <c r="O23" s="2" t="s">
        <v>35</v>
      </c>
    </row>
    <row r="24" spans="1:41" s="65" customFormat="1" x14ac:dyDescent="0.25">
      <c r="A24" s="65">
        <f t="shared" ref="A24:A29" si="7">A15</f>
        <v>150</v>
      </c>
      <c r="B24" s="12">
        <f>O6-O$24</f>
        <v>-0.18053199999999947</v>
      </c>
      <c r="C24" s="12">
        <f t="shared" ref="C24:C29" si="8">P6-P24-(Z6-Z24)*$F$3-$G$3*(AE6+AJ6-AE24-AJ24)</f>
        <v>-0.28244904044162933</v>
      </c>
      <c r="D24" s="12">
        <f t="shared" ref="D24:D29" si="9">Q6-Q24-(AA6-AA24)*$F$4-$G$4*(AF6+AK6-AF24-AK24)</f>
        <v>-0.55211948547842771</v>
      </c>
      <c r="E24" s="12">
        <f t="shared" ref="E24:E29" si="10">R6-R24-(AB6-AB24)*$F$5-$G$5*(AG6+AL6-AG24-AL24)</f>
        <v>-1.2806876227753319</v>
      </c>
      <c r="F24" s="12">
        <f t="shared" ref="F24:F29" si="11">S6-S24-(AC6-AC24)*$F$4-$G$4*(AH6+AM6-AH24-AM24)</f>
        <v>-1.1256331392179493</v>
      </c>
      <c r="G24" s="12">
        <f t="shared" ref="G24:G29" si="12">T6-T24-(AD6-AD24)*$F$3-$G$3*(AI6+AN6-AI24-AN24)</f>
        <v>-2.2091838044552516</v>
      </c>
      <c r="H24" s="44"/>
      <c r="I24" s="16"/>
      <c r="M24" s="16"/>
      <c r="N24" s="52">
        <v>150</v>
      </c>
      <c r="O24" s="26">
        <v>9.0986019999999996</v>
      </c>
      <c r="P24" s="26">
        <v>7.4825350000000004</v>
      </c>
      <c r="Q24" s="26">
        <v>7.329752</v>
      </c>
      <c r="R24" s="26">
        <v>6.9686199999999996</v>
      </c>
      <c r="S24" s="26">
        <v>7.1070469999999997</v>
      </c>
      <c r="T24" s="26">
        <v>7.2940860000000001</v>
      </c>
      <c r="Z24" s="26">
        <v>49.88952205555556</v>
      </c>
      <c r="AA24" s="26">
        <v>49.927419518518519</v>
      </c>
      <c r="AB24" s="26">
        <v>49.997108271604937</v>
      </c>
      <c r="AC24" s="26">
        <v>50.067104524691374</v>
      </c>
      <c r="AD24" s="26">
        <v>50.095843438271601</v>
      </c>
      <c r="AE24" s="28">
        <v>3.7203720617283937</v>
      </c>
      <c r="AF24" s="28">
        <v>3.8776830864197538</v>
      </c>
      <c r="AG24" s="28">
        <v>4.273699401234567</v>
      </c>
      <c r="AH24" s="28">
        <v>3.4449455308641963</v>
      </c>
      <c r="AI24" s="28">
        <v>2.660526333333332</v>
      </c>
      <c r="AJ24" s="26">
        <v>34.797305814814813</v>
      </c>
      <c r="AK24" s="26">
        <v>33.241577796296312</v>
      </c>
      <c r="AL24" s="26">
        <v>31.643081836419729</v>
      </c>
      <c r="AM24" s="26">
        <v>33.344252549382709</v>
      </c>
      <c r="AN24" s="26">
        <v>34.385703679012352</v>
      </c>
      <c r="AO24" s="3"/>
    </row>
    <row r="25" spans="1:41" s="65" customFormat="1" x14ac:dyDescent="0.25">
      <c r="A25" s="65">
        <f t="shared" si="7"/>
        <v>200</v>
      </c>
      <c r="B25" s="12">
        <f>O7-O$25</f>
        <v>-0.31693200000000132</v>
      </c>
      <c r="C25" s="12">
        <f t="shared" si="8"/>
        <v>-0.96970171920232762</v>
      </c>
      <c r="D25" s="12">
        <f t="shared" si="9"/>
        <v>-2.2314136996698926</v>
      </c>
      <c r="E25" s="12">
        <f t="shared" si="10"/>
        <v>-2.2550739374211966</v>
      </c>
      <c r="F25" s="12">
        <f t="shared" si="11"/>
        <v>-1.8107941634570084</v>
      </c>
      <c r="G25" s="12">
        <f t="shared" si="12"/>
        <v>-1.8629536076591575</v>
      </c>
      <c r="H25" s="44"/>
      <c r="I25" s="16"/>
      <c r="M25" s="16"/>
      <c r="N25" s="52">
        <v>200</v>
      </c>
      <c r="O25" s="26">
        <v>13.590184000000001</v>
      </c>
      <c r="P25" s="26">
        <v>11.793597</v>
      </c>
      <c r="Q25" s="26">
        <v>11.273851000000001</v>
      </c>
      <c r="R25" s="26">
        <v>10.977026</v>
      </c>
      <c r="S25" s="26">
        <v>11.299547</v>
      </c>
      <c r="T25" s="26">
        <v>11.867723</v>
      </c>
      <c r="Z25" s="26">
        <v>49.931345308641966</v>
      </c>
      <c r="AA25" s="26">
        <v>49.942616549382727</v>
      </c>
      <c r="AB25" s="26">
        <v>49.987717043209869</v>
      </c>
      <c r="AC25" s="26">
        <v>50.058169376543241</v>
      </c>
      <c r="AD25" s="26">
        <v>50.075440524691338</v>
      </c>
      <c r="AE25" s="28">
        <v>3.0219582716049396</v>
      </c>
      <c r="AF25" s="28">
        <v>3.1907898395061745</v>
      </c>
      <c r="AG25" s="28">
        <v>3.692759342592594</v>
      </c>
      <c r="AH25" s="28">
        <v>3.0659784012345677</v>
      </c>
      <c r="AI25" s="28">
        <v>2.5970509506172839</v>
      </c>
      <c r="AJ25" s="26">
        <v>33.935630283950637</v>
      </c>
      <c r="AK25" s="26">
        <v>32.094284469135815</v>
      </c>
      <c r="AL25" s="26">
        <v>30.882291163580238</v>
      </c>
      <c r="AM25" s="26">
        <v>32.445531944444426</v>
      </c>
      <c r="AN25" s="26">
        <v>34.026612882716044</v>
      </c>
      <c r="AO25" s="3"/>
    </row>
    <row r="26" spans="1:41" s="65" customFormat="1" x14ac:dyDescent="0.25">
      <c r="A26" s="65">
        <f t="shared" si="7"/>
        <v>250</v>
      </c>
      <c r="B26" s="12">
        <f>O8-O$26</f>
        <v>-0.65840899999999891</v>
      </c>
      <c r="C26" s="12">
        <f t="shared" si="8"/>
        <v>-1.7282189413978828</v>
      </c>
      <c r="D26" s="12">
        <f t="shared" si="9"/>
        <v>-1.6523218285957797</v>
      </c>
      <c r="E26" s="12">
        <f t="shared" si="10"/>
        <v>-1.5288974084394757</v>
      </c>
      <c r="F26" s="12">
        <f t="shared" si="11"/>
        <v>-2.1257515072458832</v>
      </c>
      <c r="G26" s="12">
        <f t="shared" si="12"/>
        <v>-1.7253601607741622</v>
      </c>
      <c r="H26" s="44"/>
      <c r="I26" s="16"/>
      <c r="M26" s="16"/>
      <c r="N26" s="52">
        <v>250</v>
      </c>
      <c r="O26" s="26">
        <v>18.923658</v>
      </c>
      <c r="P26" s="26">
        <v>16.259616999999999</v>
      </c>
      <c r="Q26" s="26">
        <v>15.735161</v>
      </c>
      <c r="R26" s="26">
        <v>15.140243</v>
      </c>
      <c r="S26" s="26">
        <v>16.117944999999999</v>
      </c>
      <c r="T26" s="26">
        <v>16.015419000000001</v>
      </c>
      <c r="Z26" s="26">
        <v>49.904147901234552</v>
      </c>
      <c r="AA26" s="26">
        <v>49.921147530864218</v>
      </c>
      <c r="AB26" s="26">
        <v>49.994450175925898</v>
      </c>
      <c r="AC26" s="26">
        <v>50.076492672839514</v>
      </c>
      <c r="AD26" s="26">
        <v>50.097016074074055</v>
      </c>
      <c r="AE26" s="28">
        <v>2.3183314753086419</v>
      </c>
      <c r="AF26" s="28">
        <v>2.8158696419753078</v>
      </c>
      <c r="AG26" s="28">
        <v>3.47233272839506</v>
      </c>
      <c r="AH26" s="28">
        <v>2.8314430061728397</v>
      </c>
      <c r="AI26" s="28">
        <v>2.2767383395061729</v>
      </c>
      <c r="AJ26" s="26">
        <v>33.408196728395055</v>
      </c>
      <c r="AK26" s="26">
        <v>31.614476302469125</v>
      </c>
      <c r="AL26" s="26">
        <v>30.561628734567904</v>
      </c>
      <c r="AM26" s="26">
        <v>31.949309765432094</v>
      </c>
      <c r="AN26" s="26">
        <v>33.56573959876544</v>
      </c>
      <c r="AO26" s="3"/>
    </row>
    <row r="27" spans="1:41" s="65" customFormat="1" x14ac:dyDescent="0.25">
      <c r="A27" s="65">
        <f t="shared" si="7"/>
        <v>300</v>
      </c>
      <c r="B27" s="12">
        <f>O9-O$27</f>
        <v>-0.39415499999999781</v>
      </c>
      <c r="C27" s="12">
        <f t="shared" si="8"/>
        <v>-1.7807124647421431</v>
      </c>
      <c r="D27" s="12">
        <f t="shared" si="9"/>
        <v>-2.4321933505780065</v>
      </c>
      <c r="E27" s="12">
        <f t="shared" si="10"/>
        <v>-2.3995657800133467</v>
      </c>
      <c r="F27" s="12">
        <f t="shared" si="11"/>
        <v>-0.85377054567501787</v>
      </c>
      <c r="G27" s="12">
        <f t="shared" si="12"/>
        <v>-0.56849139505752477</v>
      </c>
      <c r="H27" s="44"/>
      <c r="I27" s="16"/>
      <c r="M27" s="16"/>
      <c r="N27" s="52">
        <v>300</v>
      </c>
      <c r="O27" s="26">
        <v>24.087731999999999</v>
      </c>
      <c r="P27" s="26">
        <v>21.174274</v>
      </c>
      <c r="Q27" s="26">
        <v>20.46245</v>
      </c>
      <c r="R27" s="26">
        <v>19.914248000000001</v>
      </c>
      <c r="S27" s="26">
        <v>20.486279</v>
      </c>
      <c r="T27" s="26">
        <v>21.114424</v>
      </c>
      <c r="Z27" s="26">
        <v>49.92146671604938</v>
      </c>
      <c r="AA27" s="26">
        <v>49.910631339506168</v>
      </c>
      <c r="AB27" s="26">
        <v>49.983082117449669</v>
      </c>
      <c r="AC27" s="26">
        <v>50.063373876543231</v>
      </c>
      <c r="AD27" s="26">
        <v>50.087717271604909</v>
      </c>
      <c r="AE27" s="28">
        <v>1.9818883641975318</v>
      </c>
      <c r="AF27" s="28">
        <v>2.2500453703703718</v>
      </c>
      <c r="AG27" s="28">
        <v>2.9340744328859083</v>
      </c>
      <c r="AH27" s="28">
        <v>3.32527974691358</v>
      </c>
      <c r="AI27" s="28">
        <v>3.0101399197530854</v>
      </c>
      <c r="AJ27" s="26">
        <v>33.161336327160498</v>
      </c>
      <c r="AK27" s="26">
        <v>30.802333734567895</v>
      </c>
      <c r="AL27" s="26">
        <v>29.480774073825508</v>
      </c>
      <c r="AM27" s="26">
        <v>31.45081485185186</v>
      </c>
      <c r="AN27" s="26">
        <v>33.176765561728388</v>
      </c>
      <c r="AO27" s="3"/>
    </row>
    <row r="28" spans="1:41" s="65" customFormat="1" x14ac:dyDescent="0.25">
      <c r="A28" s="65">
        <f t="shared" si="7"/>
        <v>350</v>
      </c>
      <c r="B28" s="12">
        <f>O10-O$28</f>
        <v>-0.81459000000000259</v>
      </c>
      <c r="C28" s="12">
        <f t="shared" si="8"/>
        <v>-0.31845564044984709</v>
      </c>
      <c r="D28" s="12">
        <f t="shared" si="9"/>
        <v>-1.4610367839440914</v>
      </c>
      <c r="E28" s="12">
        <f t="shared" si="10"/>
        <v>-1.6506542658958672</v>
      </c>
      <c r="F28" s="12">
        <f t="shared" si="11"/>
        <v>-2.487316235025232</v>
      </c>
      <c r="G28" s="12">
        <f t="shared" si="12"/>
        <v>-2.256729754594355</v>
      </c>
      <c r="H28" s="44"/>
      <c r="I28" s="16"/>
      <c r="M28" s="16"/>
      <c r="N28" s="52">
        <v>350</v>
      </c>
      <c r="O28" s="26">
        <v>30.427534000000001</v>
      </c>
      <c r="P28" s="26">
        <v>27.434702000000001</v>
      </c>
      <c r="Q28" s="26">
        <v>27.290230000000001</v>
      </c>
      <c r="R28" s="26">
        <v>27.004328000000001</v>
      </c>
      <c r="S28" s="26">
        <v>27.374511999999999</v>
      </c>
      <c r="T28" s="26">
        <v>27.312335999999998</v>
      </c>
      <c r="Z28" s="26">
        <v>49.914122919753076</v>
      </c>
      <c r="AA28" s="26">
        <v>49.931631672839501</v>
      </c>
      <c r="AB28" s="26">
        <v>50.004792895061719</v>
      </c>
      <c r="AC28" s="26">
        <v>50.072817827160513</v>
      </c>
      <c r="AD28" s="26">
        <v>50.085240580246911</v>
      </c>
      <c r="AE28" s="28">
        <v>3.6562756543209889</v>
      </c>
      <c r="AF28" s="28">
        <v>4.1590771358024696</v>
      </c>
      <c r="AG28" s="28">
        <v>4.7278702037037057</v>
      </c>
      <c r="AH28" s="28">
        <v>3.6991524814814851</v>
      </c>
      <c r="AI28" s="28">
        <v>3.094561308641977</v>
      </c>
      <c r="AJ28" s="26">
        <v>33.184143117283959</v>
      </c>
      <c r="AK28" s="26">
        <v>31.235164734567896</v>
      </c>
      <c r="AL28" s="26">
        <v>30.060650660493817</v>
      </c>
      <c r="AM28" s="26">
        <v>31.311799814814822</v>
      </c>
      <c r="AN28" s="26">
        <v>32.892562074074078</v>
      </c>
      <c r="AO28" s="3"/>
    </row>
    <row r="29" spans="1:41" s="65" customFormat="1" x14ac:dyDescent="0.25">
      <c r="A29" s="65">
        <f t="shared" si="7"/>
        <v>400</v>
      </c>
      <c r="B29" s="12">
        <f>O11-O$29</f>
        <v>-0.49177999999999855</v>
      </c>
      <c r="C29" s="12">
        <f t="shared" si="8"/>
        <v>-3.4603626653909849</v>
      </c>
      <c r="D29" s="12">
        <f t="shared" si="9"/>
        <v>-3.6384390822336776</v>
      </c>
      <c r="E29" s="12">
        <f t="shared" si="10"/>
        <v>-3.7657997570929118</v>
      </c>
      <c r="F29" s="12">
        <f t="shared" si="11"/>
        <v>-3.1968612967550438</v>
      </c>
      <c r="G29" s="12">
        <f t="shared" si="12"/>
        <v>-3.0653317871144354</v>
      </c>
      <c r="H29" s="44"/>
      <c r="I29" s="16"/>
      <c r="M29" s="16"/>
      <c r="N29" s="52">
        <v>400</v>
      </c>
      <c r="O29" s="26">
        <v>37.035767</v>
      </c>
      <c r="P29" s="26">
        <v>34.226531999999999</v>
      </c>
      <c r="Q29" s="26">
        <v>34.192931999999999</v>
      </c>
      <c r="R29" s="26">
        <v>34.028441999999998</v>
      </c>
      <c r="S29" s="26">
        <v>34.030838000000003</v>
      </c>
      <c r="T29" s="26">
        <v>33.902495999999999</v>
      </c>
      <c r="Z29" s="26">
        <v>49.939761695652166</v>
      </c>
      <c r="AA29" s="26">
        <v>49.942858179012376</v>
      </c>
      <c r="AB29" s="26">
        <v>49.984282959876552</v>
      </c>
      <c r="AC29" s="26">
        <v>50.06296026543211</v>
      </c>
      <c r="AD29" s="26">
        <v>50.089534549382719</v>
      </c>
      <c r="AE29" s="28">
        <v>2.4437251055900617</v>
      </c>
      <c r="AF29" s="28">
        <v>2.879436561728395</v>
      </c>
      <c r="AG29" s="28">
        <v>3.3266373518518519</v>
      </c>
      <c r="AH29" s="28">
        <v>2.576504858024693</v>
      </c>
      <c r="AI29" s="28">
        <v>2.0553924135802477</v>
      </c>
      <c r="AJ29" s="26">
        <v>32.50894655279501</v>
      </c>
      <c r="AK29" s="26">
        <v>31.101424827160496</v>
      </c>
      <c r="AL29" s="26">
        <v>29.891666679012349</v>
      </c>
      <c r="AM29" s="26">
        <v>31.165710864197553</v>
      </c>
      <c r="AN29" s="26">
        <v>32.577517018518513</v>
      </c>
      <c r="AO29" s="3"/>
    </row>
    <row r="30" spans="1:41" x14ac:dyDescent="0.25">
      <c r="N30" s="48" t="s">
        <v>47</v>
      </c>
      <c r="O30"/>
      <c r="P30" s="5"/>
      <c r="Q30" s="5"/>
      <c r="R30" s="5"/>
      <c r="S30" s="5"/>
      <c r="T30" s="5"/>
    </row>
    <row r="31" spans="1:41" x14ac:dyDescent="0.25">
      <c r="J31" s="3">
        <f>O34-Q34</f>
        <v>4.4644832258064007</v>
      </c>
      <c r="N31" s="53"/>
      <c r="O31"/>
      <c r="P31" s="5"/>
      <c r="Q31" s="5"/>
      <c r="R31" s="5"/>
      <c r="S31" s="5"/>
      <c r="T31" s="5"/>
    </row>
    <row r="32" spans="1:41" x14ac:dyDescent="0.25">
      <c r="J32" s="1">
        <f>V34*J5+K5</f>
        <v>2.7914993348230794</v>
      </c>
      <c r="O32" s="2" t="s">
        <v>48</v>
      </c>
      <c r="P32" s="5"/>
      <c r="Q32" s="5"/>
      <c r="R32" s="5"/>
      <c r="S32" s="5"/>
      <c r="T32" s="5"/>
    </row>
    <row r="33" spans="1:40" x14ac:dyDescent="0.25">
      <c r="A33" s="65">
        <f>N33</f>
        <v>250</v>
      </c>
      <c r="B33" s="12">
        <f>O8-O$33</f>
        <v>-0.66179199999999838</v>
      </c>
      <c r="C33" s="12"/>
      <c r="D33" s="12">
        <f>Q8-Q33-(AA8-AA33)*$F$4-$G$4*(AF8+AK8-AF33-AK33)</f>
        <v>1.2961998250448814</v>
      </c>
      <c r="E33" s="12">
        <f>R8-R33-(AB8-AB33)*$F$5-$G$5*(AG8+AL8-AG33-AL33)</f>
        <v>1.429924958702794E-2</v>
      </c>
      <c r="F33" s="12">
        <f>S8-S33-(AC8-AC33)*$F$4-$G$4*(AH8+AM8-AH33-AM33)</f>
        <v>-0.17619232013049979</v>
      </c>
      <c r="G33" s="12"/>
      <c r="H33" s="44">
        <v>1</v>
      </c>
      <c r="J33" s="19">
        <f t="shared" ref="J33:L34" si="13">(V33*$H33*$J$5+$K$5+$O33-Q33)/(V33*$H33)</f>
        <v>1.2273750525185951</v>
      </c>
      <c r="K33" s="19">
        <f t="shared" si="13"/>
        <v>1.2667520055383303</v>
      </c>
      <c r="L33" s="19">
        <f t="shared" si="13"/>
        <v>1.2415914135117765</v>
      </c>
      <c r="N33" s="54">
        <v>250</v>
      </c>
      <c r="O33" s="27">
        <v>18.927040999999999</v>
      </c>
      <c r="P33" s="27"/>
      <c r="Q33" s="27">
        <v>14.918068</v>
      </c>
      <c r="R33" s="27">
        <v>14.2828150645161</v>
      </c>
      <c r="S33" s="27">
        <v>14.831008645161299</v>
      </c>
      <c r="T33" s="26"/>
      <c r="U33" s="28"/>
      <c r="V33" s="28">
        <v>5.44438580645161</v>
      </c>
      <c r="W33" s="28">
        <v>5.9835447419354804</v>
      </c>
      <c r="X33" s="28">
        <v>5.4571730000000001</v>
      </c>
      <c r="Y33" s="28"/>
      <c r="Z33" s="26"/>
      <c r="AA33" s="26">
        <v>50.331510096774203</v>
      </c>
      <c r="AB33" s="26">
        <v>50.375313806451601</v>
      </c>
      <c r="AC33" s="26">
        <v>50.387860612903197</v>
      </c>
      <c r="AD33" s="26"/>
      <c r="AE33" s="28"/>
      <c r="AF33" s="28">
        <v>4.0863799677419399</v>
      </c>
      <c r="AG33" s="28">
        <v>4.2526120967741896</v>
      </c>
      <c r="AH33" s="28">
        <v>3.5585037419354801</v>
      </c>
      <c r="AI33" s="30"/>
      <c r="AJ33" s="27"/>
      <c r="AK33" s="26">
        <v>31.890590903225799</v>
      </c>
      <c r="AL33" s="26">
        <v>30.089362258064501</v>
      </c>
      <c r="AM33" s="26">
        <v>31.5633013548387</v>
      </c>
      <c r="AN33" s="33"/>
    </row>
    <row r="34" spans="1:40" x14ac:dyDescent="0.25">
      <c r="A34" s="65">
        <f t="shared" ref="A34:A36" si="14">N34</f>
        <v>275</v>
      </c>
      <c r="B34" s="12"/>
      <c r="C34" s="12"/>
      <c r="D34" s="12"/>
      <c r="E34" s="12"/>
      <c r="F34" s="12"/>
      <c r="G34" s="12"/>
      <c r="H34" s="44">
        <v>1</v>
      </c>
      <c r="J34" s="19">
        <f t="shared" si="13"/>
        <v>1.2757865964184187</v>
      </c>
      <c r="K34" s="19">
        <f t="shared" si="13"/>
        <v>1.3254582008941709</v>
      </c>
      <c r="L34" s="19">
        <f t="shared" si="13"/>
        <v>1.2978116854623587</v>
      </c>
      <c r="N34" s="54">
        <v>275</v>
      </c>
      <c r="O34" s="27">
        <v>21.983578000000001</v>
      </c>
      <c r="P34" s="27"/>
      <c r="Q34" s="27">
        <v>17.519094774193601</v>
      </c>
      <c r="R34" s="27">
        <v>16.756727612903202</v>
      </c>
      <c r="S34" s="27">
        <v>17.401121774193498</v>
      </c>
      <c r="T34" s="26"/>
      <c r="U34" s="28"/>
      <c r="V34" s="28">
        <v>5.6874579032258001</v>
      </c>
      <c r="W34" s="28">
        <v>6.2591917096774203</v>
      </c>
      <c r="X34" s="28">
        <v>5.67847170967742</v>
      </c>
      <c r="Y34" s="28"/>
      <c r="Z34" s="26"/>
      <c r="AA34" s="26">
        <v>50.173652483871003</v>
      </c>
      <c r="AB34" s="26">
        <v>50.215118967742001</v>
      </c>
      <c r="AC34" s="26">
        <v>50.237115709677397</v>
      </c>
      <c r="AD34" s="26"/>
      <c r="AE34" s="28"/>
      <c r="AF34" s="28">
        <v>4.1904614838709699</v>
      </c>
      <c r="AG34" s="28">
        <v>4.51899658064516</v>
      </c>
      <c r="AH34" s="28">
        <v>3.911251</v>
      </c>
      <c r="AI34" s="30"/>
      <c r="AJ34" s="27"/>
      <c r="AK34" s="26">
        <v>31.6971204193548</v>
      </c>
      <c r="AL34" s="26">
        <v>30.299837741935502</v>
      </c>
      <c r="AM34" s="26">
        <v>31.607053193548399</v>
      </c>
      <c r="AN34" s="33"/>
    </row>
    <row r="35" spans="1:40" x14ac:dyDescent="0.25">
      <c r="A35" s="65">
        <f t="shared" si="14"/>
        <v>300</v>
      </c>
      <c r="B35" s="12">
        <f>O9-O$35</f>
        <v>-1.2273829999999997</v>
      </c>
      <c r="C35" s="12"/>
      <c r="D35" s="12">
        <f>Q9-Q35-(AA9-AA35)*$F$4-$G$4*(AF9+AK9-AF35-AK35)</f>
        <v>0.98126416315586185</v>
      </c>
      <c r="E35" s="12">
        <f>R9-R35-(AB9-AB35)*$F$5-$G$5*(AG9+AL9-AG35-AL35)</f>
        <v>0.11959368363615158</v>
      </c>
      <c r="F35" s="12">
        <f>S9-S35-(AC9-AC35)*$F$4-$G$4*(AH9+AM9-AH35-AM35)</f>
        <v>8.7098625265978002E-2</v>
      </c>
      <c r="G35" s="12"/>
      <c r="H35" s="44">
        <v>1</v>
      </c>
      <c r="J35" s="19">
        <f t="shared" ref="J35:L36" si="15">(V35*$H35*$J$6+$K$6+$O35-Q35)/(V35*$H35)</f>
        <v>1.2808711238828896</v>
      </c>
      <c r="K35" s="19">
        <f t="shared" si="15"/>
        <v>1.3359581108327268</v>
      </c>
      <c r="L35" s="19">
        <f t="shared" si="15"/>
        <v>1.299049117594671</v>
      </c>
      <c r="N35" s="54">
        <v>300</v>
      </c>
      <c r="O35" s="27">
        <v>24.920960000000001</v>
      </c>
      <c r="P35" s="27"/>
      <c r="Q35" s="27">
        <v>20.3004793870968</v>
      </c>
      <c r="R35" s="27">
        <v>19.452261548387099</v>
      </c>
      <c r="S35" s="27">
        <v>20.196973387096801</v>
      </c>
      <c r="T35" s="26"/>
      <c r="U35" s="28"/>
      <c r="V35" s="28">
        <v>5.8473618387096797</v>
      </c>
      <c r="W35" s="28">
        <v>6.4664463870967799</v>
      </c>
      <c r="X35" s="28">
        <v>5.8439329999999998</v>
      </c>
      <c r="Y35" s="28"/>
      <c r="Z35" s="26"/>
      <c r="AA35" s="26">
        <v>49.976521225806501</v>
      </c>
      <c r="AB35" s="26">
        <v>50.033181193548401</v>
      </c>
      <c r="AC35" s="26">
        <v>50.060249548387098</v>
      </c>
      <c r="AD35" s="26"/>
      <c r="AE35" s="28"/>
      <c r="AF35" s="28">
        <v>4.2872647419354797</v>
      </c>
      <c r="AG35" s="28">
        <v>4.4528793225806496</v>
      </c>
      <c r="AH35" s="28">
        <v>3.8643969999999999</v>
      </c>
      <c r="AI35" s="30"/>
      <c r="AJ35" s="27"/>
      <c r="AK35" s="26">
        <v>31.550425129032298</v>
      </c>
      <c r="AL35" s="26">
        <v>29.690229548387101</v>
      </c>
      <c r="AM35" s="26">
        <v>31.482260967741901</v>
      </c>
      <c r="AN35" s="33"/>
    </row>
    <row r="36" spans="1:40" x14ac:dyDescent="0.25">
      <c r="A36" s="65">
        <f t="shared" si="14"/>
        <v>325</v>
      </c>
      <c r="B36" s="12"/>
      <c r="C36" s="12"/>
      <c r="D36" s="12"/>
      <c r="E36" s="12"/>
      <c r="F36" s="12"/>
      <c r="G36" s="12"/>
      <c r="H36" s="44">
        <v>1</v>
      </c>
      <c r="J36" s="19">
        <f t="shared" si="15"/>
        <v>1.2429536702876727</v>
      </c>
      <c r="K36" s="19">
        <f t="shared" si="15"/>
        <v>1.3205713094512073</v>
      </c>
      <c r="L36" s="19">
        <f t="shared" si="15"/>
        <v>1.291971968683137</v>
      </c>
      <c r="N36" s="54">
        <v>325</v>
      </c>
      <c r="O36" s="27">
        <v>27.850171</v>
      </c>
      <c r="P36" s="27"/>
      <c r="Q36" s="27">
        <v>23.411126258064499</v>
      </c>
      <c r="R36" s="27">
        <v>22.431393161290298</v>
      </c>
      <c r="S36" s="27">
        <v>23.133989483871002</v>
      </c>
      <c r="T36" s="26"/>
      <c r="U36" s="28"/>
      <c r="V36" s="28">
        <v>5.9005871290322602</v>
      </c>
      <c r="W36" s="28">
        <v>6.5258614516128999</v>
      </c>
      <c r="X36" s="28">
        <v>5.8855714838709696</v>
      </c>
      <c r="Y36" s="28"/>
      <c r="Z36" s="26"/>
      <c r="AA36" s="26">
        <v>49.726380354838703</v>
      </c>
      <c r="AB36" s="26">
        <v>49.792946451612899</v>
      </c>
      <c r="AC36" s="26">
        <v>49.824431032258097</v>
      </c>
      <c r="AD36" s="26"/>
      <c r="AE36" s="28"/>
      <c r="AF36" s="28">
        <v>4.3546762580645204</v>
      </c>
      <c r="AG36" s="28">
        <v>4.8017808064516103</v>
      </c>
      <c r="AH36" s="28">
        <v>3.8857570322580601</v>
      </c>
      <c r="AI36" s="30"/>
      <c r="AJ36" s="27"/>
      <c r="AK36" s="26">
        <v>31.751134</v>
      </c>
      <c r="AL36" s="26">
        <v>29.890893870967702</v>
      </c>
      <c r="AM36" s="26">
        <v>31.460822387096801</v>
      </c>
      <c r="AN36" s="33"/>
    </row>
    <row r="37" spans="1:40" x14ac:dyDescent="0.25">
      <c r="A37" s="65"/>
      <c r="B37" s="12"/>
      <c r="C37" s="12"/>
      <c r="D37" s="12"/>
      <c r="E37" s="12"/>
      <c r="F37" s="12"/>
      <c r="G37" s="12"/>
      <c r="H37" s="44"/>
      <c r="J37" s="19"/>
      <c r="K37" s="19"/>
      <c r="L37" s="19"/>
      <c r="N37" s="54"/>
      <c r="O37" s="27"/>
      <c r="P37" s="27"/>
      <c r="Q37" s="27"/>
      <c r="R37" s="27"/>
      <c r="S37" s="27"/>
      <c r="T37" s="26"/>
      <c r="U37" s="28"/>
      <c r="V37" s="30"/>
      <c r="W37" s="30"/>
      <c r="X37" s="30"/>
      <c r="Y37" s="28"/>
      <c r="Z37" s="26"/>
      <c r="AA37" s="27"/>
      <c r="AB37" s="27"/>
      <c r="AC37" s="27"/>
      <c r="AD37" s="26"/>
      <c r="AE37" s="28"/>
      <c r="AF37" s="30"/>
      <c r="AG37" s="30"/>
      <c r="AH37" s="30"/>
      <c r="AI37" s="30"/>
      <c r="AJ37" s="27"/>
      <c r="AK37" s="27"/>
      <c r="AL37" s="27"/>
      <c r="AM37" s="27"/>
      <c r="AN37" s="33"/>
    </row>
    <row r="38" spans="1:40" x14ac:dyDescent="0.25">
      <c r="A38" s="65"/>
      <c r="B38" s="12"/>
      <c r="C38" s="12"/>
      <c r="D38" s="12"/>
      <c r="E38" s="12"/>
      <c r="F38" s="12"/>
      <c r="G38" s="12"/>
      <c r="H38" s="46"/>
    </row>
    <row r="39" spans="1:40" x14ac:dyDescent="0.25">
      <c r="D39" s="62">
        <f>AF39+AK39-Q39</f>
        <v>0.6493401796097249</v>
      </c>
      <c r="E39" s="62">
        <f>AG39+AL39-R39</f>
        <v>-0.3530878516527256</v>
      </c>
      <c r="F39" s="62">
        <f t="shared" ref="E39:F40" si="16">AH39+AM39-S39</f>
        <v>-0.55252280147353616</v>
      </c>
      <c r="O39" s="3">
        <f>O33-O8</f>
        <v>0.66179199999999838</v>
      </c>
      <c r="Q39" s="3">
        <f t="shared" ref="Q39:S39" si="17">Q33-Q8</f>
        <v>1.3925719999999995</v>
      </c>
      <c r="R39" s="3">
        <f t="shared" si="17"/>
        <v>0.61621906451610009</v>
      </c>
      <c r="S39" s="3">
        <f t="shared" si="17"/>
        <v>1.2681936451612987</v>
      </c>
      <c r="AF39" s="3">
        <f t="shared" ref="AF39:AH39" si="18">AF33-AF8</f>
        <v>0.79600251712465564</v>
      </c>
      <c r="AG39" s="3">
        <f t="shared" si="18"/>
        <v>0.15784513381122522</v>
      </c>
      <c r="AH39" s="3">
        <f t="shared" si="18"/>
        <v>0.24146376662683799</v>
      </c>
      <c r="AK39" s="3">
        <f t="shared" ref="AK39:AM39" si="19">AK33-AK8</f>
        <v>1.2459096624850687</v>
      </c>
      <c r="AL39" s="3">
        <f t="shared" si="19"/>
        <v>0.10528607905214926</v>
      </c>
      <c r="AM39" s="3">
        <f t="shared" si="19"/>
        <v>0.47420707706092458</v>
      </c>
    </row>
    <row r="40" spans="1:40" x14ac:dyDescent="0.25">
      <c r="D40" s="62">
        <f t="shared" ref="D40" si="20">AF40+AK40-Q40</f>
        <v>0.66114389745121649</v>
      </c>
      <c r="E40" s="62">
        <f t="shared" si="16"/>
        <v>5.3603040621408304E-3</v>
      </c>
      <c r="F40" s="62">
        <f t="shared" si="16"/>
        <v>-6.2339598367251448E-2</v>
      </c>
      <c r="O40" s="3">
        <f>O35-O9</f>
        <v>1.2273829999999997</v>
      </c>
      <c r="Q40" s="3">
        <f t="shared" ref="Q40:S40" si="21">Q35-Q9</f>
        <v>1.2848103870968011</v>
      </c>
      <c r="R40" s="3">
        <f t="shared" si="21"/>
        <v>0.44766654838710096</v>
      </c>
      <c r="S40" s="3">
        <f t="shared" si="21"/>
        <v>1.0942533870967992</v>
      </c>
      <c r="AF40" s="3">
        <f t="shared" ref="AF40:AH40" si="22">AF35-AF9</f>
        <v>1.0989500444046154</v>
      </c>
      <c r="AG40" s="3">
        <f t="shared" si="22"/>
        <v>0.53990668677818165</v>
      </c>
      <c r="AH40" s="3">
        <f t="shared" si="22"/>
        <v>0.6646855864197514</v>
      </c>
      <c r="AK40" s="3">
        <f t="shared" ref="AK40:AM40" si="23">AK35-AK9</f>
        <v>0.84700424014340214</v>
      </c>
      <c r="AL40" s="3">
        <f t="shared" si="23"/>
        <v>-8.6879834328939864E-2</v>
      </c>
      <c r="AM40" s="3">
        <f t="shared" si="23"/>
        <v>0.36722820230979636</v>
      </c>
    </row>
    <row r="41" spans="1:40" x14ac:dyDescent="0.25">
      <c r="O41" s="3"/>
    </row>
    <row r="42" spans="1:40" x14ac:dyDescent="0.25">
      <c r="O42" s="3"/>
    </row>
  </sheetData>
  <mergeCells count="9">
    <mergeCell ref="AO1:AT1"/>
    <mergeCell ref="C12:G12"/>
    <mergeCell ref="I12:M12"/>
    <mergeCell ref="A1:G1"/>
    <mergeCell ref="I1:L1"/>
    <mergeCell ref="O1:T1"/>
    <mergeCell ref="Z1:AD1"/>
    <mergeCell ref="AE1:AI1"/>
    <mergeCell ref="AJ1:AN1"/>
  </mergeCells>
  <conditionalFormatting sqref="C37:G38 G36">
    <cfRule type="cellIs" dxfId="23" priority="7" operator="greaterThan">
      <formula>0</formula>
    </cfRule>
  </conditionalFormatting>
  <conditionalFormatting sqref="J33:L36">
    <cfRule type="cellIs" dxfId="22" priority="6" operator="greaterThan">
      <formula>1.3</formula>
    </cfRule>
  </conditionalFormatting>
  <conditionalFormatting sqref="C36">
    <cfRule type="cellIs" dxfId="21" priority="4" operator="greaterThan">
      <formula>0</formula>
    </cfRule>
    <cfRule type="cellIs" dxfId="20" priority="5" operator="greaterThan">
      <formula>3.19</formula>
    </cfRule>
  </conditionalFormatting>
  <conditionalFormatting sqref="D36:F36">
    <cfRule type="cellIs" dxfId="19" priority="2" operator="greaterThan">
      <formula>0</formula>
    </cfRule>
    <cfRule type="cellIs" dxfId="18" priority="3" operator="greaterThan">
      <formula>3.19</formula>
    </cfRule>
  </conditionalFormatting>
  <conditionalFormatting sqref="I33:M36">
    <cfRule type="cellIs" dxfId="17" priority="1" operator="greaterThan">
      <formula>1.3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zoomScale="85" zoomScaleNormal="85" workbookViewId="0">
      <selection activeCell="T84" sqref="T84"/>
    </sheetView>
  </sheetViews>
  <sheetFormatPr defaultColWidth="9.125" defaultRowHeight="15" x14ac:dyDescent="0.25"/>
  <cols>
    <col min="1" max="7" width="5.625" style="1" customWidth="1"/>
    <col min="8" max="8" width="5.625" style="47" customWidth="1"/>
    <col min="9" max="9" width="5.625" style="15" customWidth="1"/>
    <col min="10" max="12" width="5.625" style="1" customWidth="1"/>
    <col min="13" max="13" width="5.625" style="15" customWidth="1"/>
    <col min="14" max="14" width="5.625" style="47" customWidth="1"/>
    <col min="15" max="40" width="5.625" style="1" customWidth="1"/>
    <col min="41" max="46" width="15.125" style="1" bestFit="1" customWidth="1"/>
    <col min="47" max="47" width="14.375" style="1" bestFit="1" customWidth="1"/>
    <col min="48" max="16384" width="9.125" style="1"/>
  </cols>
  <sheetData>
    <row r="1" spans="1:45" ht="48.75" customHeight="1" x14ac:dyDescent="0.25">
      <c r="A1" s="77" t="s">
        <v>23</v>
      </c>
      <c r="B1" s="77"/>
      <c r="C1" s="77"/>
      <c r="D1" s="77"/>
      <c r="E1" s="77"/>
      <c r="F1" s="77"/>
      <c r="G1" s="77"/>
      <c r="H1" s="55"/>
      <c r="I1" s="77" t="s">
        <v>18</v>
      </c>
      <c r="J1" s="77"/>
      <c r="K1" s="77"/>
      <c r="L1" s="35"/>
      <c r="M1" s="18"/>
      <c r="O1" s="76" t="s">
        <v>6</v>
      </c>
      <c r="P1" s="76"/>
      <c r="Q1" s="76"/>
      <c r="R1" s="76"/>
      <c r="S1" s="76"/>
      <c r="T1" s="76"/>
      <c r="U1" s="76" t="s">
        <v>11</v>
      </c>
      <c r="V1" s="76"/>
      <c r="W1" s="76"/>
      <c r="X1" s="76"/>
      <c r="Y1" s="76"/>
      <c r="Z1" s="76" t="s">
        <v>21</v>
      </c>
      <c r="AA1" s="76"/>
      <c r="AB1" s="76"/>
      <c r="AC1" s="76"/>
      <c r="AD1" s="76"/>
      <c r="AE1" s="76" t="s">
        <v>2</v>
      </c>
      <c r="AF1" s="76"/>
      <c r="AG1" s="76"/>
      <c r="AH1" s="76"/>
      <c r="AI1" s="76"/>
      <c r="AJ1" s="76" t="s">
        <v>3</v>
      </c>
      <c r="AK1" s="76"/>
      <c r="AL1" s="76"/>
      <c r="AM1" s="76"/>
      <c r="AN1" s="76"/>
      <c r="AO1" s="76" t="s">
        <v>38</v>
      </c>
      <c r="AP1" s="76"/>
      <c r="AQ1" s="76"/>
      <c r="AR1" s="76"/>
      <c r="AS1" s="76"/>
    </row>
    <row r="2" spans="1:45" ht="57" customHeight="1" x14ac:dyDescent="0.25">
      <c r="A2" s="9" t="s">
        <v>19</v>
      </c>
      <c r="B2" s="9" t="s">
        <v>4</v>
      </c>
      <c r="C2" s="9" t="s">
        <v>8</v>
      </c>
      <c r="D2" s="9" t="s">
        <v>10</v>
      </c>
      <c r="E2" s="9" t="s">
        <v>9</v>
      </c>
      <c r="F2" s="9" t="s">
        <v>20</v>
      </c>
      <c r="G2" s="9" t="s">
        <v>7</v>
      </c>
      <c r="H2" s="56" t="s">
        <v>12</v>
      </c>
      <c r="I2" s="16" t="s">
        <v>1</v>
      </c>
      <c r="J2" s="9" t="s">
        <v>14</v>
      </c>
      <c r="K2" s="9" t="s">
        <v>15</v>
      </c>
      <c r="L2" s="36"/>
      <c r="M2" s="17"/>
      <c r="O2" s="1" t="s">
        <v>0</v>
      </c>
      <c r="P2" s="1">
        <v>300</v>
      </c>
      <c r="Q2" s="1">
        <v>150</v>
      </c>
      <c r="R2" s="1">
        <v>100</v>
      </c>
      <c r="S2" s="1">
        <v>150</v>
      </c>
      <c r="T2" s="1">
        <v>300</v>
      </c>
      <c r="U2" s="1">
        <f>Z2</f>
        <v>300</v>
      </c>
      <c r="V2" s="1">
        <f>AA2</f>
        <v>150</v>
      </c>
      <c r="W2" s="1">
        <f>AB2</f>
        <v>100</v>
      </c>
      <c r="X2" s="1">
        <f>AC2</f>
        <v>150</v>
      </c>
      <c r="Y2" s="1">
        <f>AD2</f>
        <v>300</v>
      </c>
      <c r="Z2" s="1">
        <f>AJ2</f>
        <v>300</v>
      </c>
      <c r="AA2" s="1">
        <f>AK2</f>
        <v>150</v>
      </c>
      <c r="AB2" s="1">
        <f>AL2</f>
        <v>100</v>
      </c>
      <c r="AC2" s="1">
        <f>AM2</f>
        <v>150</v>
      </c>
      <c r="AD2" s="1">
        <f>AN2</f>
        <v>300</v>
      </c>
      <c r="AE2" s="1">
        <f>P2</f>
        <v>300</v>
      </c>
      <c r="AF2" s="1">
        <f t="shared" ref="AF2:AI2" si="0">Q2</f>
        <v>150</v>
      </c>
      <c r="AG2" s="1">
        <f t="shared" si="0"/>
        <v>100</v>
      </c>
      <c r="AH2" s="1">
        <f t="shared" si="0"/>
        <v>150</v>
      </c>
      <c r="AI2" s="1">
        <f t="shared" si="0"/>
        <v>300</v>
      </c>
      <c r="AJ2" s="1">
        <f>AE2</f>
        <v>300</v>
      </c>
      <c r="AK2" s="1">
        <f t="shared" ref="AK2:AN2" si="1">AF2</f>
        <v>150</v>
      </c>
      <c r="AL2" s="1">
        <f t="shared" si="1"/>
        <v>100</v>
      </c>
      <c r="AM2" s="1">
        <f t="shared" si="1"/>
        <v>150</v>
      </c>
      <c r="AN2" s="1">
        <f t="shared" si="1"/>
        <v>300</v>
      </c>
      <c r="AO2" s="1">
        <f>U2</f>
        <v>300</v>
      </c>
      <c r="AP2" s="1">
        <f>V2</f>
        <v>150</v>
      </c>
      <c r="AQ2" s="1">
        <f>W2</f>
        <v>100</v>
      </c>
      <c r="AR2" s="1">
        <f>X2</f>
        <v>150</v>
      </c>
      <c r="AS2" s="1">
        <f>Y2</f>
        <v>300</v>
      </c>
    </row>
    <row r="3" spans="1:45" x14ac:dyDescent="0.25">
      <c r="A3" s="1">
        <v>300</v>
      </c>
      <c r="B3" s="10">
        <v>50</v>
      </c>
      <c r="C3" s="11">
        <v>42.7</v>
      </c>
      <c r="D3" s="11">
        <v>35.67</v>
      </c>
      <c r="E3" s="11">
        <v>4.37</v>
      </c>
      <c r="F3" s="12">
        <f>1-(C3-D3-E3)/C3</f>
        <v>0.93770491803278688</v>
      </c>
      <c r="G3" s="12">
        <f>C3/(D3+E3)</f>
        <v>1.0664335664335665</v>
      </c>
      <c r="H3" s="57"/>
      <c r="I3" s="16">
        <v>150</v>
      </c>
      <c r="J3" s="39">
        <f>J4</f>
        <v>0.54807226651871011</v>
      </c>
      <c r="K3" s="39">
        <f>K4</f>
        <v>-3.8688175842933603E-2</v>
      </c>
      <c r="L3" s="37"/>
      <c r="M3" s="17"/>
      <c r="N3" s="48" t="s">
        <v>25</v>
      </c>
      <c r="O3" s="2"/>
    </row>
    <row r="4" spans="1:45" x14ac:dyDescent="0.25">
      <c r="A4" s="1">
        <v>150</v>
      </c>
      <c r="B4" s="10">
        <v>50</v>
      </c>
      <c r="C4" s="11">
        <v>42.22</v>
      </c>
      <c r="D4" s="11">
        <v>34.86</v>
      </c>
      <c r="E4" s="11">
        <v>4.59</v>
      </c>
      <c r="F4" s="12">
        <f>1-(C4-D4-E4)/C4</f>
        <v>0.93439128375177638</v>
      </c>
      <c r="G4" s="12">
        <f>C4/(D4+E4)</f>
        <v>1.0702154626108997</v>
      </c>
      <c r="H4" s="57"/>
      <c r="I4" s="16">
        <v>200</v>
      </c>
      <c r="J4" s="13">
        <v>0.54807226651871011</v>
      </c>
      <c r="K4" s="13">
        <v>-3.8688175842933603E-2</v>
      </c>
      <c r="L4" s="37"/>
      <c r="M4" s="17"/>
      <c r="N4" s="48"/>
      <c r="O4" s="2"/>
    </row>
    <row r="5" spans="1:45" x14ac:dyDescent="0.25">
      <c r="A5" s="1">
        <v>100</v>
      </c>
      <c r="B5" s="10">
        <v>50</v>
      </c>
      <c r="C5" s="11">
        <v>42.39</v>
      </c>
      <c r="D5" s="11">
        <v>34.04</v>
      </c>
      <c r="E5" s="11">
        <v>4.9000000000000004</v>
      </c>
      <c r="F5" s="12">
        <f>1-(C5-D5-E5)/C5</f>
        <v>0.91861288039631983</v>
      </c>
      <c r="G5" s="12">
        <f>C5/(D5+E5)</f>
        <v>1.0885978428351311</v>
      </c>
      <c r="H5" s="57"/>
      <c r="I5" s="16">
        <v>250</v>
      </c>
      <c r="J5" s="39">
        <f>J6</f>
        <v>0.486148024665365</v>
      </c>
      <c r="K5" s="39">
        <f>K6</f>
        <v>2.6552909802438001E-2</v>
      </c>
      <c r="L5" s="37"/>
      <c r="M5" s="17"/>
      <c r="N5" s="48" t="s">
        <v>40</v>
      </c>
      <c r="O5" s="2" t="s">
        <v>30</v>
      </c>
    </row>
    <row r="6" spans="1:45" x14ac:dyDescent="0.25">
      <c r="I6" s="16">
        <v>300</v>
      </c>
      <c r="J6" s="13">
        <v>0.486148024665365</v>
      </c>
      <c r="K6" s="13">
        <v>2.6552909802438001E-2</v>
      </c>
      <c r="L6" s="37"/>
      <c r="M6" s="17"/>
      <c r="N6" s="49">
        <v>150</v>
      </c>
      <c r="O6" s="5">
        <v>8.7210560975609805</v>
      </c>
      <c r="P6" s="5">
        <v>5.0763659024390204</v>
      </c>
      <c r="Q6" s="5">
        <v>5.2430148292682901</v>
      </c>
      <c r="R6" s="5">
        <v>5.2219754146341399</v>
      </c>
      <c r="S6" s="5">
        <v>5.1942029024390202</v>
      </c>
      <c r="T6" s="5">
        <v>4.9778476097561004</v>
      </c>
      <c r="U6" s="5">
        <v>4.3285149756097603</v>
      </c>
      <c r="V6" s="5">
        <v>4.3473004390243899</v>
      </c>
      <c r="W6" s="5">
        <v>4.4963125365853696</v>
      </c>
      <c r="X6" s="5">
        <v>4.3625634878048798</v>
      </c>
      <c r="Y6" s="5">
        <v>4.2588713170731696</v>
      </c>
      <c r="Z6" s="26">
        <v>50.081449819875772</v>
      </c>
      <c r="AA6" s="26">
        <v>50.046401049382709</v>
      </c>
      <c r="AB6" s="26">
        <v>50.150551071207438</v>
      </c>
      <c r="AC6" s="26">
        <v>50.250018339506191</v>
      </c>
      <c r="AD6" s="26">
        <v>50.302016827160507</v>
      </c>
      <c r="AE6" s="28">
        <v>1.3915957515527948</v>
      </c>
      <c r="AF6" s="28">
        <v>1.8026083950617295</v>
      </c>
      <c r="AG6" s="28">
        <v>2.8717396439628482</v>
      </c>
      <c r="AH6" s="28">
        <v>2.4130449135802459</v>
      </c>
      <c r="AI6" s="28">
        <v>1.8641909259259257</v>
      </c>
      <c r="AJ6" s="26">
        <v>30.473475565217392</v>
      </c>
      <c r="AK6" s="26">
        <v>28.883613308641991</v>
      </c>
      <c r="AL6" s="26">
        <v>28.619536879256959</v>
      </c>
      <c r="AM6" s="26">
        <v>29.408625283950602</v>
      </c>
      <c r="AN6" s="26">
        <v>31.094530635802457</v>
      </c>
    </row>
    <row r="7" spans="1:45" x14ac:dyDescent="0.25">
      <c r="I7" s="16">
        <v>350</v>
      </c>
      <c r="J7" s="39">
        <f>J8</f>
        <v>0.42986521481307871</v>
      </c>
      <c r="K7" s="39">
        <f>K8</f>
        <v>2.2194633949000231E-2</v>
      </c>
      <c r="L7" s="37"/>
      <c r="M7" s="17"/>
      <c r="N7" s="49">
        <v>200</v>
      </c>
      <c r="O7" s="5">
        <v>13.009960878048799</v>
      </c>
      <c r="P7" s="5">
        <v>8.8354832195122004</v>
      </c>
      <c r="Q7" s="5">
        <v>9.0208656341463396</v>
      </c>
      <c r="R7" s="5">
        <v>9.0633916585365899</v>
      </c>
      <c r="S7" s="5">
        <v>9.0146242439024409</v>
      </c>
      <c r="T7" s="5">
        <v>8.7720393658536597</v>
      </c>
      <c r="U7" s="5">
        <v>4.7535660975609799</v>
      </c>
      <c r="V7" s="5">
        <v>4.6420389512195097</v>
      </c>
      <c r="W7" s="5">
        <v>5.0551444634146403</v>
      </c>
      <c r="X7" s="5">
        <v>4.75249204878049</v>
      </c>
      <c r="Y7" s="5">
        <v>4.7941613414634201</v>
      </c>
      <c r="Z7" s="26">
        <v>49.535082481481481</v>
      </c>
      <c r="AA7" s="26">
        <v>49.577822179012358</v>
      </c>
      <c r="AB7" s="26">
        <v>49.703537361111131</v>
      </c>
      <c r="AC7" s="26">
        <v>49.804915104938267</v>
      </c>
      <c r="AD7" s="26">
        <v>49.872200037037025</v>
      </c>
      <c r="AE7" s="28">
        <v>1.3535131481481475</v>
      </c>
      <c r="AF7" s="28">
        <v>1.7996395925925921</v>
      </c>
      <c r="AG7" s="28">
        <v>2.5940405987654334</v>
      </c>
      <c r="AH7" s="28">
        <v>2.0244301790123473</v>
      </c>
      <c r="AI7" s="28">
        <v>1.4299560432098779</v>
      </c>
      <c r="AJ7" s="26">
        <v>29.955352827160482</v>
      </c>
      <c r="AK7" s="26">
        <v>28.435618240740759</v>
      </c>
      <c r="AL7" s="26">
        <v>27.817903987654315</v>
      </c>
      <c r="AM7" s="26">
        <v>28.716317024691357</v>
      </c>
      <c r="AN7" s="26">
        <v>30.408860703703695</v>
      </c>
    </row>
    <row r="8" spans="1:45" x14ac:dyDescent="0.25">
      <c r="I8" s="16">
        <v>400</v>
      </c>
      <c r="J8" s="13">
        <v>0.42986521481307871</v>
      </c>
      <c r="K8" s="13">
        <v>2.2194633949000231E-2</v>
      </c>
      <c r="L8" s="37"/>
      <c r="M8" s="17"/>
      <c r="N8" s="49">
        <v>250</v>
      </c>
      <c r="O8" s="5">
        <v>17.810158000000001</v>
      </c>
      <c r="P8" s="5">
        <v>12.999576609756099</v>
      </c>
      <c r="Q8" s="5">
        <v>13.207124</v>
      </c>
      <c r="R8" s="5">
        <v>13.245294048780501</v>
      </c>
      <c r="S8" s="5">
        <v>13.222196487804901</v>
      </c>
      <c r="T8" s="5">
        <v>12.964943926829299</v>
      </c>
      <c r="U8" s="5">
        <v>5.2124018780487802</v>
      </c>
      <c r="V8" s="5">
        <v>5.2098148780487801</v>
      </c>
      <c r="W8" s="5">
        <v>5.2418982195122004</v>
      </c>
      <c r="X8" s="5">
        <v>5.1870692439024397</v>
      </c>
      <c r="Y8" s="5">
        <v>5.2199840000000002</v>
      </c>
      <c r="Z8" s="26">
        <v>50.514650283950616</v>
      </c>
      <c r="AA8" s="26">
        <v>50.510212888888894</v>
      </c>
      <c r="AB8" s="26">
        <v>50.018710080246947</v>
      </c>
      <c r="AC8" s="26">
        <v>49.685199666666634</v>
      </c>
      <c r="AD8" s="26">
        <v>49.383589240740719</v>
      </c>
      <c r="AE8" s="28">
        <v>1.236097283950617</v>
      </c>
      <c r="AF8" s="28">
        <v>1.7078293148148149</v>
      </c>
      <c r="AG8" s="28">
        <v>2.4111411172839503</v>
      </c>
      <c r="AH8" s="28">
        <v>1.6064540370370368</v>
      </c>
      <c r="AI8" s="28">
        <v>1.1434315740740737</v>
      </c>
      <c r="AJ8" s="26">
        <v>29.340725580246918</v>
      </c>
      <c r="AK8" s="26">
        <v>27.799009209876541</v>
      </c>
      <c r="AL8" s="26">
        <v>27.310132379629636</v>
      </c>
      <c r="AM8" s="26">
        <v>27.945002666666671</v>
      </c>
      <c r="AN8" s="26">
        <v>29.797900438271601</v>
      </c>
    </row>
    <row r="9" spans="1:45" ht="15.75" x14ac:dyDescent="0.25">
      <c r="A9" s="8"/>
      <c r="I9" s="16">
        <v>600</v>
      </c>
      <c r="J9" s="13">
        <v>0.417226436890755</v>
      </c>
      <c r="K9" s="13">
        <v>-1.63987599095093E-2</v>
      </c>
      <c r="L9" s="37"/>
      <c r="N9" s="49">
        <v>300</v>
      </c>
      <c r="O9" s="5">
        <v>23.136116365853699</v>
      </c>
      <c r="P9" s="5">
        <v>18.484168219512199</v>
      </c>
      <c r="Q9" s="5">
        <v>18.641023951219498</v>
      </c>
      <c r="R9" s="5">
        <v>18.645231756097601</v>
      </c>
      <c r="S9" s="5">
        <v>18.700204146341498</v>
      </c>
      <c r="T9" s="5">
        <v>18.5678587560976</v>
      </c>
      <c r="U9" s="5">
        <v>5.2298430487804897</v>
      </c>
      <c r="V9" s="5">
        <v>5.2536127804878099</v>
      </c>
      <c r="W9" s="5">
        <v>5.2943798048780497</v>
      </c>
      <c r="X9" s="5">
        <v>5.2108569024390201</v>
      </c>
      <c r="Y9" s="5">
        <v>5.1423252926829299</v>
      </c>
      <c r="Z9" s="26">
        <v>50.194638493827142</v>
      </c>
      <c r="AA9" s="26">
        <v>50.233307283950623</v>
      </c>
      <c r="AB9" s="26">
        <v>50.339712817901223</v>
      </c>
      <c r="AC9" s="26">
        <v>50.4283952222222</v>
      </c>
      <c r="AD9" s="26">
        <v>50.472653932098758</v>
      </c>
      <c r="AE9" s="28">
        <v>0.82100843209876506</v>
      </c>
      <c r="AF9" s="28">
        <v>1.3151019382716049</v>
      </c>
      <c r="AG9" s="28">
        <v>2.0429413518518507</v>
      </c>
      <c r="AH9" s="28">
        <v>1.3044280370370376</v>
      </c>
      <c r="AI9" s="28">
        <v>0.97642662962962912</v>
      </c>
      <c r="AJ9" s="26">
        <v>29.163192499999987</v>
      </c>
      <c r="AK9" s="26">
        <v>27.546955370370377</v>
      </c>
      <c r="AL9" s="26">
        <v>26.995499212962955</v>
      </c>
      <c r="AM9" s="26">
        <v>27.812683567901225</v>
      </c>
      <c r="AN9" s="26">
        <v>29.587757728395047</v>
      </c>
    </row>
    <row r="10" spans="1:45" x14ac:dyDescent="0.25">
      <c r="I10" s="17"/>
      <c r="J10"/>
      <c r="K10"/>
      <c r="L10"/>
      <c r="N10" s="49">
        <v>350</v>
      </c>
      <c r="O10" s="5">
        <v>28.8216432439024</v>
      </c>
      <c r="P10" s="5">
        <v>24.097453999999999</v>
      </c>
      <c r="Q10" s="5">
        <v>24.170908975609802</v>
      </c>
      <c r="R10" s="5">
        <v>24.169508463414601</v>
      </c>
      <c r="S10" s="5">
        <v>24.219334317073201</v>
      </c>
      <c r="T10" s="5">
        <v>24.1238325609756</v>
      </c>
      <c r="U10" s="5">
        <v>5.3974686829268297</v>
      </c>
      <c r="V10" s="5">
        <v>5.5020794634146304</v>
      </c>
      <c r="W10" s="5">
        <v>5.7537716097561002</v>
      </c>
      <c r="X10" s="5">
        <v>5.4640830975609802</v>
      </c>
      <c r="Y10" s="5">
        <v>5.3495836585365799</v>
      </c>
      <c r="Z10" s="26">
        <v>49.770143444444443</v>
      </c>
      <c r="AA10" s="26">
        <v>49.808865901234576</v>
      </c>
      <c r="AB10" s="26">
        <v>49.9286911265432</v>
      </c>
      <c r="AC10" s="26">
        <v>50.030792296296276</v>
      </c>
      <c r="AD10" s="26">
        <v>50.087558234567894</v>
      </c>
      <c r="AE10" s="28">
        <v>0.81290205555555517</v>
      </c>
      <c r="AF10" s="28">
        <v>1.552444234567901</v>
      </c>
      <c r="AG10" s="28">
        <v>2.5695065277777771</v>
      </c>
      <c r="AH10" s="28">
        <v>1.8587937901234568</v>
      </c>
      <c r="AI10" s="28">
        <v>1.687002567901235</v>
      </c>
      <c r="AJ10" s="26">
        <v>29.743880185185169</v>
      </c>
      <c r="AK10" s="26">
        <v>28.79475125308641</v>
      </c>
      <c r="AL10" s="26">
        <v>28.676207358024698</v>
      </c>
      <c r="AM10" s="26">
        <v>29.32465211111111</v>
      </c>
      <c r="AN10" s="26">
        <v>30.574475432098765</v>
      </c>
    </row>
    <row r="11" spans="1:45" x14ac:dyDescent="0.25">
      <c r="N11" s="49">
        <v>400</v>
      </c>
      <c r="O11" s="5">
        <v>35.253009024390302</v>
      </c>
      <c r="P11" s="5">
        <v>30.467073634146299</v>
      </c>
      <c r="Q11" s="5">
        <v>30.631360341463399</v>
      </c>
      <c r="R11" s="5">
        <v>30.6883767804878</v>
      </c>
      <c r="S11" s="5">
        <v>30.661907219512202</v>
      </c>
      <c r="T11" s="5">
        <v>30.504182512195101</v>
      </c>
      <c r="U11" s="5">
        <v>5.4885656585365901</v>
      </c>
      <c r="V11" s="5">
        <v>5.5364490243902402</v>
      </c>
      <c r="W11" s="5">
        <v>5.7535874146341497</v>
      </c>
      <c r="X11" s="5">
        <v>5.5315318780487797</v>
      </c>
      <c r="Y11" s="5">
        <v>5.4668443170731704</v>
      </c>
      <c r="Z11" s="26">
        <v>49.192380203703678</v>
      </c>
      <c r="AA11" s="26">
        <v>49.263853006172845</v>
      </c>
      <c r="AB11" s="26">
        <v>49.396199557275537</v>
      </c>
      <c r="AC11" s="26">
        <v>49.503001290123471</v>
      </c>
      <c r="AD11" s="26">
        <v>49.570008543209859</v>
      </c>
      <c r="AE11" s="28">
        <v>1.5664391975308645</v>
      </c>
      <c r="AF11" s="28">
        <v>2.1330492901234579</v>
      </c>
      <c r="AG11" s="28">
        <v>2.7472683034055714</v>
      </c>
      <c r="AH11" s="28">
        <v>1.8398997592592592</v>
      </c>
      <c r="AI11" s="28">
        <v>1.3265141049382718</v>
      </c>
      <c r="AJ11" s="26">
        <v>30.190679117283967</v>
      </c>
      <c r="AK11" s="26">
        <v>29.151320672839489</v>
      </c>
      <c r="AL11" s="26">
        <v>28.872263414860665</v>
      </c>
      <c r="AM11" s="26">
        <v>29.217178617283942</v>
      </c>
      <c r="AN11" s="26">
        <v>30.348401333333332</v>
      </c>
    </row>
    <row r="12" spans="1:45" x14ac:dyDescent="0.25">
      <c r="N12" s="48" t="s">
        <v>5</v>
      </c>
      <c r="O12" s="24"/>
      <c r="P12" s="3"/>
      <c r="Q12" s="3"/>
      <c r="R12" s="3"/>
      <c r="S12" s="3"/>
      <c r="T12" s="3"/>
      <c r="U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5" x14ac:dyDescent="0.25">
      <c r="C13" s="78" t="s">
        <v>13</v>
      </c>
      <c r="D13" s="78"/>
      <c r="E13" s="78"/>
      <c r="F13" s="78"/>
      <c r="G13" s="78"/>
      <c r="H13" s="49"/>
      <c r="I13" s="78" t="s">
        <v>16</v>
      </c>
      <c r="J13" s="78"/>
      <c r="K13" s="78"/>
      <c r="L13" s="78"/>
      <c r="M13" s="78"/>
      <c r="N13" s="48"/>
      <c r="O13" s="2"/>
      <c r="P13" s="3"/>
      <c r="Q13" s="3"/>
      <c r="R13" s="3"/>
      <c r="S13" s="3"/>
      <c r="T13" s="3"/>
      <c r="U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5" x14ac:dyDescent="0.25">
      <c r="A14" s="1" t="s">
        <v>1</v>
      </c>
      <c r="B14" s="1" t="s">
        <v>0</v>
      </c>
      <c r="C14" s="65">
        <v>300</v>
      </c>
      <c r="D14" s="65">
        <v>150</v>
      </c>
      <c r="E14" s="65">
        <v>100</v>
      </c>
      <c r="F14" s="65">
        <v>150</v>
      </c>
      <c r="G14" s="65">
        <v>300</v>
      </c>
      <c r="H14" s="49"/>
      <c r="I14" s="16">
        <v>300</v>
      </c>
      <c r="J14" s="65">
        <v>150</v>
      </c>
      <c r="K14" s="65">
        <v>100</v>
      </c>
      <c r="L14" s="65">
        <v>150</v>
      </c>
      <c r="M14" s="16">
        <v>300</v>
      </c>
      <c r="N14" s="48" t="s">
        <v>40</v>
      </c>
      <c r="O14" s="2" t="s">
        <v>31</v>
      </c>
    </row>
    <row r="15" spans="1:45" s="65" customFormat="1" x14ac:dyDescent="0.25">
      <c r="A15" s="65">
        <v>150</v>
      </c>
      <c r="B15" s="12">
        <f t="shared" ref="B15:B20" si="2">O6-O15</f>
        <v>-8.0082902439018611E-2</v>
      </c>
      <c r="C15" s="12">
        <f t="shared" ref="C15:C20" si="3">P6-P15-(Z6-Z15)*$F$3-$G$3*(AE6+AJ6-AE15-AJ15)</f>
        <v>1.4858241964026853</v>
      </c>
      <c r="D15" s="12">
        <f t="shared" ref="D15:D20" si="4">Q6-Q15-(AA6-AA15)*$F$4-$G$4*(AF6+AK6-AF15-AK15)</f>
        <v>2.1172196202291977</v>
      </c>
      <c r="E15" s="12">
        <f t="shared" ref="E15:E20" si="5">R6-R15-(AB6-AB15)*$F$5-$G$5*(AG6+AL6-AG15-AL15)</f>
        <v>1.5866524510918953</v>
      </c>
      <c r="F15" s="12">
        <f t="shared" ref="F15:F20" si="6">S6-S15-(AC6-AC15)*$F$4-$G$4*(AH6+AM6-AH15-AM15)</f>
        <v>1.0138379082616473</v>
      </c>
      <c r="G15" s="12">
        <f t="shared" ref="G15:G20" si="7">T6-T15-(AD6-AD15)*$F$3-$G$3*(AI6+AN6-AI15-AN15)</f>
        <v>0.50109704794139143</v>
      </c>
      <c r="H15" s="57"/>
      <c r="I15" s="16"/>
      <c r="M15" s="16"/>
      <c r="N15" s="49">
        <v>150</v>
      </c>
      <c r="O15" s="11">
        <v>8.8011389999999992</v>
      </c>
      <c r="P15" s="11">
        <v>6.7860670000000001</v>
      </c>
      <c r="Q15" s="11">
        <v>6.6895870000000004</v>
      </c>
      <c r="R15" s="11">
        <v>6.6663779999999999</v>
      </c>
      <c r="S15" s="11">
        <v>6.7609009999999996</v>
      </c>
      <c r="T15" s="11">
        <v>6.7645369999999998</v>
      </c>
      <c r="U15" s="30">
        <v>4.1361880731707297</v>
      </c>
      <c r="V15" s="30">
        <v>4.3474236341463399</v>
      </c>
      <c r="W15" s="30">
        <v>4.7067426341463401</v>
      </c>
      <c r="X15" s="30">
        <v>4.3054952439024401</v>
      </c>
      <c r="Y15" s="30">
        <v>4.0509642682926801</v>
      </c>
      <c r="Z15" s="11">
        <v>49.67689667901233</v>
      </c>
      <c r="AA15" s="11">
        <v>49.268837728395063</v>
      </c>
      <c r="AB15" s="11">
        <v>49.307766533950662</v>
      </c>
      <c r="AC15" s="11">
        <v>49.435323987654328</v>
      </c>
      <c r="AD15" s="11">
        <v>49.506077907407423</v>
      </c>
      <c r="AE15" s="28">
        <v>1.9384347160493813</v>
      </c>
      <c r="AF15" s="28">
        <v>2.3809066543209871</v>
      </c>
      <c r="AG15" s="28">
        <v>3.139758629629628</v>
      </c>
      <c r="AH15" s="28">
        <v>2.4788161296296303</v>
      </c>
      <c r="AI15" s="28">
        <v>1.9582383086419748</v>
      </c>
      <c r="AJ15" s="11">
        <v>33.278816123456807</v>
      </c>
      <c r="AK15" s="11">
        <v>32.314171518518513</v>
      </c>
      <c r="AL15" s="11">
        <v>31.847067506172856</v>
      </c>
      <c r="AM15" s="11">
        <v>32.465383524691347</v>
      </c>
      <c r="AN15" s="11">
        <v>33.845613388888893</v>
      </c>
    </row>
    <row r="16" spans="1:45" s="65" customFormat="1" x14ac:dyDescent="0.25">
      <c r="A16" s="65">
        <v>200</v>
      </c>
      <c r="B16" s="12">
        <f t="shared" si="2"/>
        <v>-0.11057812195120142</v>
      </c>
      <c r="C16" s="12">
        <f t="shared" si="3"/>
        <v>2.0635707149435478</v>
      </c>
      <c r="D16" s="12">
        <f t="shared" si="4"/>
        <v>2.7381452872901906</v>
      </c>
      <c r="E16" s="12">
        <f t="shared" si="5"/>
        <v>3.0540210817563325</v>
      </c>
      <c r="F16" s="12">
        <f t="shared" si="6"/>
        <v>2.2674789015284125</v>
      </c>
      <c r="G16" s="12">
        <f t="shared" si="7"/>
        <v>2.0018245042521308</v>
      </c>
      <c r="H16" s="57"/>
      <c r="I16" s="16"/>
      <c r="M16" s="16"/>
      <c r="N16" s="49">
        <v>200</v>
      </c>
      <c r="O16" s="11">
        <v>13.120539000000001</v>
      </c>
      <c r="P16" s="11">
        <v>10.907704000000001</v>
      </c>
      <c r="Q16" s="11">
        <v>10.840719999999999</v>
      </c>
      <c r="R16" s="11">
        <v>10.812075</v>
      </c>
      <c r="S16" s="11">
        <v>10.933508</v>
      </c>
      <c r="T16" s="11">
        <v>10.927697</v>
      </c>
      <c r="U16" s="30">
        <v>4.2207100243902396</v>
      </c>
      <c r="V16" s="30">
        <v>4.4534984146341499</v>
      </c>
      <c r="W16" s="30">
        <v>4.8375487804878103</v>
      </c>
      <c r="X16" s="30">
        <v>4.4199972195121902</v>
      </c>
      <c r="Y16" s="30">
        <v>4.1368712195121997</v>
      </c>
      <c r="Z16" s="11">
        <v>50.346032475308611</v>
      </c>
      <c r="AA16" s="11">
        <v>50.36302300617286</v>
      </c>
      <c r="AB16" s="11">
        <v>50.46417469969041</v>
      </c>
      <c r="AC16" s="11">
        <v>50.539275098765437</v>
      </c>
      <c r="AD16" s="11">
        <v>50.584379450617277</v>
      </c>
      <c r="AE16" s="28">
        <v>1.483729592592592</v>
      </c>
      <c r="AF16" s="28">
        <v>1.8733846049382721</v>
      </c>
      <c r="AG16" s="28">
        <v>2.6239816068111446</v>
      </c>
      <c r="AH16" s="28">
        <v>1.9813636975308639</v>
      </c>
      <c r="AI16" s="28">
        <v>1.5766086296296298</v>
      </c>
      <c r="AJ16" s="11">
        <v>32.990227771604964</v>
      </c>
      <c r="AK16" s="11">
        <v>31.935279685185176</v>
      </c>
      <c r="AL16" s="11">
        <v>31.557925591331315</v>
      </c>
      <c r="AM16" s="11">
        <v>32.029924067901227</v>
      </c>
      <c r="AN16" s="11">
        <v>33.534486962962937</v>
      </c>
    </row>
    <row r="17" spans="1:40" s="65" customFormat="1" x14ac:dyDescent="0.25">
      <c r="A17" s="65">
        <v>250</v>
      </c>
      <c r="B17" s="12">
        <f t="shared" si="2"/>
        <v>-0.10387399999999758</v>
      </c>
      <c r="C17" s="12">
        <f t="shared" si="3"/>
        <v>0.84165412344910173</v>
      </c>
      <c r="D17" s="12">
        <f t="shared" si="4"/>
        <v>1.4721780442282157</v>
      </c>
      <c r="E17" s="12">
        <f t="shared" si="5"/>
        <v>2.3971819717465159</v>
      </c>
      <c r="F17" s="12">
        <f t="shared" si="6"/>
        <v>2.6850247426223985</v>
      </c>
      <c r="G17" s="12">
        <f t="shared" si="7"/>
        <v>2.2527851759703541</v>
      </c>
      <c r="H17" s="57"/>
      <c r="I17" s="16"/>
      <c r="M17" s="16"/>
      <c r="N17" s="49">
        <v>250</v>
      </c>
      <c r="O17" s="11">
        <v>17.914031999999999</v>
      </c>
      <c r="P17" s="11">
        <v>15.473699</v>
      </c>
      <c r="Q17" s="11">
        <v>15.353759999999999</v>
      </c>
      <c r="R17" s="11">
        <v>15.215109</v>
      </c>
      <c r="S17" s="11">
        <v>15.352048999999999</v>
      </c>
      <c r="T17" s="11">
        <v>15.491982999999999</v>
      </c>
      <c r="U17" s="30">
        <v>4.3989898536585397</v>
      </c>
      <c r="V17" s="30">
        <v>4.73202246341463</v>
      </c>
      <c r="W17" s="30">
        <v>5.1495511463414596</v>
      </c>
      <c r="X17" s="30">
        <v>4.7147114146341504</v>
      </c>
      <c r="Y17" s="30">
        <v>4.3482527560975601</v>
      </c>
      <c r="Z17" s="11">
        <v>49.962694938271611</v>
      </c>
      <c r="AA17" s="11">
        <v>50.006945049382736</v>
      </c>
      <c r="AB17" s="11">
        <v>50.127320395061737</v>
      </c>
      <c r="AC17" s="11">
        <v>50.213066191358003</v>
      </c>
      <c r="AD17" s="11">
        <v>50.255706691358007</v>
      </c>
      <c r="AE17" s="28">
        <v>1.3774750802469138</v>
      </c>
      <c r="AF17" s="28">
        <v>1.8163870987654327</v>
      </c>
      <c r="AG17" s="28">
        <v>2.5167773858024693</v>
      </c>
      <c r="AH17" s="28">
        <v>1.848771901234568</v>
      </c>
      <c r="AI17" s="28">
        <v>1.405627037037037</v>
      </c>
      <c r="AJ17" s="11">
        <v>32.793896827160516</v>
      </c>
      <c r="AK17" s="11">
        <v>31.511236370370355</v>
      </c>
      <c r="AL17" s="11">
        <v>31.124424959876549</v>
      </c>
      <c r="AM17" s="11">
        <v>31.740790703703691</v>
      </c>
      <c r="AN17" s="11">
        <v>33.250925080246908</v>
      </c>
    </row>
    <row r="18" spans="1:40" s="65" customFormat="1" x14ac:dyDescent="0.25">
      <c r="A18" s="65">
        <v>300</v>
      </c>
      <c r="B18" s="12">
        <f t="shared" si="2"/>
        <v>-0.20648363414630211</v>
      </c>
      <c r="C18" s="12">
        <f t="shared" si="3"/>
        <v>1.4832176244621857</v>
      </c>
      <c r="D18" s="12">
        <f t="shared" si="4"/>
        <v>2.3172946434968846</v>
      </c>
      <c r="E18" s="12">
        <f t="shared" si="5"/>
        <v>3.4383322586790643</v>
      </c>
      <c r="F18" s="12">
        <f t="shared" si="6"/>
        <v>3.5716538327086411</v>
      </c>
      <c r="G18" s="12">
        <f t="shared" si="7"/>
        <v>3.3341612703247332</v>
      </c>
      <c r="H18" s="57"/>
      <c r="I18" s="16"/>
      <c r="M18" s="16"/>
      <c r="N18" s="49">
        <v>300</v>
      </c>
      <c r="O18" s="11">
        <v>23.342600000000001</v>
      </c>
      <c r="P18" s="11">
        <v>20.403468</v>
      </c>
      <c r="Q18" s="11">
        <v>20.061689000000001</v>
      </c>
      <c r="R18" s="11">
        <v>19.661743000000001</v>
      </c>
      <c r="S18" s="11">
        <v>20.068570999999999</v>
      </c>
      <c r="T18" s="11">
        <v>20.355385999999999</v>
      </c>
      <c r="U18" s="30">
        <v>4.7771441707317104</v>
      </c>
      <c r="V18" s="30">
        <v>5.2444260731707297</v>
      </c>
      <c r="W18" s="30">
        <v>5.8601588536585396</v>
      </c>
      <c r="X18" s="30">
        <v>5.2442006341463401</v>
      </c>
      <c r="Y18" s="30">
        <v>4.7376532195121897</v>
      </c>
      <c r="Z18" s="11">
        <v>49.485893975308649</v>
      </c>
      <c r="AA18" s="11">
        <v>49.53136458641977</v>
      </c>
      <c r="AB18" s="11">
        <v>49.672743376543259</v>
      </c>
      <c r="AC18" s="11">
        <v>49.785453746913561</v>
      </c>
      <c r="AD18" s="11">
        <v>49.826608666666672</v>
      </c>
      <c r="AE18" s="28">
        <v>1.3195330617283949</v>
      </c>
      <c r="AF18" s="28">
        <v>1.9094586913580247</v>
      </c>
      <c r="AG18" s="28">
        <v>2.9377664043209872</v>
      </c>
      <c r="AH18" s="28">
        <v>2.68420201851852</v>
      </c>
      <c r="AI18" s="28">
        <v>2.4232163148148138</v>
      </c>
      <c r="AJ18" s="11">
        <v>32.478417506172839</v>
      </c>
      <c r="AK18" s="11">
        <v>31.058172666666671</v>
      </c>
      <c r="AL18" s="11">
        <v>30.755772694444438</v>
      </c>
      <c r="AM18" s="11">
        <v>31.61016574691358</v>
      </c>
      <c r="AN18" s="11">
        <v>33.511662024691354</v>
      </c>
    </row>
    <row r="19" spans="1:40" s="65" customFormat="1" x14ac:dyDescent="0.25">
      <c r="A19" s="65">
        <v>350</v>
      </c>
      <c r="B19" s="12">
        <f t="shared" si="2"/>
        <v>-0.37469075609759983</v>
      </c>
      <c r="C19" s="12">
        <f t="shared" si="3"/>
        <v>5.7738658814421386</v>
      </c>
      <c r="D19" s="12">
        <f t="shared" si="4"/>
        <v>5.2708642136278012</v>
      </c>
      <c r="E19" s="12">
        <f t="shared" si="5"/>
        <v>3.6882534102038487</v>
      </c>
      <c r="F19" s="12">
        <f t="shared" si="6"/>
        <v>1.8224582552135744</v>
      </c>
      <c r="G19" s="12">
        <f t="shared" si="7"/>
        <v>1.5916129949365159</v>
      </c>
      <c r="H19" s="57"/>
      <c r="I19" s="16"/>
      <c r="M19" s="16"/>
      <c r="N19" s="49">
        <v>350</v>
      </c>
      <c r="O19" s="11">
        <v>29.196334</v>
      </c>
      <c r="P19" s="11">
        <v>26.101420999999998</v>
      </c>
      <c r="Q19" s="11">
        <v>25.911667999999999</v>
      </c>
      <c r="R19" s="11">
        <v>25.741216000000001</v>
      </c>
      <c r="S19" s="11">
        <v>25.962326999999998</v>
      </c>
      <c r="T19" s="11">
        <v>26.094124999999998</v>
      </c>
      <c r="U19" s="30">
        <v>4.6365968536585402</v>
      </c>
      <c r="V19" s="30">
        <v>5.2241946097560996</v>
      </c>
      <c r="W19" s="30">
        <v>5.7329977560975598</v>
      </c>
      <c r="X19" s="30">
        <v>5.2051493902438999</v>
      </c>
      <c r="Y19" s="30">
        <v>4.8250316585365898</v>
      </c>
      <c r="Z19" s="11">
        <v>50.446400222222202</v>
      </c>
      <c r="AA19" s="11">
        <v>50.519377697530871</v>
      </c>
      <c r="AB19" s="11">
        <v>50.017982688271637</v>
      </c>
      <c r="AC19" s="11">
        <v>49.488119703703688</v>
      </c>
      <c r="AD19" s="11">
        <v>49.332017703703713</v>
      </c>
      <c r="AE19" s="28">
        <v>2.944861080246914</v>
      </c>
      <c r="AF19" s="28">
        <v>3.4128761481481473</v>
      </c>
      <c r="AG19" s="28">
        <v>3.8073074475308619</v>
      </c>
      <c r="AH19" s="28">
        <v>2.5826637530864196</v>
      </c>
      <c r="AI19" s="28">
        <v>2.2526746666666657</v>
      </c>
      <c r="AJ19" s="11">
        <v>34.310607135802471</v>
      </c>
      <c r="AK19" s="11">
        <v>32.865580314814814</v>
      </c>
      <c r="AL19" s="11">
        <v>32.194925663580243</v>
      </c>
      <c r="AM19" s="11">
        <v>32.406108851851847</v>
      </c>
      <c r="AN19" s="11">
        <v>34.013159197530882</v>
      </c>
    </row>
    <row r="20" spans="1:40" s="65" customFormat="1" x14ac:dyDescent="0.25">
      <c r="A20" s="65">
        <v>400</v>
      </c>
      <c r="B20" s="12">
        <f t="shared" si="2"/>
        <v>-0.47319797560970045</v>
      </c>
      <c r="C20" s="12">
        <f t="shared" si="3"/>
        <v>1.935200154282573</v>
      </c>
      <c r="D20" s="12">
        <f t="shared" si="4"/>
        <v>1.7611445782689183</v>
      </c>
      <c r="E20" s="12">
        <f t="shared" si="5"/>
        <v>1.4844633011260515</v>
      </c>
      <c r="F20" s="12">
        <f t="shared" si="6"/>
        <v>1.653659031716979</v>
      </c>
      <c r="G20" s="12">
        <f t="shared" si="7"/>
        <v>2.0121469244486332</v>
      </c>
      <c r="H20" s="57"/>
      <c r="I20" s="16"/>
      <c r="M20" s="16"/>
      <c r="N20" s="49">
        <v>400</v>
      </c>
      <c r="O20" s="11">
        <v>35.726207000000002</v>
      </c>
      <c r="P20" s="11">
        <v>32.660221999999997</v>
      </c>
      <c r="Q20" s="11">
        <v>32.582405000000001</v>
      </c>
      <c r="R20" s="11">
        <v>32.494633999999998</v>
      </c>
      <c r="S20" s="11">
        <v>32.668134000000002</v>
      </c>
      <c r="T20" s="11">
        <v>32.583193000000001</v>
      </c>
      <c r="U20" s="30">
        <v>4.8053285853658503</v>
      </c>
      <c r="V20" s="30">
        <v>5.1339934146341504</v>
      </c>
      <c r="W20" s="30">
        <v>5.4964972195122002</v>
      </c>
      <c r="X20" s="30">
        <v>5.1257212195121999</v>
      </c>
      <c r="Y20" s="30">
        <v>4.6557813902438996</v>
      </c>
      <c r="Z20" s="11">
        <v>50.213392648148151</v>
      </c>
      <c r="AA20" s="11">
        <v>50.240776932098754</v>
      </c>
      <c r="AB20" s="11">
        <v>50.35312938888886</v>
      </c>
      <c r="AC20" s="11">
        <v>50.441098216049362</v>
      </c>
      <c r="AD20" s="11">
        <v>50.482683339506167</v>
      </c>
      <c r="AE20" s="28">
        <v>1.5272565802469136</v>
      </c>
      <c r="AF20" s="28">
        <v>1.951707771604938</v>
      </c>
      <c r="AG20" s="28">
        <v>2.4701872345679012</v>
      </c>
      <c r="AH20" s="28">
        <v>1.7102489197530859</v>
      </c>
      <c r="AI20" s="28">
        <v>1.285736833333333</v>
      </c>
      <c r="AJ20" s="11">
        <v>33.203267888888874</v>
      </c>
      <c r="AK20" s="11">
        <v>31.948359808641975</v>
      </c>
      <c r="AL20" s="11">
        <v>31.364737861111099</v>
      </c>
      <c r="AM20" s="11">
        <v>31.947554561728388</v>
      </c>
      <c r="AN20" s="11">
        <v>33.422970740740723</v>
      </c>
    </row>
    <row r="21" spans="1:40" x14ac:dyDescent="0.25">
      <c r="N21" s="48" t="s">
        <v>26</v>
      </c>
      <c r="O21" s="2"/>
    </row>
    <row r="22" spans="1:40" x14ac:dyDescent="0.25">
      <c r="N22" s="48"/>
      <c r="O22" s="2"/>
    </row>
    <row r="23" spans="1:40" x14ac:dyDescent="0.25">
      <c r="N23" s="48" t="s">
        <v>40</v>
      </c>
      <c r="O23" s="2" t="s">
        <v>32</v>
      </c>
    </row>
    <row r="24" spans="1:40" s="65" customFormat="1" x14ac:dyDescent="0.25">
      <c r="A24" s="65">
        <f t="shared" ref="A24:A29" si="8">A15</f>
        <v>150</v>
      </c>
      <c r="B24" s="12">
        <f t="shared" ref="B24:B29" si="9">O6-O24</f>
        <v>-2.0302979024390186</v>
      </c>
      <c r="C24" s="12">
        <f t="shared" ref="C24:C29" si="10">P6-P24-(Z6-Z24)*$F$3-$G$3*(AE6+AJ6-AE24-AJ24)</f>
        <v>-2.1169098978039544</v>
      </c>
      <c r="D24" s="12">
        <f t="shared" ref="D24:D29" si="11">Q6-Q24-(AA6-AA24)*$F$4-$G$4*(AF6+AK6-AF24-AK24)</f>
        <v>-2.2115468290480305</v>
      </c>
      <c r="E24" s="12">
        <f t="shared" ref="E24:E29" si="12">R6-R24-(AB6-AB24)*$F$5-$G$5*(AG6+AL6-AG24-AL24)</f>
        <v>-3.72791711819551</v>
      </c>
      <c r="F24" s="12">
        <f t="shared" ref="F24:F29" si="13">S6-S24-(AC6-AC24)*$F$4-$G$4*(AH6+AM6-AH24-AM24)</f>
        <v>-3.4607926878616793</v>
      </c>
      <c r="G24" s="12">
        <f t="shared" ref="G24:G29" si="14">T6-T24-(AD6-AD24)*$F$3-$G$3*(AI6+AN6-AI24-AN24)</f>
        <v>-3.4184698029324654</v>
      </c>
      <c r="H24" s="57"/>
      <c r="I24" s="16"/>
      <c r="M24" s="16"/>
      <c r="N24" s="52">
        <v>150</v>
      </c>
      <c r="O24" s="11">
        <v>10.751353999999999</v>
      </c>
      <c r="P24" s="11">
        <v>5.8630570000000004</v>
      </c>
      <c r="Q24" s="11">
        <v>5.5647719999999996</v>
      </c>
      <c r="R24" s="11">
        <v>5.7123369999999998</v>
      </c>
      <c r="S24" s="11">
        <v>5.8793129999999998</v>
      </c>
      <c r="T24" s="11">
        <v>5.9902049999999996</v>
      </c>
      <c r="V24" s="12"/>
      <c r="Z24" s="11">
        <v>49.817937030864194</v>
      </c>
      <c r="AA24" s="11">
        <v>49.758566524691368</v>
      </c>
      <c r="AB24" s="11">
        <v>49.864557376543232</v>
      </c>
      <c r="AC24" s="11">
        <v>49.946880074074073</v>
      </c>
      <c r="AD24" s="11">
        <v>49.998522506172868</v>
      </c>
      <c r="AE24" s="28">
        <v>1.543845234567901</v>
      </c>
      <c r="AF24" s="28">
        <v>1.8698809444444435</v>
      </c>
      <c r="AG24" s="28">
        <v>2.5478718209876541</v>
      </c>
      <c r="AH24" s="28">
        <v>1.9139273641975307</v>
      </c>
      <c r="AI24" s="28">
        <v>1.4072136604938277</v>
      </c>
      <c r="AJ24" s="11">
        <v>29.30557766666664</v>
      </c>
      <c r="AK24" s="11">
        <v>27.301842376543245</v>
      </c>
      <c r="AL24" s="11">
        <v>26.210680160493812</v>
      </c>
      <c r="AM24" s="11">
        <v>27.578835314814803</v>
      </c>
      <c r="AN24" s="11">
        <v>29.56214413580248</v>
      </c>
    </row>
    <row r="25" spans="1:40" s="65" customFormat="1" x14ac:dyDescent="0.25">
      <c r="A25" s="65">
        <f t="shared" si="8"/>
        <v>200</v>
      </c>
      <c r="B25" s="12">
        <f t="shared" si="9"/>
        <v>-1.1069821219511997</v>
      </c>
      <c r="C25" s="12">
        <f t="shared" si="10"/>
        <v>-0.84705650575085656</v>
      </c>
      <c r="D25" s="12">
        <f t="shared" si="11"/>
        <v>-0.51648604822984368</v>
      </c>
      <c r="E25" s="12">
        <f t="shared" si="12"/>
        <v>-1.0633430265343597</v>
      </c>
      <c r="F25" s="12">
        <f t="shared" si="13"/>
        <v>-0.97020281059421332</v>
      </c>
      <c r="G25" s="12">
        <f t="shared" si="14"/>
        <v>-1.3924141365482727</v>
      </c>
      <c r="H25" s="57"/>
      <c r="I25" s="16"/>
      <c r="M25" s="16"/>
      <c r="N25" s="52">
        <v>200</v>
      </c>
      <c r="O25" s="11">
        <v>14.116942999999999</v>
      </c>
      <c r="P25" s="11">
        <v>11.566281</v>
      </c>
      <c r="Q25" s="11">
        <v>11.252226</v>
      </c>
      <c r="R25" s="11">
        <v>10.902817000000001</v>
      </c>
      <c r="S25" s="11">
        <v>11.329435999999999</v>
      </c>
      <c r="T25" s="11">
        <v>11.740525999999999</v>
      </c>
      <c r="V25" s="12"/>
      <c r="Z25" s="11">
        <v>49.545634234567906</v>
      </c>
      <c r="AA25" s="11">
        <v>49.580673475308636</v>
      </c>
      <c r="AB25" s="11">
        <v>49.680263098765451</v>
      </c>
      <c r="AC25" s="11">
        <v>49.77771397530865</v>
      </c>
      <c r="AD25" s="11">
        <v>49.844525950617246</v>
      </c>
      <c r="AE25" s="28">
        <v>0.82832469753086424</v>
      </c>
      <c r="AF25" s="28">
        <v>1.1903476234567902</v>
      </c>
      <c r="AG25" s="28">
        <v>1.8660694043209862</v>
      </c>
      <c r="AH25" s="28">
        <v>1.1954957716049388</v>
      </c>
      <c r="AI25" s="28">
        <v>0.77386608024691383</v>
      </c>
      <c r="AJ25" s="11">
        <v>32.237656679012339</v>
      </c>
      <c r="AK25" s="11">
        <v>30.644784395061727</v>
      </c>
      <c r="AL25" s="11">
        <v>29.278434370370363</v>
      </c>
      <c r="AM25" s="11">
        <v>30.825391265432089</v>
      </c>
      <c r="AN25" s="11">
        <v>32.567175160493818</v>
      </c>
    </row>
    <row r="26" spans="1:40" s="65" customFormat="1" x14ac:dyDescent="0.25">
      <c r="A26" s="65">
        <f t="shared" si="8"/>
        <v>250</v>
      </c>
      <c r="B26" s="12">
        <f t="shared" si="9"/>
        <v>-0.94623999999999953</v>
      </c>
      <c r="C26" s="12">
        <f t="shared" si="10"/>
        <v>-1.2085831905394104</v>
      </c>
      <c r="D26" s="12">
        <f t="shared" si="11"/>
        <v>-0.91466481560629331</v>
      </c>
      <c r="E26" s="12">
        <f t="shared" si="12"/>
        <v>-0.87252918664520851</v>
      </c>
      <c r="F26" s="12">
        <f t="shared" si="13"/>
        <v>0.56293054510429075</v>
      </c>
      <c r="G26" s="12">
        <f t="shared" si="14"/>
        <v>0.64383618089404271</v>
      </c>
      <c r="H26" s="57"/>
      <c r="I26" s="16"/>
      <c r="M26" s="16"/>
      <c r="N26" s="52">
        <v>250</v>
      </c>
      <c r="O26" s="11">
        <v>18.756398000000001</v>
      </c>
      <c r="P26" s="11">
        <v>16.102122999999999</v>
      </c>
      <c r="Q26" s="11">
        <v>15.469367</v>
      </c>
      <c r="R26" s="11">
        <v>15.110438</v>
      </c>
      <c r="S26" s="11">
        <v>15.445907999999999</v>
      </c>
      <c r="T26" s="11">
        <v>15.959549000000001</v>
      </c>
      <c r="V26" s="12"/>
      <c r="Z26" s="11">
        <v>49.926582604938282</v>
      </c>
      <c r="AA26" s="11">
        <v>49.554313567901225</v>
      </c>
      <c r="AB26" s="11">
        <v>49.512013040123477</v>
      </c>
      <c r="AC26" s="11">
        <v>49.614013796296305</v>
      </c>
      <c r="AD26" s="11">
        <v>49.66324211111111</v>
      </c>
      <c r="AE26" s="28">
        <v>0.98471925925925941</v>
      </c>
      <c r="AF26" s="28">
        <v>1.3600865925925929</v>
      </c>
      <c r="AG26" s="28">
        <v>2.3326661327160498</v>
      </c>
      <c r="AH26" s="28">
        <v>1.7939578456790117</v>
      </c>
      <c r="AI26" s="28">
        <v>1.4559047345679015</v>
      </c>
      <c r="AJ26" s="11">
        <v>31.885164543209875</v>
      </c>
      <c r="AK26" s="11">
        <v>30.24050058024692</v>
      </c>
      <c r="AL26" s="11">
        <v>28.728012179012357</v>
      </c>
      <c r="AM26" s="11">
        <v>30.42346437037035</v>
      </c>
      <c r="AN26" s="11">
        <v>32.651315419753061</v>
      </c>
    </row>
    <row r="27" spans="1:40" s="65" customFormat="1" x14ac:dyDescent="0.25">
      <c r="A27" s="65">
        <f t="shared" si="8"/>
        <v>300</v>
      </c>
      <c r="B27" s="12">
        <f t="shared" si="9"/>
        <v>-1.1991036341463008</v>
      </c>
      <c r="C27" s="12">
        <f t="shared" si="10"/>
        <v>0.47856129216418886</v>
      </c>
      <c r="D27" s="12">
        <f t="shared" si="11"/>
        <v>2.1373130822382116</v>
      </c>
      <c r="E27" s="12">
        <f t="shared" si="12"/>
        <v>2.0788829922252452</v>
      </c>
      <c r="F27" s="12">
        <f t="shared" si="13"/>
        <v>2.7451122638611318</v>
      </c>
      <c r="G27" s="12">
        <f t="shared" si="14"/>
        <v>1.977392675722812</v>
      </c>
      <c r="H27" s="57"/>
      <c r="I27" s="16"/>
      <c r="M27" s="16"/>
      <c r="N27" s="52">
        <v>300</v>
      </c>
      <c r="O27" s="11">
        <v>24.33522</v>
      </c>
      <c r="P27" s="11">
        <v>22.276478000000001</v>
      </c>
      <c r="Q27" s="11">
        <v>20.523309999999999</v>
      </c>
      <c r="R27" s="11">
        <v>19.787241000000002</v>
      </c>
      <c r="S27" s="11">
        <v>20.423985999999999</v>
      </c>
      <c r="T27" s="11">
        <v>21.240273999999999</v>
      </c>
      <c r="V27" s="12"/>
      <c r="Z27" s="11">
        <v>50.282074722222198</v>
      </c>
      <c r="AA27" s="11">
        <v>50.287845086419743</v>
      </c>
      <c r="AB27" s="11">
        <v>50.380035024767807</v>
      </c>
      <c r="AC27" s="11">
        <v>50.435650111111109</v>
      </c>
      <c r="AD27" s="11">
        <v>50.322056351851884</v>
      </c>
      <c r="AE27" s="28">
        <v>1.7525021604938271</v>
      </c>
      <c r="AF27" s="28">
        <v>2.3085803765432105</v>
      </c>
      <c r="AG27" s="28">
        <v>3.0869402507739929</v>
      </c>
      <c r="AH27" s="28">
        <v>2.6104380061728381</v>
      </c>
      <c r="AI27" s="28">
        <v>2.1790594629629632</v>
      </c>
      <c r="AJ27" s="11">
        <v>32.159633734567905</v>
      </c>
      <c r="AK27" s="11">
        <v>30.261739074074079</v>
      </c>
      <c r="AL27" s="11">
        <v>28.876227529411747</v>
      </c>
      <c r="AM27" s="11">
        <v>30.676035160493811</v>
      </c>
      <c r="AN27" s="11">
        <v>32.877691672839518</v>
      </c>
    </row>
    <row r="28" spans="1:40" s="65" customFormat="1" x14ac:dyDescent="0.25">
      <c r="A28" s="65">
        <f t="shared" si="8"/>
        <v>350</v>
      </c>
      <c r="B28" s="12">
        <f t="shared" si="9"/>
        <v>-1.8674877560975993</v>
      </c>
      <c r="C28" s="12">
        <f t="shared" si="10"/>
        <v>0.46281766050113182</v>
      </c>
      <c r="D28" s="12">
        <f t="shared" si="11"/>
        <v>-0.24092918532538699</v>
      </c>
      <c r="E28" s="12">
        <f t="shared" si="12"/>
        <v>-2.180962600374849</v>
      </c>
      <c r="F28" s="12">
        <f t="shared" si="13"/>
        <v>-1.4573914139904851</v>
      </c>
      <c r="G28" s="12">
        <f t="shared" si="14"/>
        <v>-1.9824035168627396</v>
      </c>
      <c r="H28" s="57"/>
      <c r="I28" s="16"/>
      <c r="M28" s="16"/>
      <c r="N28" s="52">
        <v>350</v>
      </c>
      <c r="O28" s="11">
        <v>30.689131</v>
      </c>
      <c r="P28" s="11">
        <v>27.445384000000001</v>
      </c>
      <c r="Q28" s="11">
        <v>27.096337999999999</v>
      </c>
      <c r="R28" s="11">
        <v>27.075520000000001</v>
      </c>
      <c r="S28" s="11">
        <v>27.28002</v>
      </c>
      <c r="T28" s="11">
        <v>27.594048999999998</v>
      </c>
      <c r="V28" s="12"/>
      <c r="Z28" s="11">
        <v>50.163889882716028</v>
      </c>
      <c r="AA28" s="11">
        <v>50.174103493827147</v>
      </c>
      <c r="AB28" s="11">
        <v>50.278549660493852</v>
      </c>
      <c r="AC28" s="11">
        <v>50.347710469135805</v>
      </c>
      <c r="AD28" s="11">
        <v>50.384897314814829</v>
      </c>
      <c r="AE28" s="28">
        <v>1.4792990185185184</v>
      </c>
      <c r="AF28" s="28">
        <v>1.8645685864197528</v>
      </c>
      <c r="AG28" s="28">
        <v>2.3929068086419751</v>
      </c>
      <c r="AH28" s="28">
        <v>1.6643171172839499</v>
      </c>
      <c r="AI28" s="28">
        <v>1.0781180555555556</v>
      </c>
      <c r="AJ28" s="11">
        <v>32.304622537037055</v>
      </c>
      <c r="AK28" s="11">
        <v>30.672115932098766</v>
      </c>
      <c r="AL28" s="11">
        <v>29.223618376543207</v>
      </c>
      <c r="AM28" s="11">
        <v>30.740535814814802</v>
      </c>
      <c r="AN28" s="11">
        <v>32.317042006172827</v>
      </c>
    </row>
    <row r="29" spans="1:40" s="65" customFormat="1" x14ac:dyDescent="0.25">
      <c r="A29" s="65">
        <f t="shared" si="8"/>
        <v>400</v>
      </c>
      <c r="B29" s="12">
        <f t="shared" si="9"/>
        <v>-2.3962379756097008</v>
      </c>
      <c r="C29" s="12">
        <f t="shared" si="10"/>
        <v>-1.9771461391721294</v>
      </c>
      <c r="D29" s="12">
        <f t="shared" si="11"/>
        <v>-2.9001129755652095</v>
      </c>
      <c r="E29" s="12">
        <f t="shared" si="12"/>
        <v>-3.8868828953013761</v>
      </c>
      <c r="F29" s="12">
        <f t="shared" si="13"/>
        <v>-2.4169200502708592</v>
      </c>
      <c r="G29" s="12">
        <f t="shared" si="14"/>
        <v>-2.1831677586301437</v>
      </c>
      <c r="H29" s="57"/>
      <c r="I29" s="16"/>
      <c r="M29" s="16"/>
      <c r="N29" s="52">
        <v>400</v>
      </c>
      <c r="O29" s="11">
        <v>37.649247000000003</v>
      </c>
      <c r="P29" s="11">
        <v>33.955770999999999</v>
      </c>
      <c r="Q29" s="11">
        <v>34.101933000000002</v>
      </c>
      <c r="R29" s="11">
        <v>34.388174999999997</v>
      </c>
      <c r="S29" s="11">
        <v>34.108972000000001</v>
      </c>
      <c r="T29" s="11">
        <v>34.204276</v>
      </c>
      <c r="V29" s="12"/>
      <c r="Z29" s="11">
        <v>50.055624561728393</v>
      </c>
      <c r="AA29" s="11">
        <v>50.069861277777768</v>
      </c>
      <c r="AB29" s="11">
        <v>50.160284086419736</v>
      </c>
      <c r="AC29" s="11">
        <v>50.232220907407402</v>
      </c>
      <c r="AD29" s="11">
        <v>50.269072111111107</v>
      </c>
      <c r="AE29" s="28">
        <v>0.6622926234567903</v>
      </c>
      <c r="AF29" s="28">
        <v>0.92464952469135808</v>
      </c>
      <c r="AG29" s="28">
        <v>1.7431704722222219</v>
      </c>
      <c r="AH29" s="28">
        <v>1.0305273580246916</v>
      </c>
      <c r="AI29" s="28">
        <v>0.52788514197530878</v>
      </c>
      <c r="AJ29" s="11">
        <v>31.75317213580248</v>
      </c>
      <c r="AK29" s="11">
        <v>30.189037592592605</v>
      </c>
      <c r="AL29" s="11">
        <v>29.059730410493817</v>
      </c>
      <c r="AM29" s="11">
        <v>30.352437055555551</v>
      </c>
      <c r="AN29" s="11">
        <v>31.954779049382708</v>
      </c>
    </row>
    <row r="30" spans="1:40" s="65" customFormat="1" x14ac:dyDescent="0.25">
      <c r="B30" s="12"/>
      <c r="C30" s="12"/>
      <c r="D30" s="12"/>
      <c r="E30" s="12"/>
      <c r="F30" s="12"/>
      <c r="G30" s="12"/>
      <c r="H30" s="57"/>
      <c r="I30" s="19"/>
      <c r="J30" s="19"/>
      <c r="K30" s="19"/>
      <c r="L30" s="19"/>
      <c r="M30" s="19"/>
      <c r="N30" s="48" t="s">
        <v>43</v>
      </c>
      <c r="O30" s="37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s="65" customFormat="1" x14ac:dyDescent="0.25">
      <c r="B31" s="12"/>
      <c r="C31" s="12"/>
      <c r="D31" s="12"/>
      <c r="E31" s="12"/>
      <c r="F31" s="12"/>
      <c r="G31" s="12"/>
      <c r="H31" s="57"/>
      <c r="I31" s="19"/>
      <c r="J31" s="19"/>
      <c r="K31" s="19"/>
      <c r="L31" s="19"/>
      <c r="M31" s="19"/>
      <c r="N31" s="61"/>
      <c r="O31" s="37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</row>
    <row r="32" spans="1:40" s="65" customFormat="1" x14ac:dyDescent="0.25">
      <c r="B32" s="12"/>
      <c r="C32" s="12"/>
      <c r="D32" s="12"/>
      <c r="E32" s="12"/>
      <c r="F32" s="12"/>
      <c r="G32" s="12"/>
      <c r="H32" s="57"/>
      <c r="I32" s="19"/>
      <c r="J32" s="19"/>
      <c r="K32" s="19"/>
      <c r="L32" s="19"/>
      <c r="M32" s="19"/>
      <c r="N32" s="61"/>
      <c r="O32" s="2" t="s">
        <v>44</v>
      </c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</row>
    <row r="33" spans="1:55" s="65" customFormat="1" x14ac:dyDescent="0.25">
      <c r="A33" s="65">
        <f>N33</f>
        <v>150</v>
      </c>
      <c r="B33" s="12">
        <f>O6-O33</f>
        <v>-0.95259590243902004</v>
      </c>
      <c r="C33" s="12"/>
      <c r="D33" s="12">
        <f>Q6-Q33-(AA6-AA33)*$F$4-$G$4*(AF6+AK6-AF33-AK33)</f>
        <v>3.2514224866896635</v>
      </c>
      <c r="E33" s="12">
        <f>R6-R33-(AB6-AB33)*$F$5-$G$5*(AG6+AL6-AG33-AL33)</f>
        <v>2.3206470729454911</v>
      </c>
      <c r="F33" s="12">
        <f>S6-S33-(AC6-AC33)*$F$4-$G$4*(AH6+AM6-AH33-AM33)</f>
        <v>0.76336346095317542</v>
      </c>
      <c r="G33" s="12"/>
      <c r="H33" s="58">
        <v>1</v>
      </c>
      <c r="I33" s="19"/>
      <c r="J33" s="19">
        <f>(V33*$H$33*$J$3+$K$3+$O33-Q33)/(V33*$H$33)</f>
        <v>1.389123059466763</v>
      </c>
      <c r="K33" s="19">
        <f>(W33*$H$33*$J$3+$K$3+$O33-R33)/(W33*$H$33)</f>
        <v>1.3397786777143008</v>
      </c>
      <c r="L33" s="19">
        <f>(X33*$H$33*$J$3+$K$3+$O33-S33)/(X33*$H$33)</f>
        <v>1.4011950937211404</v>
      </c>
      <c r="M33" s="19"/>
      <c r="N33" s="54">
        <v>150</v>
      </c>
      <c r="O33" s="11">
        <v>9.6736520000000006</v>
      </c>
      <c r="P33" s="11"/>
      <c r="Q33" s="11">
        <v>6.5815534193548402</v>
      </c>
      <c r="R33" s="11">
        <v>6.3078298387096803</v>
      </c>
      <c r="S33" s="11">
        <v>6.5307742903225803</v>
      </c>
      <c r="T33" s="11"/>
      <c r="U33" s="30"/>
      <c r="V33" s="30">
        <v>3.63047087096774</v>
      </c>
      <c r="W33" s="30">
        <v>4.2024845806451596</v>
      </c>
      <c r="X33" s="30">
        <v>3.6386197096774202</v>
      </c>
      <c r="Y33" s="30"/>
      <c r="Z33" s="11"/>
      <c r="AA33" s="11">
        <v>50.1180807096774</v>
      </c>
      <c r="AB33" s="11">
        <v>50.165017451612897</v>
      </c>
      <c r="AC33" s="11">
        <v>50.1660379677419</v>
      </c>
      <c r="AD33" s="11"/>
      <c r="AE33" s="28"/>
      <c r="AF33" s="28">
        <v>3.7297872580645199</v>
      </c>
      <c r="AG33" s="28">
        <v>4.1692492258064497</v>
      </c>
      <c r="AH33" s="28">
        <v>2.98407783870968</v>
      </c>
      <c r="AI33" s="28"/>
      <c r="AJ33" s="11"/>
      <c r="AK33" s="11">
        <v>31.182671483871001</v>
      </c>
      <c r="AL33" s="11">
        <v>30.439076</v>
      </c>
      <c r="AM33" s="11">
        <v>30.873075354838701</v>
      </c>
      <c r="AN33" s="11"/>
      <c r="AO33"/>
      <c r="AP33"/>
      <c r="AQ33"/>
      <c r="AR33"/>
      <c r="AS33"/>
      <c r="AT33"/>
      <c r="AU33"/>
      <c r="AV33"/>
      <c r="AW33"/>
      <c r="AX33" s="32"/>
      <c r="AY33" s="32"/>
      <c r="AZ33" s="32"/>
      <c r="BA33" s="32"/>
      <c r="BB33" s="32"/>
      <c r="BC33" s="32"/>
    </row>
    <row r="34" spans="1:55" s="65" customFormat="1" x14ac:dyDescent="0.25">
      <c r="A34" s="65">
        <f t="shared" ref="A34:A36" si="15">N34</f>
        <v>200</v>
      </c>
      <c r="B34" s="12">
        <f t="shared" ref="B34:B36" si="16">O7-O34</f>
        <v>-0.77580612195120047</v>
      </c>
      <c r="C34" s="12"/>
      <c r="D34" s="12">
        <f>Q7-Q34-(AA7-AA34)*$F$4-$G$4*(AF7+AK7-AF34-AK34)</f>
        <v>1.3279640144868177</v>
      </c>
      <c r="E34" s="12">
        <f>R7-R34-(AB7-AB34)*$F$5-$G$5*(AG7+AL7-AG34-AL34)</f>
        <v>1.0453258466649351</v>
      </c>
      <c r="F34" s="12">
        <f>S7-S34-(AC7-AC34)*$F$4-$G$4*(AH7+AM7-AH34-AM34)</f>
        <v>-9.5958151596428953E-2</v>
      </c>
      <c r="G34" s="12"/>
      <c r="H34" s="58">
        <v>1</v>
      </c>
      <c r="I34" s="19"/>
      <c r="J34" s="19">
        <f>(V34*$H$34*$J$4+$K$4+$O34-Q34)/(V34*$H$34)</f>
        <v>1.3448605627177206</v>
      </c>
      <c r="K34" s="19">
        <f>(W34*$H$34*$J$4+$K$4+$O34-R34)/(W34*$H$34)</f>
        <v>1.2883274638388706</v>
      </c>
      <c r="L34" s="19">
        <f>(X34*$H$34*$J$4+$K$4+$O34-S34)/(X34*$H$34)</f>
        <v>1.328286836864103</v>
      </c>
      <c r="M34" s="19"/>
      <c r="N34" s="54">
        <v>200</v>
      </c>
      <c r="O34" s="11">
        <v>13.785767</v>
      </c>
      <c r="P34" s="11"/>
      <c r="Q34" s="11">
        <v>10.4130027096774</v>
      </c>
      <c r="R34" s="11">
        <v>10.1989359677419</v>
      </c>
      <c r="S34" s="11">
        <v>10.483904774193499</v>
      </c>
      <c r="T34" s="11"/>
      <c r="U34" s="30"/>
      <c r="V34" s="30">
        <v>4.18439393548387</v>
      </c>
      <c r="W34" s="30">
        <v>4.7931346774193502</v>
      </c>
      <c r="X34" s="30">
        <v>4.1824059354838701</v>
      </c>
      <c r="Y34" s="30"/>
      <c r="Z34" s="11"/>
      <c r="AA34" s="11">
        <v>49.9107195483871</v>
      </c>
      <c r="AB34" s="11">
        <v>49.972070225806398</v>
      </c>
      <c r="AC34" s="11">
        <v>50.002038354838703</v>
      </c>
      <c r="AD34" s="11"/>
      <c r="AE34" s="28"/>
      <c r="AF34" s="28">
        <v>2.5389995483871002</v>
      </c>
      <c r="AG34" s="28">
        <v>2.97494383870968</v>
      </c>
      <c r="AH34" s="28">
        <v>2.1641670645161302</v>
      </c>
      <c r="AI34" s="28"/>
      <c r="AJ34" s="11"/>
      <c r="AK34" s="11">
        <v>29.947248645161299</v>
      </c>
      <c r="AL34" s="11">
        <v>29.2137748064516</v>
      </c>
      <c r="AM34" s="11">
        <v>29.687694838709699</v>
      </c>
      <c r="AN34" s="11"/>
      <c r="AO34"/>
      <c r="AP34"/>
      <c r="AQ34"/>
      <c r="AR34"/>
      <c r="AS34"/>
      <c r="AT34"/>
      <c r="AU34"/>
      <c r="AV34"/>
      <c r="AW34"/>
      <c r="AX34" s="32"/>
      <c r="AY34" s="32"/>
      <c r="AZ34" s="32"/>
      <c r="BA34" s="32"/>
      <c r="BB34" s="32"/>
      <c r="BC34" s="32"/>
    </row>
    <row r="35" spans="1:55" s="65" customFormat="1" x14ac:dyDescent="0.25">
      <c r="A35" s="65">
        <f t="shared" si="15"/>
        <v>250</v>
      </c>
      <c r="B35" s="12">
        <f t="shared" si="16"/>
        <v>-0.86558399999999835</v>
      </c>
      <c r="C35" s="12"/>
      <c r="D35" s="12">
        <f>Q8-Q35-(AA8-AA35)*$F$4-$G$4*(AF8+AK8-AF35-AK35)</f>
        <v>-0.90028202121322587</v>
      </c>
      <c r="E35" s="12">
        <f>R8-R35-(AB8-AB35)*$F$5-$G$5*(AG8+AL8-AG35-AL35)</f>
        <v>-0.531900280849535</v>
      </c>
      <c r="F35" s="12">
        <f>S8-S35-(AC8-AC35)*$F$4-$G$4*(AH8+AM8-AH35-AM35)</f>
        <v>-0.60042622918877542</v>
      </c>
      <c r="G35" s="12"/>
      <c r="H35" s="58">
        <v>1</v>
      </c>
      <c r="I35" s="19"/>
      <c r="J35" s="19">
        <f>(V35*$H$35*$J$5+$K$5+$O35-Q35)/(V35*$H$35)</f>
        <v>1.3060505144230325</v>
      </c>
      <c r="K35" s="19">
        <f>(W35*$H$35*$J$5+$K$5+$O35-R35)/(W35*$H$35)</f>
        <v>1.2689695106784979</v>
      </c>
      <c r="L35" s="19">
        <f>(X35*$H$35*$J$5+$K$5+$O35-S35)/(X35*$H$35)</f>
        <v>1.2833019251802766</v>
      </c>
      <c r="M35" s="19"/>
      <c r="N35" s="54">
        <v>250</v>
      </c>
      <c r="O35" s="11">
        <v>18.675742</v>
      </c>
      <c r="P35" s="11"/>
      <c r="Q35" s="11">
        <v>14.7454349677419</v>
      </c>
      <c r="R35" s="11">
        <v>14.391017064516101</v>
      </c>
      <c r="S35" s="11">
        <v>14.859460064516099</v>
      </c>
      <c r="T35" s="11"/>
      <c r="U35" s="30"/>
      <c r="V35" s="30">
        <v>4.8260128387096799</v>
      </c>
      <c r="W35" s="30">
        <v>5.5073575806451602</v>
      </c>
      <c r="X35" s="30">
        <v>4.8206937741935496</v>
      </c>
      <c r="Y35" s="30"/>
      <c r="Z35" s="11"/>
      <c r="AA35" s="11">
        <v>49.691671483870998</v>
      </c>
      <c r="AB35" s="11">
        <v>49.760520483870998</v>
      </c>
      <c r="AC35" s="11">
        <v>49.776057064516102</v>
      </c>
      <c r="AD35" s="11"/>
      <c r="AE35" s="28"/>
      <c r="AF35" s="28">
        <v>1.8249681612903199</v>
      </c>
      <c r="AG35" s="28">
        <v>2.3772176129032299</v>
      </c>
      <c r="AH35" s="28">
        <v>1.61334022580645</v>
      </c>
      <c r="AI35" s="28"/>
      <c r="AJ35" s="11"/>
      <c r="AK35" s="11">
        <v>28.9926969677419</v>
      </c>
      <c r="AL35" s="11">
        <v>28.125794548387098</v>
      </c>
      <c r="AM35" s="11">
        <v>28.8276018387097</v>
      </c>
      <c r="AN35" s="11"/>
      <c r="AO35"/>
      <c r="AP35"/>
      <c r="AQ35"/>
      <c r="AR35"/>
      <c r="AS35"/>
      <c r="AT35"/>
      <c r="AU35"/>
      <c r="AV35"/>
      <c r="AW35"/>
      <c r="AX35" s="32"/>
      <c r="AY35" s="32"/>
      <c r="AZ35" s="32"/>
      <c r="BA35" s="32"/>
      <c r="BB35" s="32"/>
      <c r="BC35" s="32"/>
    </row>
    <row r="36" spans="1:55" s="65" customFormat="1" x14ac:dyDescent="0.25">
      <c r="A36" s="65">
        <f t="shared" si="15"/>
        <v>300</v>
      </c>
      <c r="B36" s="12">
        <f t="shared" si="16"/>
        <v>-1.4252666341463005</v>
      </c>
      <c r="C36" s="12"/>
      <c r="D36" s="12">
        <f>Q9-Q36-(AA9-AA36)*$F$4-$G$4*(AF9+AK9-AF36-AK36)</f>
        <v>-0.56088505514568776</v>
      </c>
      <c r="E36" s="12">
        <f>R9-R36-(AB9-AB36)*$F$5-$G$5*(AG9+AL9-AG36-AL36)</f>
        <v>-0.69654132365707677</v>
      </c>
      <c r="F36" s="12">
        <f>S9-S36-(AC9-AC36)*$F$4-$G$4*(AH9+AM9-AH36-AM36)</f>
        <v>-1.0339912983389998</v>
      </c>
      <c r="G36" s="12"/>
      <c r="H36" s="58">
        <v>1</v>
      </c>
      <c r="I36" s="19"/>
      <c r="J36" s="19">
        <f>(V36*$H$36*$J$6+$K$6+$O36-Q36)/(V36*$H$36)</f>
        <v>1.4064520524996162</v>
      </c>
      <c r="K36" s="19">
        <f>(W36*$H$36*$J$6+$K$6+$O36-R36)/(W36*$H$36)</f>
        <v>1.3450611396823555</v>
      </c>
      <c r="L36" s="19">
        <f>(X36*$H$36*$J$6+$K$6+$O36-S36)/(X36*$H$36)</f>
        <v>1.3685938317163155</v>
      </c>
      <c r="M36" s="19"/>
      <c r="N36" s="54">
        <v>300</v>
      </c>
      <c r="O36" s="11">
        <v>24.561382999999999</v>
      </c>
      <c r="P36" s="11"/>
      <c r="Q36" s="11">
        <v>19.330484838709701</v>
      </c>
      <c r="R36" s="11">
        <v>18.9642855483871</v>
      </c>
      <c r="S36" s="11">
        <v>19.554142193548401</v>
      </c>
      <c r="T36" s="11"/>
      <c r="U36" s="30"/>
      <c r="V36" s="30">
        <v>5.7127328709677396</v>
      </c>
      <c r="W36" s="30">
        <v>6.5474030645161303</v>
      </c>
      <c r="X36" s="30">
        <v>5.7043658387096796</v>
      </c>
      <c r="Y36" s="30"/>
      <c r="Z36" s="11"/>
      <c r="AA36" s="11">
        <v>50.137949903225802</v>
      </c>
      <c r="AB36" s="11">
        <v>49.439257258064501</v>
      </c>
      <c r="AC36" s="11">
        <v>49.536264451612901</v>
      </c>
      <c r="AD36" s="11"/>
      <c r="AE36" s="28"/>
      <c r="AF36" s="28">
        <v>1.1819031612903199</v>
      </c>
      <c r="AG36" s="28">
        <v>2.4040775483871002</v>
      </c>
      <c r="AH36" s="28">
        <v>1.6126497419354799</v>
      </c>
      <c r="AI36" s="28"/>
      <c r="AJ36" s="11"/>
      <c r="AK36" s="11">
        <v>27.883549580645202</v>
      </c>
      <c r="AL36" s="11">
        <v>27.0474471935484</v>
      </c>
      <c r="AM36" s="11">
        <v>28.115129516128999</v>
      </c>
      <c r="AN36" s="11"/>
      <c r="AO36"/>
      <c r="AP36"/>
      <c r="AQ36"/>
      <c r="AR36"/>
      <c r="AS36"/>
      <c r="AT36"/>
      <c r="AU36"/>
      <c r="AV36"/>
      <c r="AW36"/>
      <c r="AX36" s="32"/>
      <c r="AY36" s="32"/>
      <c r="AZ36" s="32"/>
      <c r="BA36" s="32"/>
      <c r="BB36" s="32"/>
      <c r="BC36" s="32"/>
    </row>
    <row r="37" spans="1:55" s="65" customFormat="1" x14ac:dyDescent="0.25">
      <c r="B37" s="12"/>
      <c r="C37" s="12"/>
      <c r="D37" s="12"/>
      <c r="E37" s="12"/>
      <c r="F37" s="12"/>
      <c r="G37" s="12"/>
      <c r="H37" s="57"/>
      <c r="I37" s="19"/>
      <c r="J37" s="19"/>
      <c r="K37" s="19"/>
      <c r="L37" s="19"/>
      <c r="M37" s="19"/>
      <c r="N37" s="54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55" s="65" customFormat="1" x14ac:dyDescent="0.25">
      <c r="B38" s="12"/>
      <c r="C38" s="12"/>
      <c r="D38" s="12"/>
      <c r="E38" s="12"/>
      <c r="F38" s="12"/>
      <c r="G38" s="12"/>
      <c r="H38" s="57"/>
      <c r="I38" s="19"/>
      <c r="J38" s="19"/>
      <c r="K38" s="19"/>
      <c r="L38" s="19"/>
      <c r="M38" s="19"/>
      <c r="N38" s="48" t="s">
        <v>42</v>
      </c>
      <c r="O38" s="37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55" s="65" customFormat="1" x14ac:dyDescent="0.25">
      <c r="B39" s="12"/>
      <c r="C39" s="12"/>
      <c r="D39" s="12"/>
      <c r="E39" s="12"/>
      <c r="F39" s="12"/>
      <c r="G39" s="12"/>
      <c r="H39" s="57"/>
      <c r="I39" s="19"/>
      <c r="J39" s="19"/>
      <c r="K39" s="19"/>
      <c r="L39" s="19"/>
      <c r="M39" s="19"/>
      <c r="N39" s="61"/>
      <c r="O39" s="37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55" s="65" customFormat="1" x14ac:dyDescent="0.25">
      <c r="B40" s="12"/>
      <c r="C40" s="12"/>
      <c r="D40" s="12"/>
      <c r="E40" s="12"/>
      <c r="F40" s="12"/>
      <c r="G40" s="12"/>
      <c r="H40" s="57"/>
      <c r="I40" s="19"/>
      <c r="J40" s="19"/>
      <c r="K40" s="19"/>
      <c r="L40" s="19"/>
      <c r="M40" s="19"/>
      <c r="N40" s="61"/>
      <c r="O40" s="2" t="s">
        <v>41</v>
      </c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55" s="65" customFormat="1" x14ac:dyDescent="0.25">
      <c r="A41" s="65">
        <f>N41</f>
        <v>150</v>
      </c>
      <c r="B41" s="12">
        <f>O6-O41</f>
        <v>-0.51746790243901941</v>
      </c>
      <c r="C41" s="12"/>
      <c r="D41" s="12">
        <f>Q6-Q41-(AA6-AA41)*$F$4-$G$4*(AF6+AK6-AF41-AK41)</f>
        <v>1.8454104604798061</v>
      </c>
      <c r="E41" s="12">
        <f>R6-R41-(AB6-AB41)*$F$5-$G$5*(AG6+AL6-AG41-AL41)</f>
        <v>1.402336291833741</v>
      </c>
      <c r="F41" s="12">
        <f>S6-S41-(AC6-AC41)*$F$4-$G$4*(AH6+AM6-AH41-AM41)</f>
        <v>1.068828922656806E-4</v>
      </c>
      <c r="G41" s="12"/>
      <c r="H41" s="58">
        <v>1</v>
      </c>
      <c r="I41" s="19"/>
      <c r="J41" s="19">
        <f>(V41*$H$41*$J$3+$K$3+$O41-Q41)/(V41*$H$41)</f>
        <v>1.3203727987709568</v>
      </c>
      <c r="K41" s="19">
        <f>(W41*$H$41*$J$3+$K$3+$O41-R41)/(W41*$H$41)</f>
        <v>1.2465253958514668</v>
      </c>
      <c r="L41" s="19">
        <f>(X41*$H$41*$J$3+$K$3+$O41-S41)/(X41*$H$41)</f>
        <v>1.3092809170794484</v>
      </c>
      <c r="M41" s="19"/>
      <c r="N41" s="54">
        <v>150</v>
      </c>
      <c r="O41" s="11">
        <v>9.238524</v>
      </c>
      <c r="P41" s="11"/>
      <c r="Q41" s="11">
        <v>6.13008229032258</v>
      </c>
      <c r="R41" s="11">
        <v>5.9199886774193597</v>
      </c>
      <c r="S41" s="11">
        <v>6.1598161612903199</v>
      </c>
      <c r="T41" s="11"/>
      <c r="U41" s="30"/>
      <c r="V41" s="30">
        <v>3.97481732258065</v>
      </c>
      <c r="W41" s="30">
        <v>4.6958729354838704</v>
      </c>
      <c r="X41" s="30">
        <v>3.9936746129032299</v>
      </c>
      <c r="Y41" s="30"/>
      <c r="Z41" s="11"/>
      <c r="AA41" s="11">
        <v>49.9500356451613</v>
      </c>
      <c r="AB41" s="11">
        <v>50.0061939032258</v>
      </c>
      <c r="AC41" s="11">
        <v>50.015281935483898</v>
      </c>
      <c r="AD41" s="11"/>
      <c r="AE41" s="28"/>
      <c r="AF41" s="28">
        <v>2.9833646129032299</v>
      </c>
      <c r="AG41" s="28">
        <v>3.6240154516129</v>
      </c>
      <c r="AH41" s="28">
        <v>2.6943278387096798</v>
      </c>
      <c r="AI41" s="28"/>
      <c r="AJ41" s="11"/>
      <c r="AK41" s="11">
        <v>30.340196032258099</v>
      </c>
      <c r="AL41" s="11">
        <v>29.9184849677419</v>
      </c>
      <c r="AM41" s="11">
        <v>30.234648161290298</v>
      </c>
      <c r="AN41" s="11"/>
      <c r="AO41"/>
      <c r="AP41"/>
      <c r="AQ41"/>
      <c r="AR41"/>
      <c r="AS41"/>
      <c r="AT41"/>
      <c r="AU41"/>
      <c r="AV41"/>
      <c r="AW41"/>
      <c r="AX41" s="32"/>
      <c r="AY41" s="32"/>
      <c r="AZ41" s="32"/>
      <c r="BA41" s="32"/>
      <c r="BB41" s="32"/>
      <c r="BC41" s="32"/>
    </row>
    <row r="42" spans="1:55" s="65" customFormat="1" x14ac:dyDescent="0.25">
      <c r="A42" s="65">
        <f t="shared" ref="A42:A43" si="17">N42</f>
        <v>200</v>
      </c>
      <c r="B42" s="12">
        <f>O7-O42</f>
        <v>-0.66808712195120101</v>
      </c>
      <c r="C42" s="12"/>
      <c r="D42" s="12">
        <f>Q7-Q42-(AA7-AA42)*$F$4-$G$4*(AF7+AK7-AF42-AK42)</f>
        <v>0.78065721821425049</v>
      </c>
      <c r="E42" s="12">
        <f>R7-R42-(AB7-AB42)*$F$5-$G$5*(AG7+AL7-AG42-AL42)</f>
        <v>1.1398577933575285</v>
      </c>
      <c r="F42" s="12">
        <f>S7-S42-(AC7-AC42)*$F$4-$G$4*(AH7+AM7-AH42-AM42)</f>
        <v>-0.2333583917747058</v>
      </c>
      <c r="G42" s="12"/>
      <c r="H42" s="58">
        <v>1</v>
      </c>
      <c r="I42" s="19"/>
      <c r="J42" s="19">
        <f>(V42*$H$42*$J$4+$K$4+$O42-Q42)/(V42*$H$42)</f>
        <v>1.4420799745931816</v>
      </c>
      <c r="K42" s="19">
        <f>(W42*$H$42*$J$4+$K$4+$O42-R42)/(W42*$H$42)</f>
        <v>1.3305732380079376</v>
      </c>
      <c r="L42" s="19">
        <f>(X42*$H$42*$J$4+$K$4+$O42-S42)/(X42*$H$42)</f>
        <v>1.415339047254744</v>
      </c>
      <c r="M42" s="19"/>
      <c r="N42" s="54">
        <v>200</v>
      </c>
      <c r="O42" s="11">
        <v>13.678048</v>
      </c>
      <c r="P42" s="11"/>
      <c r="Q42" s="11">
        <v>8.38039809677419</v>
      </c>
      <c r="R42" s="11">
        <v>8.3713855806451605</v>
      </c>
      <c r="S42" s="11">
        <v>8.6810899999999993</v>
      </c>
      <c r="T42" s="11"/>
      <c r="U42" s="30"/>
      <c r="V42" s="30">
        <v>5.8824568064516098</v>
      </c>
      <c r="W42" s="30">
        <v>6.7322270967741904</v>
      </c>
      <c r="X42" s="30">
        <v>5.7171218064516101</v>
      </c>
      <c r="Y42" s="30"/>
      <c r="Z42" s="11"/>
      <c r="AA42" s="11">
        <v>49.7165757096774</v>
      </c>
      <c r="AB42" s="11">
        <v>49.816142967741897</v>
      </c>
      <c r="AC42" s="11">
        <v>49.803597741935498</v>
      </c>
      <c r="AD42" s="11"/>
      <c r="AE42" s="28"/>
      <c r="AF42" s="28">
        <v>2.3114378064516101</v>
      </c>
      <c r="AG42" s="28">
        <v>3.1140747741935502</v>
      </c>
      <c r="AH42" s="28">
        <v>2.1571873225806399</v>
      </c>
      <c r="AI42" s="28"/>
      <c r="AJ42" s="11"/>
      <c r="AK42" s="11">
        <v>27.933668129032299</v>
      </c>
      <c r="AL42" s="11">
        <v>27.614249967741902</v>
      </c>
      <c r="AM42" s="11">
        <v>28.055010516128998</v>
      </c>
      <c r="AN42" s="11"/>
      <c r="AO42"/>
      <c r="AP42"/>
      <c r="AQ42"/>
      <c r="AR42"/>
      <c r="AS42"/>
      <c r="AT42"/>
      <c r="AU42"/>
      <c r="AV42"/>
      <c r="AW42"/>
      <c r="AX42" s="32"/>
      <c r="AY42" s="32"/>
      <c r="AZ42" s="32"/>
      <c r="BA42" s="32"/>
      <c r="BB42" s="32"/>
      <c r="BC42" s="32"/>
    </row>
    <row r="43" spans="1:55" s="65" customFormat="1" x14ac:dyDescent="0.25">
      <c r="A43" s="65">
        <f t="shared" si="17"/>
        <v>250</v>
      </c>
      <c r="B43" s="12">
        <f>O8-O43</f>
        <v>-0.96960299999999933</v>
      </c>
      <c r="C43" s="12"/>
      <c r="D43" s="12">
        <f>Q8-Q43-(AA8-AA43)*$F$4-$G$4*(AF8+AK8-AF43-AK43)</f>
        <v>-0.76287102283884412</v>
      </c>
      <c r="E43" s="12">
        <f>R8-R43-(AB8-AB43)*$F$5-$G$5*(AG8+AL8-AG43-AL43)</f>
        <v>0.39948818056028951</v>
      </c>
      <c r="F43" s="12">
        <f>S8-S43-(AC8-AC43)*$F$4-$G$4*(AH8+AM8-AH43-AM43)</f>
        <v>-0.39428695778629108</v>
      </c>
      <c r="G43" s="12"/>
      <c r="H43" s="58">
        <v>1</v>
      </c>
      <c r="I43" s="19"/>
      <c r="J43" s="19">
        <f>(V43*$H$43*$J$5+$K$5+$O43-Q43)/(V43*$H$43)</f>
        <v>1.4382459302529127</v>
      </c>
      <c r="K43" s="19">
        <f>(W43*$H$43*$J$5+$K$5+$O43-R43)/(W43*$H$43)</f>
        <v>1.346002294823333</v>
      </c>
      <c r="L43" s="19">
        <f>(X43*$H$43*$J$5+$K$5+$O43-S43)/(X43*$H$43)</f>
        <v>1.3983845576963732</v>
      </c>
      <c r="M43" s="19"/>
      <c r="N43" s="54">
        <v>250</v>
      </c>
      <c r="O43" s="11">
        <v>18.779761000000001</v>
      </c>
      <c r="P43" s="11"/>
      <c r="Q43" s="11">
        <v>12.519104677419399</v>
      </c>
      <c r="R43" s="11">
        <v>12.2313438709677</v>
      </c>
      <c r="S43" s="11">
        <v>12.807984129032301</v>
      </c>
      <c r="T43" s="11"/>
      <c r="U43" s="30"/>
      <c r="V43" s="30">
        <v>6.6035322580645204</v>
      </c>
      <c r="W43" s="30">
        <v>7.6466097419354799</v>
      </c>
      <c r="X43" s="30">
        <v>6.5754106129032301</v>
      </c>
      <c r="Y43" s="30"/>
      <c r="Z43" s="11"/>
      <c r="AA43" s="11">
        <v>49.973716096774197</v>
      </c>
      <c r="AB43" s="11">
        <v>49.456389838709697</v>
      </c>
      <c r="AC43" s="11">
        <v>49.527996806451597</v>
      </c>
      <c r="AD43" s="11"/>
      <c r="AE43" s="28"/>
      <c r="AF43" s="28">
        <v>1.7590518064516101</v>
      </c>
      <c r="AG43" s="28">
        <v>2.8483396774193599</v>
      </c>
      <c r="AH43" s="28">
        <v>1.9191635806451599</v>
      </c>
      <c r="AI43" s="28"/>
      <c r="AJ43" s="11"/>
      <c r="AK43" s="11">
        <v>26.860495838709699</v>
      </c>
      <c r="AL43" s="11">
        <v>26.782994838709701</v>
      </c>
      <c r="AM43" s="11">
        <v>27.014090193548402</v>
      </c>
      <c r="AN43" s="11"/>
      <c r="AO43"/>
      <c r="AP43"/>
      <c r="AQ43"/>
      <c r="AR43"/>
      <c r="AS43"/>
      <c r="AT43"/>
      <c r="AU43"/>
      <c r="AV43"/>
      <c r="AW43"/>
      <c r="AX43" s="32"/>
      <c r="AY43" s="32"/>
      <c r="AZ43" s="32"/>
      <c r="BA43" s="32"/>
      <c r="BB43" s="32"/>
      <c r="BC43" s="32"/>
    </row>
    <row r="44" spans="1:55" s="65" customFormat="1" x14ac:dyDescent="0.25">
      <c r="B44" s="12"/>
      <c r="C44" s="12"/>
      <c r="D44" s="12"/>
      <c r="E44" s="12"/>
      <c r="F44" s="12"/>
      <c r="G44" s="12"/>
      <c r="H44" s="47"/>
      <c r="I44" s="19"/>
      <c r="J44" s="19"/>
      <c r="K44" s="19"/>
      <c r="L44" s="19"/>
      <c r="M44" s="19"/>
      <c r="N44" s="53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32"/>
      <c r="AY44" s="32"/>
      <c r="AZ44" s="32"/>
      <c r="BA44" s="32"/>
      <c r="BB44" s="32"/>
      <c r="BC44" s="32"/>
    </row>
    <row r="45" spans="1:55" s="65" customFormat="1" x14ac:dyDescent="0.25">
      <c r="B45" s="12"/>
      <c r="C45" s="12"/>
      <c r="D45" s="12"/>
      <c r="E45" s="12"/>
      <c r="F45" s="12"/>
      <c r="G45" s="12"/>
      <c r="H45" s="47"/>
      <c r="I45" s="19"/>
      <c r="J45" s="19"/>
      <c r="K45" s="19"/>
      <c r="L45" s="19"/>
      <c r="M45" s="19"/>
      <c r="N45" s="54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55" x14ac:dyDescent="0.25">
      <c r="I46" s="19"/>
      <c r="J46" s="19"/>
      <c r="K46" s="19"/>
      <c r="L46" s="19"/>
      <c r="M46" s="19"/>
      <c r="N46" s="48" t="s">
        <v>29</v>
      </c>
      <c r="O46" s="2"/>
    </row>
    <row r="47" spans="1:55" x14ac:dyDescent="0.25">
      <c r="I47" s="19"/>
      <c r="J47" s="19"/>
      <c r="K47" s="19"/>
      <c r="L47" s="19"/>
      <c r="M47" s="19"/>
      <c r="N47" s="48"/>
      <c r="O47" s="2"/>
    </row>
    <row r="48" spans="1:55" x14ac:dyDescent="0.25">
      <c r="I48" s="19"/>
      <c r="J48" s="19"/>
      <c r="K48" s="19"/>
      <c r="L48" s="19"/>
      <c r="M48" s="19"/>
      <c r="N48" s="48"/>
      <c r="O48" s="2" t="s">
        <v>27</v>
      </c>
    </row>
    <row r="49" spans="1:46" s="65" customFormat="1" x14ac:dyDescent="0.25">
      <c r="A49" s="65">
        <v>300</v>
      </c>
      <c r="B49" s="12">
        <f>O9-O49</f>
        <v>-1.4325696341463008</v>
      </c>
      <c r="C49" s="12">
        <f>P9-P49-(Z9-Z49)*$F$3-$G$3*(AE9+AJ9-AE49-AJ49)</f>
        <v>-0.93293658032175353</v>
      </c>
      <c r="D49" s="12">
        <f>Q9-Q49-(AA9-AA49)*$F$4-$G$4*(AF9+AK9-AF49-AK49)</f>
        <v>-1.4942972673116257</v>
      </c>
      <c r="E49" s="12">
        <f>R9-R49-(AB9-AB49)*$F$5-$G$5*(AG9+AL9-AG49-AL49)</f>
        <v>-0.64934732036284193</v>
      </c>
      <c r="F49" s="12">
        <f>S9-S49-(AC9-AC49)*$F$4-$G$4*(AH9+AM9-AH49-AM49)</f>
        <v>-1.6675742745091089</v>
      </c>
      <c r="G49" s="12">
        <f>T9-T49-(AD9-AD49)*$F$3-$G$3*(AI9+AN9-AI49-AN49)</f>
        <v>-1.1389783616152678</v>
      </c>
      <c r="H49" s="57"/>
      <c r="I49" s="19"/>
      <c r="J49" s="19"/>
      <c r="K49" s="19"/>
      <c r="L49" s="19"/>
      <c r="M49" s="19"/>
      <c r="N49" s="52">
        <v>300</v>
      </c>
      <c r="O49" s="11">
        <v>24.568686</v>
      </c>
      <c r="P49" s="11">
        <v>21.795459000000001</v>
      </c>
      <c r="Q49" s="11">
        <v>21.243126</v>
      </c>
      <c r="R49" s="11">
        <v>20.498609999999999</v>
      </c>
      <c r="S49" s="11">
        <v>21.118689</v>
      </c>
      <c r="T49" s="11">
        <v>21.756032000000001</v>
      </c>
      <c r="U49" s="21"/>
      <c r="V49" s="21"/>
      <c r="W49" s="21"/>
      <c r="X49" s="21"/>
      <c r="Y49" s="21"/>
      <c r="Z49" s="11">
        <v>49.758894222222224</v>
      </c>
      <c r="AA49" s="11">
        <v>49.823551490740755</v>
      </c>
      <c r="AB49" s="11">
        <v>50.126772391975265</v>
      </c>
      <c r="AC49" s="11">
        <v>50.336808462962928</v>
      </c>
      <c r="AD49" s="11">
        <v>50.391712796296304</v>
      </c>
      <c r="AE49" s="11">
        <v>1.1143746296296295</v>
      </c>
      <c r="AF49" s="11">
        <v>1.2913240092592591</v>
      </c>
      <c r="AG49" s="11">
        <v>1.8842902391975329</v>
      </c>
      <c r="AH49" s="11">
        <v>0.97520097222222235</v>
      </c>
      <c r="AI49" s="11">
        <v>0.63998788888888902</v>
      </c>
      <c r="AJ49" s="11">
        <v>31.483166537037036</v>
      </c>
      <c r="AK49" s="11">
        <v>28.963608916666661</v>
      </c>
      <c r="AL49" s="11">
        <v>28.439878338734598</v>
      </c>
      <c r="AM49" s="11">
        <v>28.923518148148148</v>
      </c>
      <c r="AN49" s="11">
        <v>31.916907361111107</v>
      </c>
      <c r="AO49" s="21"/>
      <c r="AP49" s="21"/>
      <c r="AQ49" s="21"/>
      <c r="AR49" s="21"/>
      <c r="AS49" s="21"/>
    </row>
    <row r="50" spans="1:46" s="65" customFormat="1" x14ac:dyDescent="0.25">
      <c r="A50" s="65">
        <v>300</v>
      </c>
      <c r="B50" s="12">
        <f>O9-O50</f>
        <v>-1.4325696341463008</v>
      </c>
      <c r="C50" s="12">
        <f>P9-P50-(Z9-Z50)*$F$3-$G$3*(AE9+AJ9-AE50-AJ50)</f>
        <v>-0.34253184145311311</v>
      </c>
      <c r="D50" s="12">
        <f>Q9-Q50-(AA9-AA50)*$F$4-$G$4*(AF9+AK9-AF50-AK50)</f>
        <v>-1.2694820204229988</v>
      </c>
      <c r="E50" s="12">
        <f>R9-R50-(AB9-AB50)*$F$5-$G$5*(AG9+AL9-AG50-AL50)</f>
        <v>-0.64517299910481829</v>
      </c>
      <c r="F50" s="12">
        <f>S9-S50-(AC9-AC50)*$F$4-$G$4*(AH9+AM9-AH50-AM50)</f>
        <v>-1.8162563657382456</v>
      </c>
      <c r="G50" s="12">
        <f>T9-T50-(AD9-AD50)*$F$3-$G$3*(AI9+AN9-AI50-AN50)</f>
        <v>-1.3191384478962687</v>
      </c>
      <c r="H50" s="57"/>
      <c r="I50" s="19"/>
      <c r="J50" s="19"/>
      <c r="K50" s="19"/>
      <c r="L50" s="19"/>
      <c r="M50" s="19"/>
      <c r="N50" s="49">
        <v>300</v>
      </c>
      <c r="O50" s="11">
        <v>24.568686</v>
      </c>
      <c r="P50" s="11">
        <v>21.795459000000001</v>
      </c>
      <c r="Q50" s="11">
        <v>21.243126</v>
      </c>
      <c r="R50" s="11">
        <v>20.498609999999999</v>
      </c>
      <c r="S50" s="11">
        <v>21.118689</v>
      </c>
      <c r="T50" s="11">
        <v>21.756032000000001</v>
      </c>
      <c r="Z50" s="11">
        <v>49.98515523333333</v>
      </c>
      <c r="AA50" s="11">
        <v>49.99636751111111</v>
      </c>
      <c r="AB50" s="11">
        <v>50.127792843518456</v>
      </c>
      <c r="AC50" s="11">
        <v>50.23466196666665</v>
      </c>
      <c r="AD50" s="11">
        <v>50.248673199999999</v>
      </c>
      <c r="AE50" s="11">
        <v>1.1283096666666665</v>
      </c>
      <c r="AF50" s="11">
        <v>1.3120048222222223</v>
      </c>
      <c r="AG50" s="11">
        <v>1.8846894500000035</v>
      </c>
      <c r="AH50" s="11">
        <v>0.97163143333333324</v>
      </c>
      <c r="AI50" s="11">
        <v>0.64521542222222239</v>
      </c>
      <c r="AJ50" s="11">
        <v>31.823907766666675</v>
      </c>
      <c r="AK50" s="11">
        <v>29.002110077777761</v>
      </c>
      <c r="AL50" s="11">
        <v>28.442452605555598</v>
      </c>
      <c r="AM50" s="11">
        <v>28.87734322222223</v>
      </c>
      <c r="AN50" s="11">
        <v>31.868516188888883</v>
      </c>
    </row>
    <row r="51" spans="1:46" x14ac:dyDescent="0.25">
      <c r="B51" s="3"/>
      <c r="C51" s="3"/>
      <c r="D51" s="3"/>
      <c r="E51" s="3"/>
      <c r="F51" s="3"/>
      <c r="G51" s="3"/>
      <c r="H51" s="59"/>
      <c r="I51" s="19"/>
      <c r="J51" s="19"/>
      <c r="K51" s="19"/>
      <c r="L51" s="19"/>
      <c r="M51" s="19"/>
      <c r="N51" s="48" t="s">
        <v>29</v>
      </c>
      <c r="O51" s="25"/>
      <c r="P51" s="4"/>
      <c r="Q51" s="4"/>
      <c r="R51" s="4"/>
      <c r="S51" s="4"/>
      <c r="T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6" x14ac:dyDescent="0.25">
      <c r="B52" s="3"/>
      <c r="C52" s="3"/>
      <c r="D52" s="3"/>
      <c r="E52" s="3"/>
      <c r="F52" s="3"/>
      <c r="G52" s="3"/>
      <c r="H52" s="59"/>
      <c r="I52" s="19"/>
      <c r="J52" s="19"/>
      <c r="K52" s="19"/>
      <c r="L52" s="19"/>
      <c r="M52" s="19"/>
      <c r="N52" s="48"/>
      <c r="O52" s="25"/>
      <c r="P52" s="4"/>
      <c r="Q52" s="4"/>
      <c r="R52" s="4"/>
      <c r="S52" s="4"/>
      <c r="T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6" x14ac:dyDescent="0.25">
      <c r="B53" s="3"/>
      <c r="C53" s="3"/>
      <c r="D53" s="3"/>
      <c r="E53" s="3"/>
      <c r="F53" s="3"/>
      <c r="G53" s="3"/>
      <c r="H53" s="59"/>
      <c r="I53" s="19"/>
      <c r="J53" s="19"/>
      <c r="K53" s="19"/>
      <c r="L53" s="19"/>
      <c r="M53" s="19"/>
      <c r="N53" s="48" t="s">
        <v>40</v>
      </c>
      <c r="O53" s="2" t="s">
        <v>28</v>
      </c>
      <c r="P53" s="4"/>
      <c r="Q53" s="4"/>
      <c r="R53" s="4"/>
      <c r="S53" s="4"/>
      <c r="T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6" s="65" customFormat="1" x14ac:dyDescent="0.25">
      <c r="A54" s="65">
        <v>300</v>
      </c>
      <c r="B54" s="12">
        <f>O9-O54</f>
        <v>-1.464228634146302</v>
      </c>
      <c r="C54" s="12">
        <f>P9-P54-(Z9-Z54)*$F$3-$G$3*(AE9+AJ9-AE54-AJ54)</f>
        <v>-2.0199817900891581</v>
      </c>
      <c r="D54" s="12">
        <f>Q9-Q54-(AA9-AA54)*$F$4-$G$4*(AF9+AK9-AF54-AK54)</f>
        <v>-2.5791636859158129</v>
      </c>
      <c r="E54" s="12">
        <f>R9-R54-(AB9-AB54)*$F$5-$G$5*(AG9+AL9-AG54-AL54)</f>
        <v>-1.7518500662448091</v>
      </c>
      <c r="F54" s="12">
        <f>S9-S54-(AC9-AC54)*$F$5-$G$5*(AH9+AM9-AH54-AM54)</f>
        <v>-2.3522588978376344</v>
      </c>
      <c r="G54" s="12">
        <f>T9-T54-(AD9-AD54)*$F$3-$G$3*(AI9+AN9-AI54-AN54)</f>
        <v>-1.6913816424623533</v>
      </c>
      <c r="H54" s="58">
        <v>1.2</v>
      </c>
      <c r="I54" s="19">
        <f>(U54*$H$54*$J$6+$K$6+$O54-P54)/(U54*$H$54)</f>
        <v>1.1958394310364449</v>
      </c>
      <c r="J54" s="19">
        <f>(V54*$H$54*$J$6+$K$6+$O54-Q54)/(V54*$H$54)</f>
        <v>1.2064193800357024</v>
      </c>
      <c r="K54" s="19">
        <f>(W54*$H$54*$J$6+$K$6+$O54-R54)/(W54*$H$54)</f>
        <v>1.1996127339145859</v>
      </c>
      <c r="L54" s="19">
        <f>(X54*$H$54*$J$6+$K$6+$O54-S54)/(X54*$H$54)</f>
        <v>1.2055266017069981</v>
      </c>
      <c r="M54" s="19">
        <f>(Y54*$H$54*$J$6+$K$6+$O54-T54)/(Y54*$H$54)</f>
        <v>1.1899907118243938</v>
      </c>
      <c r="N54" s="54">
        <v>300</v>
      </c>
      <c r="O54" s="14">
        <v>24.600345000000001</v>
      </c>
      <c r="P54" s="13">
        <v>21.781759000000001</v>
      </c>
      <c r="Q54" s="13">
        <v>21.22176</v>
      </c>
      <c r="R54" s="13">
        <v>20.634664000000001</v>
      </c>
      <c r="S54" s="13">
        <v>21.185558</v>
      </c>
      <c r="T54" s="13">
        <v>21.772659999999998</v>
      </c>
      <c r="U54" s="30">
        <v>3.3408169666666669</v>
      </c>
      <c r="V54" s="30">
        <v>3.9396470561797745</v>
      </c>
      <c r="W54" s="30">
        <v>4.6629658739573676</v>
      </c>
      <c r="X54" s="30">
        <v>3.9864729777777774</v>
      </c>
      <c r="Y54" s="30">
        <v>3.3793511460674144</v>
      </c>
      <c r="Z54" s="13">
        <v>50.213429766666678</v>
      </c>
      <c r="AA54" s="13">
        <v>50.219729600000001</v>
      </c>
      <c r="AB54" s="13">
        <v>50.327576287037097</v>
      </c>
      <c r="AC54" s="13">
        <v>50.420485388888885</v>
      </c>
      <c r="AD54" s="13">
        <v>50.425923699999998</v>
      </c>
      <c r="AE54" s="29">
        <v>-0.14740822222222219</v>
      </c>
      <c r="AF54" s="29">
        <v>0.19618720000000001</v>
      </c>
      <c r="AG54" s="29">
        <v>1.1275081509259253</v>
      </c>
      <c r="AH54" s="29">
        <v>0.42963937777777794</v>
      </c>
      <c r="AI54" s="29">
        <v>0.16849598888888889</v>
      </c>
      <c r="AJ54" s="13">
        <v>31.313106399999995</v>
      </c>
      <c r="AK54" s="13">
        <v>28.679193811111109</v>
      </c>
      <c r="AL54" s="13">
        <v>28.13941986944447</v>
      </c>
      <c r="AM54" s="13">
        <v>28.81640967777777</v>
      </c>
      <c r="AN54" s="13">
        <v>31.855918822222218</v>
      </c>
    </row>
    <row r="55" spans="1:46" s="65" customFormat="1" x14ac:dyDescent="0.25">
      <c r="A55" s="65">
        <v>600</v>
      </c>
      <c r="B55" s="12"/>
      <c r="C55" s="12"/>
      <c r="D55" s="12"/>
      <c r="E55" s="12"/>
      <c r="F55" s="12"/>
      <c r="G55" s="12"/>
      <c r="H55" s="58">
        <v>1.2</v>
      </c>
      <c r="I55" s="19">
        <f>(U55*$H$55*$J$9+$K$9+$O55-P55)/(U55*$H$55)</f>
        <v>1.0849254802076338</v>
      </c>
      <c r="J55" s="19">
        <f>(V55*$H$55*$J$9+$K$9+$O55-Q55)/(V55*$H$55)</f>
        <v>1.0300271999623831</v>
      </c>
      <c r="K55" s="19">
        <f>(W55*$H$55*$J$9+$K$9+$O55-R55)/(W55*$H$55)</f>
        <v>1.0320124477349277</v>
      </c>
      <c r="L55" s="19">
        <f>(X55*$H$55*$J$9+$K$9+$O55-S55)/(X55*$H$55)</f>
        <v>1.0605556953075981</v>
      </c>
      <c r="M55" s="19">
        <f>(Y55*$H$55*$J$9+$K$9+$O55-T55)/(Y55*$H$55)</f>
        <v>1.093823460057433</v>
      </c>
      <c r="N55" s="54">
        <v>600</v>
      </c>
      <c r="O55" s="14">
        <v>73.938598999999996</v>
      </c>
      <c r="P55" s="13">
        <v>70.882756999999998</v>
      </c>
      <c r="Q55" s="13">
        <v>71.125213000000002</v>
      </c>
      <c r="R55" s="13">
        <v>70.928990999999996</v>
      </c>
      <c r="S55" s="13">
        <v>70.981009</v>
      </c>
      <c r="T55" s="13">
        <v>70.826567999999995</v>
      </c>
      <c r="U55" s="30">
        <v>3.7934296777777776</v>
      </c>
      <c r="V55" s="30">
        <v>3.8035571111111115</v>
      </c>
      <c r="W55" s="30">
        <v>4.0572507985074626</v>
      </c>
      <c r="X55" s="30">
        <v>3.8098573444444432</v>
      </c>
      <c r="Y55" s="30">
        <v>3.8127473888888881</v>
      </c>
      <c r="Z55" s="13">
        <v>50.149274399999996</v>
      </c>
      <c r="AA55" s="13">
        <v>50.131166233333339</v>
      </c>
      <c r="AB55" s="13">
        <v>50.182322594795501</v>
      </c>
      <c r="AC55" s="13">
        <v>50.232939277777767</v>
      </c>
      <c r="AD55" s="13">
        <v>50.249159133333329</v>
      </c>
      <c r="AE55" s="29">
        <v>0.55690597777777784</v>
      </c>
      <c r="AF55" s="29">
        <v>0.79732055555555548</v>
      </c>
      <c r="AG55" s="29">
        <v>1.5783238513011155</v>
      </c>
      <c r="AH55" s="29">
        <v>0.64480167777777775</v>
      </c>
      <c r="AI55" s="29">
        <v>0.40356326666666664</v>
      </c>
      <c r="AJ55" s="13">
        <v>31.170113433333331</v>
      </c>
      <c r="AK55" s="13">
        <v>28.871359088888902</v>
      </c>
      <c r="AL55" s="13">
        <v>28.765051338289958</v>
      </c>
      <c r="AM55" s="13">
        <v>29.088624822222229</v>
      </c>
      <c r="AN55" s="13">
        <v>31.39084246666668</v>
      </c>
    </row>
    <row r="56" spans="1:46" x14ac:dyDescent="0.25">
      <c r="H56" s="59"/>
      <c r="I56" s="19"/>
      <c r="J56" s="19"/>
      <c r="K56" s="19"/>
      <c r="L56" s="19"/>
      <c r="M56" s="19"/>
      <c r="N56" s="48" t="s">
        <v>36</v>
      </c>
      <c r="O56" s="2"/>
      <c r="P56"/>
      <c r="Q56"/>
      <c r="R56"/>
      <c r="S56"/>
      <c r="T56"/>
    </row>
    <row r="57" spans="1:46" x14ac:dyDescent="0.25">
      <c r="H57" s="59"/>
      <c r="I57" s="19"/>
      <c r="J57" s="19"/>
      <c r="K57" s="19"/>
      <c r="L57" s="19"/>
      <c r="M57" s="19"/>
      <c r="N57" s="48"/>
      <c r="O57" s="2"/>
      <c r="P57"/>
      <c r="Q57"/>
      <c r="R57"/>
      <c r="S57"/>
      <c r="T57"/>
    </row>
    <row r="58" spans="1:46" x14ac:dyDescent="0.25">
      <c r="H58" s="59"/>
      <c r="I58" s="19"/>
      <c r="J58" s="19"/>
      <c r="K58" s="19"/>
      <c r="L58" s="19"/>
      <c r="M58" s="19"/>
      <c r="N58" s="48"/>
      <c r="O58" s="2" t="s">
        <v>37</v>
      </c>
      <c r="P58"/>
      <c r="Q58"/>
      <c r="R58"/>
      <c r="S58"/>
      <c r="T58"/>
    </row>
    <row r="59" spans="1:46" x14ac:dyDescent="0.25">
      <c r="A59" s="65">
        <f t="shared" ref="A59:A64" si="18">A15</f>
        <v>150</v>
      </c>
      <c r="B59" s="12">
        <f t="shared" ref="B59:B64" si="19">O6-O59</f>
        <v>-0.64423890243901916</v>
      </c>
      <c r="C59" s="12">
        <f t="shared" ref="C59:C64" si="20">P6-P59-(Z6-Z59)*$F$3-$G$3*(AE6+AJ6-AE59-AJ59)</f>
        <v>1.3814964359831703</v>
      </c>
      <c r="D59" s="12">
        <f t="shared" ref="D59:D64" si="21">Q6-Q59-(AA6-AA59)*$F$4-$G$4*(AF6+AK6-AF59-AK59)</f>
        <v>1.0739622508266118</v>
      </c>
      <c r="E59" s="12">
        <f t="shared" ref="E59:E64" si="22">R6-R59-(AB6-AB59)*$F$5-$G$5*(AG6+AL6-AG59-AL59)</f>
        <v>0.59884323292476482</v>
      </c>
      <c r="F59" s="12">
        <f t="shared" ref="F59:F64" si="23">S6-S59-(AC6-AC59)*$F$4-$G$4*(AH6+AM6-AH59-AM59)</f>
        <v>0.11196476881737283</v>
      </c>
      <c r="G59" s="12">
        <f t="shared" ref="G59:G64" si="24">T6-T59-(AD6-AD59)*$F$3-$G$3*(AI6+AN6-AI59-AN59)</f>
        <v>0.53212639110250626</v>
      </c>
      <c r="H59" s="58">
        <v>1</v>
      </c>
      <c r="I59" s="19">
        <f>(U59*$H$59*$J$3+$K$3+$O59-P59)/(U59*$H$59)</f>
        <v>1.122650743411431</v>
      </c>
      <c r="J59" s="19">
        <f>(V59*$H$59*$J$3+$K$3+$O59-Q59)/(V59*$H$59)</f>
        <v>1.1479627875158687</v>
      </c>
      <c r="K59" s="19">
        <f>(W59*$H$59*$J$3+$K$3+$O59-R59)/(W59*$H$59)</f>
        <v>1.1218861381649743</v>
      </c>
      <c r="L59" s="19">
        <f>(X59*$H$59*$J$3+$K$3+$O59-S59)/(X59*$H$59)</f>
        <v>1.1543867164941326</v>
      </c>
      <c r="M59" s="19">
        <f>(Y59*$H$59*$J$3+$K$3+$O59-T59)/(Y59*$H$59)</f>
        <v>1.1698890545648439</v>
      </c>
      <c r="N59" s="52">
        <v>150</v>
      </c>
      <c r="O59" s="27">
        <v>9.3652949999999997</v>
      </c>
      <c r="P59" s="27">
        <v>7.7525440000000003</v>
      </c>
      <c r="Q59" s="27">
        <v>7.405424</v>
      </c>
      <c r="R59" s="27">
        <v>7.1758920000000002</v>
      </c>
      <c r="S59" s="27">
        <v>7.3874490000000002</v>
      </c>
      <c r="T59" s="27">
        <v>7.615405</v>
      </c>
      <c r="U59" s="30">
        <v>2.7395088529411749</v>
      </c>
      <c r="V59" s="30">
        <v>3.2025557279411752</v>
      </c>
      <c r="W59" s="30">
        <v>3.7481053185185194</v>
      </c>
      <c r="X59" s="30">
        <v>3.1982708382352949</v>
      </c>
      <c r="Y59" s="30">
        <v>2.7519389264705874</v>
      </c>
      <c r="Z59" s="27">
        <v>50.317934757352951</v>
      </c>
      <c r="AA59" s="27">
        <v>50.302059941176459</v>
      </c>
      <c r="AB59" s="27">
        <v>50.35826907777777</v>
      </c>
      <c r="AC59" s="27">
        <v>50.394934102941207</v>
      </c>
      <c r="AD59" s="27">
        <v>50.409839176470577</v>
      </c>
      <c r="AE59" s="30">
        <v>1.8484300661764697</v>
      </c>
      <c r="AF59" s="30">
        <v>2.2953237058823528</v>
      </c>
      <c r="AG59" s="30">
        <v>3.0723731259259282</v>
      </c>
      <c r="AH59" s="30">
        <v>2.4716707794117632</v>
      </c>
      <c r="AI59" s="30">
        <v>1.970071448529412</v>
      </c>
      <c r="AJ59" s="27">
        <v>33.613603654411754</v>
      </c>
      <c r="AK59" s="27">
        <v>31.191722772058817</v>
      </c>
      <c r="AL59" s="27">
        <v>30.588618685185175</v>
      </c>
      <c r="AM59" s="27">
        <v>31.377444279411769</v>
      </c>
      <c r="AN59" s="27">
        <v>33.866071014705881</v>
      </c>
      <c r="AO59" s="31">
        <v>42629.558425925927</v>
      </c>
      <c r="AP59" s="31">
        <v>42629.579270833332</v>
      </c>
      <c r="AQ59" s="31">
        <v>42629.600104166668</v>
      </c>
      <c r="AR59" s="31">
        <v>42629.641782407409</v>
      </c>
      <c r="AS59" s="31">
        <v>42629.662615740737</v>
      </c>
      <c r="AT59" s="31">
        <v>42629.68346064815</v>
      </c>
    </row>
    <row r="60" spans="1:46" x14ac:dyDescent="0.25">
      <c r="A60" s="65">
        <f t="shared" si="18"/>
        <v>200</v>
      </c>
      <c r="B60" s="12">
        <f t="shared" si="19"/>
        <v>-0.84453612195120087</v>
      </c>
      <c r="C60" s="12">
        <f t="shared" si="20"/>
        <v>1.0809553532475813</v>
      </c>
      <c r="D60" s="12">
        <f t="shared" si="21"/>
        <v>0.42256143802345658</v>
      </c>
      <c r="E60" s="12">
        <f t="shared" si="22"/>
        <v>0.25959489736688135</v>
      </c>
      <c r="F60" s="12">
        <f t="shared" si="23"/>
        <v>-0.51449875861548278</v>
      </c>
      <c r="G60" s="12">
        <f t="shared" si="24"/>
        <v>1.8614282517427583E-2</v>
      </c>
      <c r="H60" s="58">
        <v>1.06</v>
      </c>
      <c r="I60" s="19">
        <f>(U60*$H$60*$J$4+$K$4+$O60-P60)/(U60*$H$60)</f>
        <v>1.1357423989159772</v>
      </c>
      <c r="J60" s="19">
        <f>(V60*$H$60*$J$4+$K$4+$O60-Q60)/(V60*$H$60)</f>
        <v>1.138715554122798</v>
      </c>
      <c r="K60" s="19">
        <f>(W60*$H$60*$J$4+$K$4+$O60-R60)/(W60*$H$60)</f>
        <v>1.1357390948481383</v>
      </c>
      <c r="L60" s="19">
        <f>(X60*$H$60*$J$4+$K$4+$O60-S60)/(X60*$H$60)</f>
        <v>1.1798556067236308</v>
      </c>
      <c r="M60" s="19">
        <f>(Y60*$H$60*$J$4+$K$4+$O60-T60)/(Y60*$H$60)</f>
        <v>1.1967727309470368</v>
      </c>
      <c r="N60" s="52">
        <v>200</v>
      </c>
      <c r="O60" s="27">
        <v>13.854497</v>
      </c>
      <c r="P60" s="27">
        <v>11.869459000000001</v>
      </c>
      <c r="Q60" s="27">
        <v>11.513961</v>
      </c>
      <c r="R60" s="27">
        <v>11.135256</v>
      </c>
      <c r="S60" s="27">
        <v>11.350262000000001</v>
      </c>
      <c r="T60" s="27">
        <v>11.662312</v>
      </c>
      <c r="U60" s="30">
        <v>3.124506382352942</v>
      </c>
      <c r="V60" s="30">
        <v>3.6765922794117656</v>
      </c>
      <c r="W60" s="30">
        <v>4.3031583494423797</v>
      </c>
      <c r="X60" s="30">
        <v>3.681622198529412</v>
      </c>
      <c r="Y60" s="30">
        <v>3.131801022058823</v>
      </c>
      <c r="Z60" s="27">
        <v>50.210233124999995</v>
      </c>
      <c r="AA60" s="27">
        <v>50.223610286764696</v>
      </c>
      <c r="AB60" s="27">
        <v>50.260238092592623</v>
      </c>
      <c r="AC60" s="27">
        <v>50.299182404411759</v>
      </c>
      <c r="AD60" s="27">
        <v>50.3096066985294</v>
      </c>
      <c r="AE60" s="30">
        <v>1.572048323529412</v>
      </c>
      <c r="AF60" s="30">
        <v>1.9265483455882355</v>
      </c>
      <c r="AG60" s="30">
        <v>2.472327722222222</v>
      </c>
      <c r="AH60" s="30">
        <v>1.6559127941176472</v>
      </c>
      <c r="AI60" s="30">
        <v>1.2450806176470586</v>
      </c>
      <c r="AJ60" s="27">
        <v>33.001755257352954</v>
      </c>
      <c r="AK60" s="27">
        <v>30.469244544117633</v>
      </c>
      <c r="AL60" s="27">
        <v>29.611553648148139</v>
      </c>
      <c r="AM60" s="27">
        <v>30.354952426470589</v>
      </c>
      <c r="AN60" s="27">
        <v>32.936806169117631</v>
      </c>
      <c r="AO60" s="31">
        <v>42629.78765046296</v>
      </c>
      <c r="AP60" s="31">
        <v>42629.808483796296</v>
      </c>
      <c r="AQ60" s="31">
        <v>42629.829328703701</v>
      </c>
      <c r="AR60" s="31">
        <v>42629.871006944442</v>
      </c>
      <c r="AS60" s="31">
        <v>42629.891840277778</v>
      </c>
      <c r="AT60" s="31">
        <v>42629.912673611114</v>
      </c>
    </row>
    <row r="61" spans="1:46" x14ac:dyDescent="0.25">
      <c r="A61" s="65">
        <f t="shared" si="18"/>
        <v>250</v>
      </c>
      <c r="B61" s="12">
        <f t="shared" si="19"/>
        <v>-1.1384429999999988</v>
      </c>
      <c r="C61" s="12">
        <f t="shared" si="20"/>
        <v>-1.360050895570581</v>
      </c>
      <c r="D61" s="12">
        <f t="shared" si="21"/>
        <v>-1.9441433904971424</v>
      </c>
      <c r="E61" s="12">
        <f t="shared" si="22"/>
        <v>-1.4769246728008376</v>
      </c>
      <c r="F61" s="12">
        <f t="shared" si="23"/>
        <v>-1.0249772699645294</v>
      </c>
      <c r="G61" s="12">
        <f t="shared" si="24"/>
        <v>-0.54729200545846801</v>
      </c>
      <c r="H61" s="58">
        <v>1</v>
      </c>
      <c r="I61" s="19">
        <f>(U61*$H$61*$J$5+$K$5+$O61-P61)/(U61*$H$61)</f>
        <v>1.2278238294213655</v>
      </c>
      <c r="J61" s="19">
        <f>(V61*$H$61*$J$5+$K$5+$O61-Q61)/(V61*$H$61)</f>
        <v>1.2150305089173148</v>
      </c>
      <c r="K61" s="19">
        <f>(W61*$H$61*$J$5+$K$5+$O61-R61)/(W61*$H$61)</f>
        <v>1.2017478889615114</v>
      </c>
      <c r="L61" s="19">
        <f>(X61*$H$61*$J$5+$K$5+$O61-S61)/(X61*$H$61)</f>
        <v>1.2168953355793821</v>
      </c>
      <c r="M61" s="19">
        <f>(Y61*$H$61*$J$5+$K$5+$O61-T61)/(Y61*$H$61)</f>
        <v>1.2374194883977547</v>
      </c>
      <c r="N61" s="52">
        <v>250</v>
      </c>
      <c r="O61" s="27">
        <v>18.948601</v>
      </c>
      <c r="P61" s="27">
        <v>16.339908999999999</v>
      </c>
      <c r="Q61" s="27">
        <v>15.886266000000001</v>
      </c>
      <c r="R61" s="27">
        <v>15.400482</v>
      </c>
      <c r="S61" s="27">
        <v>15.872680000000001</v>
      </c>
      <c r="T61" s="27">
        <v>16.297443999999999</v>
      </c>
      <c r="U61" s="30">
        <v>3.5530954264705885</v>
      </c>
      <c r="V61" s="30">
        <v>4.2378407720588243</v>
      </c>
      <c r="W61" s="30">
        <v>4.9953501784386614</v>
      </c>
      <c r="X61" s="30">
        <v>4.2456179632352944</v>
      </c>
      <c r="Y61" s="30">
        <v>3.5642374814814812</v>
      </c>
      <c r="Z61" s="27">
        <v>50.083218058823526</v>
      </c>
      <c r="AA61" s="27">
        <v>50.102803632352945</v>
      </c>
      <c r="AB61" s="27">
        <v>50.145700074074071</v>
      </c>
      <c r="AC61" s="27">
        <v>50.189539772058815</v>
      </c>
      <c r="AD61" s="27">
        <v>50.196468733333354</v>
      </c>
      <c r="AE61" s="30">
        <v>0.7696370735294118</v>
      </c>
      <c r="AF61" s="30">
        <v>1.1010494558823527</v>
      </c>
      <c r="AG61" s="30">
        <v>1.7526941259259261</v>
      </c>
      <c r="AH61" s="30">
        <v>1.1609854705882352</v>
      </c>
      <c r="AI61" s="30">
        <v>0.67208695555555553</v>
      </c>
      <c r="AJ61" s="27">
        <v>32.043459750000011</v>
      </c>
      <c r="AK61" s="27">
        <v>29.448269117647047</v>
      </c>
      <c r="AL61" s="27">
        <v>28.484480296296283</v>
      </c>
      <c r="AM61" s="27">
        <v>29.468997272058825</v>
      </c>
      <c r="AN61" s="27">
        <v>32.166191133333314</v>
      </c>
      <c r="AO61" s="31">
        <v>42630.016863425924</v>
      </c>
      <c r="AP61" s="31">
        <v>42630.037708333337</v>
      </c>
      <c r="AQ61" s="31">
        <v>42630.058541666665</v>
      </c>
      <c r="AR61" s="31">
        <v>42630.100219907406</v>
      </c>
      <c r="AS61" s="31">
        <v>42630.121064814812</v>
      </c>
      <c r="AT61" s="31">
        <v>42630.141782407409</v>
      </c>
    </row>
    <row r="62" spans="1:46" s="73" customFormat="1" x14ac:dyDescent="0.25">
      <c r="A62" s="66">
        <f t="shared" si="18"/>
        <v>300</v>
      </c>
      <c r="B62" s="67">
        <f t="shared" si="19"/>
        <v>-1.4483726341463026</v>
      </c>
      <c r="C62" s="67">
        <f t="shared" si="20"/>
        <v>-1.2989133749588582</v>
      </c>
      <c r="D62" s="67">
        <f t="shared" si="21"/>
        <v>-2.3839796741687782</v>
      </c>
      <c r="E62" s="67">
        <f t="shared" si="22"/>
        <v>-2.2946279974176207</v>
      </c>
      <c r="F62" s="67">
        <f t="shared" si="23"/>
        <v>-2.2880774032027489</v>
      </c>
      <c r="G62" s="67">
        <f t="shared" si="24"/>
        <v>-1.7543161972294024</v>
      </c>
      <c r="H62" s="68">
        <v>1.08</v>
      </c>
      <c r="I62" s="69">
        <f>(U62*$H$62*$J$6+$K$6+$O62-P62)/(U62*$H$62)</f>
        <v>1.2781177280533387</v>
      </c>
      <c r="J62" s="69">
        <f>(V62*$H$62*$J$6+$K$6+$O62-Q62)/(V62*$H$62)</f>
        <v>1.2002446418566355</v>
      </c>
      <c r="K62" s="69">
        <f>(W62*$H$62*$J$6+$K$6+$O62-R62)/(W62*$H$62)</f>
        <v>1.2011339969796504</v>
      </c>
      <c r="L62" s="69">
        <f>(X62*$H$62*$J$6+$K$6+$O62-S62)/(X62*$H$62)</f>
        <v>1.2290458642856787</v>
      </c>
      <c r="M62" s="69">
        <f>(Y62*$H$62*$J$6+$K$6+$O62-T62)/(Y62*$H$62)</f>
        <v>1.2242648237269311</v>
      </c>
      <c r="N62" s="70">
        <v>300</v>
      </c>
      <c r="O62" s="71">
        <v>24.584489000000001</v>
      </c>
      <c r="P62" s="71">
        <v>21.267337999999999</v>
      </c>
      <c r="Q62" s="71">
        <v>20.948191000000001</v>
      </c>
      <c r="R62" s="71">
        <v>20.243701000000001</v>
      </c>
      <c r="S62" s="71">
        <v>20.788577</v>
      </c>
      <c r="T62" s="71">
        <v>21.490016000000001</v>
      </c>
      <c r="U62" s="71">
        <v>3.9092684044117654</v>
      </c>
      <c r="V62" s="71">
        <v>4.7493974044117646</v>
      </c>
      <c r="W62" s="71">
        <v>5.6558230962962952</v>
      </c>
      <c r="X62" s="71">
        <v>4.7642073676470602</v>
      </c>
      <c r="Y62" s="71">
        <v>3.9151511102941159</v>
      </c>
      <c r="Z62" s="71">
        <v>49.926560110294126</v>
      </c>
      <c r="AA62" s="71">
        <v>49.929095757352961</v>
      </c>
      <c r="AB62" s="71">
        <v>49.990274825925958</v>
      </c>
      <c r="AC62" s="71">
        <v>50.040242374999991</v>
      </c>
      <c r="AD62" s="71">
        <v>50.065050161764667</v>
      </c>
      <c r="AE62" s="71">
        <v>0.2820431911764707</v>
      </c>
      <c r="AF62" s="71">
        <v>0.53424416911764705</v>
      </c>
      <c r="AG62" s="71">
        <v>1.2621952481481482</v>
      </c>
      <c r="AH62" s="71">
        <v>0.63496296323529411</v>
      </c>
      <c r="AI62" s="71">
        <v>0.45394387499999983</v>
      </c>
      <c r="AJ62" s="71">
        <v>31.329671051470587</v>
      </c>
      <c r="AK62" s="71">
        <v>28.521643242647059</v>
      </c>
      <c r="AL62" s="71">
        <v>27.431618037037062</v>
      </c>
      <c r="AM62" s="71">
        <v>28.634437683823521</v>
      </c>
      <c r="AN62" s="71">
        <v>31.563732904411754</v>
      </c>
      <c r="AO62" s="72">
        <v>42630.245972222219</v>
      </c>
      <c r="AP62" s="72">
        <v>42630.266805555555</v>
      </c>
      <c r="AQ62" s="72">
        <v>42630.28765046296</v>
      </c>
      <c r="AR62" s="72">
        <v>42630.329328703701</v>
      </c>
      <c r="AS62" s="72">
        <v>42630.350162037037</v>
      </c>
      <c r="AT62" s="72">
        <v>42630.370995370373</v>
      </c>
    </row>
    <row r="63" spans="1:46" x14ac:dyDescent="0.25">
      <c r="A63" s="65">
        <f t="shared" si="18"/>
        <v>350</v>
      </c>
      <c r="B63" s="12">
        <f t="shared" si="19"/>
        <v>-1.9263797560975995</v>
      </c>
      <c r="C63" s="12">
        <f t="shared" si="20"/>
        <v>-0.64535743866217965</v>
      </c>
      <c r="D63" s="12">
        <f t="shared" si="21"/>
        <v>-1.836852024523056</v>
      </c>
      <c r="E63" s="12">
        <f t="shared" si="22"/>
        <v>-2.4379708749692193</v>
      </c>
      <c r="F63" s="12">
        <f t="shared" si="23"/>
        <v>-2.4589753135525267</v>
      </c>
      <c r="G63" s="12">
        <f t="shared" si="24"/>
        <v>-1.690970363964075</v>
      </c>
      <c r="H63" s="58">
        <v>1</v>
      </c>
      <c r="I63" s="19">
        <f>(U63*$H$63*$J$7+$K$7+$O63-P63)/(U63*$H$63)</f>
        <v>1.1259191669120006</v>
      </c>
      <c r="J63" s="19">
        <f>(V63*$H$62*$J$6+$K$6+$O63-Q63)/(V63*$H$62)</f>
        <v>1.1367613270794001</v>
      </c>
      <c r="K63" s="19">
        <f>(W63*$H$62*$J$6+$K$6+$O63-R63)/(W63*$H$62)</f>
        <v>1.1081206666891155</v>
      </c>
      <c r="L63" s="19">
        <f>(X63*$H$62*$J$6+$K$6+$O63-S63)/(X63*$H$62)</f>
        <v>1.1209521737364017</v>
      </c>
      <c r="M63" s="19">
        <f>(Y63*$H$62*$J$6+$K$6+$O63-T63)/(Y63*$H$62)</f>
        <v>1.1363849550635297</v>
      </c>
      <c r="N63" s="52">
        <v>350</v>
      </c>
      <c r="O63" s="27">
        <v>30.748023</v>
      </c>
      <c r="P63" s="27">
        <v>28.138611999999998</v>
      </c>
      <c r="Q63" s="27">
        <v>27.770403999999999</v>
      </c>
      <c r="R63" s="27">
        <v>27.460035000000001</v>
      </c>
      <c r="S63" s="27">
        <v>27.838999000000001</v>
      </c>
      <c r="T63" s="27">
        <v>28.107513000000001</v>
      </c>
      <c r="U63" s="30">
        <v>3.7807495037037047</v>
      </c>
      <c r="V63" s="30">
        <v>4.2754131323529414</v>
      </c>
      <c r="W63" s="30">
        <v>4.9343317592592619</v>
      </c>
      <c r="X63" s="30">
        <v>4.2818352279411753</v>
      </c>
      <c r="Y63" s="30">
        <v>3.7978505661764692</v>
      </c>
      <c r="Z63" s="27">
        <v>49.766055492647041</v>
      </c>
      <c r="AA63" s="27">
        <v>49.793189647058824</v>
      </c>
      <c r="AB63" s="27">
        <v>49.838368492592615</v>
      </c>
      <c r="AC63" s="27">
        <v>49.887185448529401</v>
      </c>
      <c r="AD63" s="27">
        <v>49.912033220588235</v>
      </c>
      <c r="AE63" s="30">
        <v>1.3925241985294112</v>
      </c>
      <c r="AF63" s="30">
        <v>1.9651612132352942</v>
      </c>
      <c r="AG63" s="30">
        <v>2.8977689555555548</v>
      </c>
      <c r="AH63" s="30">
        <v>2.245346205882353</v>
      </c>
      <c r="AI63" s="30">
        <v>1.8961428676470584</v>
      </c>
      <c r="AJ63" s="27">
        <v>32.352111426470579</v>
      </c>
      <c r="AK63" s="27">
        <v>30.042719264705887</v>
      </c>
      <c r="AL63" s="27">
        <v>29.20733226296295</v>
      </c>
      <c r="AM63" s="27">
        <v>30.148019007352932</v>
      </c>
      <c r="AN63" s="27">
        <v>32.669558124999995</v>
      </c>
      <c r="AO63" s="31">
        <v>42630.475185185183</v>
      </c>
      <c r="AP63" s="31">
        <v>42630.496030092596</v>
      </c>
      <c r="AQ63" s="31">
        <v>42630.516863425924</v>
      </c>
      <c r="AR63" s="31">
        <v>42630.558541666665</v>
      </c>
      <c r="AS63" s="31">
        <v>42630.579386574071</v>
      </c>
      <c r="AT63" s="31">
        <v>42630.600219907406</v>
      </c>
    </row>
    <row r="64" spans="1:46" x14ac:dyDescent="0.25">
      <c r="A64" s="65">
        <f t="shared" si="18"/>
        <v>400</v>
      </c>
      <c r="B64" s="12">
        <f t="shared" si="19"/>
        <v>-2.4653389756096971</v>
      </c>
      <c r="C64" s="12">
        <f t="shared" si="20"/>
        <v>-1.9612704206721072</v>
      </c>
      <c r="D64" s="12">
        <f t="shared" si="21"/>
        <v>-3.1950186008760877</v>
      </c>
      <c r="E64" s="12">
        <f t="shared" si="22"/>
        <v>-3.4822449179881896</v>
      </c>
      <c r="F64" s="12">
        <f t="shared" si="23"/>
        <v>-2.9636834677380097</v>
      </c>
      <c r="G64" s="12">
        <f t="shared" si="24"/>
        <v>-1.9809796140178664</v>
      </c>
      <c r="H64" s="58">
        <v>1.06</v>
      </c>
      <c r="I64" s="19">
        <f>(U64*$H$64*$J$8+$K$8+$O64-P64)/(U64*$H$64)</f>
        <v>1.1082948047716192</v>
      </c>
      <c r="J64" s="19">
        <f>(V64*$H$64*$J$8+$K$8+$O64-Q64)/(V64*$H$64)</f>
        <v>1.082600782216151</v>
      </c>
      <c r="K64" s="19">
        <f>(W64*$H$64*$J$8+$K$8+$O64-R64)/(W64*$H$64)</f>
        <v>1.0091152061809914</v>
      </c>
      <c r="L64" s="19">
        <f>(X64*$H$64*$J$8+$K$8+$O64-S64)/(X64*$H$64)</f>
        <v>1.0566655541757102</v>
      </c>
      <c r="M64" s="19">
        <f>(Y64*$H$64*$J$8+$K$8+$O64-T64)/(Y64*$H$64)</f>
        <v>1.0521948750550463</v>
      </c>
      <c r="N64" s="52">
        <v>400</v>
      </c>
      <c r="O64" s="27">
        <v>37.718347999999999</v>
      </c>
      <c r="P64" s="27">
        <v>35.002822999999999</v>
      </c>
      <c r="Q64" s="27">
        <v>34.929299</v>
      </c>
      <c r="R64" s="27">
        <v>34.972788000000001</v>
      </c>
      <c r="S64" s="27">
        <v>35.036107000000001</v>
      </c>
      <c r="T64" s="27">
        <v>35.217022999999998</v>
      </c>
      <c r="U64" s="30">
        <v>3.8069600882352916</v>
      </c>
      <c r="V64" s="30">
        <v>4.0630797037037061</v>
      </c>
      <c r="W64" s="30">
        <v>4.5077070629629663</v>
      </c>
      <c r="X64" s="30">
        <v>4.0704419117647062</v>
      </c>
      <c r="Y64" s="30">
        <v>3.8254305588235269</v>
      </c>
      <c r="Z64" s="27">
        <v>49.568976426470584</v>
      </c>
      <c r="AA64" s="27">
        <v>49.601936251851832</v>
      </c>
      <c r="AB64" s="27">
        <v>49.655772359259231</v>
      </c>
      <c r="AC64" s="27">
        <v>49.719976308823519</v>
      </c>
      <c r="AD64" s="27">
        <v>49.736532705882361</v>
      </c>
      <c r="AE64" s="30">
        <v>1.5327790735294118</v>
      </c>
      <c r="AF64" s="30">
        <v>1.905926474074074</v>
      </c>
      <c r="AG64" s="30">
        <v>2.6742972148148159</v>
      </c>
      <c r="AH64" s="30">
        <v>1.9964650588235295</v>
      </c>
      <c r="AI64" s="30">
        <v>1.564611117647059</v>
      </c>
      <c r="AJ64" s="27">
        <v>32.307303323529425</v>
      </c>
      <c r="AK64" s="27">
        <v>30.113826266666674</v>
      </c>
      <c r="AL64" s="27">
        <v>29.463074388888899</v>
      </c>
      <c r="AM64" s="27">
        <v>30.189149382352952</v>
      </c>
      <c r="AN64" s="27">
        <v>32.525560580882356</v>
      </c>
      <c r="AO64" s="31">
        <v>42630.704409722224</v>
      </c>
      <c r="AP64" s="31">
        <v>42630.725243055553</v>
      </c>
      <c r="AQ64" s="31">
        <v>42630.745972222219</v>
      </c>
      <c r="AR64" s="31">
        <v>42630.78765046296</v>
      </c>
      <c r="AS64" s="31">
        <v>42630.808483796296</v>
      </c>
      <c r="AT64" s="31">
        <v>42630.829328703701</v>
      </c>
    </row>
    <row r="65" spans="1:47" x14ac:dyDescent="0.25">
      <c r="A65" s="65"/>
      <c r="B65" s="12"/>
      <c r="C65" s="12"/>
      <c r="D65" s="12"/>
      <c r="E65" s="12"/>
      <c r="F65" s="12"/>
      <c r="G65" s="12"/>
      <c r="H65" s="58"/>
      <c r="I65" s="19"/>
      <c r="J65" s="19"/>
      <c r="K65" s="19"/>
      <c r="L65" s="19"/>
      <c r="M65" s="19"/>
      <c r="N65" s="48" t="s">
        <v>36</v>
      </c>
      <c r="O65" s="2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5"/>
      <c r="AP65" s="75"/>
      <c r="AQ65" s="75"/>
      <c r="AR65" s="75"/>
      <c r="AS65" s="75"/>
      <c r="AT65" s="75"/>
    </row>
    <row r="66" spans="1:47" x14ac:dyDescent="0.25">
      <c r="A66" s="65"/>
      <c r="B66" s="12"/>
      <c r="C66" s="12"/>
      <c r="D66" s="12"/>
      <c r="E66" s="12"/>
      <c r="F66" s="12"/>
      <c r="G66" s="12"/>
      <c r="H66" s="58"/>
      <c r="I66" s="19"/>
      <c r="J66" s="19"/>
      <c r="K66" s="19"/>
      <c r="L66" s="19"/>
      <c r="M66" s="19"/>
      <c r="N66" s="48"/>
      <c r="O66" s="2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5"/>
      <c r="AP66" s="75"/>
      <c r="AQ66" s="75"/>
      <c r="AR66" s="75"/>
      <c r="AS66" s="75"/>
      <c r="AT66" s="75"/>
    </row>
    <row r="67" spans="1:47" x14ac:dyDescent="0.25">
      <c r="A67" s="65"/>
      <c r="B67" s="12"/>
      <c r="C67" s="12"/>
      <c r="D67" s="12"/>
      <c r="E67" s="12"/>
      <c r="F67" s="12"/>
      <c r="G67" s="12"/>
      <c r="H67" s="58"/>
      <c r="I67" s="19"/>
      <c r="J67" s="19"/>
      <c r="K67" s="19"/>
      <c r="L67" s="19"/>
      <c r="M67" s="19"/>
      <c r="N67" s="48"/>
      <c r="O67" s="2" t="s">
        <v>37</v>
      </c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5"/>
      <c r="AP67" s="75"/>
      <c r="AQ67" s="75"/>
      <c r="AR67" s="75"/>
      <c r="AS67" s="75"/>
      <c r="AT67" s="75"/>
    </row>
    <row r="68" spans="1:47" s="73" customFormat="1" x14ac:dyDescent="0.25">
      <c r="A68" s="66"/>
      <c r="B68" s="67"/>
      <c r="C68" s="67"/>
      <c r="D68" s="67"/>
      <c r="E68" s="67"/>
      <c r="F68" s="67"/>
      <c r="G68" s="67"/>
      <c r="H68" s="68">
        <v>1.08</v>
      </c>
      <c r="I68" s="69">
        <f>(U68*$H$68*$J$6+$K$6+$O68-P68)/(U68*$H$68)</f>
        <v>1.008818339245626</v>
      </c>
      <c r="J68" s="69">
        <f t="shared" ref="J68:M68" si="25">(V68*$H$68*$J$6+$K$6+$O68-Q68)/(V68*$H$68)</f>
        <v>1.004028026803965</v>
      </c>
      <c r="K68" s="69">
        <f t="shared" si="25"/>
        <v>0.993806051856991</v>
      </c>
      <c r="L68" s="69">
        <f t="shared" si="25"/>
        <v>1.0172986330905129</v>
      </c>
      <c r="M68" s="69">
        <f t="shared" si="25"/>
        <v>1.0508019925823737</v>
      </c>
      <c r="N68" s="70">
        <v>600</v>
      </c>
      <c r="O68" s="71">
        <v>74.032341902439001</v>
      </c>
      <c r="P68" s="71">
        <v>71.060528512195106</v>
      </c>
      <c r="Q68" s="71">
        <v>71.084728243902404</v>
      </c>
      <c r="R68" s="71">
        <v>70.946126853658598</v>
      </c>
      <c r="S68" s="71">
        <v>71.0234722195122</v>
      </c>
      <c r="T68" s="71">
        <v>70.833931146341499</v>
      </c>
      <c r="U68" s="71">
        <v>5.3116946097561</v>
      </c>
      <c r="V68" s="71">
        <v>5.3175599024390303</v>
      </c>
      <c r="W68" s="71">
        <v>5.6774292926829304</v>
      </c>
      <c r="X68" s="71">
        <v>5.2914868780487803</v>
      </c>
      <c r="Y68" s="71">
        <v>5.2883316829268301</v>
      </c>
      <c r="Z68" s="71">
        <v>50.287989000000003</v>
      </c>
      <c r="AA68" s="71">
        <v>50.295817902438998</v>
      </c>
      <c r="AB68" s="71">
        <v>50.3355835121951</v>
      </c>
      <c r="AC68" s="71">
        <v>50.348470390243897</v>
      </c>
      <c r="AD68" s="71">
        <v>50.358690829268298</v>
      </c>
      <c r="AE68" s="71">
        <v>0.48425858536585398</v>
      </c>
      <c r="AF68" s="71">
        <v>0.782109146341464</v>
      </c>
      <c r="AG68" s="71">
        <v>1.3459666097561001</v>
      </c>
      <c r="AH68" s="71">
        <v>0.314033487804878</v>
      </c>
      <c r="AI68" s="71">
        <v>0.21626400000000001</v>
      </c>
      <c r="AJ68" s="71">
        <v>31.171222829268299</v>
      </c>
      <c r="AK68" s="71">
        <v>28.840355146341501</v>
      </c>
      <c r="AL68" s="71">
        <v>28.6199709268293</v>
      </c>
      <c r="AM68" s="71">
        <v>28.685822048780501</v>
      </c>
      <c r="AN68" s="71">
        <v>31.110990439024398</v>
      </c>
      <c r="AO68" s="72">
        <v>42625.767060185186</v>
      </c>
      <c r="AP68" s="72">
        <v>42625.780949074076</v>
      </c>
      <c r="AQ68" s="72">
        <v>42625.822627314818</v>
      </c>
      <c r="AR68" s="72">
        <v>42625.836527777778</v>
      </c>
      <c r="AS68" s="72">
        <v>42625.850300925929</v>
      </c>
      <c r="AT68" s="72">
        <v>42625.864189814813</v>
      </c>
      <c r="AU68" s="72"/>
    </row>
    <row r="69" spans="1:47" x14ac:dyDescent="0.25">
      <c r="H69" s="60"/>
      <c r="J69" s="3"/>
      <c r="N69" s="48" t="s">
        <v>46</v>
      </c>
      <c r="O69"/>
      <c r="P69" s="5"/>
      <c r="Q69" s="5"/>
      <c r="R69" s="5"/>
      <c r="S69" s="5"/>
      <c r="T69" s="5"/>
    </row>
    <row r="70" spans="1:47" x14ac:dyDescent="0.25">
      <c r="N70" s="53"/>
      <c r="O70"/>
      <c r="P70" s="5"/>
      <c r="Q70" s="5"/>
      <c r="R70" s="5"/>
      <c r="S70" s="5"/>
      <c r="T70" s="5"/>
    </row>
    <row r="71" spans="1:47" x14ac:dyDescent="0.25">
      <c r="O71" s="2" t="s">
        <v>45</v>
      </c>
    </row>
    <row r="72" spans="1:47" x14ac:dyDescent="0.25">
      <c r="A72" s="65">
        <f>N72</f>
        <v>250</v>
      </c>
      <c r="B72" s="12">
        <f>O8-O72</f>
        <v>-0.41817299999999946</v>
      </c>
      <c r="C72" s="12"/>
      <c r="D72" s="12">
        <f>Q8-Q72-(AA8-AA72)*$F$4-$G$4*(AF8+AK8-AF72-AK72)</f>
        <v>7.5407298227453685</v>
      </c>
      <c r="E72" s="12">
        <f>R8-R72-(AB8-AB72)*$F$5-$G$5*(AG8+AL8-AG72-AL72)</f>
        <v>6.8546679891990614</v>
      </c>
      <c r="F72" s="12">
        <f>S8-S72-(AC8-AC72)*$F$4-$G$4*(AH8+AM8-AH72-AM72)</f>
        <v>7.3541682159359834</v>
      </c>
      <c r="G72" s="12"/>
      <c r="H72" s="58">
        <v>1</v>
      </c>
      <c r="I72" s="19"/>
      <c r="J72" s="19">
        <f t="shared" ref="J72:L73" si="26">(V72*$H72*$J$5+$K$5+$O72-Q72)/(V72*$H72)</f>
        <v>1.3485912181115975</v>
      </c>
      <c r="K72" s="19">
        <f t="shared" si="26"/>
        <v>1.3285106960110227</v>
      </c>
      <c r="L72" s="19">
        <f t="shared" si="26"/>
        <v>1.3395762959682189</v>
      </c>
      <c r="M72" s="19"/>
      <c r="N72" s="47">
        <v>250</v>
      </c>
      <c r="O72" s="27">
        <v>18.228331000000001</v>
      </c>
      <c r="P72" s="27"/>
      <c r="Q72" s="27">
        <v>14.562976870967701</v>
      </c>
      <c r="R72" s="27">
        <v>13.9780723548387</v>
      </c>
      <c r="S72" s="27">
        <v>14.6181962258065</v>
      </c>
      <c r="T72" s="27"/>
      <c r="U72" s="30"/>
      <c r="V72" s="30">
        <v>4.2807538709677404</v>
      </c>
      <c r="W72" s="30">
        <v>5.0771617741935504</v>
      </c>
      <c r="X72" s="30">
        <v>4.2612692903225797</v>
      </c>
      <c r="Y72" s="30"/>
      <c r="Z72" s="27"/>
      <c r="AA72" s="27">
        <v>50.269216096774201</v>
      </c>
      <c r="AB72" s="27">
        <v>50.300657967741898</v>
      </c>
      <c r="AC72" s="27">
        <v>50.310792612903199</v>
      </c>
      <c r="AD72" s="27"/>
      <c r="AE72" s="30"/>
      <c r="AF72" s="30">
        <v>3.2489842580645201</v>
      </c>
      <c r="AG72" s="30">
        <v>3.6162459354838701</v>
      </c>
      <c r="AH72" s="30">
        <v>2.77801980645161</v>
      </c>
      <c r="AI72" s="30"/>
      <c r="AJ72" s="27"/>
      <c r="AK72" s="27">
        <v>34.781154774193503</v>
      </c>
      <c r="AL72" s="27">
        <v>32.837031838709699</v>
      </c>
      <c r="AM72" s="27">
        <v>34.403320451612899</v>
      </c>
      <c r="AN72" s="27"/>
      <c r="AO72" s="32"/>
      <c r="AP72" s="32"/>
      <c r="AQ72" s="32"/>
      <c r="AR72" s="32"/>
      <c r="AS72" s="32"/>
      <c r="AT72" s="32"/>
    </row>
    <row r="73" spans="1:47" x14ac:dyDescent="0.25">
      <c r="A73" s="65">
        <f t="shared" ref="A73:A75" si="27">N73</f>
        <v>275</v>
      </c>
      <c r="B73" s="12"/>
      <c r="C73" s="12"/>
      <c r="D73" s="12"/>
      <c r="E73" s="12"/>
      <c r="F73" s="12"/>
      <c r="G73" s="12"/>
      <c r="H73" s="58">
        <v>1</v>
      </c>
      <c r="I73" s="19"/>
      <c r="J73" s="19">
        <f t="shared" si="26"/>
        <v>1.3926462731039426</v>
      </c>
      <c r="K73" s="19">
        <f t="shared" si="26"/>
        <v>1.3470351899217541</v>
      </c>
      <c r="L73" s="19">
        <f t="shared" si="26"/>
        <v>1.3611709960268525</v>
      </c>
      <c r="M73" s="19"/>
      <c r="N73" s="47">
        <v>275</v>
      </c>
      <c r="O73" s="27">
        <v>20.84873</v>
      </c>
      <c r="P73" s="27"/>
      <c r="Q73" s="27">
        <v>16.720784096774199</v>
      </c>
      <c r="R73" s="27">
        <v>16.165159838709702</v>
      </c>
      <c r="S73" s="27">
        <v>16.8826011612903</v>
      </c>
      <c r="T73" s="27"/>
      <c r="U73" s="30"/>
      <c r="V73" s="30">
        <v>4.5830191290322597</v>
      </c>
      <c r="W73" s="30">
        <v>5.4712432258064503</v>
      </c>
      <c r="X73" s="30">
        <v>4.5629450645161302</v>
      </c>
      <c r="Y73" s="30"/>
      <c r="Z73" s="27"/>
      <c r="AA73" s="27">
        <v>50.086105032258097</v>
      </c>
      <c r="AB73" s="27">
        <v>50.136324354838699</v>
      </c>
      <c r="AC73" s="27">
        <v>50.154668354838698</v>
      </c>
      <c r="AD73" s="27"/>
      <c r="AE73" s="30"/>
      <c r="AF73" s="30">
        <v>2.5931445161290299</v>
      </c>
      <c r="AG73" s="30">
        <v>3.1163965161290301</v>
      </c>
      <c r="AH73" s="30">
        <v>2.5255309677419402</v>
      </c>
      <c r="AI73" s="30"/>
      <c r="AJ73" s="27"/>
      <c r="AK73" s="27">
        <v>33.880331677419399</v>
      </c>
      <c r="AL73" s="27">
        <v>32.070700483871001</v>
      </c>
      <c r="AM73" s="27">
        <v>33.673540258064499</v>
      </c>
      <c r="AN73" s="27"/>
    </row>
    <row r="74" spans="1:47" x14ac:dyDescent="0.25">
      <c r="A74" s="65">
        <f t="shared" si="27"/>
        <v>300</v>
      </c>
      <c r="B74" s="12">
        <f>O9-O74</f>
        <v>-0.62256263414630197</v>
      </c>
      <c r="C74" s="12"/>
      <c r="D74" s="12">
        <f>Q9-Q74-(AA9-AA74)*$F$4-$G$4*(AF9+AK9-AF74-AK74)</f>
        <v>6.383730384368123</v>
      </c>
      <c r="E74" s="12">
        <f>R9-R74-(AB9-AB74)*$F$4-$G$4*(AG9+AL9-AG74-AL74)</f>
        <v>5.2704931315647032</v>
      </c>
      <c r="F74" s="12">
        <f>S9-S74-(AC9-AC74)*$F$4-$G$4*(AH9+AM9-AH74-AM74)</f>
        <v>5.5365936760857313</v>
      </c>
      <c r="G74" s="12"/>
      <c r="H74" s="58">
        <v>1</v>
      </c>
      <c r="I74" s="19"/>
      <c r="J74" s="19">
        <f t="shared" ref="J74:L75" si="28">(V74*$H74*$J$6+$K$6+$O74-Q74)/(V74*$H74)</f>
        <v>1.4292088505581515</v>
      </c>
      <c r="K74" s="19">
        <f t="shared" si="28"/>
        <v>1.3996551684013179</v>
      </c>
      <c r="L74" s="19">
        <f t="shared" si="28"/>
        <v>1.3970758666353256</v>
      </c>
      <c r="M74" s="19"/>
      <c r="N74" s="47">
        <v>300</v>
      </c>
      <c r="O74" s="27">
        <v>23.758679000000001</v>
      </c>
      <c r="P74" s="27"/>
      <c r="Q74" s="27">
        <v>19.245192258064499</v>
      </c>
      <c r="R74" s="27">
        <v>18.4833052258065</v>
      </c>
      <c r="S74" s="27">
        <v>19.404092806451601</v>
      </c>
      <c r="T74" s="27"/>
      <c r="U74" s="30"/>
      <c r="V74" s="30">
        <v>4.8141535806451596</v>
      </c>
      <c r="W74" s="30">
        <v>5.8039247096774202</v>
      </c>
      <c r="X74" s="30">
        <v>4.8095347419354804</v>
      </c>
      <c r="Y74" s="30"/>
      <c r="Z74" s="27"/>
      <c r="AA74" s="27">
        <v>49.887546516128999</v>
      </c>
      <c r="AB74" s="27">
        <v>49.931536322580598</v>
      </c>
      <c r="AC74" s="27">
        <v>49.955233387096797</v>
      </c>
      <c r="AD74" s="27"/>
      <c r="AE74" s="30"/>
      <c r="AF74" s="30">
        <v>2.3391682903225801</v>
      </c>
      <c r="AG74" s="30">
        <v>2.7492468387096798</v>
      </c>
      <c r="AH74" s="30">
        <v>2.1072768387096801</v>
      </c>
      <c r="AI74" s="30"/>
      <c r="AJ74" s="27"/>
      <c r="AK74" s="27">
        <v>33.354199903225798</v>
      </c>
      <c r="AL74" s="27">
        <v>31.4189674516129</v>
      </c>
      <c r="AM74" s="27">
        <v>33.253998548387102</v>
      </c>
      <c r="AN74" s="27"/>
    </row>
    <row r="75" spans="1:47" x14ac:dyDescent="0.25">
      <c r="A75" s="65">
        <f t="shared" si="27"/>
        <v>325</v>
      </c>
      <c r="B75" s="12"/>
      <c r="C75" s="12"/>
      <c r="D75" s="12"/>
      <c r="E75" s="12"/>
      <c r="F75" s="12"/>
      <c r="G75" s="12"/>
      <c r="H75" s="58">
        <v>1</v>
      </c>
      <c r="I75" s="19"/>
      <c r="J75" s="19">
        <f t="shared" si="28"/>
        <v>1.404791706237438</v>
      </c>
      <c r="K75" s="19">
        <f t="shared" si="28"/>
        <v>1.4032432581090277</v>
      </c>
      <c r="L75" s="19">
        <f t="shared" si="28"/>
        <v>1.3999544650678855</v>
      </c>
      <c r="M75" s="19"/>
      <c r="N75" s="47">
        <v>325</v>
      </c>
      <c r="O75" s="27">
        <v>26.714182000000001</v>
      </c>
      <c r="P75" s="27"/>
      <c r="Q75" s="27">
        <v>22.238615580645199</v>
      </c>
      <c r="R75" s="27">
        <v>21.284031258064498</v>
      </c>
      <c r="S75" s="27">
        <v>22.263480032258101</v>
      </c>
      <c r="T75" s="27"/>
      <c r="U75" s="30"/>
      <c r="V75" s="30">
        <v>4.9008330645161298</v>
      </c>
      <c r="W75" s="30">
        <v>5.9499858387096802</v>
      </c>
      <c r="X75" s="30">
        <v>4.8995659032258096</v>
      </c>
      <c r="Y75" s="30"/>
      <c r="Z75" s="27"/>
      <c r="AA75" s="27">
        <v>49.632656096774198</v>
      </c>
      <c r="AB75" s="27">
        <v>49.700629967741897</v>
      </c>
      <c r="AC75" s="27">
        <v>49.734550645161299</v>
      </c>
      <c r="AD75" s="27"/>
      <c r="AE75" s="30"/>
      <c r="AF75" s="30">
        <v>2.4207534838709699</v>
      </c>
      <c r="AG75" s="30">
        <v>4.0216372580645201</v>
      </c>
      <c r="AH75" s="30">
        <v>3.6216999677419399</v>
      </c>
      <c r="AI75" s="30"/>
      <c r="AJ75" s="27"/>
      <c r="AK75" s="27">
        <v>33.475266741935499</v>
      </c>
      <c r="AL75" s="27">
        <v>32.1663261935484</v>
      </c>
      <c r="AM75" s="27">
        <v>34.252079000000002</v>
      </c>
      <c r="AN75" s="27"/>
    </row>
    <row r="76" spans="1:47" x14ac:dyDescent="0.25">
      <c r="A76" s="65">
        <f>N76</f>
        <v>400</v>
      </c>
      <c r="B76" s="12">
        <f>O11-O76</f>
        <v>-0.87733897560969609</v>
      </c>
      <c r="C76" s="12"/>
      <c r="D76" s="12">
        <f>Q11-Q76-(AA11-AA76)*$F$4-$G$4*(AF11+AK11-AF76-AK76)</f>
        <v>9.0962728536279762</v>
      </c>
      <c r="E76" s="12">
        <f>R11-R76-(AB11-AB76)*$F$4-$G$4*(AG11+AL11-AG76-AL76)</f>
        <v>7.9803121383120121</v>
      </c>
      <c r="F76" s="12">
        <f>S11-S76-(AC11-AC76)*$F$4-$G$4*(AH11+AM11-AH76-AM76)</f>
        <v>9.1121737730832777</v>
      </c>
      <c r="G76" s="12"/>
      <c r="H76" s="58">
        <v>1</v>
      </c>
      <c r="I76" s="19"/>
      <c r="J76" s="19">
        <f>(V76*$H76*$J$8+$K$8+$O76-Q76)/(V76*$H76)</f>
        <v>1.0629715744014709</v>
      </c>
      <c r="K76" s="19">
        <f>(W76*$H76*$J$8+$K$8+$O76-R76)/(W76*$H76)</f>
        <v>1.0243987804504953</v>
      </c>
      <c r="L76" s="19">
        <f>(X76*$H76*$J$8+$K$8+$O76-S76)/(X76*$H76)</f>
        <v>1.1030434792735895</v>
      </c>
      <c r="M76" s="19"/>
      <c r="N76" s="47">
        <v>400</v>
      </c>
      <c r="O76" s="27">
        <v>36.130347999999998</v>
      </c>
      <c r="P76" s="27"/>
      <c r="Q76" s="27">
        <v>33.610354225806503</v>
      </c>
      <c r="R76" s="27">
        <v>33.476327096774199</v>
      </c>
      <c r="S76" s="27">
        <v>33.439099290322602</v>
      </c>
      <c r="T76" s="27"/>
      <c r="U76" s="30"/>
      <c r="V76" s="30">
        <v>4.0154207419354799</v>
      </c>
      <c r="W76" s="30">
        <v>4.5013699677419403</v>
      </c>
      <c r="X76" s="30">
        <v>4.0307946451612899</v>
      </c>
      <c r="Y76" s="30"/>
      <c r="Z76" s="27"/>
      <c r="AA76" s="27">
        <v>50.4111786774194</v>
      </c>
      <c r="AB76" s="27">
        <v>49.813302774193602</v>
      </c>
      <c r="AC76" s="27">
        <v>49.478309000000003</v>
      </c>
      <c r="AD76" s="27"/>
      <c r="AE76" s="30"/>
      <c r="AF76" s="30">
        <v>5.2934330645161296</v>
      </c>
      <c r="AG76" s="30">
        <v>6.0988026129032296</v>
      </c>
      <c r="AH76" s="30">
        <v>5.5709035806451599</v>
      </c>
      <c r="AI76" s="30"/>
      <c r="AJ76" s="27"/>
      <c r="AK76" s="27">
        <v>36.272245677419399</v>
      </c>
      <c r="AL76" s="27">
        <v>35.2183322580645</v>
      </c>
      <c r="AM76" s="27">
        <v>36.6170531290323</v>
      </c>
      <c r="AN76" s="27"/>
    </row>
    <row r="77" spans="1:47" x14ac:dyDescent="0.25">
      <c r="A77" s="65"/>
      <c r="B77" s="12"/>
      <c r="C77" s="12"/>
      <c r="D77" s="12"/>
      <c r="E77" s="12"/>
      <c r="F77" s="12"/>
      <c r="G77" s="12"/>
    </row>
    <row r="78" spans="1:47" x14ac:dyDescent="0.25">
      <c r="A78" s="65"/>
      <c r="D78" s="62"/>
      <c r="E78" s="62"/>
      <c r="F78" s="62"/>
      <c r="O78" s="3"/>
      <c r="Q78" s="3"/>
      <c r="R78" s="3"/>
      <c r="S78" s="3"/>
      <c r="AF78" s="3"/>
      <c r="AG78" s="3"/>
      <c r="AH78" s="3"/>
      <c r="AK78" s="3"/>
      <c r="AL78" s="3"/>
      <c r="AM78" s="3"/>
    </row>
    <row r="79" spans="1:47" x14ac:dyDescent="0.25">
      <c r="A79" s="65"/>
      <c r="D79" s="62"/>
      <c r="E79" s="62"/>
      <c r="F79" s="62"/>
      <c r="O79" s="3"/>
      <c r="Q79" s="3"/>
      <c r="R79" s="3"/>
      <c r="S79" s="3"/>
      <c r="AF79" s="3"/>
      <c r="AG79" s="3"/>
      <c r="AH79" s="3"/>
      <c r="AK79" s="3"/>
      <c r="AL79" s="3"/>
      <c r="AM79" s="3"/>
    </row>
    <row r="80" spans="1:47" x14ac:dyDescent="0.25">
      <c r="A80" s="65"/>
      <c r="D80" s="62"/>
      <c r="E80" s="62"/>
      <c r="F80" s="62"/>
      <c r="O80" s="3"/>
      <c r="Q80" s="3"/>
      <c r="R80" s="3"/>
      <c r="S80" s="3"/>
      <c r="AF80" s="3"/>
      <c r="AG80" s="3"/>
      <c r="AH80" s="3"/>
      <c r="AK80" s="3"/>
      <c r="AL80" s="3"/>
      <c r="AM80" s="3"/>
    </row>
    <row r="81" spans="1:1" x14ac:dyDescent="0.25">
      <c r="A81" s="63" t="s">
        <v>51</v>
      </c>
    </row>
    <row r="82" spans="1:1" x14ac:dyDescent="0.25">
      <c r="A82" s="1" t="s">
        <v>49</v>
      </c>
    </row>
    <row r="83" spans="1:1" x14ac:dyDescent="0.25">
      <c r="A83" s="1" t="s">
        <v>50</v>
      </c>
    </row>
  </sheetData>
  <mergeCells count="10">
    <mergeCell ref="AJ1:AN1"/>
    <mergeCell ref="AO1:AS1"/>
    <mergeCell ref="C13:G13"/>
    <mergeCell ref="I13:M13"/>
    <mergeCell ref="A1:G1"/>
    <mergeCell ref="I1:K1"/>
    <mergeCell ref="O1:T1"/>
    <mergeCell ref="U1:Y1"/>
    <mergeCell ref="Z1:AD1"/>
    <mergeCell ref="AE1:AI1"/>
  </mergeCells>
  <conditionalFormatting sqref="C15:G20">
    <cfRule type="cellIs" dxfId="16" priority="16" operator="greaterThan">
      <formula>0</formula>
    </cfRule>
    <cfRule type="cellIs" dxfId="15" priority="17" operator="greaterThan">
      <formula>3.19</formula>
    </cfRule>
  </conditionalFormatting>
  <conditionalFormatting sqref="C24:G29">
    <cfRule type="cellIs" dxfId="14" priority="14" operator="greaterThan">
      <formula>0</formula>
    </cfRule>
    <cfRule type="cellIs" dxfId="13" priority="15" operator="greaterThan">
      <formula>3.19</formula>
    </cfRule>
  </conditionalFormatting>
  <conditionalFormatting sqref="C54:G54">
    <cfRule type="cellIs" dxfId="12" priority="12" operator="greaterThan">
      <formula>0</formula>
    </cfRule>
    <cfRule type="cellIs" dxfId="11" priority="13" operator="greaterThan">
      <formula>3.19</formula>
    </cfRule>
  </conditionalFormatting>
  <conditionalFormatting sqref="C77">
    <cfRule type="cellIs" dxfId="10" priority="10" operator="greaterThan">
      <formula>0</formula>
    </cfRule>
    <cfRule type="cellIs" dxfId="9" priority="11" operator="greaterThan">
      <formula>3.19</formula>
    </cfRule>
  </conditionalFormatting>
  <conditionalFormatting sqref="D77:G77">
    <cfRule type="cellIs" dxfId="8" priority="8" operator="greaterThan">
      <formula>0</formula>
    </cfRule>
    <cfRule type="cellIs" dxfId="7" priority="9" operator="greaterThan">
      <formula>3.19</formula>
    </cfRule>
  </conditionalFormatting>
  <conditionalFormatting sqref="B33:B36">
    <cfRule type="cellIs" dxfId="6" priority="7" operator="greaterThan">
      <formula>0</formula>
    </cfRule>
  </conditionalFormatting>
  <conditionalFormatting sqref="I33:M36">
    <cfRule type="cellIs" dxfId="5" priority="6" operator="greaterThan">
      <formula>1.3</formula>
    </cfRule>
  </conditionalFormatting>
  <conditionalFormatting sqref="I41:M43">
    <cfRule type="cellIs" dxfId="4" priority="5" operator="greaterThan">
      <formula>1.3</formula>
    </cfRule>
  </conditionalFormatting>
  <conditionalFormatting sqref="I54:M55">
    <cfRule type="cellIs" dxfId="3" priority="4" operator="greaterThan">
      <formula>1.3</formula>
    </cfRule>
  </conditionalFormatting>
  <conditionalFormatting sqref="I59:M67">
    <cfRule type="cellIs" dxfId="2" priority="3" operator="greaterThan">
      <formula>1.3</formula>
    </cfRule>
  </conditionalFormatting>
  <conditionalFormatting sqref="I72:M76">
    <cfRule type="cellIs" dxfId="1" priority="2" operator="greaterThan">
      <formula>1.3</formula>
    </cfRule>
  </conditionalFormatting>
  <conditionalFormatting sqref="I68:M68">
    <cfRule type="cellIs" dxfId="0" priority="1" operator="greaterThan">
      <formula>1.3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IPB2</vt:lpstr>
      <vt:lpstr>IPB1</vt:lpstr>
      <vt:lpstr>SRI-IPB2</vt:lpstr>
      <vt:lpstr>IPB2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2016-10-04T17:09:45Z</dcterms:modified>
</cp:coreProperties>
</file>