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arkovic.INTRANET\Documents\ZAVARIVANJE - LITERATURA\Izračuni\Kalkulator temp predgrijavanja\"/>
    </mc:Choice>
  </mc:AlternateContent>
  <bookViews>
    <workbookView xWindow="0" yWindow="0" windowWidth="20490" windowHeight="7755"/>
  </bookViews>
  <sheets>
    <sheet name="1011-2 CE" sheetId="1" r:id="rId1"/>
    <sheet name="1011-2 CET" sheetId="2" r:id="rId2"/>
    <sheet name="AW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B4" i="3"/>
  <c r="B4" i="2"/>
  <c r="E90" i="1"/>
  <c r="E93" i="1"/>
  <c r="E87" i="1"/>
  <c r="B47" i="2"/>
  <c r="B37" i="2" l="1"/>
  <c r="B30" i="2"/>
  <c r="B56" i="2" l="1"/>
  <c r="B60" i="2" s="1"/>
  <c r="B4" i="1"/>
</calcChain>
</file>

<file path=xl/sharedStrings.xml><?xml version="1.0" encoding="utf-8"?>
<sst xmlns="http://schemas.openxmlformats.org/spreadsheetml/2006/main" count="230" uniqueCount="97">
  <si>
    <t>CE</t>
  </si>
  <si>
    <t>CE = C + Mn/6 + (Cr + Mo + V)/5 + (Ni + Cu)/15</t>
  </si>
  <si>
    <t>Element</t>
  </si>
  <si>
    <t>Iznos [%]</t>
  </si>
  <si>
    <t>C</t>
  </si>
  <si>
    <t>Mn</t>
  </si>
  <si>
    <t>Cr</t>
  </si>
  <si>
    <t>Mo</t>
  </si>
  <si>
    <t>V</t>
  </si>
  <si>
    <t>Ni</t>
  </si>
  <si>
    <t>Cu</t>
  </si>
  <si>
    <t>Materijal</t>
  </si>
  <si>
    <t>S355N</t>
  </si>
  <si>
    <t>S355NL</t>
  </si>
  <si>
    <t>S355J2+N</t>
  </si>
  <si>
    <t>0,52 - 0,65</t>
  </si>
  <si>
    <t>CE [%]</t>
  </si>
  <si>
    <t>S355J2H</t>
  </si>
  <si>
    <r>
      <rPr>
        <sz val="11"/>
        <color theme="1"/>
        <rFont val="Calibri"/>
        <family val="2"/>
        <charset val="238"/>
      </rPr>
      <t>≤</t>
    </r>
    <r>
      <rPr>
        <sz val="11"/>
        <color theme="1"/>
        <rFont val="Calibri"/>
        <family val="2"/>
        <charset val="238"/>
        <scheme val="minor"/>
      </rPr>
      <t>0,41</t>
    </r>
  </si>
  <si>
    <t>S355MC</t>
  </si>
  <si>
    <t>0,50 - 0,63</t>
  </si>
  <si>
    <t>0,47 - 0,53</t>
  </si>
  <si>
    <t>0,50 - 0,52</t>
  </si>
  <si>
    <t>S690QL</t>
  </si>
  <si>
    <t>S700</t>
  </si>
  <si>
    <t>S235JR</t>
  </si>
  <si>
    <t>S235J2+N</t>
  </si>
  <si>
    <t>S275JR</t>
  </si>
  <si>
    <t>S275J2+N</t>
  </si>
  <si>
    <t>S275NL</t>
  </si>
  <si>
    <t>0,9 - 1,65</t>
  </si>
  <si>
    <t>0,2 - 0,22</t>
  </si>
  <si>
    <t>0,17 - 0,20</t>
  </si>
  <si>
    <t>0,44 - 0,47</t>
  </si>
  <si>
    <t>0,21 - 0,22</t>
  </si>
  <si>
    <t>Materijal i kvaliteta</t>
  </si>
  <si>
    <t>Kemijski sastav</t>
  </si>
  <si>
    <t>0,5 -1,5</t>
  </si>
  <si>
    <t>0,50 - 0,51</t>
  </si>
  <si>
    <t>0,36 - 0,53</t>
  </si>
  <si>
    <t>%</t>
  </si>
  <si>
    <t>CET</t>
  </si>
  <si>
    <t>CET = C + (Mn + Mo)/10 + (Cr + Cu)/20 + Ni/40</t>
  </si>
  <si>
    <t>CET [%]</t>
  </si>
  <si>
    <t>0,34 - 0,37</t>
  </si>
  <si>
    <t>0,39 - 0,40</t>
  </si>
  <si>
    <t>0,26 - 0,36</t>
  </si>
  <si>
    <t>0,36 - 0,43</t>
  </si>
  <si>
    <t>0,34 - 0,41</t>
  </si>
  <si>
    <t>0,39 - 0,41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</si>
  <si>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pCET </t>
    </r>
    <r>
      <rPr>
        <sz val="11"/>
        <color theme="1"/>
        <rFont val="Calibri"/>
        <family val="2"/>
        <charset val="238"/>
        <scheme val="minor"/>
      </rPr>
      <t>= 750 x CET - 150</t>
    </r>
  </si>
  <si>
    <t>°C</t>
  </si>
  <si>
    <t>d</t>
  </si>
  <si>
    <t>[mm]</t>
  </si>
  <si>
    <t>Debljina</t>
  </si>
  <si>
    <t>G4Si1 (Askaynak - AS SG3 Performance)</t>
  </si>
  <si>
    <t xml:space="preserve"> T 42 2 P M1 2 H10 (ESAB - OK E71T-1) </t>
  </si>
  <si>
    <t>G 69 4 M Mn3Ni1CrMo ESAB - OK Aristorod 69</t>
  </si>
  <si>
    <t>Vrsta dodatnog materijala za zavarivanje</t>
  </si>
  <si>
    <t>Postupak zavarivanja</t>
  </si>
  <si>
    <t>3 - 5</t>
  </si>
  <si>
    <t>5 - 10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</si>
  <si>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pHD </t>
    </r>
    <r>
      <rPr>
        <sz val="11"/>
        <color theme="1"/>
        <rFont val="Calibri"/>
        <family val="2"/>
        <charset val="238"/>
        <scheme val="minor"/>
      </rPr>
      <t>= 62 x HD</t>
    </r>
    <r>
      <rPr>
        <vertAlign val="superscript"/>
        <sz val="11"/>
        <color theme="1"/>
        <rFont val="Calibri"/>
        <family val="2"/>
        <charset val="238"/>
        <scheme val="minor"/>
      </rPr>
      <t>0,35</t>
    </r>
    <r>
      <rPr>
        <sz val="11"/>
        <color theme="1"/>
        <rFont val="Calibri"/>
        <family val="2"/>
        <charset val="238"/>
        <scheme val="minor"/>
      </rPr>
      <t xml:space="preserve"> - 100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</si>
  <si>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pd </t>
    </r>
    <r>
      <rPr>
        <sz val="11"/>
        <color theme="1"/>
        <rFont val="Calibri"/>
        <family val="2"/>
        <charset val="238"/>
        <scheme val="minor"/>
      </rPr>
      <t>= 160 x tanh(d/35) - 110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</si>
  <si>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pQ</t>
    </r>
    <r>
      <rPr>
        <sz val="11"/>
        <color theme="1"/>
        <rFont val="Calibri"/>
        <family val="2"/>
        <charset val="238"/>
        <scheme val="minor"/>
      </rPr>
      <t xml:space="preserve"> = (53 x CET - 32) x Q - 53 x CET + 32</t>
    </r>
  </si>
  <si>
    <t>Q</t>
  </si>
  <si>
    <t>[kJ/mm]</t>
  </si>
  <si>
    <t>Unos topline</t>
  </si>
  <si>
    <t>0,5 - 4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</si>
  <si>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p </t>
    </r>
    <r>
      <rPr>
        <sz val="11"/>
        <color theme="1"/>
        <rFont val="Calibri"/>
        <family val="2"/>
        <charset val="238"/>
        <scheme val="minor"/>
      </rPr>
      <t>= T</t>
    </r>
    <r>
      <rPr>
        <vertAlign val="subscript"/>
        <sz val="11"/>
        <color theme="1"/>
        <rFont val="Calibri"/>
        <family val="2"/>
        <charset val="238"/>
        <scheme val="minor"/>
      </rPr>
      <t>pCET</t>
    </r>
    <r>
      <rPr>
        <sz val="11"/>
        <color theme="1"/>
        <rFont val="Calibri"/>
        <family val="2"/>
        <charset val="238"/>
        <scheme val="minor"/>
      </rPr>
      <t xml:space="preserve"> + T</t>
    </r>
    <r>
      <rPr>
        <vertAlign val="subscript"/>
        <sz val="11"/>
        <color theme="1"/>
        <rFont val="Calibri"/>
        <family val="2"/>
        <charset val="238"/>
        <scheme val="minor"/>
      </rPr>
      <t>pd</t>
    </r>
    <r>
      <rPr>
        <sz val="11"/>
        <color theme="1"/>
        <rFont val="Calibri"/>
        <family val="2"/>
        <charset val="238"/>
        <scheme val="minor"/>
      </rPr>
      <t xml:space="preserve"> + T</t>
    </r>
    <r>
      <rPr>
        <vertAlign val="subscript"/>
        <sz val="11"/>
        <color theme="1"/>
        <rFont val="Calibri"/>
        <family val="2"/>
        <charset val="238"/>
        <scheme val="minor"/>
      </rPr>
      <t>pHD</t>
    </r>
    <r>
      <rPr>
        <sz val="11"/>
        <color theme="1"/>
        <rFont val="Calibri"/>
        <family val="2"/>
        <charset val="238"/>
        <scheme val="minor"/>
      </rPr>
      <t xml:space="preserve"> + T</t>
    </r>
    <r>
      <rPr>
        <vertAlign val="subscript"/>
        <sz val="11"/>
        <color theme="1"/>
        <rFont val="Calibri"/>
        <family val="2"/>
        <charset val="238"/>
        <scheme val="minor"/>
      </rPr>
      <t>pQ</t>
    </r>
  </si>
  <si>
    <r>
      <t>T</t>
    </r>
    <r>
      <rPr>
        <b/>
        <vertAlign val="subscript"/>
        <sz val="12"/>
        <color theme="1"/>
        <rFont val="Calibri"/>
        <family val="2"/>
        <charset val="238"/>
        <scheme val="minor"/>
      </rPr>
      <t>pCET</t>
    </r>
  </si>
  <si>
    <r>
      <t>T</t>
    </r>
    <r>
      <rPr>
        <b/>
        <vertAlign val="subscript"/>
        <sz val="12"/>
        <color theme="1"/>
        <rFont val="Calibri"/>
        <family val="2"/>
        <charset val="238"/>
        <scheme val="minor"/>
      </rPr>
      <t>pd</t>
    </r>
  </si>
  <si>
    <r>
      <t>Udio H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</si>
  <si>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HD [ml/100g]</t>
  </si>
  <si>
    <r>
      <t>T</t>
    </r>
    <r>
      <rPr>
        <b/>
        <vertAlign val="subscript"/>
        <sz val="12"/>
        <color theme="1"/>
        <rFont val="Calibri"/>
        <family val="2"/>
        <charset val="238"/>
        <scheme val="minor"/>
      </rPr>
      <t xml:space="preserve">pHD 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</si>
  <si>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b/>
        <vertAlign val="subscript"/>
        <sz val="14"/>
        <color theme="1"/>
        <rFont val="Calibri"/>
        <family val="2"/>
        <charset val="238"/>
        <scheme val="minor"/>
      </rPr>
      <t xml:space="preserve">p </t>
    </r>
  </si>
  <si>
    <r>
      <t>T</t>
    </r>
    <r>
      <rPr>
        <b/>
        <vertAlign val="subscript"/>
        <sz val="12"/>
        <color theme="1"/>
        <rFont val="Calibri"/>
        <family val="2"/>
        <charset val="238"/>
        <scheme val="minor"/>
      </rPr>
      <t>pQ</t>
    </r>
    <r>
      <rPr>
        <b/>
        <sz val="12"/>
        <color theme="1"/>
        <rFont val="Calibri"/>
        <family val="2"/>
        <charset val="238"/>
        <scheme val="minor"/>
      </rPr>
      <t xml:space="preserve"> </t>
    </r>
  </si>
  <si>
    <t>1. ODABRATI SKALU UDJELA VODIKA U DODATNOM MATERIJALU</t>
  </si>
  <si>
    <t>2. IZRAČUNATI KOMBINIRANU DEBLJINU MATERIJALA</t>
  </si>
  <si>
    <r>
      <t>* NAPOMENA: Za kutne zavare sa obje strane D = 1/2 (d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2 </t>
    </r>
    <r>
      <rPr>
        <sz val="11"/>
        <color theme="1"/>
        <rFont val="Calibri"/>
        <family val="2"/>
        <charset val="238"/>
        <scheme val="minor"/>
      </rPr>
      <t>+ d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</t>
    </r>
  </si>
  <si>
    <t>mm</t>
  </si>
  <si>
    <r>
      <t>D = 1/2 (d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</t>
    </r>
  </si>
  <si>
    <r>
      <t>D = d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</si>
  <si>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</si>
  <si>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</si>
  <si>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</si>
  <si>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t>D</t>
  </si>
  <si>
    <r>
      <t>D = d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d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</si>
  <si>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Formula za sučeone zavare</t>
  </si>
  <si>
    <t>Formula za jednostrane kutne zavare</t>
  </si>
  <si>
    <t>Formula za dvostrane kutne zavare</t>
  </si>
  <si>
    <r>
      <t>P</t>
    </r>
    <r>
      <rPr>
        <vertAlign val="subscript"/>
        <sz val="12"/>
        <color theme="1"/>
        <rFont val="Calibri"/>
        <family val="2"/>
        <charset val="238"/>
        <scheme val="minor"/>
      </rPr>
      <t>cm</t>
    </r>
    <r>
      <rPr>
        <sz val="12"/>
        <color theme="1"/>
        <rFont val="Calibri"/>
        <family val="2"/>
        <charset val="238"/>
        <scheme val="minor"/>
      </rPr>
      <t xml:space="preserve"> = C + Si/30 + (Mn+Cr+Cu)/20 + Ni/60 + Mo/15 + V/10 + 5xB</t>
    </r>
  </si>
  <si>
    <r>
      <t>P</t>
    </r>
    <r>
      <rPr>
        <b/>
        <vertAlign val="subscript"/>
        <sz val="14"/>
        <color theme="1"/>
        <rFont val="Calibri"/>
        <family val="2"/>
        <charset val="238"/>
        <scheme val="minor"/>
      </rPr>
      <t>cm</t>
    </r>
  </si>
  <si>
    <t>B</t>
  </si>
  <si>
    <t>Si</t>
  </si>
  <si>
    <t>susceptibility indeks</t>
  </si>
  <si>
    <r>
      <t>susceptibility index = 12 x P</t>
    </r>
    <r>
      <rPr>
        <vertAlign val="subscript"/>
        <sz val="11"/>
        <color theme="1"/>
        <rFont val="Calibri"/>
        <family val="2"/>
        <charset val="238"/>
        <scheme val="minor"/>
      </rPr>
      <t>cm</t>
    </r>
    <r>
      <rPr>
        <sz val="11"/>
        <color theme="1"/>
        <rFont val="Calibri"/>
        <family val="2"/>
        <charset val="238"/>
        <scheme val="minor"/>
      </rPr>
      <t xml:space="preserve"> + log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charset val="238"/>
        <scheme val="minor"/>
      </rPr>
      <t xml:space="preserve"> HD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</si>
</sst>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vertAlign val="subscript"/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vertAlign val="subscript"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6" xfId="0" applyFont="1" applyBorder="1"/>
    <xf numFmtId="0" fontId="0" fillId="0" borderId="5" xfId="0" applyBorder="1"/>
    <xf numFmtId="0" fontId="5" fillId="0" borderId="4" xfId="0" applyFont="1" applyBorder="1"/>
    <xf numFmtId="0" fontId="0" fillId="0" borderId="24" xfId="0" applyBorder="1" applyAlignment="1">
      <alignment horizontal="center"/>
    </xf>
    <xf numFmtId="0" fontId="2" fillId="0" borderId="25" xfId="0" applyFont="1" applyBorder="1"/>
    <xf numFmtId="0" fontId="2" fillId="0" borderId="16" xfId="0" applyFont="1" applyBorder="1" applyAlignment="1">
      <alignment horizontal="center"/>
    </xf>
    <xf numFmtId="0" fontId="2" fillId="0" borderId="28" xfId="0" applyFont="1" applyBorder="1"/>
    <xf numFmtId="0" fontId="0" fillId="0" borderId="29" xfId="0" applyBorder="1"/>
    <xf numFmtId="0" fontId="0" fillId="0" borderId="18" xfId="0" applyBorder="1"/>
    <xf numFmtId="49" fontId="0" fillId="0" borderId="18" xfId="0" applyNumberFormat="1" applyBorder="1"/>
    <xf numFmtId="0" fontId="0" fillId="0" borderId="19" xfId="0" applyBorder="1"/>
    <xf numFmtId="49" fontId="0" fillId="0" borderId="19" xfId="0" applyNumberFormat="1" applyBorder="1"/>
    <xf numFmtId="0" fontId="0" fillId="0" borderId="20" xfId="0" applyBorder="1"/>
    <xf numFmtId="49" fontId="0" fillId="0" borderId="20" xfId="0" applyNumberFormat="1" applyBorder="1"/>
    <xf numFmtId="0" fontId="5" fillId="0" borderId="4" xfId="0" applyFont="1" applyBorder="1" applyAlignment="1"/>
    <xf numFmtId="0" fontId="0" fillId="0" borderId="5" xfId="0" applyBorder="1" applyAlignment="1"/>
    <xf numFmtId="0" fontId="0" fillId="0" borderId="24" xfId="0" applyBorder="1" applyAlignment="1"/>
    <xf numFmtId="0" fontId="0" fillId="0" borderId="25" xfId="0" applyBorder="1" applyAlignment="1"/>
    <xf numFmtId="2" fontId="0" fillId="0" borderId="5" xfId="0" applyNumberFormat="1" applyBorder="1" applyAlignment="1"/>
    <xf numFmtId="0" fontId="8" fillId="0" borderId="4" xfId="0" applyFont="1" applyBorder="1" applyAlignment="1"/>
    <xf numFmtId="0" fontId="0" fillId="0" borderId="34" xfId="0" applyBorder="1" applyAlignment="1"/>
    <xf numFmtId="0" fontId="2" fillId="0" borderId="34" xfId="0" applyFont="1" applyBorder="1"/>
    <xf numFmtId="0" fontId="0" fillId="0" borderId="34" xfId="0" applyBorder="1"/>
    <xf numFmtId="2" fontId="5" fillId="0" borderId="5" xfId="0" applyNumberFormat="1" applyFont="1" applyBorder="1" applyAlignment="1"/>
    <xf numFmtId="0" fontId="10" fillId="0" borderId="6" xfId="0" applyFont="1" applyBorder="1"/>
    <xf numFmtId="0" fontId="5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/>
    <xf numFmtId="0" fontId="0" fillId="0" borderId="9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g"/><Relationship Id="rId2" Type="http://schemas.openxmlformats.org/officeDocument/2006/relationships/image" Target="../media/image12.jpg"/><Relationship Id="rId1" Type="http://schemas.openxmlformats.org/officeDocument/2006/relationships/image" Target="../media/image11.jpg"/><Relationship Id="rId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9525</xdr:rowOff>
    </xdr:from>
    <xdr:to>
      <xdr:col>10</xdr:col>
      <xdr:colOff>434068</xdr:colOff>
      <xdr:row>42</xdr:row>
      <xdr:rowOff>47625</xdr:rowOff>
    </xdr:to>
    <xdr:pic>
      <xdr:nvPicPr>
        <xdr:cNvPr id="2" name="Slik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48300"/>
          <a:ext cx="5796643" cy="2705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57150</xdr:rowOff>
    </xdr:from>
    <xdr:to>
      <xdr:col>4</xdr:col>
      <xdr:colOff>104775</xdr:colOff>
      <xdr:row>59</xdr:row>
      <xdr:rowOff>189963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86925"/>
          <a:ext cx="2571750" cy="1847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85726</xdr:rowOff>
    </xdr:from>
    <xdr:to>
      <xdr:col>10</xdr:col>
      <xdr:colOff>415063</xdr:colOff>
      <xdr:row>81</xdr:row>
      <xdr:rowOff>180976</xdr:rowOff>
    </xdr:to>
    <xdr:pic>
      <xdr:nvPicPr>
        <xdr:cNvPr id="4" name="Slika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01501"/>
          <a:ext cx="5777638" cy="3714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47625</xdr:rowOff>
    </xdr:from>
    <xdr:to>
      <xdr:col>10</xdr:col>
      <xdr:colOff>409575</xdr:colOff>
      <xdr:row>120</xdr:row>
      <xdr:rowOff>170089</xdr:rowOff>
    </xdr:to>
    <xdr:pic>
      <xdr:nvPicPr>
        <xdr:cNvPr id="5" name="Slika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59550"/>
          <a:ext cx="5772150" cy="4122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57150</xdr:rowOff>
    </xdr:from>
    <xdr:to>
      <xdr:col>10</xdr:col>
      <xdr:colOff>437236</xdr:colOff>
      <xdr:row>145</xdr:row>
      <xdr:rowOff>161925</xdr:rowOff>
    </xdr:to>
    <xdr:pic>
      <xdr:nvPicPr>
        <xdr:cNvPr id="6" name="Slika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41075"/>
          <a:ext cx="5799811" cy="4295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57150</xdr:rowOff>
    </xdr:from>
    <xdr:to>
      <xdr:col>10</xdr:col>
      <xdr:colOff>431261</xdr:colOff>
      <xdr:row>192</xdr:row>
      <xdr:rowOff>85725</xdr:rowOff>
    </xdr:to>
    <xdr:pic>
      <xdr:nvPicPr>
        <xdr:cNvPr id="7" name="Slika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84575"/>
          <a:ext cx="5793836" cy="8029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28575</xdr:rowOff>
    </xdr:from>
    <xdr:to>
      <xdr:col>10</xdr:col>
      <xdr:colOff>433364</xdr:colOff>
      <xdr:row>243</xdr:row>
      <xdr:rowOff>95250</xdr:rowOff>
    </xdr:to>
    <xdr:pic>
      <xdr:nvPicPr>
        <xdr:cNvPr id="8" name="Slika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481000"/>
          <a:ext cx="5795939" cy="825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250</xdr:row>
      <xdr:rowOff>28575</xdr:rowOff>
    </xdr:from>
    <xdr:to>
      <xdr:col>10</xdr:col>
      <xdr:colOff>442730</xdr:colOff>
      <xdr:row>295</xdr:row>
      <xdr:rowOff>0</xdr:rowOff>
    </xdr:to>
    <xdr:pic>
      <xdr:nvPicPr>
        <xdr:cNvPr id="9" name="Slika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006000"/>
          <a:ext cx="5805305" cy="8543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300</xdr:row>
      <xdr:rowOff>28575</xdr:rowOff>
    </xdr:from>
    <xdr:to>
      <xdr:col>10</xdr:col>
      <xdr:colOff>440817</xdr:colOff>
      <xdr:row>344</xdr:row>
      <xdr:rowOff>180975</xdr:rowOff>
    </xdr:to>
    <xdr:pic>
      <xdr:nvPicPr>
        <xdr:cNvPr id="10" name="Slika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31000"/>
          <a:ext cx="5803392" cy="853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57150</xdr:rowOff>
    </xdr:from>
    <xdr:to>
      <xdr:col>10</xdr:col>
      <xdr:colOff>447370</xdr:colOff>
      <xdr:row>376</xdr:row>
      <xdr:rowOff>123825</xdr:rowOff>
    </xdr:to>
    <xdr:pic>
      <xdr:nvPicPr>
        <xdr:cNvPr id="12" name="Slika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084575"/>
          <a:ext cx="5809945" cy="501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6</xdr:col>
      <xdr:colOff>19050</xdr:colOff>
      <xdr:row>58</xdr:row>
      <xdr:rowOff>171450</xdr:rowOff>
    </xdr:to>
    <xdr:pic>
      <xdr:nvPicPr>
        <xdr:cNvPr id="2" name="Slik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34550"/>
          <a:ext cx="3495675" cy="15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</xdr:rowOff>
    </xdr:from>
    <xdr:to>
      <xdr:col>9</xdr:col>
      <xdr:colOff>571501</xdr:colOff>
      <xdr:row>71</xdr:row>
      <xdr:rowOff>148963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449051"/>
          <a:ext cx="5715000" cy="2053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</xdr:rowOff>
    </xdr:from>
    <xdr:to>
      <xdr:col>9</xdr:col>
      <xdr:colOff>571500</xdr:colOff>
      <xdr:row>84</xdr:row>
      <xdr:rowOff>36635</xdr:rowOff>
    </xdr:to>
    <xdr:pic>
      <xdr:nvPicPr>
        <xdr:cNvPr id="4" name="Slika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06551"/>
          <a:ext cx="5715000" cy="1941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38100</xdr:rowOff>
    </xdr:from>
    <xdr:to>
      <xdr:col>9</xdr:col>
      <xdr:colOff>600074</xdr:colOff>
      <xdr:row>124</xdr:row>
      <xdr:rowOff>49680</xdr:rowOff>
    </xdr:to>
    <xdr:pic>
      <xdr:nvPicPr>
        <xdr:cNvPr id="5" name="Slika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88150"/>
          <a:ext cx="5743574" cy="439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88" workbookViewId="0">
      <selection activeCell="B89" sqref="B89"/>
    </sheetView>
  </sheetViews>
  <sheetFormatPr defaultRowHeight="15" x14ac:dyDescent="0.25"/>
  <cols>
    <col min="4" max="5" width="9.5703125" customWidth="1"/>
    <col min="7" max="7" width="6.140625" customWidth="1"/>
    <col min="8" max="8" width="5.5703125" customWidth="1"/>
    <col min="9" max="9" width="6.42578125" customWidth="1"/>
    <col min="10" max="10" width="6.5703125" customWidth="1"/>
    <col min="11" max="11" width="6.7109375" customWidth="1"/>
  </cols>
  <sheetData>
    <row r="1" spans="1:11" ht="15.75" thickBot="1" x14ac:dyDescent="0.3"/>
    <row r="2" spans="1:11" ht="16.5" thickBot="1" x14ac:dyDescent="0.3">
      <c r="A2" s="63" t="s">
        <v>1</v>
      </c>
      <c r="B2" s="64"/>
      <c r="C2" s="64"/>
      <c r="D2" s="64"/>
      <c r="E2" s="65"/>
    </row>
    <row r="3" spans="1:11" ht="16.5" thickBot="1" x14ac:dyDescent="0.3">
      <c r="A3" s="3"/>
      <c r="B3" s="3"/>
      <c r="C3" s="3"/>
      <c r="D3" s="3"/>
      <c r="E3" s="3"/>
    </row>
    <row r="4" spans="1:11" ht="16.5" thickBot="1" x14ac:dyDescent="0.3">
      <c r="A4" s="52" t="s">
        <v>0</v>
      </c>
      <c r="B4" s="53">
        <f>B7+(B8/6)+((B9+B10+B11)/5)+((B12+B13)/15)</f>
        <v>0.52333333333333332</v>
      </c>
      <c r="C4" s="54" t="s">
        <v>40</v>
      </c>
      <c r="D4" s="3"/>
      <c r="E4" s="3"/>
    </row>
    <row r="5" spans="1:11" ht="15.75" thickBot="1" x14ac:dyDescent="0.3"/>
    <row r="6" spans="1:11" x14ac:dyDescent="0.25">
      <c r="A6" s="15" t="s">
        <v>2</v>
      </c>
      <c r="B6" s="16" t="s">
        <v>3</v>
      </c>
    </row>
    <row r="7" spans="1:11" x14ac:dyDescent="0.25">
      <c r="A7" s="13" t="s">
        <v>4</v>
      </c>
      <c r="B7" s="14">
        <v>0.22</v>
      </c>
    </row>
    <row r="8" spans="1:11" x14ac:dyDescent="0.25">
      <c r="A8" s="9" t="s">
        <v>5</v>
      </c>
      <c r="B8" s="10">
        <v>1.6</v>
      </c>
    </row>
    <row r="9" spans="1:11" x14ac:dyDescent="0.25">
      <c r="A9" s="9" t="s">
        <v>6</v>
      </c>
      <c r="B9" s="10">
        <v>0</v>
      </c>
    </row>
    <row r="10" spans="1:11" x14ac:dyDescent="0.25">
      <c r="A10" s="9" t="s">
        <v>7</v>
      </c>
      <c r="B10" s="10">
        <v>0</v>
      </c>
    </row>
    <row r="11" spans="1:11" x14ac:dyDescent="0.25">
      <c r="A11" s="9" t="s">
        <v>8</v>
      </c>
      <c r="B11" s="10">
        <v>0</v>
      </c>
    </row>
    <row r="12" spans="1:11" x14ac:dyDescent="0.25">
      <c r="A12" s="9" t="s">
        <v>9</v>
      </c>
      <c r="B12" s="10">
        <v>0</v>
      </c>
    </row>
    <row r="13" spans="1:11" ht="15.75" thickBot="1" x14ac:dyDescent="0.3">
      <c r="A13" s="11" t="s">
        <v>10</v>
      </c>
      <c r="B13" s="12">
        <v>0.55000000000000004</v>
      </c>
    </row>
    <row r="14" spans="1:11" ht="15.75" thickBot="1" x14ac:dyDescent="0.3">
      <c r="D14" s="66" t="s">
        <v>35</v>
      </c>
      <c r="E14" s="68" t="s">
        <v>36</v>
      </c>
      <c r="F14" s="68"/>
      <c r="G14" s="68"/>
      <c r="H14" s="68"/>
      <c r="I14" s="68"/>
      <c r="J14" s="68"/>
      <c r="K14" s="69"/>
    </row>
    <row r="15" spans="1:11" x14ac:dyDescent="0.25">
      <c r="A15" s="20" t="s">
        <v>11</v>
      </c>
      <c r="B15" s="21" t="s">
        <v>16</v>
      </c>
      <c r="D15" s="67"/>
      <c r="E15" s="25" t="s">
        <v>4</v>
      </c>
      <c r="F15" s="25" t="s">
        <v>5</v>
      </c>
      <c r="G15" s="25" t="s">
        <v>6</v>
      </c>
      <c r="H15" s="25" t="s">
        <v>7</v>
      </c>
      <c r="I15" s="25" t="s">
        <v>8</v>
      </c>
      <c r="J15" s="25" t="s">
        <v>9</v>
      </c>
      <c r="K15" s="26" t="s">
        <v>10</v>
      </c>
    </row>
    <row r="16" spans="1:11" x14ac:dyDescent="0.25">
      <c r="A16" s="13" t="s">
        <v>25</v>
      </c>
      <c r="B16" s="19" t="s">
        <v>33</v>
      </c>
      <c r="D16" s="13" t="s">
        <v>25</v>
      </c>
      <c r="E16" s="24" t="s">
        <v>32</v>
      </c>
      <c r="F16" s="24">
        <v>1.4</v>
      </c>
      <c r="G16" s="24">
        <v>0</v>
      </c>
      <c r="H16" s="24">
        <v>0</v>
      </c>
      <c r="I16" s="24">
        <v>0</v>
      </c>
      <c r="J16" s="24">
        <v>0</v>
      </c>
      <c r="K16" s="19">
        <v>0.55000000000000004</v>
      </c>
    </row>
    <row r="17" spans="1:14" x14ac:dyDescent="0.25">
      <c r="A17" s="9" t="s">
        <v>26</v>
      </c>
      <c r="B17" s="17">
        <v>0.44</v>
      </c>
      <c r="D17" s="9" t="s">
        <v>26</v>
      </c>
      <c r="E17" s="22">
        <v>0.17</v>
      </c>
      <c r="F17" s="22">
        <v>1.4</v>
      </c>
      <c r="G17" s="22">
        <v>0</v>
      </c>
      <c r="H17" s="22">
        <v>0</v>
      </c>
      <c r="I17" s="22">
        <v>0</v>
      </c>
      <c r="J17" s="22">
        <v>0</v>
      </c>
      <c r="K17" s="17">
        <v>0.55000000000000004</v>
      </c>
    </row>
    <row r="18" spans="1:14" x14ac:dyDescent="0.25">
      <c r="A18" s="9" t="s">
        <v>27</v>
      </c>
      <c r="B18" s="17" t="s">
        <v>38</v>
      </c>
      <c r="D18" s="9" t="s">
        <v>27</v>
      </c>
      <c r="E18" s="22" t="s">
        <v>34</v>
      </c>
      <c r="F18" s="22">
        <v>1.5</v>
      </c>
      <c r="G18" s="22">
        <v>0</v>
      </c>
      <c r="H18" s="22">
        <v>0</v>
      </c>
      <c r="I18" s="22">
        <v>0</v>
      </c>
      <c r="J18" s="22">
        <v>0</v>
      </c>
      <c r="K18" s="17">
        <v>0.55000000000000004</v>
      </c>
    </row>
    <row r="19" spans="1:14" x14ac:dyDescent="0.25">
      <c r="A19" s="9" t="s">
        <v>28</v>
      </c>
      <c r="B19" s="17">
        <v>0.47</v>
      </c>
      <c r="D19" s="9" t="s">
        <v>28</v>
      </c>
      <c r="E19" s="22">
        <v>0.18</v>
      </c>
      <c r="F19" s="22">
        <v>1.5</v>
      </c>
      <c r="G19" s="22">
        <v>0</v>
      </c>
      <c r="H19" s="22">
        <v>0</v>
      </c>
      <c r="I19" s="22">
        <v>0</v>
      </c>
      <c r="J19" s="22">
        <v>0</v>
      </c>
      <c r="K19" s="17">
        <v>0.55000000000000004</v>
      </c>
      <c r="N19" s="1"/>
    </row>
    <row r="20" spans="1:14" x14ac:dyDescent="0.25">
      <c r="A20" s="9" t="s">
        <v>29</v>
      </c>
      <c r="B20" s="17" t="s">
        <v>39</v>
      </c>
      <c r="D20" s="9" t="s">
        <v>29</v>
      </c>
      <c r="E20" s="22">
        <v>0.16</v>
      </c>
      <c r="F20" s="22" t="s">
        <v>37</v>
      </c>
      <c r="G20" s="22">
        <v>0.3</v>
      </c>
      <c r="H20" s="22">
        <v>0.1</v>
      </c>
      <c r="I20" s="22">
        <v>0</v>
      </c>
      <c r="J20" s="22">
        <v>0</v>
      </c>
      <c r="K20" s="17">
        <v>0.55000000000000004</v>
      </c>
    </row>
    <row r="21" spans="1:14" x14ac:dyDescent="0.25">
      <c r="A21" s="9" t="s">
        <v>12</v>
      </c>
      <c r="B21" s="17" t="s">
        <v>15</v>
      </c>
      <c r="D21" s="9" t="s">
        <v>12</v>
      </c>
      <c r="E21" s="22">
        <v>0.2</v>
      </c>
      <c r="F21" s="22" t="s">
        <v>30</v>
      </c>
      <c r="G21" s="22">
        <v>0.3</v>
      </c>
      <c r="H21" s="22">
        <v>0.1</v>
      </c>
      <c r="I21" s="22">
        <v>0.12</v>
      </c>
      <c r="J21" s="22">
        <v>0.5</v>
      </c>
      <c r="K21" s="17">
        <v>0.55000000000000004</v>
      </c>
    </row>
    <row r="22" spans="1:14" x14ac:dyDescent="0.25">
      <c r="A22" s="9" t="s">
        <v>13</v>
      </c>
      <c r="B22" s="17" t="s">
        <v>20</v>
      </c>
      <c r="D22" s="9" t="s">
        <v>13</v>
      </c>
      <c r="E22" s="22">
        <v>0.18</v>
      </c>
      <c r="F22" s="22" t="s">
        <v>30</v>
      </c>
      <c r="G22" s="22">
        <v>0.3</v>
      </c>
      <c r="H22" s="22">
        <v>0.1</v>
      </c>
      <c r="I22" s="22">
        <v>0.12</v>
      </c>
      <c r="J22" s="22">
        <v>0.5</v>
      </c>
      <c r="K22" s="17">
        <v>0.55000000000000004</v>
      </c>
    </row>
    <row r="23" spans="1:14" x14ac:dyDescent="0.25">
      <c r="A23" s="9" t="s">
        <v>14</v>
      </c>
      <c r="B23" s="17" t="s">
        <v>22</v>
      </c>
      <c r="D23" s="9" t="s">
        <v>14</v>
      </c>
      <c r="E23" s="22" t="s">
        <v>31</v>
      </c>
      <c r="F23" s="22">
        <v>1.6</v>
      </c>
      <c r="G23" s="22">
        <v>0</v>
      </c>
      <c r="H23" s="22">
        <v>0</v>
      </c>
      <c r="I23" s="22">
        <v>0</v>
      </c>
      <c r="J23" s="22">
        <v>0</v>
      </c>
      <c r="K23" s="17">
        <v>0.55000000000000004</v>
      </c>
    </row>
    <row r="24" spans="1:14" x14ac:dyDescent="0.25">
      <c r="A24" s="9" t="s">
        <v>17</v>
      </c>
      <c r="B24" s="17" t="s">
        <v>21</v>
      </c>
      <c r="D24" s="9" t="s">
        <v>17</v>
      </c>
      <c r="E24" s="22">
        <v>0.22</v>
      </c>
      <c r="F24" s="22">
        <v>1.6</v>
      </c>
      <c r="G24" s="22">
        <v>0</v>
      </c>
      <c r="H24" s="22">
        <v>0</v>
      </c>
      <c r="I24" s="22">
        <v>0</v>
      </c>
      <c r="J24" s="22">
        <v>0</v>
      </c>
      <c r="K24" s="17">
        <v>0</v>
      </c>
    </row>
    <row r="25" spans="1:14" x14ac:dyDescent="0.25">
      <c r="A25" s="9" t="s">
        <v>19</v>
      </c>
      <c r="B25" s="17" t="s">
        <v>18</v>
      </c>
      <c r="D25" s="9" t="s">
        <v>19</v>
      </c>
      <c r="E25" s="22">
        <v>0.12</v>
      </c>
      <c r="F25" s="22">
        <v>1.5</v>
      </c>
      <c r="G25" s="22">
        <v>0</v>
      </c>
      <c r="H25" s="22">
        <v>0</v>
      </c>
      <c r="I25" s="22">
        <v>0.2</v>
      </c>
      <c r="J25" s="22">
        <v>0</v>
      </c>
      <c r="K25" s="17">
        <v>0</v>
      </c>
    </row>
    <row r="26" spans="1:14" x14ac:dyDescent="0.25">
      <c r="A26" s="9" t="s">
        <v>23</v>
      </c>
      <c r="B26" s="17">
        <v>1.1100000000000001</v>
      </c>
      <c r="D26" s="9" t="s">
        <v>23</v>
      </c>
      <c r="E26" s="22">
        <v>0.2</v>
      </c>
      <c r="F26" s="22">
        <v>1.7</v>
      </c>
      <c r="G26" s="22">
        <v>1.5</v>
      </c>
      <c r="H26" s="22">
        <v>0.7</v>
      </c>
      <c r="I26" s="22">
        <v>0.12</v>
      </c>
      <c r="J26" s="22">
        <v>2</v>
      </c>
      <c r="K26" s="17">
        <v>0.5</v>
      </c>
    </row>
    <row r="27" spans="1:14" ht="15.75" thickBot="1" x14ac:dyDescent="0.3">
      <c r="A27" s="11" t="s">
        <v>24</v>
      </c>
      <c r="B27" s="18">
        <v>0.61</v>
      </c>
      <c r="D27" s="11" t="s">
        <v>24</v>
      </c>
      <c r="E27" s="23">
        <v>0.12</v>
      </c>
      <c r="F27" s="23">
        <v>2.1</v>
      </c>
      <c r="G27" s="23">
        <v>0</v>
      </c>
      <c r="H27" s="23">
        <v>0.5</v>
      </c>
      <c r="I27" s="23">
        <v>0.2</v>
      </c>
      <c r="J27" s="23">
        <v>0</v>
      </c>
      <c r="K27" s="18">
        <v>0</v>
      </c>
    </row>
    <row r="50" spans="1:11" x14ac:dyDescent="0.25">
      <c r="A50" s="60" t="s">
        <v>77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</row>
    <row r="62" spans="1:11" x14ac:dyDescent="0.25">
      <c r="A62" s="60" t="s">
        <v>78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83" spans="1:11" ht="18" x14ac:dyDescent="0.35">
      <c r="A83" s="60" t="s">
        <v>79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.75" thickBot="1" x14ac:dyDescent="0.3"/>
    <row r="86" spans="1:11" ht="18" x14ac:dyDescent="0.35">
      <c r="A86" s="20" t="s">
        <v>54</v>
      </c>
      <c r="B86" s="21" t="s">
        <v>53</v>
      </c>
      <c r="D86" s="60" t="s">
        <v>87</v>
      </c>
      <c r="E86" s="60"/>
      <c r="G86" s="62" t="s">
        <v>88</v>
      </c>
      <c r="H86" s="62"/>
      <c r="I86" s="62"/>
      <c r="J86" s="62"/>
      <c r="K86" s="62"/>
    </row>
    <row r="87" spans="1:11" ht="18" x14ac:dyDescent="0.35">
      <c r="A87" s="13" t="s">
        <v>83</v>
      </c>
      <c r="B87" s="14">
        <v>15</v>
      </c>
      <c r="D87" s="55" t="s">
        <v>86</v>
      </c>
      <c r="E87">
        <f>B87+B88</f>
        <v>85</v>
      </c>
      <c r="F87" t="s">
        <v>80</v>
      </c>
      <c r="G87" s="62"/>
      <c r="H87" s="62"/>
      <c r="I87" s="62"/>
      <c r="J87" s="62"/>
      <c r="K87" s="62"/>
    </row>
    <row r="88" spans="1:11" ht="18" x14ac:dyDescent="0.35">
      <c r="A88" s="9" t="s">
        <v>84</v>
      </c>
      <c r="B88" s="10">
        <v>70</v>
      </c>
    </row>
    <row r="89" spans="1:11" ht="18.75" thickBot="1" x14ac:dyDescent="0.4">
      <c r="A89" s="11" t="s">
        <v>85</v>
      </c>
      <c r="B89" s="12">
        <v>70</v>
      </c>
      <c r="D89" s="60" t="s">
        <v>82</v>
      </c>
      <c r="E89" s="60"/>
      <c r="G89" s="61" t="s">
        <v>89</v>
      </c>
      <c r="H89" s="61"/>
      <c r="I89" s="61"/>
      <c r="J89" s="61"/>
      <c r="K89" s="61"/>
    </row>
    <row r="90" spans="1:11" x14ac:dyDescent="0.25">
      <c r="D90" t="s">
        <v>86</v>
      </c>
      <c r="E90">
        <f>B87+B88+B89</f>
        <v>155</v>
      </c>
      <c r="F90" t="s">
        <v>80</v>
      </c>
      <c r="G90" s="61"/>
      <c r="H90" s="61"/>
      <c r="I90" s="61"/>
      <c r="J90" s="61"/>
      <c r="K90" s="61"/>
    </row>
    <row r="92" spans="1:11" ht="18" x14ac:dyDescent="0.35">
      <c r="D92" s="60" t="s">
        <v>81</v>
      </c>
      <c r="E92" s="60"/>
      <c r="G92" s="61" t="s">
        <v>90</v>
      </c>
      <c r="H92" s="61"/>
      <c r="I92" s="61"/>
      <c r="J92" s="61"/>
      <c r="K92" s="61"/>
    </row>
    <row r="93" spans="1:11" x14ac:dyDescent="0.25">
      <c r="D93" t="s">
        <v>86</v>
      </c>
      <c r="E93">
        <f>(B87+B88+B89)/2</f>
        <v>77.5</v>
      </c>
      <c r="F93" t="s">
        <v>80</v>
      </c>
      <c r="G93" s="61"/>
      <c r="H93" s="61"/>
      <c r="I93" s="61"/>
      <c r="J93" s="61"/>
      <c r="K93" s="61"/>
    </row>
  </sheetData>
  <mergeCells count="12">
    <mergeCell ref="A2:E2"/>
    <mergeCell ref="D14:D15"/>
    <mergeCell ref="E14:K14"/>
    <mergeCell ref="A50:K50"/>
    <mergeCell ref="A62:K62"/>
    <mergeCell ref="D92:E92"/>
    <mergeCell ref="G92:K93"/>
    <mergeCell ref="A83:K83"/>
    <mergeCell ref="D86:E86"/>
    <mergeCell ref="D89:E89"/>
    <mergeCell ref="G89:K90"/>
    <mergeCell ref="G86:K8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10" workbookViewId="0">
      <selection activeCell="A39" sqref="A39:H43"/>
    </sheetView>
  </sheetViews>
  <sheetFormatPr defaultRowHeight="15" x14ac:dyDescent="0.25"/>
  <cols>
    <col min="4" max="4" width="9.42578125" customWidth="1"/>
    <col min="6" max="6" width="10.7109375" customWidth="1"/>
    <col min="7" max="7" width="9.7109375" customWidth="1"/>
    <col min="8" max="8" width="6.85546875" customWidth="1"/>
    <col min="9" max="9" width="6.140625" customWidth="1"/>
    <col min="10" max="10" width="7.85546875" customWidth="1"/>
  </cols>
  <sheetData>
    <row r="1" spans="1:10" ht="15.75" thickBot="1" x14ac:dyDescent="0.3"/>
    <row r="2" spans="1:10" ht="16.5" thickBot="1" x14ac:dyDescent="0.3">
      <c r="A2" s="63" t="s">
        <v>42</v>
      </c>
      <c r="B2" s="64"/>
      <c r="C2" s="64"/>
      <c r="D2" s="64"/>
      <c r="E2" s="65"/>
    </row>
    <row r="3" spans="1:10" ht="16.5" thickBot="1" x14ac:dyDescent="0.3">
      <c r="A3" s="3"/>
      <c r="B3" s="3"/>
      <c r="C3" s="3"/>
      <c r="D3" s="3"/>
      <c r="E3" s="3"/>
    </row>
    <row r="4" spans="1:10" ht="16.5" thickBot="1" x14ac:dyDescent="0.3">
      <c r="A4" s="6" t="s">
        <v>41</v>
      </c>
      <c r="B4" s="7">
        <f>B7+((B8+B10)/10)+((B9+B12)/20)+(B11/40)</f>
        <v>0.40750000000000003</v>
      </c>
      <c r="C4" s="8" t="s">
        <v>40</v>
      </c>
      <c r="D4" s="3"/>
      <c r="E4" s="3"/>
    </row>
    <row r="5" spans="1:10" ht="15.75" thickBot="1" x14ac:dyDescent="0.3"/>
    <row r="6" spans="1:10" x14ac:dyDescent="0.25">
      <c r="A6" s="15" t="s">
        <v>2</v>
      </c>
      <c r="B6" s="16" t="s">
        <v>3</v>
      </c>
    </row>
    <row r="7" spans="1:10" x14ac:dyDescent="0.25">
      <c r="A7" s="13" t="s">
        <v>4</v>
      </c>
      <c r="B7" s="14">
        <v>0.22</v>
      </c>
    </row>
    <row r="8" spans="1:10" x14ac:dyDescent="0.25">
      <c r="A8" s="9" t="s">
        <v>5</v>
      </c>
      <c r="B8" s="10">
        <v>1.6</v>
      </c>
    </row>
    <row r="9" spans="1:10" x14ac:dyDescent="0.25">
      <c r="A9" s="9" t="s">
        <v>6</v>
      </c>
      <c r="B9" s="10">
        <v>0</v>
      </c>
    </row>
    <row r="10" spans="1:10" x14ac:dyDescent="0.25">
      <c r="A10" s="9" t="s">
        <v>7</v>
      </c>
      <c r="B10" s="10">
        <v>0</v>
      </c>
    </row>
    <row r="11" spans="1:10" x14ac:dyDescent="0.25">
      <c r="A11" s="9" t="s">
        <v>9</v>
      </c>
      <c r="B11" s="10">
        <v>0</v>
      </c>
    </row>
    <row r="12" spans="1:10" ht="15.75" thickBot="1" x14ac:dyDescent="0.3">
      <c r="A12" s="11" t="s">
        <v>10</v>
      </c>
      <c r="B12" s="12">
        <v>0.55000000000000004</v>
      </c>
    </row>
    <row r="13" spans="1:10" ht="15.75" thickBot="1" x14ac:dyDescent="0.3">
      <c r="D13" s="66" t="s">
        <v>35</v>
      </c>
      <c r="E13" s="68" t="s">
        <v>36</v>
      </c>
      <c r="F13" s="68"/>
      <c r="G13" s="68"/>
      <c r="H13" s="68"/>
      <c r="I13" s="68"/>
      <c r="J13" s="69"/>
    </row>
    <row r="14" spans="1:10" x14ac:dyDescent="0.25">
      <c r="A14" s="20" t="s">
        <v>11</v>
      </c>
      <c r="B14" s="21" t="s">
        <v>43</v>
      </c>
      <c r="D14" s="67"/>
      <c r="E14" s="25" t="s">
        <v>4</v>
      </c>
      <c r="F14" s="25" t="s">
        <v>5</v>
      </c>
      <c r="G14" s="25" t="s">
        <v>6</v>
      </c>
      <c r="H14" s="25" t="s">
        <v>7</v>
      </c>
      <c r="I14" s="25" t="s">
        <v>9</v>
      </c>
      <c r="J14" s="26" t="s">
        <v>10</v>
      </c>
    </row>
    <row r="15" spans="1:10" x14ac:dyDescent="0.25">
      <c r="A15" s="13" t="s">
        <v>25</v>
      </c>
      <c r="B15" s="19" t="s">
        <v>44</v>
      </c>
      <c r="D15" s="13" t="s">
        <v>25</v>
      </c>
      <c r="E15" s="24" t="s">
        <v>32</v>
      </c>
      <c r="F15" s="24">
        <v>1.4</v>
      </c>
      <c r="G15" s="24">
        <v>0</v>
      </c>
      <c r="H15" s="24">
        <v>0</v>
      </c>
      <c r="I15" s="24">
        <v>0</v>
      </c>
      <c r="J15" s="19">
        <v>0.55000000000000004</v>
      </c>
    </row>
    <row r="16" spans="1:10" x14ac:dyDescent="0.25">
      <c r="A16" s="9" t="s">
        <v>26</v>
      </c>
      <c r="B16" s="17">
        <v>0.34</v>
      </c>
      <c r="D16" s="9" t="s">
        <v>26</v>
      </c>
      <c r="E16" s="22">
        <v>0.17</v>
      </c>
      <c r="F16" s="22">
        <v>1.4</v>
      </c>
      <c r="G16" s="22">
        <v>0</v>
      </c>
      <c r="H16" s="22">
        <v>0</v>
      </c>
      <c r="I16" s="22">
        <v>0</v>
      </c>
      <c r="J16" s="17">
        <v>0.55000000000000004</v>
      </c>
    </row>
    <row r="17" spans="1:13" x14ac:dyDescent="0.25">
      <c r="A17" s="9" t="s">
        <v>27</v>
      </c>
      <c r="B17" s="17" t="s">
        <v>45</v>
      </c>
      <c r="D17" s="9" t="s">
        <v>27</v>
      </c>
      <c r="E17" s="22" t="s">
        <v>34</v>
      </c>
      <c r="F17" s="22">
        <v>1.5</v>
      </c>
      <c r="G17" s="22">
        <v>0</v>
      </c>
      <c r="H17" s="22">
        <v>0</v>
      </c>
      <c r="I17" s="22">
        <v>0</v>
      </c>
      <c r="J17" s="17">
        <v>0.55000000000000004</v>
      </c>
    </row>
    <row r="18" spans="1:13" x14ac:dyDescent="0.25">
      <c r="A18" s="9" t="s">
        <v>28</v>
      </c>
      <c r="B18" s="17">
        <v>0.36</v>
      </c>
      <c r="D18" s="9" t="s">
        <v>28</v>
      </c>
      <c r="E18" s="22">
        <v>0.18</v>
      </c>
      <c r="F18" s="22">
        <v>1.5</v>
      </c>
      <c r="G18" s="22">
        <v>0</v>
      </c>
      <c r="H18" s="22">
        <v>0</v>
      </c>
      <c r="I18" s="22">
        <v>0</v>
      </c>
      <c r="J18" s="17">
        <v>0.55000000000000004</v>
      </c>
      <c r="M18" s="1"/>
    </row>
    <row r="19" spans="1:13" x14ac:dyDescent="0.25">
      <c r="A19" s="9" t="s">
        <v>29</v>
      </c>
      <c r="B19" s="17" t="s">
        <v>46</v>
      </c>
      <c r="D19" s="9" t="s">
        <v>29</v>
      </c>
      <c r="E19" s="22">
        <v>0.16</v>
      </c>
      <c r="F19" s="22" t="s">
        <v>37</v>
      </c>
      <c r="G19" s="22">
        <v>0.3</v>
      </c>
      <c r="H19" s="22">
        <v>0.1</v>
      </c>
      <c r="I19" s="22">
        <v>0</v>
      </c>
      <c r="J19" s="17">
        <v>0.55000000000000004</v>
      </c>
    </row>
    <row r="20" spans="1:13" x14ac:dyDescent="0.25">
      <c r="A20" s="9" t="s">
        <v>12</v>
      </c>
      <c r="B20" s="17" t="s">
        <v>47</v>
      </c>
      <c r="D20" s="9" t="s">
        <v>12</v>
      </c>
      <c r="E20" s="22">
        <v>0.2</v>
      </c>
      <c r="F20" s="22" t="s">
        <v>30</v>
      </c>
      <c r="G20" s="22">
        <v>0.3</v>
      </c>
      <c r="H20" s="22">
        <v>0.1</v>
      </c>
      <c r="I20" s="22">
        <v>0.5</v>
      </c>
      <c r="J20" s="17">
        <v>0.55000000000000004</v>
      </c>
    </row>
    <row r="21" spans="1:13" x14ac:dyDescent="0.25">
      <c r="A21" s="9" t="s">
        <v>13</v>
      </c>
      <c r="B21" s="17" t="s">
        <v>48</v>
      </c>
      <c r="D21" s="9" t="s">
        <v>13</v>
      </c>
      <c r="E21" s="22">
        <v>0.18</v>
      </c>
      <c r="F21" s="22" t="s">
        <v>30</v>
      </c>
      <c r="G21" s="22">
        <v>0.3</v>
      </c>
      <c r="H21" s="22">
        <v>0.1</v>
      </c>
      <c r="I21" s="22">
        <v>0.5</v>
      </c>
      <c r="J21" s="17">
        <v>0.55000000000000004</v>
      </c>
    </row>
    <row r="22" spans="1:13" x14ac:dyDescent="0.25">
      <c r="A22" s="9" t="s">
        <v>14</v>
      </c>
      <c r="B22" s="17" t="s">
        <v>49</v>
      </c>
      <c r="D22" s="9" t="s">
        <v>14</v>
      </c>
      <c r="E22" s="22" t="s">
        <v>31</v>
      </c>
      <c r="F22" s="22">
        <v>1.6</v>
      </c>
      <c r="G22" s="22">
        <v>0</v>
      </c>
      <c r="H22" s="22">
        <v>0</v>
      </c>
      <c r="I22" s="22">
        <v>0</v>
      </c>
      <c r="J22" s="17">
        <v>0.55000000000000004</v>
      </c>
    </row>
    <row r="23" spans="1:13" x14ac:dyDescent="0.25">
      <c r="A23" s="9" t="s">
        <v>17</v>
      </c>
      <c r="B23" s="17">
        <v>0.38</v>
      </c>
      <c r="D23" s="9" t="s">
        <v>17</v>
      </c>
      <c r="E23" s="22">
        <v>0.22</v>
      </c>
      <c r="F23" s="22">
        <v>1.6</v>
      </c>
      <c r="G23" s="22">
        <v>0</v>
      </c>
      <c r="H23" s="22">
        <v>0</v>
      </c>
      <c r="I23" s="22">
        <v>0</v>
      </c>
      <c r="J23" s="17">
        <v>0</v>
      </c>
    </row>
    <row r="24" spans="1:13" x14ac:dyDescent="0.25">
      <c r="A24" s="9" t="s">
        <v>19</v>
      </c>
      <c r="B24" s="17">
        <v>0.27</v>
      </c>
      <c r="D24" s="9" t="s">
        <v>19</v>
      </c>
      <c r="E24" s="22">
        <v>0.12</v>
      </c>
      <c r="F24" s="22">
        <v>1.5</v>
      </c>
      <c r="G24" s="22">
        <v>0</v>
      </c>
      <c r="H24" s="22">
        <v>0</v>
      </c>
      <c r="I24" s="22">
        <v>0</v>
      </c>
      <c r="J24" s="17">
        <v>0</v>
      </c>
    </row>
    <row r="25" spans="1:13" x14ac:dyDescent="0.25">
      <c r="A25" s="9" t="s">
        <v>23</v>
      </c>
      <c r="B25" s="17">
        <v>0.59</v>
      </c>
      <c r="D25" s="9" t="s">
        <v>23</v>
      </c>
      <c r="E25" s="22">
        <v>0.2</v>
      </c>
      <c r="F25" s="22">
        <v>1.7</v>
      </c>
      <c r="G25" s="22">
        <v>1.5</v>
      </c>
      <c r="H25" s="22">
        <v>0.7</v>
      </c>
      <c r="I25" s="22">
        <v>2</v>
      </c>
      <c r="J25" s="17">
        <v>0.5</v>
      </c>
    </row>
    <row r="26" spans="1:13" ht="15.75" thickBot="1" x14ac:dyDescent="0.3">
      <c r="A26" s="11" t="s">
        <v>24</v>
      </c>
      <c r="B26" s="18">
        <v>0.38</v>
      </c>
      <c r="D26" s="11" t="s">
        <v>24</v>
      </c>
      <c r="E26" s="23">
        <v>0.12</v>
      </c>
      <c r="F26" s="23">
        <v>2.1</v>
      </c>
      <c r="G26" s="23">
        <v>0</v>
      </c>
      <c r="H26" s="23">
        <v>0.5</v>
      </c>
      <c r="I26" s="23">
        <v>0</v>
      </c>
      <c r="J26" s="18">
        <v>0</v>
      </c>
    </row>
    <row r="27" spans="1:13" ht="15.75" thickBot="1" x14ac:dyDescent="0.3"/>
    <row r="28" spans="1:13" ht="18.75" thickBot="1" x14ac:dyDescent="0.4">
      <c r="A28" s="70" t="s">
        <v>50</v>
      </c>
      <c r="B28" s="71"/>
      <c r="C28" s="71"/>
      <c r="D28" s="27" t="s">
        <v>51</v>
      </c>
    </row>
    <row r="29" spans="1:13" ht="15.75" thickBot="1" x14ac:dyDescent="0.3"/>
    <row r="30" spans="1:13" ht="19.5" thickBot="1" x14ac:dyDescent="0.4">
      <c r="A30" s="29" t="s">
        <v>70</v>
      </c>
      <c r="B30" s="28">
        <f>(750*B4)-150</f>
        <v>155.625</v>
      </c>
      <c r="C30" s="27" t="s">
        <v>51</v>
      </c>
    </row>
    <row r="31" spans="1:13" ht="15.75" thickBot="1" x14ac:dyDescent="0.3"/>
    <row r="32" spans="1:13" ht="19.5" thickTop="1" thickBot="1" x14ac:dyDescent="0.4">
      <c r="A32" s="72" t="s">
        <v>63</v>
      </c>
      <c r="B32" s="73"/>
      <c r="C32" s="73"/>
      <c r="D32" s="33" t="s">
        <v>51</v>
      </c>
      <c r="E32" s="34"/>
      <c r="F32" s="34"/>
      <c r="G32" s="34"/>
      <c r="H32" s="34"/>
      <c r="I32" s="34"/>
      <c r="J32" s="34"/>
    </row>
    <row r="33" spans="1:10" ht="15.75" thickBot="1" x14ac:dyDescent="0.3">
      <c r="A33" s="1"/>
      <c r="B33" s="1"/>
      <c r="C33" s="1"/>
      <c r="D33" s="4"/>
    </row>
    <row r="34" spans="1:10" x14ac:dyDescent="0.25">
      <c r="A34" s="15" t="s">
        <v>54</v>
      </c>
      <c r="B34" s="32" t="s">
        <v>53</v>
      </c>
    </row>
    <row r="35" spans="1:10" ht="15.75" thickBot="1" x14ac:dyDescent="0.3">
      <c r="A35" s="30" t="s">
        <v>52</v>
      </c>
      <c r="B35" s="31">
        <v>120</v>
      </c>
    </row>
    <row r="36" spans="1:10" ht="15.75" thickBot="1" x14ac:dyDescent="0.3">
      <c r="A36" s="1"/>
      <c r="B36" s="1"/>
      <c r="C36" s="1"/>
      <c r="D36" s="4"/>
    </row>
    <row r="37" spans="1:10" ht="19.5" thickBot="1" x14ac:dyDescent="0.4">
      <c r="A37" s="29" t="s">
        <v>71</v>
      </c>
      <c r="B37" s="28">
        <f>(160*(TANH(B35/35)))-110</f>
        <v>49.663740879270875</v>
      </c>
      <c r="C37" s="27" t="s">
        <v>51</v>
      </c>
    </row>
    <row r="38" spans="1:10" ht="15.75" thickBot="1" x14ac:dyDescent="0.3"/>
    <row r="39" spans="1:10" x14ac:dyDescent="0.25">
      <c r="A39" s="91" t="s">
        <v>58</v>
      </c>
      <c r="B39" s="92"/>
      <c r="C39" s="92"/>
      <c r="D39" s="92"/>
      <c r="E39" s="92"/>
      <c r="F39" s="95" t="s">
        <v>59</v>
      </c>
      <c r="G39" s="76" t="s">
        <v>73</v>
      </c>
      <c r="H39" s="97" t="s">
        <v>72</v>
      </c>
    </row>
    <row r="40" spans="1:10" x14ac:dyDescent="0.25">
      <c r="A40" s="93"/>
      <c r="B40" s="94"/>
      <c r="C40" s="94"/>
      <c r="D40" s="94"/>
      <c r="E40" s="94"/>
      <c r="F40" s="96"/>
      <c r="G40" s="77"/>
      <c r="H40" s="98"/>
    </row>
    <row r="41" spans="1:10" x14ac:dyDescent="0.25">
      <c r="A41" s="87" t="s">
        <v>55</v>
      </c>
      <c r="B41" s="88"/>
      <c r="C41" s="88"/>
      <c r="D41" s="88"/>
      <c r="E41" s="88"/>
      <c r="F41" s="39">
        <v>135</v>
      </c>
      <c r="G41" s="40" t="s">
        <v>60</v>
      </c>
      <c r="H41" s="78">
        <v>3</v>
      </c>
    </row>
    <row r="42" spans="1:10" x14ac:dyDescent="0.25">
      <c r="A42" s="89" t="s">
        <v>56</v>
      </c>
      <c r="B42" s="90"/>
      <c r="C42" s="90"/>
      <c r="D42" s="90"/>
      <c r="E42" s="90"/>
      <c r="F42" s="35">
        <v>136</v>
      </c>
      <c r="G42" s="36" t="s">
        <v>61</v>
      </c>
      <c r="H42" s="79"/>
    </row>
    <row r="43" spans="1:10" ht="15.75" thickBot="1" x14ac:dyDescent="0.3">
      <c r="A43" s="85" t="s">
        <v>57</v>
      </c>
      <c r="B43" s="86"/>
      <c r="C43" s="86"/>
      <c r="D43" s="86"/>
      <c r="E43" s="86"/>
      <c r="F43" s="37">
        <v>135</v>
      </c>
      <c r="G43" s="38" t="s">
        <v>60</v>
      </c>
      <c r="H43" s="80"/>
    </row>
    <row r="44" spans="1:10" ht="15.75" thickBot="1" x14ac:dyDescent="0.3"/>
    <row r="45" spans="1:10" ht="19.5" thickBot="1" x14ac:dyDescent="0.4">
      <c r="A45" s="70" t="s">
        <v>62</v>
      </c>
      <c r="B45" s="71"/>
      <c r="C45" s="71"/>
      <c r="D45" s="27" t="s">
        <v>51</v>
      </c>
    </row>
    <row r="46" spans="1:10" ht="15.75" thickBot="1" x14ac:dyDescent="0.3"/>
    <row r="47" spans="1:10" ht="19.5" thickBot="1" x14ac:dyDescent="0.4">
      <c r="A47" s="41" t="s">
        <v>74</v>
      </c>
      <c r="B47" s="42">
        <f>(62*(H41^0.35))-100</f>
        <v>-8.9281563147954301</v>
      </c>
      <c r="C47" s="27" t="s">
        <v>51</v>
      </c>
    </row>
    <row r="48" spans="1:10" ht="15.75" thickBot="1" x14ac:dyDescent="0.3">
      <c r="A48" s="47"/>
      <c r="B48" s="47"/>
      <c r="C48" s="48"/>
      <c r="D48" s="49"/>
      <c r="E48" s="49"/>
      <c r="F48" s="49"/>
      <c r="G48" s="49"/>
      <c r="H48" s="49"/>
      <c r="I48" s="49"/>
      <c r="J48" s="49"/>
    </row>
    <row r="49" spans="1:10" ht="15.75" thickTop="1" x14ac:dyDescent="0.25">
      <c r="A49" s="81" t="s">
        <v>67</v>
      </c>
      <c r="B49" s="83" t="s">
        <v>66</v>
      </c>
      <c r="C49" s="4"/>
    </row>
    <row r="50" spans="1:10" x14ac:dyDescent="0.25">
      <c r="A50" s="82"/>
      <c r="B50" s="84"/>
      <c r="C50" s="4"/>
    </row>
    <row r="51" spans="1:10" ht="15.75" thickBot="1" x14ac:dyDescent="0.3">
      <c r="A51" s="43" t="s">
        <v>65</v>
      </c>
      <c r="B51" s="44">
        <v>1</v>
      </c>
      <c r="C51" s="4"/>
    </row>
    <row r="52" spans="1:10" x14ac:dyDescent="0.25">
      <c r="A52" s="5"/>
      <c r="B52" s="1" t="s">
        <v>68</v>
      </c>
      <c r="C52" s="4"/>
    </row>
    <row r="53" spans="1:10" ht="15.75" thickBot="1" x14ac:dyDescent="0.3"/>
    <row r="54" spans="1:10" ht="18.75" thickBot="1" x14ac:dyDescent="0.4">
      <c r="A54" s="70" t="s">
        <v>64</v>
      </c>
      <c r="B54" s="71"/>
      <c r="C54" s="71"/>
      <c r="D54" s="71"/>
      <c r="E54" s="27" t="s">
        <v>51</v>
      </c>
    </row>
    <row r="55" spans="1:10" ht="15.75" thickBot="1" x14ac:dyDescent="0.3"/>
    <row r="56" spans="1:10" ht="19.5" thickBot="1" x14ac:dyDescent="0.4">
      <c r="A56" s="41" t="s">
        <v>76</v>
      </c>
      <c r="B56" s="45">
        <f>(((53*B4)-32)*B51)-(53*B4)+32</f>
        <v>0</v>
      </c>
      <c r="C56" s="27" t="s">
        <v>51</v>
      </c>
      <c r="D56" s="5"/>
    </row>
    <row r="57" spans="1:10" ht="15.75" thickBot="1" x14ac:dyDescent="0.3">
      <c r="A57" s="49"/>
      <c r="B57" s="49"/>
      <c r="C57" s="49"/>
      <c r="D57" s="49"/>
      <c r="E57" s="49"/>
      <c r="F57" s="49"/>
      <c r="G57" s="49"/>
      <c r="H57" s="49"/>
      <c r="I57" s="49"/>
      <c r="J57" s="49"/>
    </row>
    <row r="58" spans="1:10" ht="19.5" thickTop="1" thickBot="1" x14ac:dyDescent="0.4">
      <c r="A58" s="74" t="s">
        <v>69</v>
      </c>
      <c r="B58" s="75"/>
      <c r="C58" s="75"/>
      <c r="D58" s="31" t="s">
        <v>51</v>
      </c>
    </row>
    <row r="59" spans="1:10" ht="15.75" thickBot="1" x14ac:dyDescent="0.3"/>
    <row r="60" spans="1:10" ht="21" thickBot="1" x14ac:dyDescent="0.4">
      <c r="A60" s="46" t="s">
        <v>75</v>
      </c>
      <c r="B60" s="50">
        <f>B30+B37+B47+B56</f>
        <v>196.36058456447546</v>
      </c>
      <c r="C60" s="51" t="s">
        <v>51</v>
      </c>
    </row>
  </sheetData>
  <mergeCells count="18">
    <mergeCell ref="A58:C58"/>
    <mergeCell ref="G39:G40"/>
    <mergeCell ref="A45:C45"/>
    <mergeCell ref="H41:H43"/>
    <mergeCell ref="A54:D54"/>
    <mergeCell ref="A49:A50"/>
    <mergeCell ref="B49:B50"/>
    <mergeCell ref="A43:E43"/>
    <mergeCell ref="A41:E41"/>
    <mergeCell ref="A42:E42"/>
    <mergeCell ref="A39:E40"/>
    <mergeCell ref="F39:F40"/>
    <mergeCell ref="H39:H40"/>
    <mergeCell ref="A2:E2"/>
    <mergeCell ref="D13:D14"/>
    <mergeCell ref="E13:J13"/>
    <mergeCell ref="A28:C28"/>
    <mergeCell ref="A32:C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0" workbookViewId="0">
      <selection activeCell="B19" sqref="B19"/>
    </sheetView>
  </sheetViews>
  <sheetFormatPr defaultRowHeight="15" x14ac:dyDescent="0.25"/>
  <cols>
    <col min="1" max="1" width="9.42578125" customWidth="1"/>
    <col min="3" max="3" width="9" customWidth="1"/>
    <col min="4" max="4" width="7" customWidth="1"/>
    <col min="5" max="5" width="6.85546875" customWidth="1"/>
    <col min="6" max="6" width="10.7109375" customWidth="1"/>
    <col min="7" max="7" width="9.28515625" customWidth="1"/>
    <col min="8" max="8" width="6.5703125" customWidth="1"/>
  </cols>
  <sheetData>
    <row r="2" spans="1:7" ht="18.75" x14ac:dyDescent="0.35">
      <c r="A2" s="99" t="s">
        <v>91</v>
      </c>
      <c r="B2" s="100"/>
      <c r="C2" s="100"/>
      <c r="D2" s="100"/>
      <c r="E2" s="100"/>
      <c r="F2" s="100"/>
      <c r="G2" s="100"/>
    </row>
    <row r="4" spans="1:7" ht="20.25" x14ac:dyDescent="0.35">
      <c r="A4" s="56" t="s">
        <v>92</v>
      </c>
      <c r="B4">
        <f>B7+(B14/30)+((B8+B9+B13)/20)+(B12/60)+(B10/15)+(B11/10)+(5*B15)</f>
        <v>0.31583333333333335</v>
      </c>
      <c r="C4" t="s">
        <v>40</v>
      </c>
    </row>
    <row r="5" spans="1:7" ht="15.75" thickBot="1" x14ac:dyDescent="0.3"/>
    <row r="6" spans="1:7" x14ac:dyDescent="0.25">
      <c r="A6" s="15" t="s">
        <v>2</v>
      </c>
      <c r="B6" s="16" t="s">
        <v>3</v>
      </c>
    </row>
    <row r="7" spans="1:7" x14ac:dyDescent="0.25">
      <c r="A7" s="13" t="s">
        <v>4</v>
      </c>
      <c r="B7" s="14">
        <v>0.2</v>
      </c>
    </row>
    <row r="8" spans="1:7" x14ac:dyDescent="0.25">
      <c r="A8" s="9" t="s">
        <v>5</v>
      </c>
      <c r="B8" s="10">
        <v>1.4</v>
      </c>
    </row>
    <row r="9" spans="1:7" x14ac:dyDescent="0.25">
      <c r="A9" s="9" t="s">
        <v>6</v>
      </c>
      <c r="B9" s="10">
        <v>0</v>
      </c>
    </row>
    <row r="10" spans="1:7" x14ac:dyDescent="0.25">
      <c r="A10" s="9" t="s">
        <v>7</v>
      </c>
      <c r="B10" s="10">
        <v>0</v>
      </c>
    </row>
    <row r="11" spans="1:7" x14ac:dyDescent="0.25">
      <c r="A11" s="9" t="s">
        <v>8</v>
      </c>
      <c r="B11" s="10">
        <v>0</v>
      </c>
    </row>
    <row r="12" spans="1:7" x14ac:dyDescent="0.25">
      <c r="A12" s="9" t="s">
        <v>9</v>
      </c>
      <c r="B12" s="10">
        <v>0</v>
      </c>
    </row>
    <row r="13" spans="1:7" x14ac:dyDescent="0.25">
      <c r="A13" s="9" t="s">
        <v>10</v>
      </c>
      <c r="B13" s="10">
        <v>0.55000000000000004</v>
      </c>
    </row>
    <row r="14" spans="1:7" x14ac:dyDescent="0.25">
      <c r="A14" s="57" t="s">
        <v>94</v>
      </c>
      <c r="B14" s="10">
        <v>0.55000000000000004</v>
      </c>
    </row>
    <row r="15" spans="1:7" ht="15.75" thickBot="1" x14ac:dyDescent="0.3">
      <c r="A15" s="11" t="s">
        <v>93</v>
      </c>
      <c r="B15" s="12">
        <v>0</v>
      </c>
    </row>
    <row r="16" spans="1:7" ht="15.75" thickBot="1" x14ac:dyDescent="0.3"/>
    <row r="17" spans="1:10" x14ac:dyDescent="0.25">
      <c r="A17" s="66" t="s">
        <v>35</v>
      </c>
      <c r="B17" s="101" t="s">
        <v>36</v>
      </c>
      <c r="C17" s="102"/>
      <c r="D17" s="102"/>
      <c r="E17" s="102"/>
      <c r="F17" s="102"/>
      <c r="G17" s="102"/>
      <c r="H17" s="102"/>
      <c r="I17" s="102"/>
      <c r="J17" s="103"/>
    </row>
    <row r="18" spans="1:10" x14ac:dyDescent="0.25">
      <c r="A18" s="67"/>
      <c r="B18" s="25" t="s">
        <v>4</v>
      </c>
      <c r="C18" s="25" t="s">
        <v>5</v>
      </c>
      <c r="D18" s="25" t="s">
        <v>6</v>
      </c>
      <c r="E18" s="25" t="s">
        <v>7</v>
      </c>
      <c r="F18" s="25" t="s">
        <v>8</v>
      </c>
      <c r="G18" s="25" t="s">
        <v>9</v>
      </c>
      <c r="H18" s="25" t="s">
        <v>10</v>
      </c>
      <c r="I18" s="58" t="s">
        <v>94</v>
      </c>
      <c r="J18" s="59" t="s">
        <v>93</v>
      </c>
    </row>
    <row r="19" spans="1:10" x14ac:dyDescent="0.25">
      <c r="A19" s="13" t="s">
        <v>25</v>
      </c>
      <c r="B19" s="24" t="s">
        <v>32</v>
      </c>
      <c r="C19" s="24">
        <v>1.4</v>
      </c>
      <c r="D19" s="24">
        <v>0</v>
      </c>
      <c r="E19" s="24">
        <v>0</v>
      </c>
      <c r="F19" s="24">
        <v>0</v>
      </c>
      <c r="G19" s="24">
        <v>0</v>
      </c>
      <c r="H19" s="24">
        <v>0.55000000000000004</v>
      </c>
      <c r="I19" s="24">
        <v>0</v>
      </c>
      <c r="J19" s="19">
        <v>0</v>
      </c>
    </row>
    <row r="20" spans="1:10" x14ac:dyDescent="0.25">
      <c r="A20" s="9" t="s">
        <v>26</v>
      </c>
      <c r="B20" s="22">
        <v>0.17</v>
      </c>
      <c r="C20" s="22">
        <v>1.4</v>
      </c>
      <c r="D20" s="22">
        <v>0</v>
      </c>
      <c r="E20" s="22">
        <v>0</v>
      </c>
      <c r="F20" s="22">
        <v>0</v>
      </c>
      <c r="G20" s="22">
        <v>0</v>
      </c>
      <c r="H20" s="22">
        <v>0.55000000000000004</v>
      </c>
      <c r="I20" s="22">
        <v>0</v>
      </c>
      <c r="J20" s="17">
        <v>0</v>
      </c>
    </row>
    <row r="21" spans="1:10" x14ac:dyDescent="0.25">
      <c r="A21" s="9" t="s">
        <v>27</v>
      </c>
      <c r="B21" s="22" t="s">
        <v>34</v>
      </c>
      <c r="C21" s="22">
        <v>1.5</v>
      </c>
      <c r="D21" s="22">
        <v>0</v>
      </c>
      <c r="E21" s="22">
        <v>0</v>
      </c>
      <c r="F21" s="22">
        <v>0</v>
      </c>
      <c r="G21" s="22">
        <v>0</v>
      </c>
      <c r="H21" s="22">
        <v>0.55000000000000004</v>
      </c>
      <c r="I21" s="22">
        <v>0</v>
      </c>
      <c r="J21" s="17">
        <v>0</v>
      </c>
    </row>
    <row r="22" spans="1:10" x14ac:dyDescent="0.25">
      <c r="A22" s="9" t="s">
        <v>28</v>
      </c>
      <c r="B22" s="22">
        <v>0.18</v>
      </c>
      <c r="C22" s="22">
        <v>1.5</v>
      </c>
      <c r="D22" s="22">
        <v>0</v>
      </c>
      <c r="E22" s="22">
        <v>0</v>
      </c>
      <c r="F22" s="22">
        <v>0</v>
      </c>
      <c r="G22" s="22">
        <v>0</v>
      </c>
      <c r="H22" s="22">
        <v>0.55000000000000004</v>
      </c>
      <c r="I22" s="22">
        <v>0</v>
      </c>
      <c r="J22" s="17">
        <v>0</v>
      </c>
    </row>
    <row r="23" spans="1:10" x14ac:dyDescent="0.25">
      <c r="A23" s="9" t="s">
        <v>29</v>
      </c>
      <c r="B23" s="22">
        <v>0.16</v>
      </c>
      <c r="C23" s="22" t="s">
        <v>37</v>
      </c>
      <c r="D23" s="22">
        <v>0.3</v>
      </c>
      <c r="E23" s="22">
        <v>0.1</v>
      </c>
      <c r="F23" s="22">
        <v>0</v>
      </c>
      <c r="G23" s="22">
        <v>0</v>
      </c>
      <c r="H23" s="22">
        <v>0.55000000000000004</v>
      </c>
      <c r="I23" s="22">
        <v>0.4</v>
      </c>
      <c r="J23" s="17">
        <v>0</v>
      </c>
    </row>
    <row r="24" spans="1:10" x14ac:dyDescent="0.25">
      <c r="A24" s="9" t="s">
        <v>12</v>
      </c>
      <c r="B24" s="22">
        <v>0.2</v>
      </c>
      <c r="C24" s="22" t="s">
        <v>30</v>
      </c>
      <c r="D24" s="22">
        <v>0.3</v>
      </c>
      <c r="E24" s="22">
        <v>0.1</v>
      </c>
      <c r="F24" s="22">
        <v>0.12</v>
      </c>
      <c r="G24" s="22">
        <v>0.5</v>
      </c>
      <c r="H24" s="22">
        <v>0.55000000000000004</v>
      </c>
      <c r="I24" s="22">
        <v>0.5</v>
      </c>
      <c r="J24" s="17">
        <v>0</v>
      </c>
    </row>
    <row r="25" spans="1:10" x14ac:dyDescent="0.25">
      <c r="A25" s="9" t="s">
        <v>13</v>
      </c>
      <c r="B25" s="22">
        <v>0.18</v>
      </c>
      <c r="C25" s="22" t="s">
        <v>30</v>
      </c>
      <c r="D25" s="22">
        <v>0.3</v>
      </c>
      <c r="E25" s="22">
        <v>0.1</v>
      </c>
      <c r="F25" s="22">
        <v>0.12</v>
      </c>
      <c r="G25" s="22">
        <v>0.5</v>
      </c>
      <c r="H25" s="22">
        <v>0.55000000000000004</v>
      </c>
      <c r="I25" s="22">
        <v>0.5</v>
      </c>
      <c r="J25" s="17">
        <v>0</v>
      </c>
    </row>
    <row r="26" spans="1:10" x14ac:dyDescent="0.25">
      <c r="A26" s="9" t="s">
        <v>14</v>
      </c>
      <c r="B26" s="22" t="s">
        <v>31</v>
      </c>
      <c r="C26" s="22">
        <v>1.6</v>
      </c>
      <c r="D26" s="22">
        <v>0</v>
      </c>
      <c r="E26" s="22">
        <v>0</v>
      </c>
      <c r="F26" s="22">
        <v>0</v>
      </c>
      <c r="G26" s="22">
        <v>0</v>
      </c>
      <c r="H26" s="22">
        <v>0.55000000000000004</v>
      </c>
      <c r="I26" s="22">
        <v>0.55000000000000004</v>
      </c>
      <c r="J26" s="17">
        <v>0</v>
      </c>
    </row>
    <row r="27" spans="1:10" x14ac:dyDescent="0.25">
      <c r="A27" s="9" t="s">
        <v>17</v>
      </c>
      <c r="B27" s="22">
        <v>0.22</v>
      </c>
      <c r="C27" s="22">
        <v>1.6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0.55000000000000004</v>
      </c>
      <c r="J27" s="17">
        <v>0</v>
      </c>
    </row>
    <row r="28" spans="1:10" x14ac:dyDescent="0.25">
      <c r="A28" s="9" t="s">
        <v>19</v>
      </c>
      <c r="B28" s="22">
        <v>0.12</v>
      </c>
      <c r="C28" s="22">
        <v>1.5</v>
      </c>
      <c r="D28" s="22">
        <v>0</v>
      </c>
      <c r="E28" s="22">
        <v>0</v>
      </c>
      <c r="F28" s="22">
        <v>0.2</v>
      </c>
      <c r="G28" s="22">
        <v>0</v>
      </c>
      <c r="H28" s="22">
        <v>0</v>
      </c>
      <c r="I28" s="22">
        <v>0.5</v>
      </c>
      <c r="J28" s="17">
        <v>0</v>
      </c>
    </row>
    <row r="29" spans="1:10" x14ac:dyDescent="0.25">
      <c r="A29" s="9" t="s">
        <v>23</v>
      </c>
      <c r="B29" s="22">
        <v>0.2</v>
      </c>
      <c r="C29" s="22">
        <v>1.7</v>
      </c>
      <c r="D29" s="22">
        <v>1.5</v>
      </c>
      <c r="E29" s="22">
        <v>0.7</v>
      </c>
      <c r="F29" s="22">
        <v>0.12</v>
      </c>
      <c r="G29" s="22">
        <v>2</v>
      </c>
      <c r="H29" s="22">
        <v>0.5</v>
      </c>
      <c r="I29" s="22">
        <v>0.8</v>
      </c>
      <c r="J29" s="17">
        <v>5.0000000000000001E-3</v>
      </c>
    </row>
    <row r="30" spans="1:10" ht="15.75" thickBot="1" x14ac:dyDescent="0.3">
      <c r="A30" s="11" t="s">
        <v>24</v>
      </c>
      <c r="B30" s="23">
        <v>0.12</v>
      </c>
      <c r="C30" s="23">
        <v>2.1</v>
      </c>
      <c r="D30" s="23">
        <v>0</v>
      </c>
      <c r="E30" s="23">
        <v>0.5</v>
      </c>
      <c r="F30" s="23">
        <v>0.2</v>
      </c>
      <c r="G30" s="23">
        <v>0</v>
      </c>
      <c r="H30" s="23">
        <v>0</v>
      </c>
      <c r="I30" s="23">
        <v>0.6</v>
      </c>
      <c r="J30" s="18">
        <v>5.0000000000000001E-3</v>
      </c>
    </row>
    <row r="35" spans="1:8" ht="15.75" thickBot="1" x14ac:dyDescent="0.3"/>
    <row r="36" spans="1:8" x14ac:dyDescent="0.25">
      <c r="A36" s="91" t="s">
        <v>58</v>
      </c>
      <c r="B36" s="92"/>
      <c r="C36" s="92"/>
      <c r="D36" s="92"/>
      <c r="E36" s="92"/>
      <c r="F36" s="95" t="s">
        <v>59</v>
      </c>
      <c r="G36" s="76" t="s">
        <v>73</v>
      </c>
      <c r="H36" s="97" t="s">
        <v>72</v>
      </c>
    </row>
    <row r="37" spans="1:8" x14ac:dyDescent="0.25">
      <c r="A37" s="93"/>
      <c r="B37" s="94"/>
      <c r="C37" s="94"/>
      <c r="D37" s="94"/>
      <c r="E37" s="94"/>
      <c r="F37" s="96"/>
      <c r="G37" s="77"/>
      <c r="H37" s="98"/>
    </row>
    <row r="38" spans="1:8" x14ac:dyDescent="0.25">
      <c r="A38" s="87" t="s">
        <v>55</v>
      </c>
      <c r="B38" s="88"/>
      <c r="C38" s="88"/>
      <c r="D38" s="88"/>
      <c r="E38" s="88"/>
      <c r="F38" s="39">
        <v>135</v>
      </c>
      <c r="G38" s="40" t="s">
        <v>60</v>
      </c>
      <c r="H38" s="78">
        <v>3</v>
      </c>
    </row>
    <row r="39" spans="1:8" x14ac:dyDescent="0.25">
      <c r="A39" s="89" t="s">
        <v>56</v>
      </c>
      <c r="B39" s="90"/>
      <c r="C39" s="90"/>
      <c r="D39" s="90"/>
      <c r="E39" s="90"/>
      <c r="F39" s="35">
        <v>136</v>
      </c>
      <c r="G39" s="36" t="s">
        <v>61</v>
      </c>
      <c r="H39" s="79"/>
    </row>
    <row r="40" spans="1:8" ht="15.75" thickBot="1" x14ac:dyDescent="0.3">
      <c r="A40" s="85" t="s">
        <v>57</v>
      </c>
      <c r="B40" s="86"/>
      <c r="C40" s="86"/>
      <c r="D40" s="86"/>
      <c r="E40" s="86"/>
      <c r="F40" s="37">
        <v>135</v>
      </c>
      <c r="G40" s="38" t="s">
        <v>60</v>
      </c>
      <c r="H40" s="80"/>
    </row>
    <row r="42" spans="1:8" ht="18" x14ac:dyDescent="0.35">
      <c r="A42" s="60" t="s">
        <v>96</v>
      </c>
      <c r="B42" s="60"/>
      <c r="C42" s="60"/>
      <c r="D42" s="60"/>
    </row>
    <row r="44" spans="1:8" x14ac:dyDescent="0.25">
      <c r="A44" s="60" t="s">
        <v>95</v>
      </c>
      <c r="B44" s="60"/>
      <c r="C44">
        <f>(12*B4)+LOG(H38)</f>
        <v>4.2671212547196626</v>
      </c>
    </row>
  </sheetData>
  <mergeCells count="13">
    <mergeCell ref="H36:H37"/>
    <mergeCell ref="B17:J17"/>
    <mergeCell ref="A44:B44"/>
    <mergeCell ref="A2:G2"/>
    <mergeCell ref="A17:A18"/>
    <mergeCell ref="A36:E37"/>
    <mergeCell ref="F36:F37"/>
    <mergeCell ref="G36:G37"/>
    <mergeCell ref="A38:E38"/>
    <mergeCell ref="H38:H40"/>
    <mergeCell ref="A39:E39"/>
    <mergeCell ref="A40:E40"/>
    <mergeCell ref="A42:D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1011-2 CE</vt:lpstr>
      <vt:lpstr>1011-2 CET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Barković</dc:creator>
  <cp:lastModifiedBy>Denis Barković</cp:lastModifiedBy>
  <cp:lastPrinted>2020-08-06T13:14:21Z</cp:lastPrinted>
  <dcterms:created xsi:type="dcterms:W3CDTF">2020-08-04T05:35:32Z</dcterms:created>
  <dcterms:modified xsi:type="dcterms:W3CDTF">2020-08-13T08:20:26Z</dcterms:modified>
</cp:coreProperties>
</file>